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00 Pracovní\Ondřej Tuček\Nádraží Bubeneč\05 Rozpočet odevzdání\"/>
    </mc:Choice>
  </mc:AlternateContent>
  <xr:revisionPtr revIDLastSave="0" documentId="13_ncr:1_{BC3291EF-4E64-4177-BB8B-03524FF4E241}" xr6:coauthVersionLast="47" xr6:coauthVersionMax="47" xr10:uidLastSave="{00000000-0000-0000-0000-000000000000}"/>
  <bookViews>
    <workbookView xWindow="-120" yWindow="-120" windowWidth="29040" windowHeight="15840" xr2:uid="{00000000-000D-0000-FFFF-FFFF00000000}"/>
  </bookViews>
  <sheets>
    <sheet name="Krycí list" sheetId="12" r:id="rId1"/>
    <sheet name="Pokyny pro vypl. " sheetId="11" r:id="rId2"/>
    <sheet name="Rekapitulace stavby" sheetId="1" r:id="rId3"/>
    <sheet name="SO 01 - Stavební a konstr..." sheetId="2" r:id="rId4"/>
    <sheet name="SO 02 -  Dopravní řešení ..." sheetId="3" r:id="rId5"/>
    <sheet name="SO 03 - Gastrotechnologie..." sheetId="4" r:id="rId6"/>
    <sheet name="SO 04 - Odběrné plynové z..." sheetId="5" r:id="rId7"/>
    <sheet name="SO 05 - Elektroinstalace ..." sheetId="6" r:id="rId8"/>
    <sheet name="SO 06 - Vytápění a chlaze..." sheetId="7" r:id="rId9"/>
    <sheet name="SO 07 - Vzduchotechnika (..." sheetId="8" r:id="rId10"/>
    <sheet name="SO 08 - Zdravotně technic..." sheetId="9" r:id="rId11"/>
    <sheet name="OST - Ostatní a vedlejší ..." sheetId="10" r:id="rId12"/>
  </sheets>
  <definedNames>
    <definedName name="_xlnm._FilterDatabase" localSheetId="11" hidden="1">'OST - Ostatní a vedlejší ...'!$C$123:$K$182</definedName>
    <definedName name="_xlnm._FilterDatabase" localSheetId="3" hidden="1">'SO 01 - Stavební a konstr...'!$C$144:$K$7570</definedName>
    <definedName name="_xlnm._FilterDatabase" localSheetId="4" hidden="1">'SO 02 -  Dopravní řešení ...'!$C$124:$K$727</definedName>
    <definedName name="_xlnm._FilterDatabase" localSheetId="5" hidden="1">'SO 03 - Gastrotechnologie...'!$C$116:$K$151</definedName>
    <definedName name="_xlnm._FilterDatabase" localSheetId="6" hidden="1">'SO 04 - Odběrné plynové z...'!$C$116:$K$146</definedName>
    <definedName name="_xlnm._FilterDatabase" localSheetId="7" hidden="1">'SO 05 - Elektroinstalace ...'!$C$121:$K$272</definedName>
    <definedName name="_xlnm._FilterDatabase" localSheetId="8" hidden="1">'SO 06 - Vytápění a chlaze...'!$C$125:$K$280</definedName>
    <definedName name="_xlnm._FilterDatabase" localSheetId="9" hidden="1">'SO 07 - Vzduchotechnika (...'!$C$122:$K$194</definedName>
    <definedName name="_xlnm._FilterDatabase" localSheetId="10" hidden="1">'SO 08 - Zdravotně technic...'!$C$123:$K$353</definedName>
    <definedName name="_xlnm.Print_Titles" localSheetId="11">'OST - Ostatní a vedlejší ...'!$123:$123</definedName>
    <definedName name="_xlnm.Print_Titles" localSheetId="2">'Rekapitulace stavby'!$92:$92</definedName>
    <definedName name="_xlnm.Print_Titles" localSheetId="3">'SO 01 - Stavební a konstr...'!$144:$144</definedName>
    <definedName name="_xlnm.Print_Titles" localSheetId="4">'SO 02 -  Dopravní řešení ...'!$124:$124</definedName>
    <definedName name="_xlnm.Print_Titles" localSheetId="5">'SO 03 - Gastrotechnologie...'!$116:$116</definedName>
    <definedName name="_xlnm.Print_Titles" localSheetId="6">'SO 04 - Odběrné plynové z...'!$116:$116</definedName>
    <definedName name="_xlnm.Print_Titles" localSheetId="7">'SO 05 - Elektroinstalace ...'!$121:$121</definedName>
    <definedName name="_xlnm.Print_Titles" localSheetId="8">'SO 06 - Vytápění a chlaze...'!$125:$125</definedName>
    <definedName name="_xlnm.Print_Titles" localSheetId="9">'SO 07 - Vzduchotechnika (...'!$122:$122</definedName>
    <definedName name="_xlnm.Print_Titles" localSheetId="10">'SO 08 - Zdravotně technic...'!$123:$123</definedName>
    <definedName name="_xlnm.Print_Area" localSheetId="0">'Krycí list'!$A$1:$N$63</definedName>
    <definedName name="_xlnm.Print_Area" localSheetId="11">'OST - Ostatní a vedlejší ...'!$C$4:$J$76,'OST - Ostatní a vedlejší ...'!$C$82:$J$105,'OST - Ostatní a vedlejší ...'!$C$111:$K$182</definedName>
    <definedName name="_xlnm.Print_Area" localSheetId="2">'Rekapitulace stavby'!$D$4:$AO$76,'Rekapitulace stavby'!$C$82:$AQ$104</definedName>
    <definedName name="_xlnm.Print_Area" localSheetId="3">'SO 01 - Stavební a konstr...'!$C$4:$J$76,'SO 01 - Stavební a konstr...'!$C$82:$J$126,'SO 01 - Stavební a konstr...'!$C$132:$K$7570</definedName>
    <definedName name="_xlnm.Print_Area" localSheetId="4">'SO 02 -  Dopravní řešení ...'!$C$4:$J$76,'SO 02 -  Dopravní řešení ...'!$C$82:$J$106,'SO 02 -  Dopravní řešení ...'!$C$112:$K$727</definedName>
    <definedName name="_xlnm.Print_Area" localSheetId="5">'SO 03 - Gastrotechnologie...'!$C$4:$J$76,'SO 03 - Gastrotechnologie...'!$C$82:$J$98,'SO 03 - Gastrotechnologie...'!$C$104:$K$151</definedName>
    <definedName name="_xlnm.Print_Area" localSheetId="6">'SO 04 - Odběrné plynové z...'!$C$4:$J$76,'SO 04 - Odběrné plynové z...'!$C$82:$J$98,'SO 04 - Odběrné plynové z...'!$C$104:$K$146</definedName>
    <definedName name="_xlnm.Print_Area" localSheetId="7">'SO 05 - Elektroinstalace ...'!$C$4:$J$76,'SO 05 - Elektroinstalace ...'!$C$82:$J$103,'SO 05 - Elektroinstalace ...'!$C$109:$K$272</definedName>
    <definedName name="_xlnm.Print_Area" localSheetId="8">'SO 06 - Vytápění a chlaze...'!$C$4:$J$76,'SO 06 - Vytápění a chlaze...'!$C$82:$J$107,'SO 06 - Vytápění a chlaze...'!$C$113:$K$280</definedName>
    <definedName name="_xlnm.Print_Area" localSheetId="9">'SO 07 - Vzduchotechnika (...'!$C$4:$J$76,'SO 07 - Vzduchotechnika (...'!$C$82:$J$104,'SO 07 - Vzduchotechnika (...'!$C$110:$K$194</definedName>
    <definedName name="_xlnm.Print_Area" localSheetId="10">'SO 08 - Zdravotně technic...'!$C$4:$J$76,'SO 08 - Zdravotně technic...'!$C$82:$J$105,'SO 08 - Zdravotně technic...'!$C$111:$K$353</definedName>
  </definedNames>
  <calcPr calcId="181029"/>
</workbook>
</file>

<file path=xl/calcChain.xml><?xml version="1.0" encoding="utf-8"?>
<calcChain xmlns="http://schemas.openxmlformats.org/spreadsheetml/2006/main">
  <c r="E18" i="2" l="1"/>
  <c r="E24" i="10"/>
  <c r="J92" i="10" s="1"/>
  <c r="J24" i="10"/>
  <c r="J23" i="10"/>
  <c r="J24" i="9"/>
  <c r="J23" i="9"/>
  <c r="E24" i="9"/>
  <c r="E24" i="8"/>
  <c r="J24" i="8"/>
  <c r="J23" i="8"/>
  <c r="J24" i="7"/>
  <c r="J23" i="7"/>
  <c r="E24" i="7"/>
  <c r="E24" i="6"/>
  <c r="J24" i="6"/>
  <c r="J23" i="6"/>
  <c r="J24" i="5"/>
  <c r="J23" i="5"/>
  <c r="E24" i="5"/>
  <c r="E24" i="4"/>
  <c r="J24" i="4"/>
  <c r="J23" i="4"/>
  <c r="J24" i="3"/>
  <c r="J23" i="3"/>
  <c r="E24" i="3"/>
  <c r="E24" i="2"/>
  <c r="J37" i="10"/>
  <c r="J36" i="10"/>
  <c r="AY103" i="1"/>
  <c r="J35" i="10"/>
  <c r="AX103" i="1"/>
  <c r="BI181" i="10"/>
  <c r="BH181" i="10"/>
  <c r="BG181" i="10"/>
  <c r="BF181" i="10"/>
  <c r="T181" i="10"/>
  <c r="R181" i="10"/>
  <c r="P181" i="10"/>
  <c r="BI178" i="10"/>
  <c r="BH178" i="10"/>
  <c r="BG178" i="10"/>
  <c r="BF178" i="10"/>
  <c r="T178" i="10"/>
  <c r="R178" i="10"/>
  <c r="P178" i="10"/>
  <c r="BI176" i="10"/>
  <c r="BH176" i="10"/>
  <c r="BG176" i="10"/>
  <c r="BF176" i="10"/>
  <c r="T176" i="10"/>
  <c r="R176" i="10"/>
  <c r="P176" i="10"/>
  <c r="BI175" i="10"/>
  <c r="BH175" i="10"/>
  <c r="BG175" i="10"/>
  <c r="BF175" i="10"/>
  <c r="T175" i="10"/>
  <c r="R175" i="10"/>
  <c r="P175" i="10"/>
  <c r="BI173" i="10"/>
  <c r="BH173" i="10"/>
  <c r="BG173" i="10"/>
  <c r="BF173" i="10"/>
  <c r="T173" i="10"/>
  <c r="R173" i="10"/>
  <c r="P173" i="10"/>
  <c r="BI170" i="10"/>
  <c r="BH170" i="10"/>
  <c r="BG170" i="10"/>
  <c r="BF170" i="10"/>
  <c r="T170" i="10"/>
  <c r="T169" i="10"/>
  <c r="R170" i="10"/>
  <c r="R169" i="10"/>
  <c r="P170" i="10"/>
  <c r="P169" i="10"/>
  <c r="BI167" i="10"/>
  <c r="BH167" i="10"/>
  <c r="BG167" i="10"/>
  <c r="BF167" i="10"/>
  <c r="T167" i="10"/>
  <c r="T166" i="10"/>
  <c r="R167" i="10"/>
  <c r="R166" i="10"/>
  <c r="P167" i="10"/>
  <c r="P166" i="10"/>
  <c r="BI164" i="10"/>
  <c r="BH164" i="10"/>
  <c r="BG164" i="10"/>
  <c r="BF164" i="10"/>
  <c r="T164" i="10"/>
  <c r="T163" i="10"/>
  <c r="R164" i="10"/>
  <c r="R163" i="10"/>
  <c r="P164" i="10"/>
  <c r="P163" i="10"/>
  <c r="BI161" i="10"/>
  <c r="BH161" i="10"/>
  <c r="BG161" i="10"/>
  <c r="BF161" i="10"/>
  <c r="T161" i="10"/>
  <c r="R161" i="10"/>
  <c r="P161" i="10"/>
  <c r="BI159" i="10"/>
  <c r="BH159" i="10"/>
  <c r="BG159" i="10"/>
  <c r="BF159" i="10"/>
  <c r="T159" i="10"/>
  <c r="R159" i="10"/>
  <c r="P159" i="10"/>
  <c r="BI156" i="10"/>
  <c r="BH156" i="10"/>
  <c r="BG156" i="10"/>
  <c r="BF156" i="10"/>
  <c r="T156" i="10"/>
  <c r="R156" i="10"/>
  <c r="P156" i="10"/>
  <c r="BI154" i="10"/>
  <c r="BH154" i="10"/>
  <c r="BG154" i="10"/>
  <c r="BF154" i="10"/>
  <c r="T154" i="10"/>
  <c r="R154" i="10"/>
  <c r="P154" i="10"/>
  <c r="BI152" i="10"/>
  <c r="BH152" i="10"/>
  <c r="BG152" i="10"/>
  <c r="BF152" i="10"/>
  <c r="T152" i="10"/>
  <c r="R152" i="10"/>
  <c r="P152" i="10"/>
  <c r="BI150" i="10"/>
  <c r="BH150" i="10"/>
  <c r="BG150" i="10"/>
  <c r="BF150" i="10"/>
  <c r="T150" i="10"/>
  <c r="R150" i="10"/>
  <c r="P150" i="10"/>
  <c r="BI148" i="10"/>
  <c r="BH148" i="10"/>
  <c r="BG148" i="10"/>
  <c r="BF148" i="10"/>
  <c r="T148" i="10"/>
  <c r="R148" i="10"/>
  <c r="P148" i="10"/>
  <c r="BI146" i="10"/>
  <c r="BH146" i="10"/>
  <c r="BG146" i="10"/>
  <c r="BF146" i="10"/>
  <c r="T146" i="10"/>
  <c r="R146" i="10"/>
  <c r="P146" i="10"/>
  <c r="BI144" i="10"/>
  <c r="BH144" i="10"/>
  <c r="BG144" i="10"/>
  <c r="BF144" i="10"/>
  <c r="T144" i="10"/>
  <c r="R144" i="10"/>
  <c r="P144" i="10"/>
  <c r="BI142" i="10"/>
  <c r="BH142" i="10"/>
  <c r="BG142" i="10"/>
  <c r="BF142" i="10"/>
  <c r="T142" i="10"/>
  <c r="R142" i="10"/>
  <c r="P142" i="10"/>
  <c r="BI140" i="10"/>
  <c r="BH140" i="10"/>
  <c r="BG140" i="10"/>
  <c r="BF140" i="10"/>
  <c r="T140" i="10"/>
  <c r="R140" i="10"/>
  <c r="P140" i="10"/>
  <c r="BI138" i="10"/>
  <c r="BH138" i="10"/>
  <c r="BG138" i="10"/>
  <c r="BF138" i="10"/>
  <c r="T138" i="10"/>
  <c r="R138" i="10"/>
  <c r="P138" i="10"/>
  <c r="BI136" i="10"/>
  <c r="BH136" i="10"/>
  <c r="BG136" i="10"/>
  <c r="BF136" i="10"/>
  <c r="T136" i="10"/>
  <c r="R136" i="10"/>
  <c r="P136" i="10"/>
  <c r="BI133" i="10"/>
  <c r="BH133" i="10"/>
  <c r="BG133" i="10"/>
  <c r="BF133" i="10"/>
  <c r="T133" i="10"/>
  <c r="R133" i="10"/>
  <c r="P133" i="10"/>
  <c r="BI131" i="10"/>
  <c r="BH131" i="10"/>
  <c r="BG131" i="10"/>
  <c r="BF131" i="10"/>
  <c r="T131" i="10"/>
  <c r="R131" i="10"/>
  <c r="P131" i="10"/>
  <c r="BI129" i="10"/>
  <c r="BH129" i="10"/>
  <c r="BG129" i="10"/>
  <c r="BF129" i="10"/>
  <c r="T129" i="10"/>
  <c r="R129" i="10"/>
  <c r="P129" i="10"/>
  <c r="BI127" i="10"/>
  <c r="BH127" i="10"/>
  <c r="BG127" i="10"/>
  <c r="BF127" i="10"/>
  <c r="T127" i="10"/>
  <c r="R127" i="10"/>
  <c r="P127" i="10"/>
  <c r="J120" i="10"/>
  <c r="F120" i="10"/>
  <c r="F118" i="10"/>
  <c r="E116" i="10"/>
  <c r="J91" i="10"/>
  <c r="F91" i="10"/>
  <c r="F89" i="10"/>
  <c r="E87" i="10"/>
  <c r="J18" i="10"/>
  <c r="E18" i="10"/>
  <c r="F121" i="10" s="1"/>
  <c r="J17" i="10"/>
  <c r="J12" i="10"/>
  <c r="J89" i="10" s="1"/>
  <c r="E7" i="10"/>
  <c r="E114" i="10" s="1"/>
  <c r="J37" i="9"/>
  <c r="J36" i="9"/>
  <c r="AY102" i="1"/>
  <c r="J35" i="9"/>
  <c r="AX102" i="1"/>
  <c r="BI353" i="9"/>
  <c r="BH353" i="9"/>
  <c r="BG353" i="9"/>
  <c r="BF353" i="9"/>
  <c r="T353" i="9"/>
  <c r="R353" i="9"/>
  <c r="P353" i="9"/>
  <c r="BI352" i="9"/>
  <c r="BH352" i="9"/>
  <c r="BG352" i="9"/>
  <c r="BF352" i="9"/>
  <c r="T352" i="9"/>
  <c r="R352" i="9"/>
  <c r="P352" i="9"/>
  <c r="BI351" i="9"/>
  <c r="BH351" i="9"/>
  <c r="BG351" i="9"/>
  <c r="BF351" i="9"/>
  <c r="T351" i="9"/>
  <c r="R351" i="9"/>
  <c r="P351" i="9"/>
  <c r="BI349" i="9"/>
  <c r="BH349" i="9"/>
  <c r="BG349" i="9"/>
  <c r="BF349" i="9"/>
  <c r="T349" i="9"/>
  <c r="R349" i="9"/>
  <c r="P349" i="9"/>
  <c r="BI347" i="9"/>
  <c r="BH347" i="9"/>
  <c r="BG347" i="9"/>
  <c r="BF347" i="9"/>
  <c r="T347" i="9"/>
  <c r="R347" i="9"/>
  <c r="P347" i="9"/>
  <c r="BI346" i="9"/>
  <c r="BH346" i="9"/>
  <c r="BG346" i="9"/>
  <c r="BF346" i="9"/>
  <c r="T346" i="9"/>
  <c r="R346" i="9"/>
  <c r="P346" i="9"/>
  <c r="BI344" i="9"/>
  <c r="BH344" i="9"/>
  <c r="BG344" i="9"/>
  <c r="BF344" i="9"/>
  <c r="T344" i="9"/>
  <c r="R344" i="9"/>
  <c r="P344" i="9"/>
  <c r="BI343" i="9"/>
  <c r="BH343" i="9"/>
  <c r="BG343" i="9"/>
  <c r="BF343" i="9"/>
  <c r="T343" i="9"/>
  <c r="R343" i="9"/>
  <c r="P343" i="9"/>
  <c r="BI342" i="9"/>
  <c r="BH342" i="9"/>
  <c r="BG342" i="9"/>
  <c r="BF342" i="9"/>
  <c r="T342" i="9"/>
  <c r="R342" i="9"/>
  <c r="P342" i="9"/>
  <c r="BI341" i="9"/>
  <c r="BH341" i="9"/>
  <c r="BG341" i="9"/>
  <c r="BF341" i="9"/>
  <c r="T341" i="9"/>
  <c r="R341" i="9"/>
  <c r="P341" i="9"/>
  <c r="BI340" i="9"/>
  <c r="BH340" i="9"/>
  <c r="BG340" i="9"/>
  <c r="BF340" i="9"/>
  <c r="T340" i="9"/>
  <c r="R340" i="9"/>
  <c r="P340" i="9"/>
  <c r="BI338" i="9"/>
  <c r="BH338" i="9"/>
  <c r="BG338" i="9"/>
  <c r="BF338" i="9"/>
  <c r="T338" i="9"/>
  <c r="R338" i="9"/>
  <c r="P338" i="9"/>
  <c r="BI337" i="9"/>
  <c r="BH337" i="9"/>
  <c r="BG337" i="9"/>
  <c r="BF337" i="9"/>
  <c r="T337" i="9"/>
  <c r="R337" i="9"/>
  <c r="P337" i="9"/>
  <c r="BI336" i="9"/>
  <c r="BH336" i="9"/>
  <c r="BG336" i="9"/>
  <c r="BF336" i="9"/>
  <c r="T336" i="9"/>
  <c r="R336" i="9"/>
  <c r="P336" i="9"/>
  <c r="BI334" i="9"/>
  <c r="BH334" i="9"/>
  <c r="BG334" i="9"/>
  <c r="BF334" i="9"/>
  <c r="T334" i="9"/>
  <c r="R334" i="9"/>
  <c r="P334" i="9"/>
  <c r="BI332" i="9"/>
  <c r="BH332" i="9"/>
  <c r="BG332" i="9"/>
  <c r="BF332" i="9"/>
  <c r="T332" i="9"/>
  <c r="R332" i="9"/>
  <c r="P332" i="9"/>
  <c r="BI331" i="9"/>
  <c r="BH331" i="9"/>
  <c r="BG331" i="9"/>
  <c r="BF331" i="9"/>
  <c r="T331" i="9"/>
  <c r="R331" i="9"/>
  <c r="P331" i="9"/>
  <c r="BI330" i="9"/>
  <c r="BH330" i="9"/>
  <c r="BG330" i="9"/>
  <c r="BF330" i="9"/>
  <c r="T330" i="9"/>
  <c r="R330" i="9"/>
  <c r="P330" i="9"/>
  <c r="BI329" i="9"/>
  <c r="BH329" i="9"/>
  <c r="BG329" i="9"/>
  <c r="BF329" i="9"/>
  <c r="T329" i="9"/>
  <c r="R329" i="9"/>
  <c r="P329" i="9"/>
  <c r="BI328" i="9"/>
  <c r="BH328" i="9"/>
  <c r="BG328" i="9"/>
  <c r="BF328" i="9"/>
  <c r="T328" i="9"/>
  <c r="R328" i="9"/>
  <c r="P328" i="9"/>
  <c r="BI327" i="9"/>
  <c r="BH327" i="9"/>
  <c r="BG327" i="9"/>
  <c r="BF327" i="9"/>
  <c r="T327" i="9"/>
  <c r="R327" i="9"/>
  <c r="P327" i="9"/>
  <c r="BI325" i="9"/>
  <c r="BH325" i="9"/>
  <c r="BG325" i="9"/>
  <c r="BF325" i="9"/>
  <c r="T325" i="9"/>
  <c r="R325" i="9"/>
  <c r="P325" i="9"/>
  <c r="BI323" i="9"/>
  <c r="BH323" i="9"/>
  <c r="BG323" i="9"/>
  <c r="BF323" i="9"/>
  <c r="T323" i="9"/>
  <c r="R323" i="9"/>
  <c r="P323" i="9"/>
  <c r="BI321" i="9"/>
  <c r="BH321" i="9"/>
  <c r="BG321" i="9"/>
  <c r="BF321" i="9"/>
  <c r="T321" i="9"/>
  <c r="R321" i="9"/>
  <c r="P321" i="9"/>
  <c r="BI320" i="9"/>
  <c r="BH320" i="9"/>
  <c r="BG320" i="9"/>
  <c r="BF320" i="9"/>
  <c r="T320" i="9"/>
  <c r="R320" i="9"/>
  <c r="P320" i="9"/>
  <c r="BI319" i="9"/>
  <c r="BH319" i="9"/>
  <c r="BG319" i="9"/>
  <c r="BF319" i="9"/>
  <c r="T319" i="9"/>
  <c r="R319" i="9"/>
  <c r="P319" i="9"/>
  <c r="BI317" i="9"/>
  <c r="BH317" i="9"/>
  <c r="BG317" i="9"/>
  <c r="BF317" i="9"/>
  <c r="T317" i="9"/>
  <c r="R317" i="9"/>
  <c r="P317" i="9"/>
  <c r="BI315" i="9"/>
  <c r="BH315" i="9"/>
  <c r="BG315" i="9"/>
  <c r="BF315" i="9"/>
  <c r="T315" i="9"/>
  <c r="R315" i="9"/>
  <c r="P315" i="9"/>
  <c r="BI313" i="9"/>
  <c r="BH313" i="9"/>
  <c r="BG313" i="9"/>
  <c r="BF313" i="9"/>
  <c r="T313" i="9"/>
  <c r="R313" i="9"/>
  <c r="P313" i="9"/>
  <c r="BI311" i="9"/>
  <c r="BH311" i="9"/>
  <c r="BG311" i="9"/>
  <c r="BF311" i="9"/>
  <c r="T311" i="9"/>
  <c r="R311" i="9"/>
  <c r="P311" i="9"/>
  <c r="BI310" i="9"/>
  <c r="BH310" i="9"/>
  <c r="BG310" i="9"/>
  <c r="BF310" i="9"/>
  <c r="T310" i="9"/>
  <c r="R310" i="9"/>
  <c r="P310" i="9"/>
  <c r="BI309" i="9"/>
  <c r="BH309" i="9"/>
  <c r="BG309" i="9"/>
  <c r="BF309" i="9"/>
  <c r="T309" i="9"/>
  <c r="R309" i="9"/>
  <c r="P309" i="9"/>
  <c r="BI308" i="9"/>
  <c r="BH308" i="9"/>
  <c r="BG308" i="9"/>
  <c r="BF308" i="9"/>
  <c r="T308" i="9"/>
  <c r="R308" i="9"/>
  <c r="P308" i="9"/>
  <c r="BI305" i="9"/>
  <c r="BH305" i="9"/>
  <c r="BG305" i="9"/>
  <c r="BF305" i="9"/>
  <c r="T305" i="9"/>
  <c r="R305" i="9"/>
  <c r="P305" i="9"/>
  <c r="BI304" i="9"/>
  <c r="BH304" i="9"/>
  <c r="BG304" i="9"/>
  <c r="BF304" i="9"/>
  <c r="T304" i="9"/>
  <c r="R304" i="9"/>
  <c r="P304" i="9"/>
  <c r="BI303" i="9"/>
  <c r="BH303" i="9"/>
  <c r="BG303" i="9"/>
  <c r="BF303" i="9"/>
  <c r="T303" i="9"/>
  <c r="R303" i="9"/>
  <c r="P303" i="9"/>
  <c r="BI302" i="9"/>
  <c r="BH302" i="9"/>
  <c r="BG302" i="9"/>
  <c r="BF302" i="9"/>
  <c r="T302" i="9"/>
  <c r="R302" i="9"/>
  <c r="P302" i="9"/>
  <c r="BI301" i="9"/>
  <c r="BH301" i="9"/>
  <c r="BG301" i="9"/>
  <c r="BF301" i="9"/>
  <c r="T301" i="9"/>
  <c r="R301" i="9"/>
  <c r="P301" i="9"/>
  <c r="BI300" i="9"/>
  <c r="BH300" i="9"/>
  <c r="BG300" i="9"/>
  <c r="BF300" i="9"/>
  <c r="T300" i="9"/>
  <c r="R300" i="9"/>
  <c r="P300" i="9"/>
  <c r="BI299" i="9"/>
  <c r="BH299" i="9"/>
  <c r="BG299" i="9"/>
  <c r="BF299" i="9"/>
  <c r="T299" i="9"/>
  <c r="R299" i="9"/>
  <c r="P299" i="9"/>
  <c r="BI298" i="9"/>
  <c r="BH298" i="9"/>
  <c r="BG298" i="9"/>
  <c r="BF298" i="9"/>
  <c r="T298" i="9"/>
  <c r="R298" i="9"/>
  <c r="P298" i="9"/>
  <c r="BI297" i="9"/>
  <c r="BH297" i="9"/>
  <c r="BG297" i="9"/>
  <c r="BF297" i="9"/>
  <c r="T297" i="9"/>
  <c r="R297" i="9"/>
  <c r="P297" i="9"/>
  <c r="BI296" i="9"/>
  <c r="BH296" i="9"/>
  <c r="BG296" i="9"/>
  <c r="BF296" i="9"/>
  <c r="T296" i="9"/>
  <c r="R296" i="9"/>
  <c r="P296" i="9"/>
  <c r="BI295" i="9"/>
  <c r="BH295" i="9"/>
  <c r="BG295" i="9"/>
  <c r="BF295" i="9"/>
  <c r="T295" i="9"/>
  <c r="R295" i="9"/>
  <c r="P295" i="9"/>
  <c r="BI294" i="9"/>
  <c r="BH294" i="9"/>
  <c r="BG294" i="9"/>
  <c r="BF294" i="9"/>
  <c r="T294" i="9"/>
  <c r="R294" i="9"/>
  <c r="P294" i="9"/>
  <c r="BI293" i="9"/>
  <c r="BH293" i="9"/>
  <c r="BG293" i="9"/>
  <c r="BF293" i="9"/>
  <c r="T293" i="9"/>
  <c r="R293" i="9"/>
  <c r="P293" i="9"/>
  <c r="BI291" i="9"/>
  <c r="BH291" i="9"/>
  <c r="BG291" i="9"/>
  <c r="BF291" i="9"/>
  <c r="T291" i="9"/>
  <c r="R291" i="9"/>
  <c r="P291" i="9"/>
  <c r="BI289" i="9"/>
  <c r="BH289" i="9"/>
  <c r="BG289" i="9"/>
  <c r="BF289" i="9"/>
  <c r="T289" i="9"/>
  <c r="R289" i="9"/>
  <c r="P289" i="9"/>
  <c r="BI286" i="9"/>
  <c r="BH286" i="9"/>
  <c r="BG286" i="9"/>
  <c r="BF286" i="9"/>
  <c r="T286" i="9"/>
  <c r="R286" i="9"/>
  <c r="P286" i="9"/>
  <c r="BI284" i="9"/>
  <c r="BH284" i="9"/>
  <c r="BG284" i="9"/>
  <c r="BF284" i="9"/>
  <c r="T284" i="9"/>
  <c r="R284" i="9"/>
  <c r="P284" i="9"/>
  <c r="BI282" i="9"/>
  <c r="BH282" i="9"/>
  <c r="BG282" i="9"/>
  <c r="BF282" i="9"/>
  <c r="T282" i="9"/>
  <c r="R282" i="9"/>
  <c r="P282" i="9"/>
  <c r="BI281" i="9"/>
  <c r="BH281" i="9"/>
  <c r="BG281" i="9"/>
  <c r="BF281" i="9"/>
  <c r="T281" i="9"/>
  <c r="R281" i="9"/>
  <c r="P281" i="9"/>
  <c r="BI279" i="9"/>
  <c r="BH279" i="9"/>
  <c r="BG279" i="9"/>
  <c r="BF279" i="9"/>
  <c r="T279" i="9"/>
  <c r="R279" i="9"/>
  <c r="P279" i="9"/>
  <c r="BI277" i="9"/>
  <c r="BH277" i="9"/>
  <c r="BG277" i="9"/>
  <c r="BF277" i="9"/>
  <c r="T277" i="9"/>
  <c r="R277" i="9"/>
  <c r="P277" i="9"/>
  <c r="BI276" i="9"/>
  <c r="BH276" i="9"/>
  <c r="BG276" i="9"/>
  <c r="BF276" i="9"/>
  <c r="T276" i="9"/>
  <c r="R276" i="9"/>
  <c r="P276" i="9"/>
  <c r="BI275" i="9"/>
  <c r="BH275" i="9"/>
  <c r="BG275" i="9"/>
  <c r="BF275" i="9"/>
  <c r="T275" i="9"/>
  <c r="R275" i="9"/>
  <c r="P275" i="9"/>
  <c r="BI273" i="9"/>
  <c r="BH273" i="9"/>
  <c r="BG273" i="9"/>
  <c r="BF273" i="9"/>
  <c r="T273" i="9"/>
  <c r="R273" i="9"/>
  <c r="P273" i="9"/>
  <c r="BI272" i="9"/>
  <c r="BH272" i="9"/>
  <c r="BG272" i="9"/>
  <c r="BF272" i="9"/>
  <c r="T272" i="9"/>
  <c r="R272" i="9"/>
  <c r="P272" i="9"/>
  <c r="BI271" i="9"/>
  <c r="BH271" i="9"/>
  <c r="BG271" i="9"/>
  <c r="BF271" i="9"/>
  <c r="T271" i="9"/>
  <c r="R271" i="9"/>
  <c r="P271" i="9"/>
  <c r="BI270" i="9"/>
  <c r="BH270" i="9"/>
  <c r="BG270" i="9"/>
  <c r="BF270" i="9"/>
  <c r="T270" i="9"/>
  <c r="R270" i="9"/>
  <c r="P270" i="9"/>
  <c r="BI268" i="9"/>
  <c r="BH268" i="9"/>
  <c r="BG268" i="9"/>
  <c r="BF268" i="9"/>
  <c r="T268" i="9"/>
  <c r="R268" i="9"/>
  <c r="P268" i="9"/>
  <c r="BI267" i="9"/>
  <c r="BH267" i="9"/>
  <c r="BG267" i="9"/>
  <c r="BF267" i="9"/>
  <c r="T267" i="9"/>
  <c r="R267" i="9"/>
  <c r="P267" i="9"/>
  <c r="BI266" i="9"/>
  <c r="BH266" i="9"/>
  <c r="BG266" i="9"/>
  <c r="BF266" i="9"/>
  <c r="T266" i="9"/>
  <c r="R266" i="9"/>
  <c r="P266" i="9"/>
  <c r="BI265" i="9"/>
  <c r="BH265" i="9"/>
  <c r="BG265" i="9"/>
  <c r="BF265" i="9"/>
  <c r="T265" i="9"/>
  <c r="R265" i="9"/>
  <c r="P265" i="9"/>
  <c r="BI264" i="9"/>
  <c r="BH264" i="9"/>
  <c r="BG264" i="9"/>
  <c r="BF264" i="9"/>
  <c r="T264" i="9"/>
  <c r="R264" i="9"/>
  <c r="P264" i="9"/>
  <c r="BI263" i="9"/>
  <c r="BH263" i="9"/>
  <c r="BG263" i="9"/>
  <c r="BF263" i="9"/>
  <c r="T263" i="9"/>
  <c r="R263" i="9"/>
  <c r="P263" i="9"/>
  <c r="BI261" i="9"/>
  <c r="BH261" i="9"/>
  <c r="BG261" i="9"/>
  <c r="BF261" i="9"/>
  <c r="T261" i="9"/>
  <c r="R261" i="9"/>
  <c r="P261" i="9"/>
  <c r="BI260" i="9"/>
  <c r="BH260" i="9"/>
  <c r="BG260" i="9"/>
  <c r="BF260" i="9"/>
  <c r="T260" i="9"/>
  <c r="R260" i="9"/>
  <c r="P260" i="9"/>
  <c r="BI259" i="9"/>
  <c r="BH259" i="9"/>
  <c r="BG259" i="9"/>
  <c r="BF259" i="9"/>
  <c r="T259" i="9"/>
  <c r="R259" i="9"/>
  <c r="P259" i="9"/>
  <c r="BI257" i="9"/>
  <c r="BH257" i="9"/>
  <c r="BG257" i="9"/>
  <c r="BF257" i="9"/>
  <c r="T257" i="9"/>
  <c r="R257" i="9"/>
  <c r="P257" i="9"/>
  <c r="BI255" i="9"/>
  <c r="BH255" i="9"/>
  <c r="BG255" i="9"/>
  <c r="BF255" i="9"/>
  <c r="T255" i="9"/>
  <c r="R255" i="9"/>
  <c r="P255" i="9"/>
  <c r="BI253" i="9"/>
  <c r="BH253" i="9"/>
  <c r="BG253" i="9"/>
  <c r="BF253" i="9"/>
  <c r="T253" i="9"/>
  <c r="R253" i="9"/>
  <c r="P253" i="9"/>
  <c r="BI251" i="9"/>
  <c r="BH251" i="9"/>
  <c r="BG251" i="9"/>
  <c r="BF251" i="9"/>
  <c r="T251" i="9"/>
  <c r="R251" i="9"/>
  <c r="P251" i="9"/>
  <c r="BI249" i="9"/>
  <c r="BH249" i="9"/>
  <c r="BG249" i="9"/>
  <c r="BF249" i="9"/>
  <c r="T249" i="9"/>
  <c r="R249" i="9"/>
  <c r="P249" i="9"/>
  <c r="BI247" i="9"/>
  <c r="BH247" i="9"/>
  <c r="BG247" i="9"/>
  <c r="BF247" i="9"/>
  <c r="T247" i="9"/>
  <c r="R247" i="9"/>
  <c r="P247" i="9"/>
  <c r="BI245" i="9"/>
  <c r="BH245" i="9"/>
  <c r="BG245" i="9"/>
  <c r="BF245" i="9"/>
  <c r="T245" i="9"/>
  <c r="R245" i="9"/>
  <c r="P245" i="9"/>
  <c r="BI243" i="9"/>
  <c r="BH243" i="9"/>
  <c r="BG243" i="9"/>
  <c r="BF243" i="9"/>
  <c r="T243" i="9"/>
  <c r="R243" i="9"/>
  <c r="P243" i="9"/>
  <c r="BI241" i="9"/>
  <c r="BH241" i="9"/>
  <c r="BG241" i="9"/>
  <c r="BF241" i="9"/>
  <c r="T241" i="9"/>
  <c r="R241" i="9"/>
  <c r="P241" i="9"/>
  <c r="BI239" i="9"/>
  <c r="BH239" i="9"/>
  <c r="BG239" i="9"/>
  <c r="BF239" i="9"/>
  <c r="T239" i="9"/>
  <c r="R239" i="9"/>
  <c r="P239" i="9"/>
  <c r="BI237" i="9"/>
  <c r="BH237" i="9"/>
  <c r="BG237" i="9"/>
  <c r="BF237" i="9"/>
  <c r="T237" i="9"/>
  <c r="R237" i="9"/>
  <c r="P237" i="9"/>
  <c r="BI235" i="9"/>
  <c r="BH235" i="9"/>
  <c r="BG235" i="9"/>
  <c r="BF235" i="9"/>
  <c r="T235" i="9"/>
  <c r="R235" i="9"/>
  <c r="P235" i="9"/>
  <c r="BI233" i="9"/>
  <c r="BH233" i="9"/>
  <c r="BG233" i="9"/>
  <c r="BF233" i="9"/>
  <c r="T233" i="9"/>
  <c r="R233" i="9"/>
  <c r="P233" i="9"/>
  <c r="BI231" i="9"/>
  <c r="BH231" i="9"/>
  <c r="BG231" i="9"/>
  <c r="BF231" i="9"/>
  <c r="T231" i="9"/>
  <c r="R231" i="9"/>
  <c r="P231" i="9"/>
  <c r="BI229" i="9"/>
  <c r="BH229" i="9"/>
  <c r="BG229" i="9"/>
  <c r="BF229" i="9"/>
  <c r="T229" i="9"/>
  <c r="R229" i="9"/>
  <c r="P229" i="9"/>
  <c r="BI227" i="9"/>
  <c r="BH227" i="9"/>
  <c r="BG227" i="9"/>
  <c r="BF227" i="9"/>
  <c r="T227" i="9"/>
  <c r="R227" i="9"/>
  <c r="P227" i="9"/>
  <c r="BI225" i="9"/>
  <c r="BH225" i="9"/>
  <c r="BG225" i="9"/>
  <c r="BF225" i="9"/>
  <c r="T225" i="9"/>
  <c r="R225" i="9"/>
  <c r="P225" i="9"/>
  <c r="BI223" i="9"/>
  <c r="BH223" i="9"/>
  <c r="BG223" i="9"/>
  <c r="BF223" i="9"/>
  <c r="T223" i="9"/>
  <c r="R223" i="9"/>
  <c r="P223" i="9"/>
  <c r="BI221" i="9"/>
  <c r="BH221" i="9"/>
  <c r="BG221" i="9"/>
  <c r="BF221" i="9"/>
  <c r="T221" i="9"/>
  <c r="R221" i="9"/>
  <c r="P221" i="9"/>
  <c r="BI219" i="9"/>
  <c r="BH219" i="9"/>
  <c r="BG219" i="9"/>
  <c r="BF219" i="9"/>
  <c r="T219" i="9"/>
  <c r="R219" i="9"/>
  <c r="P219" i="9"/>
  <c r="BI217" i="9"/>
  <c r="BH217" i="9"/>
  <c r="BG217" i="9"/>
  <c r="BF217" i="9"/>
  <c r="T217" i="9"/>
  <c r="R217" i="9"/>
  <c r="P217" i="9"/>
  <c r="BI215" i="9"/>
  <c r="BH215" i="9"/>
  <c r="BG215" i="9"/>
  <c r="BF215" i="9"/>
  <c r="T215" i="9"/>
  <c r="R215" i="9"/>
  <c r="P215" i="9"/>
  <c r="BI213" i="9"/>
  <c r="BH213" i="9"/>
  <c r="BG213" i="9"/>
  <c r="BF213" i="9"/>
  <c r="T213" i="9"/>
  <c r="R213" i="9"/>
  <c r="P213" i="9"/>
  <c r="BI210" i="9"/>
  <c r="BH210" i="9"/>
  <c r="BG210" i="9"/>
  <c r="BF210" i="9"/>
  <c r="T210" i="9"/>
  <c r="R210" i="9"/>
  <c r="P210" i="9"/>
  <c r="BI208" i="9"/>
  <c r="BH208" i="9"/>
  <c r="BG208" i="9"/>
  <c r="BF208" i="9"/>
  <c r="T208" i="9"/>
  <c r="R208" i="9"/>
  <c r="P208" i="9"/>
  <c r="BI206" i="9"/>
  <c r="BH206" i="9"/>
  <c r="BG206" i="9"/>
  <c r="BF206" i="9"/>
  <c r="T206" i="9"/>
  <c r="R206" i="9"/>
  <c r="P206" i="9"/>
  <c r="BI204" i="9"/>
  <c r="BH204" i="9"/>
  <c r="BG204" i="9"/>
  <c r="BF204" i="9"/>
  <c r="T204" i="9"/>
  <c r="R204" i="9"/>
  <c r="P204" i="9"/>
  <c r="BI202" i="9"/>
  <c r="BH202" i="9"/>
  <c r="BG202" i="9"/>
  <c r="BF202" i="9"/>
  <c r="T202" i="9"/>
  <c r="R202" i="9"/>
  <c r="P202" i="9"/>
  <c r="BI201" i="9"/>
  <c r="BH201" i="9"/>
  <c r="BG201" i="9"/>
  <c r="BF201" i="9"/>
  <c r="T201" i="9"/>
  <c r="R201" i="9"/>
  <c r="P201" i="9"/>
  <c r="BI199" i="9"/>
  <c r="BH199" i="9"/>
  <c r="BG199" i="9"/>
  <c r="BF199" i="9"/>
  <c r="T199" i="9"/>
  <c r="R199" i="9"/>
  <c r="P199" i="9"/>
  <c r="BI197" i="9"/>
  <c r="BH197" i="9"/>
  <c r="BG197" i="9"/>
  <c r="BF197" i="9"/>
  <c r="T197" i="9"/>
  <c r="R197" i="9"/>
  <c r="P197" i="9"/>
  <c r="BI195" i="9"/>
  <c r="BH195" i="9"/>
  <c r="BG195" i="9"/>
  <c r="BF195" i="9"/>
  <c r="T195" i="9"/>
  <c r="R195" i="9"/>
  <c r="P195" i="9"/>
  <c r="BI193" i="9"/>
  <c r="BH193" i="9"/>
  <c r="BG193" i="9"/>
  <c r="BF193" i="9"/>
  <c r="T193" i="9"/>
  <c r="R193" i="9"/>
  <c r="P193" i="9"/>
  <c r="BI191" i="9"/>
  <c r="BH191" i="9"/>
  <c r="BG191" i="9"/>
  <c r="BF191" i="9"/>
  <c r="T191" i="9"/>
  <c r="R191" i="9"/>
  <c r="P191" i="9"/>
  <c r="BI189" i="9"/>
  <c r="BH189" i="9"/>
  <c r="BG189" i="9"/>
  <c r="BF189" i="9"/>
  <c r="T189" i="9"/>
  <c r="R189" i="9"/>
  <c r="P189" i="9"/>
  <c r="BI187" i="9"/>
  <c r="BH187" i="9"/>
  <c r="BG187" i="9"/>
  <c r="BF187" i="9"/>
  <c r="T187" i="9"/>
  <c r="R187" i="9"/>
  <c r="P187" i="9"/>
  <c r="BI185" i="9"/>
  <c r="BH185" i="9"/>
  <c r="BG185" i="9"/>
  <c r="BF185" i="9"/>
  <c r="T185" i="9"/>
  <c r="R185" i="9"/>
  <c r="P185" i="9"/>
  <c r="BI183" i="9"/>
  <c r="BH183" i="9"/>
  <c r="BG183" i="9"/>
  <c r="BF183" i="9"/>
  <c r="T183" i="9"/>
  <c r="R183" i="9"/>
  <c r="P183" i="9"/>
  <c r="BI181" i="9"/>
  <c r="BH181" i="9"/>
  <c r="BG181" i="9"/>
  <c r="BF181" i="9"/>
  <c r="T181" i="9"/>
  <c r="R181" i="9"/>
  <c r="P181" i="9"/>
  <c r="BI179" i="9"/>
  <c r="BH179" i="9"/>
  <c r="BG179" i="9"/>
  <c r="BF179" i="9"/>
  <c r="T179" i="9"/>
  <c r="R179" i="9"/>
  <c r="P179" i="9"/>
  <c r="BI177" i="9"/>
  <c r="BH177" i="9"/>
  <c r="BG177" i="9"/>
  <c r="BF177" i="9"/>
  <c r="T177" i="9"/>
  <c r="R177" i="9"/>
  <c r="P177" i="9"/>
  <c r="BI175" i="9"/>
  <c r="BH175" i="9"/>
  <c r="BG175" i="9"/>
  <c r="BF175" i="9"/>
  <c r="T175" i="9"/>
  <c r="R175" i="9"/>
  <c r="P175" i="9"/>
  <c r="BI173" i="9"/>
  <c r="BH173" i="9"/>
  <c r="BG173" i="9"/>
  <c r="BF173" i="9"/>
  <c r="T173" i="9"/>
  <c r="R173" i="9"/>
  <c r="P173" i="9"/>
  <c r="BI171" i="9"/>
  <c r="BH171" i="9"/>
  <c r="BG171" i="9"/>
  <c r="BF171" i="9"/>
  <c r="T171" i="9"/>
  <c r="R171" i="9"/>
  <c r="P171" i="9"/>
  <c r="BI169" i="9"/>
  <c r="BH169" i="9"/>
  <c r="BG169" i="9"/>
  <c r="BF169" i="9"/>
  <c r="T169" i="9"/>
  <c r="R169" i="9"/>
  <c r="P169" i="9"/>
  <c r="BI167" i="9"/>
  <c r="BH167" i="9"/>
  <c r="BG167" i="9"/>
  <c r="BF167" i="9"/>
  <c r="T167" i="9"/>
  <c r="R167" i="9"/>
  <c r="P167" i="9"/>
  <c r="BI165" i="9"/>
  <c r="BH165" i="9"/>
  <c r="BG165" i="9"/>
  <c r="BF165" i="9"/>
  <c r="T165" i="9"/>
  <c r="R165" i="9"/>
  <c r="P165" i="9"/>
  <c r="BI163" i="9"/>
  <c r="BH163" i="9"/>
  <c r="BG163" i="9"/>
  <c r="BF163" i="9"/>
  <c r="T163" i="9"/>
  <c r="R163" i="9"/>
  <c r="P163" i="9"/>
  <c r="BI161" i="9"/>
  <c r="BH161" i="9"/>
  <c r="BG161" i="9"/>
  <c r="BF161" i="9"/>
  <c r="T161" i="9"/>
  <c r="R161" i="9"/>
  <c r="P161" i="9"/>
  <c r="BI159" i="9"/>
  <c r="BH159" i="9"/>
  <c r="BG159" i="9"/>
  <c r="BF159" i="9"/>
  <c r="T159" i="9"/>
  <c r="R159" i="9"/>
  <c r="P159" i="9"/>
  <c r="BI157" i="9"/>
  <c r="BH157" i="9"/>
  <c r="BG157" i="9"/>
  <c r="BF157" i="9"/>
  <c r="T157" i="9"/>
  <c r="R157" i="9"/>
  <c r="P157" i="9"/>
  <c r="BI155" i="9"/>
  <c r="BH155" i="9"/>
  <c r="BG155" i="9"/>
  <c r="BF155" i="9"/>
  <c r="T155" i="9"/>
  <c r="R155" i="9"/>
  <c r="P155" i="9"/>
  <c r="BI153" i="9"/>
  <c r="BH153" i="9"/>
  <c r="BG153" i="9"/>
  <c r="BF153" i="9"/>
  <c r="T153" i="9"/>
  <c r="R153" i="9"/>
  <c r="P153" i="9"/>
  <c r="BI151" i="9"/>
  <c r="BH151" i="9"/>
  <c r="BG151" i="9"/>
  <c r="BF151" i="9"/>
  <c r="T151" i="9"/>
  <c r="R151" i="9"/>
  <c r="P151" i="9"/>
  <c r="BI149" i="9"/>
  <c r="BH149" i="9"/>
  <c r="BG149" i="9"/>
  <c r="BF149" i="9"/>
  <c r="T149" i="9"/>
  <c r="R149" i="9"/>
  <c r="P149" i="9"/>
  <c r="BI147" i="9"/>
  <c r="BH147" i="9"/>
  <c r="BG147" i="9"/>
  <c r="BF147" i="9"/>
  <c r="T147" i="9"/>
  <c r="R147" i="9"/>
  <c r="P147" i="9"/>
  <c r="BI145" i="9"/>
  <c r="BH145" i="9"/>
  <c r="BG145" i="9"/>
  <c r="BF145" i="9"/>
  <c r="T145" i="9"/>
  <c r="R145" i="9"/>
  <c r="P145" i="9"/>
  <c r="BI143" i="9"/>
  <c r="BH143" i="9"/>
  <c r="BG143" i="9"/>
  <c r="BF143" i="9"/>
  <c r="T143" i="9"/>
  <c r="R143" i="9"/>
  <c r="P143" i="9"/>
  <c r="BI141" i="9"/>
  <c r="BH141" i="9"/>
  <c r="BG141" i="9"/>
  <c r="BF141" i="9"/>
  <c r="T141" i="9"/>
  <c r="R141" i="9"/>
  <c r="P141" i="9"/>
  <c r="BI139" i="9"/>
  <c r="BH139" i="9"/>
  <c r="BG139" i="9"/>
  <c r="BF139" i="9"/>
  <c r="T139" i="9"/>
  <c r="R139" i="9"/>
  <c r="P139" i="9"/>
  <c r="BI137" i="9"/>
  <c r="BH137" i="9"/>
  <c r="BG137" i="9"/>
  <c r="BF137" i="9"/>
  <c r="T137" i="9"/>
  <c r="R137" i="9"/>
  <c r="P137" i="9"/>
  <c r="BI135" i="9"/>
  <c r="BH135" i="9"/>
  <c r="BG135" i="9"/>
  <c r="BF135" i="9"/>
  <c r="T135" i="9"/>
  <c r="R135" i="9"/>
  <c r="P135" i="9"/>
  <c r="BI133" i="9"/>
  <c r="BH133" i="9"/>
  <c r="BG133" i="9"/>
  <c r="BF133" i="9"/>
  <c r="T133" i="9"/>
  <c r="R133" i="9"/>
  <c r="P133" i="9"/>
  <c r="BI131" i="9"/>
  <c r="BH131" i="9"/>
  <c r="BG131" i="9"/>
  <c r="BF131" i="9"/>
  <c r="T131" i="9"/>
  <c r="R131" i="9"/>
  <c r="P131" i="9"/>
  <c r="BI129" i="9"/>
  <c r="BH129" i="9"/>
  <c r="BG129" i="9"/>
  <c r="BF129" i="9"/>
  <c r="T129" i="9"/>
  <c r="R129" i="9"/>
  <c r="P129" i="9"/>
  <c r="BI127" i="9"/>
  <c r="BH127" i="9"/>
  <c r="BG127" i="9"/>
  <c r="BF127" i="9"/>
  <c r="T127" i="9"/>
  <c r="R127" i="9"/>
  <c r="P127" i="9"/>
  <c r="J121" i="9"/>
  <c r="J120" i="9"/>
  <c r="F120" i="9"/>
  <c r="F118" i="9"/>
  <c r="E116" i="9"/>
  <c r="J92" i="9"/>
  <c r="J91" i="9"/>
  <c r="F91" i="9"/>
  <c r="F89" i="9"/>
  <c r="E87" i="9"/>
  <c r="J18" i="9"/>
  <c r="E18" i="9"/>
  <c r="F121" i="9"/>
  <c r="J17" i="9"/>
  <c r="J12" i="9"/>
  <c r="J118" i="9" s="1"/>
  <c r="E7" i="9"/>
  <c r="E85" i="9"/>
  <c r="J37" i="8"/>
  <c r="J36" i="8"/>
  <c r="AY101" i="1"/>
  <c r="J35" i="8"/>
  <c r="AX101" i="1"/>
  <c r="BI194" i="8"/>
  <c r="BH194" i="8"/>
  <c r="BG194" i="8"/>
  <c r="BF194" i="8"/>
  <c r="T194" i="8"/>
  <c r="R194" i="8"/>
  <c r="P194" i="8"/>
  <c r="BI193" i="8"/>
  <c r="BH193" i="8"/>
  <c r="BG193" i="8"/>
  <c r="BF193" i="8"/>
  <c r="T193" i="8"/>
  <c r="R193" i="8"/>
  <c r="P193" i="8"/>
  <c r="BI192" i="8"/>
  <c r="BH192" i="8"/>
  <c r="BG192" i="8"/>
  <c r="BF192" i="8"/>
  <c r="T192" i="8"/>
  <c r="R192" i="8"/>
  <c r="P192" i="8"/>
  <c r="BI191" i="8"/>
  <c r="BH191" i="8"/>
  <c r="BG191" i="8"/>
  <c r="BF191" i="8"/>
  <c r="T191" i="8"/>
  <c r="R191" i="8"/>
  <c r="P191" i="8"/>
  <c r="BI190" i="8"/>
  <c r="BH190" i="8"/>
  <c r="BG190" i="8"/>
  <c r="BF190" i="8"/>
  <c r="T190" i="8"/>
  <c r="R190" i="8"/>
  <c r="P190" i="8"/>
  <c r="BI189" i="8"/>
  <c r="BH189" i="8"/>
  <c r="BG189" i="8"/>
  <c r="BF189" i="8"/>
  <c r="T189" i="8"/>
  <c r="R189" i="8"/>
  <c r="P189" i="8"/>
  <c r="BI187" i="8"/>
  <c r="BH187" i="8"/>
  <c r="BG187" i="8"/>
  <c r="BF187" i="8"/>
  <c r="T187" i="8"/>
  <c r="T186" i="8"/>
  <c r="R187" i="8"/>
  <c r="R186" i="8" s="1"/>
  <c r="P187" i="8"/>
  <c r="P186" i="8"/>
  <c r="BI185" i="8"/>
  <c r="BH185" i="8"/>
  <c r="BG185" i="8"/>
  <c r="BF185" i="8"/>
  <c r="T185" i="8"/>
  <c r="R185" i="8"/>
  <c r="P185" i="8"/>
  <c r="BI184" i="8"/>
  <c r="BH184" i="8"/>
  <c r="BG184" i="8"/>
  <c r="BF184" i="8"/>
  <c r="T184" i="8"/>
  <c r="R184" i="8"/>
  <c r="P184" i="8"/>
  <c r="BI183" i="8"/>
  <c r="BH183" i="8"/>
  <c r="BG183" i="8"/>
  <c r="BF183" i="8"/>
  <c r="T183" i="8"/>
  <c r="R183" i="8"/>
  <c r="P183" i="8"/>
  <c r="BI182" i="8"/>
  <c r="BH182" i="8"/>
  <c r="BG182" i="8"/>
  <c r="BF182" i="8"/>
  <c r="T182" i="8"/>
  <c r="R182" i="8"/>
  <c r="P182" i="8"/>
  <c r="BI181" i="8"/>
  <c r="BH181" i="8"/>
  <c r="BG181" i="8"/>
  <c r="BF181" i="8"/>
  <c r="T181" i="8"/>
  <c r="R181" i="8"/>
  <c r="P181" i="8"/>
  <c r="BI180" i="8"/>
  <c r="BH180" i="8"/>
  <c r="BG180" i="8"/>
  <c r="BF180" i="8"/>
  <c r="T180" i="8"/>
  <c r="R180" i="8"/>
  <c r="P180" i="8"/>
  <c r="BI179" i="8"/>
  <c r="BH179" i="8"/>
  <c r="BG179" i="8"/>
  <c r="BF179" i="8"/>
  <c r="T179" i="8"/>
  <c r="R179" i="8"/>
  <c r="P179" i="8"/>
  <c r="BI178" i="8"/>
  <c r="BH178" i="8"/>
  <c r="BG178" i="8"/>
  <c r="BF178" i="8"/>
  <c r="T178" i="8"/>
  <c r="R178" i="8"/>
  <c r="P178" i="8"/>
  <c r="BI177" i="8"/>
  <c r="BH177" i="8"/>
  <c r="BG177" i="8"/>
  <c r="BF177" i="8"/>
  <c r="T177" i="8"/>
  <c r="R177" i="8"/>
  <c r="P177" i="8"/>
  <c r="BI176" i="8"/>
  <c r="BH176" i="8"/>
  <c r="BG176" i="8"/>
  <c r="BF176" i="8"/>
  <c r="T176" i="8"/>
  <c r="R176" i="8"/>
  <c r="P176" i="8"/>
  <c r="BI175" i="8"/>
  <c r="BH175" i="8"/>
  <c r="BG175" i="8"/>
  <c r="BF175" i="8"/>
  <c r="T175" i="8"/>
  <c r="R175" i="8"/>
  <c r="P175" i="8"/>
  <c r="BI174" i="8"/>
  <c r="BH174" i="8"/>
  <c r="BG174" i="8"/>
  <c r="BF174" i="8"/>
  <c r="T174" i="8"/>
  <c r="R174" i="8"/>
  <c r="P174" i="8"/>
  <c r="BI173" i="8"/>
  <c r="BH173" i="8"/>
  <c r="BG173" i="8"/>
  <c r="BF173" i="8"/>
  <c r="T173" i="8"/>
  <c r="R173" i="8"/>
  <c r="P173" i="8"/>
  <c r="BI171" i="8"/>
  <c r="BH171" i="8"/>
  <c r="BG171" i="8"/>
  <c r="BF171" i="8"/>
  <c r="T171" i="8"/>
  <c r="R171" i="8"/>
  <c r="P171" i="8"/>
  <c r="BI169" i="8"/>
  <c r="BH169" i="8"/>
  <c r="BG169" i="8"/>
  <c r="BF169" i="8"/>
  <c r="T169" i="8"/>
  <c r="R169" i="8"/>
  <c r="P169" i="8"/>
  <c r="BI168" i="8"/>
  <c r="BH168" i="8"/>
  <c r="BG168" i="8"/>
  <c r="BF168" i="8"/>
  <c r="T168" i="8"/>
  <c r="R168" i="8"/>
  <c r="P168" i="8"/>
  <c r="BI167" i="8"/>
  <c r="BH167" i="8"/>
  <c r="BG167" i="8"/>
  <c r="BF167" i="8"/>
  <c r="T167" i="8"/>
  <c r="R167" i="8"/>
  <c r="P167" i="8"/>
  <c r="BI165" i="8"/>
  <c r="BH165" i="8"/>
  <c r="BG165" i="8"/>
  <c r="BF165" i="8"/>
  <c r="T165" i="8"/>
  <c r="R165" i="8"/>
  <c r="P165" i="8"/>
  <c r="BI164" i="8"/>
  <c r="BH164" i="8"/>
  <c r="BG164" i="8"/>
  <c r="BF164" i="8"/>
  <c r="T164" i="8"/>
  <c r="R164" i="8"/>
  <c r="P164" i="8"/>
  <c r="BI163" i="8"/>
  <c r="BH163" i="8"/>
  <c r="BG163" i="8"/>
  <c r="BF163" i="8"/>
  <c r="T163" i="8"/>
  <c r="R163" i="8"/>
  <c r="P163" i="8"/>
  <c r="BI161" i="8"/>
  <c r="BH161" i="8"/>
  <c r="BG161" i="8"/>
  <c r="BF161" i="8"/>
  <c r="T161" i="8"/>
  <c r="R161" i="8"/>
  <c r="P161" i="8"/>
  <c r="BI160" i="8"/>
  <c r="BH160" i="8"/>
  <c r="BG160" i="8"/>
  <c r="BF160" i="8"/>
  <c r="T160" i="8"/>
  <c r="R160" i="8"/>
  <c r="P160" i="8"/>
  <c r="BI159" i="8"/>
  <c r="BH159" i="8"/>
  <c r="BG159" i="8"/>
  <c r="BF159" i="8"/>
  <c r="T159" i="8"/>
  <c r="R159" i="8"/>
  <c r="P159" i="8"/>
  <c r="BI158" i="8"/>
  <c r="BH158" i="8"/>
  <c r="BG158" i="8"/>
  <c r="BF158" i="8"/>
  <c r="T158" i="8"/>
  <c r="R158" i="8"/>
  <c r="P158" i="8"/>
  <c r="BI156" i="8"/>
  <c r="BH156" i="8"/>
  <c r="BG156" i="8"/>
  <c r="BF156" i="8"/>
  <c r="T156" i="8"/>
  <c r="R156" i="8"/>
  <c r="P156" i="8"/>
  <c r="BI155" i="8"/>
  <c r="BH155" i="8"/>
  <c r="BG155" i="8"/>
  <c r="BF155" i="8"/>
  <c r="T155" i="8"/>
  <c r="R155" i="8"/>
  <c r="P155" i="8"/>
  <c r="BI154" i="8"/>
  <c r="BH154" i="8"/>
  <c r="BG154" i="8"/>
  <c r="BF154" i="8"/>
  <c r="T154" i="8"/>
  <c r="R154" i="8"/>
  <c r="P154" i="8"/>
  <c r="BI153" i="8"/>
  <c r="BH153" i="8"/>
  <c r="BG153" i="8"/>
  <c r="BF153" i="8"/>
  <c r="T153" i="8"/>
  <c r="R153" i="8"/>
  <c r="P153" i="8"/>
  <c r="BI152" i="8"/>
  <c r="BH152" i="8"/>
  <c r="BG152" i="8"/>
  <c r="BF152" i="8"/>
  <c r="T152" i="8"/>
  <c r="R152" i="8"/>
  <c r="P152" i="8"/>
  <c r="BI151" i="8"/>
  <c r="BH151" i="8"/>
  <c r="BG151" i="8"/>
  <c r="BF151" i="8"/>
  <c r="T151" i="8"/>
  <c r="R151" i="8"/>
  <c r="P151" i="8"/>
  <c r="BI149" i="8"/>
  <c r="BH149" i="8"/>
  <c r="BG149" i="8"/>
  <c r="BF149" i="8"/>
  <c r="T149" i="8"/>
  <c r="R149" i="8"/>
  <c r="P149" i="8"/>
  <c r="BI148" i="8"/>
  <c r="BH148" i="8"/>
  <c r="BG148" i="8"/>
  <c r="BF148" i="8"/>
  <c r="T148" i="8"/>
  <c r="R148" i="8"/>
  <c r="P148" i="8"/>
  <c r="BI147" i="8"/>
  <c r="BH147" i="8"/>
  <c r="BG147" i="8"/>
  <c r="BF147" i="8"/>
  <c r="T147" i="8"/>
  <c r="R147" i="8"/>
  <c r="P147" i="8"/>
  <c r="BI146" i="8"/>
  <c r="BH146" i="8"/>
  <c r="BG146" i="8"/>
  <c r="BF146" i="8"/>
  <c r="T146" i="8"/>
  <c r="R146" i="8"/>
  <c r="P146" i="8"/>
  <c r="BI145" i="8"/>
  <c r="BH145" i="8"/>
  <c r="BG145" i="8"/>
  <c r="BF145" i="8"/>
  <c r="T145" i="8"/>
  <c r="R145" i="8"/>
  <c r="P145" i="8"/>
  <c r="BI144" i="8"/>
  <c r="BH144" i="8"/>
  <c r="BG144" i="8"/>
  <c r="BF144" i="8"/>
  <c r="T144" i="8"/>
  <c r="R144" i="8"/>
  <c r="P144" i="8"/>
  <c r="BI143" i="8"/>
  <c r="BH143" i="8"/>
  <c r="BG143" i="8"/>
  <c r="BF143" i="8"/>
  <c r="T143" i="8"/>
  <c r="R143" i="8"/>
  <c r="P143" i="8"/>
  <c r="BI142" i="8"/>
  <c r="BH142" i="8"/>
  <c r="BG142" i="8"/>
  <c r="BF142" i="8"/>
  <c r="T142" i="8"/>
  <c r="R142" i="8"/>
  <c r="P142" i="8"/>
  <c r="BI141" i="8"/>
  <c r="BH141" i="8"/>
  <c r="BG141" i="8"/>
  <c r="BF141" i="8"/>
  <c r="T141" i="8"/>
  <c r="R141" i="8"/>
  <c r="P141" i="8"/>
  <c r="BI139" i="8"/>
  <c r="BH139" i="8"/>
  <c r="BG139" i="8"/>
  <c r="BF139" i="8"/>
  <c r="T139" i="8"/>
  <c r="R139" i="8"/>
  <c r="P139" i="8"/>
  <c r="BI138" i="8"/>
  <c r="BH138" i="8"/>
  <c r="BG138" i="8"/>
  <c r="BF138" i="8"/>
  <c r="T138" i="8"/>
  <c r="R138" i="8"/>
  <c r="P138" i="8"/>
  <c r="BI137" i="8"/>
  <c r="BH137" i="8"/>
  <c r="BG137" i="8"/>
  <c r="BF137" i="8"/>
  <c r="T137" i="8"/>
  <c r="R137" i="8"/>
  <c r="P137" i="8"/>
  <c r="BI135" i="8"/>
  <c r="BH135" i="8"/>
  <c r="BG135" i="8"/>
  <c r="BF135" i="8"/>
  <c r="T135" i="8"/>
  <c r="R135" i="8"/>
  <c r="P135" i="8"/>
  <c r="BI133" i="8"/>
  <c r="BH133" i="8"/>
  <c r="BG133" i="8"/>
  <c r="BF133" i="8"/>
  <c r="T133" i="8"/>
  <c r="R133" i="8"/>
  <c r="P133" i="8"/>
  <c r="BI131" i="8"/>
  <c r="BH131" i="8"/>
  <c r="BG131" i="8"/>
  <c r="BF131" i="8"/>
  <c r="T131" i="8"/>
  <c r="R131" i="8"/>
  <c r="P131" i="8"/>
  <c r="BI129" i="8"/>
  <c r="BH129" i="8"/>
  <c r="BG129" i="8"/>
  <c r="BF129" i="8"/>
  <c r="T129" i="8"/>
  <c r="R129" i="8"/>
  <c r="P129" i="8"/>
  <c r="BI128" i="8"/>
  <c r="BH128" i="8"/>
  <c r="BG128" i="8"/>
  <c r="BF128" i="8"/>
  <c r="T128" i="8"/>
  <c r="R128" i="8"/>
  <c r="P128" i="8"/>
  <c r="BI126" i="8"/>
  <c r="BH126" i="8"/>
  <c r="BG126" i="8"/>
  <c r="BF126" i="8"/>
  <c r="T126" i="8"/>
  <c r="R126" i="8"/>
  <c r="P126" i="8"/>
  <c r="J120" i="8"/>
  <c r="J119" i="8"/>
  <c r="F119" i="8"/>
  <c r="F117" i="8"/>
  <c r="E115" i="8"/>
  <c r="J92" i="8"/>
  <c r="J91" i="8"/>
  <c r="F91" i="8"/>
  <c r="F89" i="8"/>
  <c r="E87" i="8"/>
  <c r="J18" i="8"/>
  <c r="E18" i="8"/>
  <c r="F92" i="8" s="1"/>
  <c r="J17" i="8"/>
  <c r="J12" i="8"/>
  <c r="J89" i="8"/>
  <c r="E7" i="8"/>
  <c r="E85" i="8" s="1"/>
  <c r="J37" i="7"/>
  <c r="J36" i="7"/>
  <c r="AY100" i="1" s="1"/>
  <c r="J35" i="7"/>
  <c r="AX100" i="1"/>
  <c r="BI280" i="7"/>
  <c r="BH280" i="7"/>
  <c r="BG280" i="7"/>
  <c r="BF280" i="7"/>
  <c r="T280" i="7"/>
  <c r="R280" i="7"/>
  <c r="P280" i="7"/>
  <c r="BI279" i="7"/>
  <c r="BH279" i="7"/>
  <c r="BG279" i="7"/>
  <c r="BF279" i="7"/>
  <c r="T279" i="7"/>
  <c r="R279" i="7"/>
  <c r="P279" i="7"/>
  <c r="BI278" i="7"/>
  <c r="BH278" i="7"/>
  <c r="BG278" i="7"/>
  <c r="BF278" i="7"/>
  <c r="T278" i="7"/>
  <c r="R278" i="7"/>
  <c r="P278" i="7"/>
  <c r="BI277" i="7"/>
  <c r="BH277" i="7"/>
  <c r="BG277" i="7"/>
  <c r="BF277" i="7"/>
  <c r="T277" i="7"/>
  <c r="R277" i="7"/>
  <c r="P277" i="7"/>
  <c r="BI276" i="7"/>
  <c r="BH276" i="7"/>
  <c r="BG276" i="7"/>
  <c r="BF276" i="7"/>
  <c r="T276" i="7"/>
  <c r="R276" i="7"/>
  <c r="P276" i="7"/>
  <c r="BI275" i="7"/>
  <c r="BH275" i="7"/>
  <c r="BG275" i="7"/>
  <c r="BF275" i="7"/>
  <c r="T275" i="7"/>
  <c r="R275" i="7"/>
  <c r="P275" i="7"/>
  <c r="BI273" i="7"/>
  <c r="BH273" i="7"/>
  <c r="BG273" i="7"/>
  <c r="BF273" i="7"/>
  <c r="T273" i="7"/>
  <c r="R273" i="7"/>
  <c r="P273" i="7"/>
  <c r="BI272" i="7"/>
  <c r="BH272" i="7"/>
  <c r="BG272" i="7"/>
  <c r="BF272" i="7"/>
  <c r="T272" i="7"/>
  <c r="R272" i="7"/>
  <c r="P272" i="7"/>
  <c r="BI270" i="7"/>
  <c r="BH270" i="7"/>
  <c r="BG270" i="7"/>
  <c r="BF270" i="7"/>
  <c r="T270" i="7"/>
  <c r="R270" i="7"/>
  <c r="P270" i="7"/>
  <c r="BI268" i="7"/>
  <c r="BH268" i="7"/>
  <c r="BG268" i="7"/>
  <c r="BF268" i="7"/>
  <c r="T268" i="7"/>
  <c r="R268" i="7"/>
  <c r="P268" i="7"/>
  <c r="BI267" i="7"/>
  <c r="BH267" i="7"/>
  <c r="BG267" i="7"/>
  <c r="BF267" i="7"/>
  <c r="T267" i="7"/>
  <c r="R267" i="7"/>
  <c r="P267" i="7"/>
  <c r="BI265" i="7"/>
  <c r="BH265" i="7"/>
  <c r="BG265" i="7"/>
  <c r="BF265" i="7"/>
  <c r="T265" i="7"/>
  <c r="R265" i="7"/>
  <c r="P265" i="7"/>
  <c r="BI264" i="7"/>
  <c r="BH264" i="7"/>
  <c r="BG264" i="7"/>
  <c r="BF264" i="7"/>
  <c r="T264" i="7"/>
  <c r="R264" i="7"/>
  <c r="P264" i="7"/>
  <c r="BI262" i="7"/>
  <c r="BH262" i="7"/>
  <c r="BG262" i="7"/>
  <c r="BF262" i="7"/>
  <c r="T262" i="7"/>
  <c r="R262" i="7"/>
  <c r="P262" i="7"/>
  <c r="BI261" i="7"/>
  <c r="BH261" i="7"/>
  <c r="BG261" i="7"/>
  <c r="BF261" i="7"/>
  <c r="T261" i="7"/>
  <c r="R261" i="7"/>
  <c r="P261" i="7"/>
  <c r="BI259" i="7"/>
  <c r="BH259" i="7"/>
  <c r="BG259" i="7"/>
  <c r="BF259" i="7"/>
  <c r="T259" i="7"/>
  <c r="R259" i="7"/>
  <c r="P259" i="7"/>
  <c r="BI258" i="7"/>
  <c r="BH258" i="7"/>
  <c r="BG258" i="7"/>
  <c r="BF258" i="7"/>
  <c r="T258" i="7"/>
  <c r="R258" i="7"/>
  <c r="P258" i="7"/>
  <c r="BI256" i="7"/>
  <c r="BH256" i="7"/>
  <c r="BG256" i="7"/>
  <c r="BF256" i="7"/>
  <c r="T256" i="7"/>
  <c r="R256" i="7"/>
  <c r="P256" i="7"/>
  <c r="BI255" i="7"/>
  <c r="BH255" i="7"/>
  <c r="BG255" i="7"/>
  <c r="BF255" i="7"/>
  <c r="T255" i="7"/>
  <c r="R255" i="7"/>
  <c r="P255" i="7"/>
  <c r="BI253" i="7"/>
  <c r="BH253" i="7"/>
  <c r="BG253" i="7"/>
  <c r="BF253" i="7"/>
  <c r="T253" i="7"/>
  <c r="R253" i="7"/>
  <c r="P253" i="7"/>
  <c r="BI252" i="7"/>
  <c r="BH252" i="7"/>
  <c r="BG252" i="7"/>
  <c r="BF252" i="7"/>
  <c r="T252" i="7"/>
  <c r="R252" i="7"/>
  <c r="P252" i="7"/>
  <c r="BI250" i="7"/>
  <c r="BH250" i="7"/>
  <c r="BG250" i="7"/>
  <c r="BF250" i="7"/>
  <c r="T250" i="7"/>
  <c r="R250" i="7"/>
  <c r="P250" i="7"/>
  <c r="BI249" i="7"/>
  <c r="BH249" i="7"/>
  <c r="BG249" i="7"/>
  <c r="BF249" i="7"/>
  <c r="T249" i="7"/>
  <c r="R249" i="7"/>
  <c r="P249" i="7"/>
  <c r="BI247" i="7"/>
  <c r="BH247" i="7"/>
  <c r="BG247" i="7"/>
  <c r="BF247" i="7"/>
  <c r="T247" i="7"/>
  <c r="R247" i="7"/>
  <c r="P247" i="7"/>
  <c r="BI246" i="7"/>
  <c r="BH246" i="7"/>
  <c r="BG246" i="7"/>
  <c r="BF246" i="7"/>
  <c r="T246" i="7"/>
  <c r="R246" i="7"/>
  <c r="P246" i="7"/>
  <c r="BI244" i="7"/>
  <c r="BH244" i="7"/>
  <c r="BG244" i="7"/>
  <c r="BF244" i="7"/>
  <c r="T244" i="7"/>
  <c r="R244" i="7"/>
  <c r="P244" i="7"/>
  <c r="BI243" i="7"/>
  <c r="BH243" i="7"/>
  <c r="BG243" i="7"/>
  <c r="BF243" i="7"/>
  <c r="T243" i="7"/>
  <c r="R243" i="7"/>
  <c r="P243" i="7"/>
  <c r="BI241" i="7"/>
  <c r="BH241" i="7"/>
  <c r="BG241" i="7"/>
  <c r="BF241" i="7"/>
  <c r="T241" i="7"/>
  <c r="R241" i="7"/>
  <c r="P241" i="7"/>
  <c r="BI240" i="7"/>
  <c r="BH240" i="7"/>
  <c r="BG240" i="7"/>
  <c r="BF240" i="7"/>
  <c r="T240" i="7"/>
  <c r="R240" i="7"/>
  <c r="P240" i="7"/>
  <c r="BI238" i="7"/>
  <c r="BH238" i="7"/>
  <c r="BG238" i="7"/>
  <c r="BF238" i="7"/>
  <c r="T238" i="7"/>
  <c r="R238" i="7"/>
  <c r="P238" i="7"/>
  <c r="BI237" i="7"/>
  <c r="BH237" i="7"/>
  <c r="BG237" i="7"/>
  <c r="BF237" i="7"/>
  <c r="T237" i="7"/>
  <c r="R237" i="7"/>
  <c r="P237" i="7"/>
  <c r="BI235" i="7"/>
  <c r="BH235" i="7"/>
  <c r="BG235" i="7"/>
  <c r="BF235" i="7"/>
  <c r="T235" i="7"/>
  <c r="R235" i="7"/>
  <c r="P235" i="7"/>
  <c r="BI234" i="7"/>
  <c r="BH234" i="7"/>
  <c r="BG234" i="7"/>
  <c r="BF234" i="7"/>
  <c r="T234" i="7"/>
  <c r="R234" i="7"/>
  <c r="P234" i="7"/>
  <c r="BI232" i="7"/>
  <c r="BH232" i="7"/>
  <c r="BG232" i="7"/>
  <c r="BF232" i="7"/>
  <c r="T232" i="7"/>
  <c r="R232" i="7"/>
  <c r="P232" i="7"/>
  <c r="BI231" i="7"/>
  <c r="BH231" i="7"/>
  <c r="BG231" i="7"/>
  <c r="BF231" i="7"/>
  <c r="T231" i="7"/>
  <c r="R231" i="7"/>
  <c r="P231" i="7"/>
  <c r="BI229" i="7"/>
  <c r="BH229" i="7"/>
  <c r="BG229" i="7"/>
  <c r="BF229" i="7"/>
  <c r="T229" i="7"/>
  <c r="R229" i="7"/>
  <c r="P229" i="7"/>
  <c r="BI228" i="7"/>
  <c r="BH228" i="7"/>
  <c r="BG228" i="7"/>
  <c r="BF228" i="7"/>
  <c r="T228" i="7"/>
  <c r="R228" i="7"/>
  <c r="P228" i="7"/>
  <c r="BI226" i="7"/>
  <c r="BH226" i="7"/>
  <c r="BG226" i="7"/>
  <c r="BF226" i="7"/>
  <c r="T226" i="7"/>
  <c r="R226" i="7"/>
  <c r="P226" i="7"/>
  <c r="BI225" i="7"/>
  <c r="BH225" i="7"/>
  <c r="BG225" i="7"/>
  <c r="BF225" i="7"/>
  <c r="T225" i="7"/>
  <c r="R225" i="7"/>
  <c r="P225" i="7"/>
  <c r="BI223" i="7"/>
  <c r="BH223" i="7"/>
  <c r="BG223" i="7"/>
  <c r="BF223" i="7"/>
  <c r="T223" i="7"/>
  <c r="R223" i="7"/>
  <c r="P223" i="7"/>
  <c r="BI222" i="7"/>
  <c r="BH222" i="7"/>
  <c r="BG222" i="7"/>
  <c r="BF222" i="7"/>
  <c r="T222" i="7"/>
  <c r="R222" i="7"/>
  <c r="P222" i="7"/>
  <c r="BI220" i="7"/>
  <c r="BH220" i="7"/>
  <c r="BG220" i="7"/>
  <c r="BF220" i="7"/>
  <c r="T220" i="7"/>
  <c r="R220" i="7"/>
  <c r="P220" i="7"/>
  <c r="BI219" i="7"/>
  <c r="BH219" i="7"/>
  <c r="BG219" i="7"/>
  <c r="BF219" i="7"/>
  <c r="T219" i="7"/>
  <c r="R219" i="7"/>
  <c r="P219" i="7"/>
  <c r="BI217" i="7"/>
  <c r="BH217" i="7"/>
  <c r="BG217" i="7"/>
  <c r="BF217" i="7"/>
  <c r="T217" i="7"/>
  <c r="R217" i="7"/>
  <c r="P217" i="7"/>
  <c r="BI216" i="7"/>
  <c r="BH216" i="7"/>
  <c r="BG216" i="7"/>
  <c r="BF216" i="7"/>
  <c r="T216" i="7"/>
  <c r="R216" i="7"/>
  <c r="P216" i="7"/>
  <c r="BI214" i="7"/>
  <c r="BH214" i="7"/>
  <c r="BG214" i="7"/>
  <c r="BF214" i="7"/>
  <c r="T214" i="7"/>
  <c r="R214" i="7"/>
  <c r="P214" i="7"/>
  <c r="BI213" i="7"/>
  <c r="BH213" i="7"/>
  <c r="BG213" i="7"/>
  <c r="BF213" i="7"/>
  <c r="T213" i="7"/>
  <c r="R213" i="7"/>
  <c r="P213" i="7"/>
  <c r="BI211" i="7"/>
  <c r="BH211" i="7"/>
  <c r="BG211" i="7"/>
  <c r="BF211" i="7"/>
  <c r="T211" i="7"/>
  <c r="R211" i="7"/>
  <c r="P211" i="7"/>
  <c r="BI210" i="7"/>
  <c r="BH210" i="7"/>
  <c r="BG210" i="7"/>
  <c r="BF210" i="7"/>
  <c r="T210" i="7"/>
  <c r="R210" i="7"/>
  <c r="P210" i="7"/>
  <c r="BI208" i="7"/>
  <c r="BH208" i="7"/>
  <c r="BG208" i="7"/>
  <c r="BF208" i="7"/>
  <c r="T208" i="7"/>
  <c r="R208" i="7"/>
  <c r="P208" i="7"/>
  <c r="BI207" i="7"/>
  <c r="BH207" i="7"/>
  <c r="BG207" i="7"/>
  <c r="BF207" i="7"/>
  <c r="T207" i="7"/>
  <c r="R207" i="7"/>
  <c r="P207" i="7"/>
  <c r="BI205" i="7"/>
  <c r="BH205" i="7"/>
  <c r="BG205" i="7"/>
  <c r="BF205" i="7"/>
  <c r="T205" i="7"/>
  <c r="R205" i="7"/>
  <c r="P205" i="7"/>
  <c r="BI204" i="7"/>
  <c r="BH204" i="7"/>
  <c r="BG204" i="7"/>
  <c r="BF204" i="7"/>
  <c r="T204" i="7"/>
  <c r="R204" i="7"/>
  <c r="P204" i="7"/>
  <c r="BI202" i="7"/>
  <c r="BH202" i="7"/>
  <c r="BG202" i="7"/>
  <c r="BF202" i="7"/>
  <c r="T202" i="7"/>
  <c r="R202" i="7"/>
  <c r="P202" i="7"/>
  <c r="BI201" i="7"/>
  <c r="BH201" i="7"/>
  <c r="BG201" i="7"/>
  <c r="BF201" i="7"/>
  <c r="T201" i="7"/>
  <c r="R201" i="7"/>
  <c r="P201" i="7"/>
  <c r="BI199" i="7"/>
  <c r="BH199" i="7"/>
  <c r="BG199" i="7"/>
  <c r="BF199" i="7"/>
  <c r="T199" i="7"/>
  <c r="R199" i="7"/>
  <c r="P199" i="7"/>
  <c r="BI198" i="7"/>
  <c r="BH198" i="7"/>
  <c r="BG198" i="7"/>
  <c r="BF198" i="7"/>
  <c r="T198" i="7"/>
  <c r="R198" i="7"/>
  <c r="P198" i="7"/>
  <c r="BI196" i="7"/>
  <c r="BH196" i="7"/>
  <c r="BG196" i="7"/>
  <c r="BF196" i="7"/>
  <c r="T196" i="7"/>
  <c r="R196" i="7"/>
  <c r="P196" i="7"/>
  <c r="BI195" i="7"/>
  <c r="BH195" i="7"/>
  <c r="BG195" i="7"/>
  <c r="BF195" i="7"/>
  <c r="T195" i="7"/>
  <c r="R195" i="7"/>
  <c r="P195" i="7"/>
  <c r="BI193" i="7"/>
  <c r="BH193" i="7"/>
  <c r="BG193" i="7"/>
  <c r="BF193" i="7"/>
  <c r="T193" i="7"/>
  <c r="R193" i="7"/>
  <c r="P193" i="7"/>
  <c r="BI192" i="7"/>
  <c r="BH192" i="7"/>
  <c r="BG192" i="7"/>
  <c r="BF192" i="7"/>
  <c r="T192" i="7"/>
  <c r="R192" i="7"/>
  <c r="P192" i="7"/>
  <c r="BI190" i="7"/>
  <c r="BH190" i="7"/>
  <c r="BG190" i="7"/>
  <c r="BF190" i="7"/>
  <c r="T190" i="7"/>
  <c r="R190" i="7"/>
  <c r="P190" i="7"/>
  <c r="BI189" i="7"/>
  <c r="BH189" i="7"/>
  <c r="BG189" i="7"/>
  <c r="BF189" i="7"/>
  <c r="T189" i="7"/>
  <c r="R189" i="7"/>
  <c r="P189" i="7"/>
  <c r="BI188" i="7"/>
  <c r="BH188" i="7"/>
  <c r="BG188" i="7"/>
  <c r="BF188" i="7"/>
  <c r="T188" i="7"/>
  <c r="R188" i="7"/>
  <c r="P188" i="7"/>
  <c r="BI187" i="7"/>
  <c r="BH187" i="7"/>
  <c r="BG187" i="7"/>
  <c r="BF187" i="7"/>
  <c r="T187" i="7"/>
  <c r="R187" i="7"/>
  <c r="P187" i="7"/>
  <c r="BI186" i="7"/>
  <c r="BH186" i="7"/>
  <c r="BG186" i="7"/>
  <c r="BF186" i="7"/>
  <c r="T186" i="7"/>
  <c r="R186" i="7"/>
  <c r="P186" i="7"/>
  <c r="BI185" i="7"/>
  <c r="BH185" i="7"/>
  <c r="BG185" i="7"/>
  <c r="BF185" i="7"/>
  <c r="T185" i="7"/>
  <c r="R185" i="7"/>
  <c r="P185" i="7"/>
  <c r="BI184" i="7"/>
  <c r="BH184" i="7"/>
  <c r="BG184" i="7"/>
  <c r="BF184" i="7"/>
  <c r="T184" i="7"/>
  <c r="R184" i="7"/>
  <c r="P184" i="7"/>
  <c r="BI183" i="7"/>
  <c r="BH183" i="7"/>
  <c r="BG183" i="7"/>
  <c r="BF183" i="7"/>
  <c r="T183" i="7"/>
  <c r="R183" i="7"/>
  <c r="P183" i="7"/>
  <c r="BI182" i="7"/>
  <c r="BH182" i="7"/>
  <c r="BG182" i="7"/>
  <c r="BF182" i="7"/>
  <c r="T182" i="7"/>
  <c r="R182" i="7"/>
  <c r="P182" i="7"/>
  <c r="BI181" i="7"/>
  <c r="BH181" i="7"/>
  <c r="BG181" i="7"/>
  <c r="BF181" i="7"/>
  <c r="T181" i="7"/>
  <c r="R181" i="7"/>
  <c r="P181" i="7"/>
  <c r="BI180" i="7"/>
  <c r="BH180" i="7"/>
  <c r="BG180" i="7"/>
  <c r="BF180" i="7"/>
  <c r="T180" i="7"/>
  <c r="R180" i="7"/>
  <c r="P180" i="7"/>
  <c r="BI179" i="7"/>
  <c r="BH179" i="7"/>
  <c r="BG179" i="7"/>
  <c r="BF179" i="7"/>
  <c r="T179" i="7"/>
  <c r="R179" i="7"/>
  <c r="P179" i="7"/>
  <c r="BI178" i="7"/>
  <c r="BH178" i="7"/>
  <c r="BG178" i="7"/>
  <c r="BF178" i="7"/>
  <c r="T178" i="7"/>
  <c r="R178" i="7"/>
  <c r="P178" i="7"/>
  <c r="BI177" i="7"/>
  <c r="BH177" i="7"/>
  <c r="BG177" i="7"/>
  <c r="BF177" i="7"/>
  <c r="T177" i="7"/>
  <c r="R177" i="7"/>
  <c r="P177" i="7"/>
  <c r="BI175" i="7"/>
  <c r="BH175" i="7"/>
  <c r="BG175" i="7"/>
  <c r="BF175" i="7"/>
  <c r="T175" i="7"/>
  <c r="R175" i="7"/>
  <c r="P175" i="7"/>
  <c r="BI174" i="7"/>
  <c r="BH174" i="7"/>
  <c r="BG174" i="7"/>
  <c r="BF174" i="7"/>
  <c r="T174" i="7"/>
  <c r="R174" i="7"/>
  <c r="P174" i="7"/>
  <c r="BI172" i="7"/>
  <c r="BH172" i="7"/>
  <c r="BG172" i="7"/>
  <c r="BF172" i="7"/>
  <c r="T172" i="7"/>
  <c r="R172" i="7"/>
  <c r="P172" i="7"/>
  <c r="BI171" i="7"/>
  <c r="BH171" i="7"/>
  <c r="BG171" i="7"/>
  <c r="BF171" i="7"/>
  <c r="T171" i="7"/>
  <c r="R171" i="7"/>
  <c r="P171" i="7"/>
  <c r="BI169" i="7"/>
  <c r="BH169" i="7"/>
  <c r="BG169" i="7"/>
  <c r="BF169" i="7"/>
  <c r="T169" i="7"/>
  <c r="R169" i="7"/>
  <c r="P169" i="7"/>
  <c r="BI168" i="7"/>
  <c r="BH168" i="7"/>
  <c r="BG168" i="7"/>
  <c r="BF168" i="7"/>
  <c r="T168" i="7"/>
  <c r="R168" i="7"/>
  <c r="P168" i="7"/>
  <c r="BI166" i="7"/>
  <c r="BH166" i="7"/>
  <c r="BG166" i="7"/>
  <c r="BF166" i="7"/>
  <c r="T166" i="7"/>
  <c r="R166" i="7"/>
  <c r="P166" i="7"/>
  <c r="BI165" i="7"/>
  <c r="BH165" i="7"/>
  <c r="BG165" i="7"/>
  <c r="BF165" i="7"/>
  <c r="T165" i="7"/>
  <c r="R165" i="7"/>
  <c r="P165" i="7"/>
  <c r="BI163" i="7"/>
  <c r="BH163" i="7"/>
  <c r="BG163" i="7"/>
  <c r="BF163" i="7"/>
  <c r="T163" i="7"/>
  <c r="R163" i="7"/>
  <c r="P163" i="7"/>
  <c r="BI162" i="7"/>
  <c r="BH162" i="7"/>
  <c r="BG162" i="7"/>
  <c r="BF162" i="7"/>
  <c r="T162" i="7"/>
  <c r="R162" i="7"/>
  <c r="P162" i="7"/>
  <c r="BI160" i="7"/>
  <c r="BH160" i="7"/>
  <c r="BG160" i="7"/>
  <c r="BF160" i="7"/>
  <c r="T160" i="7"/>
  <c r="R160" i="7"/>
  <c r="P160" i="7"/>
  <c r="BI159" i="7"/>
  <c r="BH159" i="7"/>
  <c r="BG159" i="7"/>
  <c r="BF159" i="7"/>
  <c r="T159" i="7"/>
  <c r="R159" i="7"/>
  <c r="P159" i="7"/>
  <c r="BI157" i="7"/>
  <c r="BH157" i="7"/>
  <c r="BG157" i="7"/>
  <c r="BF157" i="7"/>
  <c r="T157" i="7"/>
  <c r="R157" i="7"/>
  <c r="P157" i="7"/>
  <c r="BI156" i="7"/>
  <c r="BH156" i="7"/>
  <c r="BG156" i="7"/>
  <c r="BF156" i="7"/>
  <c r="T156" i="7"/>
  <c r="R156" i="7"/>
  <c r="P156" i="7"/>
  <c r="BI154" i="7"/>
  <c r="BH154" i="7"/>
  <c r="BG154" i="7"/>
  <c r="BF154" i="7"/>
  <c r="T154" i="7"/>
  <c r="R154" i="7"/>
  <c r="P154" i="7"/>
  <c r="BI153" i="7"/>
  <c r="BH153" i="7"/>
  <c r="BG153" i="7"/>
  <c r="BF153" i="7"/>
  <c r="T153" i="7"/>
  <c r="R153" i="7"/>
  <c r="P153" i="7"/>
  <c r="BI151" i="7"/>
  <c r="BH151" i="7"/>
  <c r="BG151" i="7"/>
  <c r="BF151" i="7"/>
  <c r="T151" i="7"/>
  <c r="R151" i="7"/>
  <c r="P151" i="7"/>
  <c r="BI150" i="7"/>
  <c r="BH150" i="7"/>
  <c r="BG150" i="7"/>
  <c r="BF150" i="7"/>
  <c r="T150" i="7"/>
  <c r="R150" i="7"/>
  <c r="P150" i="7"/>
  <c r="BI148" i="7"/>
  <c r="BH148" i="7"/>
  <c r="BG148" i="7"/>
  <c r="BF148" i="7"/>
  <c r="T148" i="7"/>
  <c r="R148" i="7"/>
  <c r="P148" i="7"/>
  <c r="BI147" i="7"/>
  <c r="BH147" i="7"/>
  <c r="BG147" i="7"/>
  <c r="BF147" i="7"/>
  <c r="T147" i="7"/>
  <c r="R147" i="7"/>
  <c r="P147" i="7"/>
  <c r="BI145" i="7"/>
  <c r="BH145" i="7"/>
  <c r="BG145" i="7"/>
  <c r="BF145" i="7"/>
  <c r="T145" i="7"/>
  <c r="R145" i="7"/>
  <c r="P145" i="7"/>
  <c r="BI144" i="7"/>
  <c r="BH144" i="7"/>
  <c r="BG144" i="7"/>
  <c r="BF144" i="7"/>
  <c r="T144" i="7"/>
  <c r="R144" i="7"/>
  <c r="P144" i="7"/>
  <c r="BI142" i="7"/>
  <c r="BH142" i="7"/>
  <c r="BG142" i="7"/>
  <c r="BF142" i="7"/>
  <c r="T142" i="7"/>
  <c r="R142" i="7"/>
  <c r="P142" i="7"/>
  <c r="BI141" i="7"/>
  <c r="BH141" i="7"/>
  <c r="BG141" i="7"/>
  <c r="BF141" i="7"/>
  <c r="T141" i="7"/>
  <c r="R141" i="7"/>
  <c r="P141" i="7"/>
  <c r="BI139" i="7"/>
  <c r="BH139" i="7"/>
  <c r="BG139" i="7"/>
  <c r="BF139" i="7"/>
  <c r="T139" i="7"/>
  <c r="R139" i="7"/>
  <c r="P139" i="7"/>
  <c r="BI138" i="7"/>
  <c r="BH138" i="7"/>
  <c r="BG138" i="7"/>
  <c r="BF138" i="7"/>
  <c r="T138" i="7"/>
  <c r="R138" i="7"/>
  <c r="P138" i="7"/>
  <c r="BI136" i="7"/>
  <c r="BH136" i="7"/>
  <c r="BG136" i="7"/>
  <c r="BF136" i="7"/>
  <c r="T136" i="7"/>
  <c r="R136" i="7"/>
  <c r="P136" i="7"/>
  <c r="BI135" i="7"/>
  <c r="BH135" i="7"/>
  <c r="BG135" i="7"/>
  <c r="BF135" i="7"/>
  <c r="T135" i="7"/>
  <c r="R135" i="7"/>
  <c r="P135" i="7"/>
  <c r="BI133" i="7"/>
  <c r="BH133" i="7"/>
  <c r="BG133" i="7"/>
  <c r="BF133" i="7"/>
  <c r="T133" i="7"/>
  <c r="R133" i="7"/>
  <c r="P133" i="7"/>
  <c r="BI132" i="7"/>
  <c r="BH132" i="7"/>
  <c r="BG132" i="7"/>
  <c r="BF132" i="7"/>
  <c r="T132" i="7"/>
  <c r="R132" i="7"/>
  <c r="P132" i="7"/>
  <c r="BI129" i="7"/>
  <c r="BH129" i="7"/>
  <c r="BG129" i="7"/>
  <c r="BF129" i="7"/>
  <c r="T129" i="7"/>
  <c r="T128" i="7"/>
  <c r="R129" i="7"/>
  <c r="R128" i="7" s="1"/>
  <c r="P129" i="7"/>
  <c r="P128" i="7"/>
  <c r="J123" i="7"/>
  <c r="J122" i="7"/>
  <c r="F122" i="7"/>
  <c r="F120" i="7"/>
  <c r="E118" i="7"/>
  <c r="J92" i="7"/>
  <c r="J91" i="7"/>
  <c r="F91" i="7"/>
  <c r="F89" i="7"/>
  <c r="E87" i="7"/>
  <c r="J18" i="7"/>
  <c r="E18" i="7"/>
  <c r="F123" i="7" s="1"/>
  <c r="J17" i="7"/>
  <c r="J12" i="7"/>
  <c r="J120" i="7"/>
  <c r="E7" i="7"/>
  <c r="E85" i="7" s="1"/>
  <c r="J37" i="6"/>
  <c r="J36" i="6"/>
  <c r="AY99" i="1"/>
  <c r="J35" i="6"/>
  <c r="AX99" i="1"/>
  <c r="BI272" i="6"/>
  <c r="BH272" i="6"/>
  <c r="BG272" i="6"/>
  <c r="BF272" i="6"/>
  <c r="T272" i="6"/>
  <c r="R272" i="6"/>
  <c r="P272" i="6"/>
  <c r="BI271" i="6"/>
  <c r="BH271" i="6"/>
  <c r="BG271" i="6"/>
  <c r="BF271" i="6"/>
  <c r="T271" i="6"/>
  <c r="R271" i="6"/>
  <c r="P271" i="6"/>
  <c r="BI270" i="6"/>
  <c r="BH270" i="6"/>
  <c r="BG270" i="6"/>
  <c r="BF270" i="6"/>
  <c r="T270" i="6"/>
  <c r="R270" i="6"/>
  <c r="P270" i="6"/>
  <c r="BI269" i="6"/>
  <c r="BH269" i="6"/>
  <c r="BG269" i="6"/>
  <c r="BF269" i="6"/>
  <c r="T269" i="6"/>
  <c r="R269" i="6"/>
  <c r="P269" i="6"/>
  <c r="BI268" i="6"/>
  <c r="BH268" i="6"/>
  <c r="BG268" i="6"/>
  <c r="BF268" i="6"/>
  <c r="T268" i="6"/>
  <c r="R268" i="6"/>
  <c r="P268" i="6"/>
  <c r="BI267" i="6"/>
  <c r="BH267" i="6"/>
  <c r="BG267" i="6"/>
  <c r="BF267" i="6"/>
  <c r="T267" i="6"/>
  <c r="R267" i="6"/>
  <c r="P267" i="6"/>
  <c r="BI266" i="6"/>
  <c r="BH266" i="6"/>
  <c r="BG266" i="6"/>
  <c r="BF266" i="6"/>
  <c r="T266" i="6"/>
  <c r="R266" i="6"/>
  <c r="P266" i="6"/>
  <c r="BI265" i="6"/>
  <c r="BH265" i="6"/>
  <c r="BG265" i="6"/>
  <c r="BF265" i="6"/>
  <c r="T265" i="6"/>
  <c r="R265" i="6"/>
  <c r="P265" i="6"/>
  <c r="BI264" i="6"/>
  <c r="BH264" i="6"/>
  <c r="BG264" i="6"/>
  <c r="BF264" i="6"/>
  <c r="T264" i="6"/>
  <c r="R264" i="6"/>
  <c r="P264" i="6"/>
  <c r="BI263" i="6"/>
  <c r="BH263" i="6"/>
  <c r="BG263" i="6"/>
  <c r="BF263" i="6"/>
  <c r="T263" i="6"/>
  <c r="R263" i="6"/>
  <c r="P263" i="6"/>
  <c r="BI262" i="6"/>
  <c r="BH262" i="6"/>
  <c r="BG262" i="6"/>
  <c r="BF262" i="6"/>
  <c r="T262" i="6"/>
  <c r="R262" i="6"/>
  <c r="P262" i="6"/>
  <c r="BI261" i="6"/>
  <c r="BH261" i="6"/>
  <c r="BG261" i="6"/>
  <c r="BF261" i="6"/>
  <c r="T261" i="6"/>
  <c r="R261" i="6"/>
  <c r="P261" i="6"/>
  <c r="BI260" i="6"/>
  <c r="BH260" i="6"/>
  <c r="BG260" i="6"/>
  <c r="BF260" i="6"/>
  <c r="T260" i="6"/>
  <c r="R260" i="6"/>
  <c r="P260" i="6"/>
  <c r="BI259" i="6"/>
  <c r="BH259" i="6"/>
  <c r="BG259" i="6"/>
  <c r="BF259" i="6"/>
  <c r="T259" i="6"/>
  <c r="R259" i="6"/>
  <c r="P259" i="6"/>
  <c r="BI258" i="6"/>
  <c r="BH258" i="6"/>
  <c r="BG258" i="6"/>
  <c r="BF258" i="6"/>
  <c r="T258" i="6"/>
  <c r="R258" i="6"/>
  <c r="P258" i="6"/>
  <c r="BI257" i="6"/>
  <c r="BH257" i="6"/>
  <c r="BG257" i="6"/>
  <c r="BF257" i="6"/>
  <c r="T257" i="6"/>
  <c r="R257" i="6"/>
  <c r="P257" i="6"/>
  <c r="BI256" i="6"/>
  <c r="BH256" i="6"/>
  <c r="BG256" i="6"/>
  <c r="BF256" i="6"/>
  <c r="T256" i="6"/>
  <c r="R256" i="6"/>
  <c r="P256" i="6"/>
  <c r="BI255" i="6"/>
  <c r="BH255" i="6"/>
  <c r="BG255" i="6"/>
  <c r="BF255" i="6"/>
  <c r="T255" i="6"/>
  <c r="R255" i="6"/>
  <c r="P255" i="6"/>
  <c r="BI254" i="6"/>
  <c r="BH254" i="6"/>
  <c r="BG254" i="6"/>
  <c r="BF254" i="6"/>
  <c r="T254" i="6"/>
  <c r="R254" i="6"/>
  <c r="P254" i="6"/>
  <c r="BI253" i="6"/>
  <c r="BH253" i="6"/>
  <c r="BG253" i="6"/>
  <c r="BF253" i="6"/>
  <c r="T253" i="6"/>
  <c r="R253" i="6"/>
  <c r="P253" i="6"/>
  <c r="BI252" i="6"/>
  <c r="BH252" i="6"/>
  <c r="BG252" i="6"/>
  <c r="BF252" i="6"/>
  <c r="T252" i="6"/>
  <c r="R252" i="6"/>
  <c r="P252" i="6"/>
  <c r="BI251" i="6"/>
  <c r="BH251" i="6"/>
  <c r="BG251" i="6"/>
  <c r="BF251" i="6"/>
  <c r="T251" i="6"/>
  <c r="R251" i="6"/>
  <c r="P251" i="6"/>
  <c r="BI250" i="6"/>
  <c r="BH250" i="6"/>
  <c r="BG250" i="6"/>
  <c r="BF250" i="6"/>
  <c r="T250" i="6"/>
  <c r="R250" i="6"/>
  <c r="P250" i="6"/>
  <c r="BI249" i="6"/>
  <c r="BH249" i="6"/>
  <c r="BG249" i="6"/>
  <c r="BF249" i="6"/>
  <c r="T249" i="6"/>
  <c r="R249" i="6"/>
  <c r="P249" i="6"/>
  <c r="BI248" i="6"/>
  <c r="BH248" i="6"/>
  <c r="BG248" i="6"/>
  <c r="BF248" i="6"/>
  <c r="T248" i="6"/>
  <c r="R248" i="6"/>
  <c r="P248" i="6"/>
  <c r="BI247" i="6"/>
  <c r="BH247" i="6"/>
  <c r="BG247" i="6"/>
  <c r="BF247" i="6"/>
  <c r="T247" i="6"/>
  <c r="R247" i="6"/>
  <c r="P247" i="6"/>
  <c r="BI246" i="6"/>
  <c r="BH246" i="6"/>
  <c r="BG246" i="6"/>
  <c r="BF246" i="6"/>
  <c r="T246" i="6"/>
  <c r="R246" i="6"/>
  <c r="P246" i="6"/>
  <c r="BI245" i="6"/>
  <c r="BH245" i="6"/>
  <c r="BG245" i="6"/>
  <c r="BF245" i="6"/>
  <c r="T245" i="6"/>
  <c r="R245" i="6"/>
  <c r="P245" i="6"/>
  <c r="BI244" i="6"/>
  <c r="BH244" i="6"/>
  <c r="BG244" i="6"/>
  <c r="BF244" i="6"/>
  <c r="T244" i="6"/>
  <c r="R244" i="6"/>
  <c r="P244" i="6"/>
  <c r="BI243" i="6"/>
  <c r="BH243" i="6"/>
  <c r="BG243" i="6"/>
  <c r="BF243" i="6"/>
  <c r="T243" i="6"/>
  <c r="R243" i="6"/>
  <c r="P243" i="6"/>
  <c r="BI242" i="6"/>
  <c r="BH242" i="6"/>
  <c r="BG242" i="6"/>
  <c r="BF242" i="6"/>
  <c r="T242" i="6"/>
  <c r="R242" i="6"/>
  <c r="P242" i="6"/>
  <c r="BI241" i="6"/>
  <c r="BH241" i="6"/>
  <c r="BG241" i="6"/>
  <c r="BF241" i="6"/>
  <c r="T241" i="6"/>
  <c r="R241" i="6"/>
  <c r="P241" i="6"/>
  <c r="BI240" i="6"/>
  <c r="BH240" i="6"/>
  <c r="BG240" i="6"/>
  <c r="BF240" i="6"/>
  <c r="T240" i="6"/>
  <c r="R240" i="6"/>
  <c r="P240" i="6"/>
  <c r="BI239" i="6"/>
  <c r="BH239" i="6"/>
  <c r="BG239" i="6"/>
  <c r="BF239" i="6"/>
  <c r="T239" i="6"/>
  <c r="R239" i="6"/>
  <c r="P239" i="6"/>
  <c r="BI238" i="6"/>
  <c r="BH238" i="6"/>
  <c r="BG238" i="6"/>
  <c r="BF238" i="6"/>
  <c r="T238" i="6"/>
  <c r="R238" i="6"/>
  <c r="P238" i="6"/>
  <c r="BI237" i="6"/>
  <c r="BH237" i="6"/>
  <c r="BG237" i="6"/>
  <c r="BF237" i="6"/>
  <c r="T237" i="6"/>
  <c r="R237" i="6"/>
  <c r="P237" i="6"/>
  <c r="BI236" i="6"/>
  <c r="BH236" i="6"/>
  <c r="BG236" i="6"/>
  <c r="BF236" i="6"/>
  <c r="T236" i="6"/>
  <c r="R236" i="6"/>
  <c r="P236" i="6"/>
  <c r="BI235" i="6"/>
  <c r="BH235" i="6"/>
  <c r="BG235" i="6"/>
  <c r="BF235" i="6"/>
  <c r="T235" i="6"/>
  <c r="R235" i="6"/>
  <c r="P235" i="6"/>
  <c r="BI234" i="6"/>
  <c r="BH234" i="6"/>
  <c r="BG234" i="6"/>
  <c r="BF234" i="6"/>
  <c r="T234" i="6"/>
  <c r="R234" i="6"/>
  <c r="P234" i="6"/>
  <c r="BI233" i="6"/>
  <c r="BH233" i="6"/>
  <c r="BG233" i="6"/>
  <c r="BF233" i="6"/>
  <c r="T233" i="6"/>
  <c r="R233" i="6"/>
  <c r="P233" i="6"/>
  <c r="BI232" i="6"/>
  <c r="BH232" i="6"/>
  <c r="BG232" i="6"/>
  <c r="BF232" i="6"/>
  <c r="T232" i="6"/>
  <c r="R232" i="6"/>
  <c r="P232" i="6"/>
  <c r="BI231" i="6"/>
  <c r="BH231" i="6"/>
  <c r="BG231" i="6"/>
  <c r="BF231" i="6"/>
  <c r="T231" i="6"/>
  <c r="R231" i="6"/>
  <c r="P231" i="6"/>
  <c r="BI230" i="6"/>
  <c r="BH230" i="6"/>
  <c r="BG230" i="6"/>
  <c r="BF230" i="6"/>
  <c r="T230" i="6"/>
  <c r="R230" i="6"/>
  <c r="P230" i="6"/>
  <c r="BI229" i="6"/>
  <c r="BH229" i="6"/>
  <c r="BG229" i="6"/>
  <c r="BF229" i="6"/>
  <c r="T229" i="6"/>
  <c r="R229" i="6"/>
  <c r="P229" i="6"/>
  <c r="BI228" i="6"/>
  <c r="BH228" i="6"/>
  <c r="BG228" i="6"/>
  <c r="BF228" i="6"/>
  <c r="T228" i="6"/>
  <c r="R228" i="6"/>
  <c r="P228" i="6"/>
  <c r="BI227" i="6"/>
  <c r="BH227" i="6"/>
  <c r="BG227" i="6"/>
  <c r="BF227" i="6"/>
  <c r="T227" i="6"/>
  <c r="R227" i="6"/>
  <c r="P227" i="6"/>
  <c r="BI226" i="6"/>
  <c r="BH226" i="6"/>
  <c r="BG226" i="6"/>
  <c r="BF226" i="6"/>
  <c r="T226" i="6"/>
  <c r="R226" i="6"/>
  <c r="P226" i="6"/>
  <c r="BI225" i="6"/>
  <c r="BH225" i="6"/>
  <c r="BG225" i="6"/>
  <c r="BF225" i="6"/>
  <c r="T225" i="6"/>
  <c r="R225" i="6"/>
  <c r="P225" i="6"/>
  <c r="BI224" i="6"/>
  <c r="BH224" i="6"/>
  <c r="BG224" i="6"/>
  <c r="BF224" i="6"/>
  <c r="T224" i="6"/>
  <c r="R224" i="6"/>
  <c r="P224" i="6"/>
  <c r="BI223" i="6"/>
  <c r="BH223" i="6"/>
  <c r="BG223" i="6"/>
  <c r="BF223" i="6"/>
  <c r="T223" i="6"/>
  <c r="R223" i="6"/>
  <c r="P223" i="6"/>
  <c r="BI222" i="6"/>
  <c r="BH222" i="6"/>
  <c r="BG222" i="6"/>
  <c r="BF222" i="6"/>
  <c r="T222" i="6"/>
  <c r="R222" i="6"/>
  <c r="P222" i="6"/>
  <c r="BI221" i="6"/>
  <c r="BH221" i="6"/>
  <c r="BG221" i="6"/>
  <c r="BF221" i="6"/>
  <c r="T221" i="6"/>
  <c r="R221" i="6"/>
  <c r="P221" i="6"/>
  <c r="BI220" i="6"/>
  <c r="BH220" i="6"/>
  <c r="BG220" i="6"/>
  <c r="BF220" i="6"/>
  <c r="T220" i="6"/>
  <c r="R220" i="6"/>
  <c r="P220" i="6"/>
  <c r="BI219" i="6"/>
  <c r="BH219" i="6"/>
  <c r="BG219" i="6"/>
  <c r="BF219" i="6"/>
  <c r="T219" i="6"/>
  <c r="R219" i="6"/>
  <c r="P219" i="6"/>
  <c r="BI218" i="6"/>
  <c r="BH218" i="6"/>
  <c r="BG218" i="6"/>
  <c r="BF218" i="6"/>
  <c r="T218" i="6"/>
  <c r="R218" i="6"/>
  <c r="P218" i="6"/>
  <c r="BI217" i="6"/>
  <c r="BH217" i="6"/>
  <c r="BG217" i="6"/>
  <c r="BF217" i="6"/>
  <c r="T217" i="6"/>
  <c r="R217" i="6"/>
  <c r="P217" i="6"/>
  <c r="BI216" i="6"/>
  <c r="BH216" i="6"/>
  <c r="BG216" i="6"/>
  <c r="BF216" i="6"/>
  <c r="T216" i="6"/>
  <c r="R216" i="6"/>
  <c r="P216" i="6"/>
  <c r="BI215" i="6"/>
  <c r="BH215" i="6"/>
  <c r="BG215" i="6"/>
  <c r="BF215" i="6"/>
  <c r="T215" i="6"/>
  <c r="R215" i="6"/>
  <c r="P215" i="6"/>
  <c r="BI214" i="6"/>
  <c r="BH214" i="6"/>
  <c r="BG214" i="6"/>
  <c r="BF214" i="6"/>
  <c r="T214" i="6"/>
  <c r="R214" i="6"/>
  <c r="P214" i="6"/>
  <c r="BI213" i="6"/>
  <c r="BH213" i="6"/>
  <c r="BG213" i="6"/>
  <c r="BF213" i="6"/>
  <c r="T213" i="6"/>
  <c r="R213" i="6"/>
  <c r="P213" i="6"/>
  <c r="BI212" i="6"/>
  <c r="BH212" i="6"/>
  <c r="BG212" i="6"/>
  <c r="BF212" i="6"/>
  <c r="T212" i="6"/>
  <c r="R212" i="6"/>
  <c r="P212" i="6"/>
  <c r="BI211" i="6"/>
  <c r="BH211" i="6"/>
  <c r="BG211" i="6"/>
  <c r="BF211" i="6"/>
  <c r="T211" i="6"/>
  <c r="R211" i="6"/>
  <c r="P211" i="6"/>
  <c r="BI210" i="6"/>
  <c r="BH210" i="6"/>
  <c r="BG210" i="6"/>
  <c r="BF210" i="6"/>
  <c r="T210" i="6"/>
  <c r="R210" i="6"/>
  <c r="P210" i="6"/>
  <c r="BI209" i="6"/>
  <c r="BH209" i="6"/>
  <c r="BG209" i="6"/>
  <c r="BF209" i="6"/>
  <c r="T209" i="6"/>
  <c r="R209" i="6"/>
  <c r="P209" i="6"/>
  <c r="BI208" i="6"/>
  <c r="BH208" i="6"/>
  <c r="BG208" i="6"/>
  <c r="BF208" i="6"/>
  <c r="T208" i="6"/>
  <c r="R208" i="6"/>
  <c r="P208" i="6"/>
  <c r="BI207" i="6"/>
  <c r="BH207" i="6"/>
  <c r="BG207" i="6"/>
  <c r="BF207" i="6"/>
  <c r="T207" i="6"/>
  <c r="R207" i="6"/>
  <c r="P207" i="6"/>
  <c r="BI206" i="6"/>
  <c r="BH206" i="6"/>
  <c r="BG206" i="6"/>
  <c r="BF206" i="6"/>
  <c r="T206" i="6"/>
  <c r="R206" i="6"/>
  <c r="P206" i="6"/>
  <c r="BI205" i="6"/>
  <c r="BH205" i="6"/>
  <c r="BG205" i="6"/>
  <c r="BF205" i="6"/>
  <c r="T205" i="6"/>
  <c r="R205" i="6"/>
  <c r="P205" i="6"/>
  <c r="BI204" i="6"/>
  <c r="BH204" i="6"/>
  <c r="BG204" i="6"/>
  <c r="BF204" i="6"/>
  <c r="T204" i="6"/>
  <c r="R204" i="6"/>
  <c r="P204" i="6"/>
  <c r="BI203" i="6"/>
  <c r="BH203" i="6"/>
  <c r="BG203" i="6"/>
  <c r="BF203" i="6"/>
  <c r="T203" i="6"/>
  <c r="R203" i="6"/>
  <c r="P203" i="6"/>
  <c r="BI202" i="6"/>
  <c r="BH202" i="6"/>
  <c r="BG202" i="6"/>
  <c r="BF202" i="6"/>
  <c r="T202" i="6"/>
  <c r="R202" i="6"/>
  <c r="P202" i="6"/>
  <c r="BI201" i="6"/>
  <c r="BH201" i="6"/>
  <c r="BG201" i="6"/>
  <c r="BF201" i="6"/>
  <c r="T201" i="6"/>
  <c r="R201" i="6"/>
  <c r="P201" i="6"/>
  <c r="BI200" i="6"/>
  <c r="BH200" i="6"/>
  <c r="BG200" i="6"/>
  <c r="BF200" i="6"/>
  <c r="T200" i="6"/>
  <c r="R200" i="6"/>
  <c r="P200" i="6"/>
  <c r="BI199" i="6"/>
  <c r="BH199" i="6"/>
  <c r="BG199" i="6"/>
  <c r="BF199" i="6"/>
  <c r="T199" i="6"/>
  <c r="R199" i="6"/>
  <c r="P199" i="6"/>
  <c r="BI198" i="6"/>
  <c r="BH198" i="6"/>
  <c r="BG198" i="6"/>
  <c r="BF198" i="6"/>
  <c r="T198" i="6"/>
  <c r="R198" i="6"/>
  <c r="P198" i="6"/>
  <c r="BI197" i="6"/>
  <c r="BH197" i="6"/>
  <c r="BG197" i="6"/>
  <c r="BF197" i="6"/>
  <c r="T197" i="6"/>
  <c r="R197" i="6"/>
  <c r="P197" i="6"/>
  <c r="BI196" i="6"/>
  <c r="BH196" i="6"/>
  <c r="BG196" i="6"/>
  <c r="BF196" i="6"/>
  <c r="T196" i="6"/>
  <c r="R196" i="6"/>
  <c r="P196" i="6"/>
  <c r="BI195" i="6"/>
  <c r="BH195" i="6"/>
  <c r="BG195" i="6"/>
  <c r="BF195" i="6"/>
  <c r="T195" i="6"/>
  <c r="R195" i="6"/>
  <c r="P195" i="6"/>
  <c r="BI194" i="6"/>
  <c r="BH194" i="6"/>
  <c r="BG194" i="6"/>
  <c r="BF194" i="6"/>
  <c r="T194" i="6"/>
  <c r="R194" i="6"/>
  <c r="P194" i="6"/>
  <c r="BI193" i="6"/>
  <c r="BH193" i="6"/>
  <c r="BG193" i="6"/>
  <c r="BF193" i="6"/>
  <c r="T193" i="6"/>
  <c r="R193" i="6"/>
  <c r="P193" i="6"/>
  <c r="BI192" i="6"/>
  <c r="BH192" i="6"/>
  <c r="BG192" i="6"/>
  <c r="BF192" i="6"/>
  <c r="T192" i="6"/>
  <c r="R192" i="6"/>
  <c r="P192" i="6"/>
  <c r="BI191" i="6"/>
  <c r="BH191" i="6"/>
  <c r="BG191" i="6"/>
  <c r="BF191" i="6"/>
  <c r="T191" i="6"/>
  <c r="R191" i="6"/>
  <c r="P191" i="6"/>
  <c r="BI190" i="6"/>
  <c r="BH190" i="6"/>
  <c r="BG190" i="6"/>
  <c r="BF190" i="6"/>
  <c r="T190" i="6"/>
  <c r="R190" i="6"/>
  <c r="P190" i="6"/>
  <c r="BI189" i="6"/>
  <c r="BH189" i="6"/>
  <c r="BG189" i="6"/>
  <c r="BF189" i="6"/>
  <c r="T189" i="6"/>
  <c r="R189" i="6"/>
  <c r="P189" i="6"/>
  <c r="BI187" i="6"/>
  <c r="BH187" i="6"/>
  <c r="BG187" i="6"/>
  <c r="BF187" i="6"/>
  <c r="T187" i="6"/>
  <c r="R187" i="6"/>
  <c r="P187" i="6"/>
  <c r="BI186" i="6"/>
  <c r="BH186" i="6"/>
  <c r="BG186" i="6"/>
  <c r="BF186" i="6"/>
  <c r="T186" i="6"/>
  <c r="R186" i="6"/>
  <c r="P186" i="6"/>
  <c r="BI185" i="6"/>
  <c r="BH185" i="6"/>
  <c r="BG185" i="6"/>
  <c r="BF185" i="6"/>
  <c r="T185" i="6"/>
  <c r="R185" i="6"/>
  <c r="P185" i="6"/>
  <c r="BI184" i="6"/>
  <c r="BH184" i="6"/>
  <c r="BG184" i="6"/>
  <c r="BF184" i="6"/>
  <c r="T184" i="6"/>
  <c r="R184" i="6"/>
  <c r="P184" i="6"/>
  <c r="BI183" i="6"/>
  <c r="BH183" i="6"/>
  <c r="BG183" i="6"/>
  <c r="BF183" i="6"/>
  <c r="T183" i="6"/>
  <c r="R183" i="6"/>
  <c r="P183" i="6"/>
  <c r="BI182" i="6"/>
  <c r="BH182" i="6"/>
  <c r="BG182" i="6"/>
  <c r="BF182" i="6"/>
  <c r="T182" i="6"/>
  <c r="R182" i="6"/>
  <c r="P182" i="6"/>
  <c r="BI180" i="6"/>
  <c r="BH180" i="6"/>
  <c r="BG180" i="6"/>
  <c r="BF180" i="6"/>
  <c r="T180" i="6"/>
  <c r="R180" i="6"/>
  <c r="P180" i="6"/>
  <c r="BI179" i="6"/>
  <c r="BH179" i="6"/>
  <c r="BG179" i="6"/>
  <c r="BF179" i="6"/>
  <c r="T179" i="6"/>
  <c r="R179" i="6"/>
  <c r="P179" i="6"/>
  <c r="BI178" i="6"/>
  <c r="BH178" i="6"/>
  <c r="BG178" i="6"/>
  <c r="BF178" i="6"/>
  <c r="T178" i="6"/>
  <c r="R178" i="6"/>
  <c r="P178" i="6"/>
  <c r="BI177" i="6"/>
  <c r="BH177" i="6"/>
  <c r="BG177" i="6"/>
  <c r="BF177" i="6"/>
  <c r="T177" i="6"/>
  <c r="R177" i="6"/>
  <c r="P177" i="6"/>
  <c r="BI176" i="6"/>
  <c r="BH176" i="6"/>
  <c r="BG176" i="6"/>
  <c r="BF176" i="6"/>
  <c r="T176" i="6"/>
  <c r="R176" i="6"/>
  <c r="P176" i="6"/>
  <c r="BI175" i="6"/>
  <c r="BH175" i="6"/>
  <c r="BG175" i="6"/>
  <c r="BF175" i="6"/>
  <c r="T175" i="6"/>
  <c r="R175" i="6"/>
  <c r="P175" i="6"/>
  <c r="BI174" i="6"/>
  <c r="BH174" i="6"/>
  <c r="BG174" i="6"/>
  <c r="BF174" i="6"/>
  <c r="T174" i="6"/>
  <c r="R174" i="6"/>
  <c r="P174" i="6"/>
  <c r="BI173" i="6"/>
  <c r="BH173" i="6"/>
  <c r="BG173" i="6"/>
  <c r="BF173" i="6"/>
  <c r="T173" i="6"/>
  <c r="R173" i="6"/>
  <c r="P173" i="6"/>
  <c r="BI172" i="6"/>
  <c r="BH172" i="6"/>
  <c r="BG172" i="6"/>
  <c r="BF172" i="6"/>
  <c r="T172" i="6"/>
  <c r="R172" i="6"/>
  <c r="P172" i="6"/>
  <c r="BI170" i="6"/>
  <c r="BH170" i="6"/>
  <c r="BG170" i="6"/>
  <c r="BF170" i="6"/>
  <c r="T170" i="6"/>
  <c r="R170" i="6"/>
  <c r="P170" i="6"/>
  <c r="BI169" i="6"/>
  <c r="BH169" i="6"/>
  <c r="BG169" i="6"/>
  <c r="BF169" i="6"/>
  <c r="T169" i="6"/>
  <c r="R169" i="6"/>
  <c r="P169" i="6"/>
  <c r="BI168" i="6"/>
  <c r="BH168" i="6"/>
  <c r="BG168" i="6"/>
  <c r="BF168" i="6"/>
  <c r="T168" i="6"/>
  <c r="R168" i="6"/>
  <c r="P168" i="6"/>
  <c r="BI167" i="6"/>
  <c r="BH167" i="6"/>
  <c r="BG167" i="6"/>
  <c r="BF167" i="6"/>
  <c r="T167" i="6"/>
  <c r="R167" i="6"/>
  <c r="P167" i="6"/>
  <c r="BI166" i="6"/>
  <c r="BH166" i="6"/>
  <c r="BG166" i="6"/>
  <c r="BF166" i="6"/>
  <c r="T166" i="6"/>
  <c r="R166" i="6"/>
  <c r="P166" i="6"/>
  <c r="BI165" i="6"/>
  <c r="BH165" i="6"/>
  <c r="BG165" i="6"/>
  <c r="BF165" i="6"/>
  <c r="T165" i="6"/>
  <c r="R165" i="6"/>
  <c r="P165" i="6"/>
  <c r="BI164" i="6"/>
  <c r="BH164" i="6"/>
  <c r="BG164" i="6"/>
  <c r="BF164" i="6"/>
  <c r="T164" i="6"/>
  <c r="R164" i="6"/>
  <c r="P164" i="6"/>
  <c r="BI163" i="6"/>
  <c r="BH163" i="6"/>
  <c r="BG163" i="6"/>
  <c r="BF163" i="6"/>
  <c r="T163" i="6"/>
  <c r="R163" i="6"/>
  <c r="P163" i="6"/>
  <c r="BI162" i="6"/>
  <c r="BH162" i="6"/>
  <c r="BG162" i="6"/>
  <c r="BF162" i="6"/>
  <c r="T162" i="6"/>
  <c r="R162" i="6"/>
  <c r="P162" i="6"/>
  <c r="BI161" i="6"/>
  <c r="BH161" i="6"/>
  <c r="BG161" i="6"/>
  <c r="BF161" i="6"/>
  <c r="T161" i="6"/>
  <c r="R161" i="6"/>
  <c r="P161" i="6"/>
  <c r="BI160" i="6"/>
  <c r="BH160" i="6"/>
  <c r="BG160" i="6"/>
  <c r="BF160" i="6"/>
  <c r="T160" i="6"/>
  <c r="R160" i="6"/>
  <c r="P160" i="6"/>
  <c r="BI159" i="6"/>
  <c r="BH159" i="6"/>
  <c r="BG159" i="6"/>
  <c r="BF159" i="6"/>
  <c r="T159" i="6"/>
  <c r="R159" i="6"/>
  <c r="P159" i="6"/>
  <c r="BI158" i="6"/>
  <c r="BH158" i="6"/>
  <c r="BG158" i="6"/>
  <c r="BF158" i="6"/>
  <c r="T158" i="6"/>
  <c r="R158" i="6"/>
  <c r="P158" i="6"/>
  <c r="BI157" i="6"/>
  <c r="BH157" i="6"/>
  <c r="BG157" i="6"/>
  <c r="BF157" i="6"/>
  <c r="T157" i="6"/>
  <c r="R157" i="6"/>
  <c r="P157" i="6"/>
  <c r="BI156" i="6"/>
  <c r="BH156" i="6"/>
  <c r="BG156" i="6"/>
  <c r="BF156" i="6"/>
  <c r="T156" i="6"/>
  <c r="R156" i="6"/>
  <c r="P156" i="6"/>
  <c r="BI155" i="6"/>
  <c r="BH155" i="6"/>
  <c r="BG155" i="6"/>
  <c r="BF155" i="6"/>
  <c r="T155" i="6"/>
  <c r="R155" i="6"/>
  <c r="P155" i="6"/>
  <c r="BI154" i="6"/>
  <c r="BH154" i="6"/>
  <c r="BG154" i="6"/>
  <c r="BF154" i="6"/>
  <c r="T154" i="6"/>
  <c r="R154" i="6"/>
  <c r="P154" i="6"/>
  <c r="BI153" i="6"/>
  <c r="BH153" i="6"/>
  <c r="BG153" i="6"/>
  <c r="BF153" i="6"/>
  <c r="T153" i="6"/>
  <c r="R153" i="6"/>
  <c r="P153" i="6"/>
  <c r="BI152" i="6"/>
  <c r="BH152" i="6"/>
  <c r="BG152" i="6"/>
  <c r="BF152" i="6"/>
  <c r="T152" i="6"/>
  <c r="R152" i="6"/>
  <c r="P152" i="6"/>
  <c r="BI151" i="6"/>
  <c r="BH151" i="6"/>
  <c r="BG151" i="6"/>
  <c r="BF151" i="6"/>
  <c r="T151" i="6"/>
  <c r="R151" i="6"/>
  <c r="P151" i="6"/>
  <c r="BI150" i="6"/>
  <c r="BH150" i="6"/>
  <c r="BG150" i="6"/>
  <c r="BF150" i="6"/>
  <c r="T150" i="6"/>
  <c r="R150" i="6"/>
  <c r="P150" i="6"/>
  <c r="BI149" i="6"/>
  <c r="BH149" i="6"/>
  <c r="BG149" i="6"/>
  <c r="BF149" i="6"/>
  <c r="T149" i="6"/>
  <c r="R149" i="6"/>
  <c r="P149" i="6"/>
  <c r="BI148" i="6"/>
  <c r="BH148" i="6"/>
  <c r="BG148" i="6"/>
  <c r="BF148" i="6"/>
  <c r="T148" i="6"/>
  <c r="R148" i="6"/>
  <c r="P148" i="6"/>
  <c r="BI147" i="6"/>
  <c r="BH147" i="6"/>
  <c r="BG147" i="6"/>
  <c r="BF147" i="6"/>
  <c r="T147" i="6"/>
  <c r="R147" i="6"/>
  <c r="P147" i="6"/>
  <c r="BI146" i="6"/>
  <c r="BH146" i="6"/>
  <c r="BG146" i="6"/>
  <c r="BF146" i="6"/>
  <c r="T146" i="6"/>
  <c r="R146" i="6"/>
  <c r="P146" i="6"/>
  <c r="BI145" i="6"/>
  <c r="BH145" i="6"/>
  <c r="BG145" i="6"/>
  <c r="BF145" i="6"/>
  <c r="T145" i="6"/>
  <c r="R145" i="6"/>
  <c r="P145" i="6"/>
  <c r="BI144" i="6"/>
  <c r="BH144" i="6"/>
  <c r="BG144" i="6"/>
  <c r="BF144" i="6"/>
  <c r="T144" i="6"/>
  <c r="R144" i="6"/>
  <c r="P144" i="6"/>
  <c r="BI143" i="6"/>
  <c r="BH143" i="6"/>
  <c r="BG143" i="6"/>
  <c r="BF143" i="6"/>
  <c r="T143" i="6"/>
  <c r="R143" i="6"/>
  <c r="P143" i="6"/>
  <c r="BI142" i="6"/>
  <c r="BH142" i="6"/>
  <c r="BG142" i="6"/>
  <c r="BF142" i="6"/>
  <c r="T142" i="6"/>
  <c r="R142" i="6"/>
  <c r="P142" i="6"/>
  <c r="BI141" i="6"/>
  <c r="BH141" i="6"/>
  <c r="BG141" i="6"/>
  <c r="BF141" i="6"/>
  <c r="T141" i="6"/>
  <c r="R141" i="6"/>
  <c r="P141" i="6"/>
  <c r="BI140" i="6"/>
  <c r="BH140" i="6"/>
  <c r="BG140" i="6"/>
  <c r="BF140" i="6"/>
  <c r="T140" i="6"/>
  <c r="R140" i="6"/>
  <c r="P140" i="6"/>
  <c r="BI139" i="6"/>
  <c r="BH139" i="6"/>
  <c r="BG139" i="6"/>
  <c r="BF139" i="6"/>
  <c r="T139" i="6"/>
  <c r="R139" i="6"/>
  <c r="P139" i="6"/>
  <c r="BI138" i="6"/>
  <c r="BH138" i="6"/>
  <c r="BG138" i="6"/>
  <c r="BF138" i="6"/>
  <c r="T138" i="6"/>
  <c r="R138" i="6"/>
  <c r="P138" i="6"/>
  <c r="BI137" i="6"/>
  <c r="BH137" i="6"/>
  <c r="BG137" i="6"/>
  <c r="BF137" i="6"/>
  <c r="T137" i="6"/>
  <c r="R137" i="6"/>
  <c r="P137" i="6"/>
  <c r="BI136" i="6"/>
  <c r="BH136" i="6"/>
  <c r="BG136" i="6"/>
  <c r="BF136" i="6"/>
  <c r="T136" i="6"/>
  <c r="R136" i="6"/>
  <c r="P136" i="6"/>
  <c r="BI135" i="6"/>
  <c r="BH135" i="6"/>
  <c r="BG135" i="6"/>
  <c r="BF135" i="6"/>
  <c r="T135" i="6"/>
  <c r="R135" i="6"/>
  <c r="P135" i="6"/>
  <c r="BI134" i="6"/>
  <c r="BH134" i="6"/>
  <c r="BG134" i="6"/>
  <c r="BF134" i="6"/>
  <c r="T134" i="6"/>
  <c r="R134" i="6"/>
  <c r="P134" i="6"/>
  <c r="BI133" i="6"/>
  <c r="BH133" i="6"/>
  <c r="BG133" i="6"/>
  <c r="BF133" i="6"/>
  <c r="T133" i="6"/>
  <c r="R133" i="6"/>
  <c r="P133" i="6"/>
  <c r="BI132" i="6"/>
  <c r="BH132" i="6"/>
  <c r="BG132" i="6"/>
  <c r="BF132" i="6"/>
  <c r="T132" i="6"/>
  <c r="R132" i="6"/>
  <c r="P132" i="6"/>
  <c r="BI131" i="6"/>
  <c r="BH131" i="6"/>
  <c r="BG131" i="6"/>
  <c r="BF131" i="6"/>
  <c r="T131" i="6"/>
  <c r="R131" i="6"/>
  <c r="P131" i="6"/>
  <c r="BI130" i="6"/>
  <c r="BH130" i="6"/>
  <c r="BG130" i="6"/>
  <c r="BF130" i="6"/>
  <c r="T130" i="6"/>
  <c r="R130" i="6"/>
  <c r="P130" i="6"/>
  <c r="BI128" i="6"/>
  <c r="BH128" i="6"/>
  <c r="BG128" i="6"/>
  <c r="BF128" i="6"/>
  <c r="T128" i="6"/>
  <c r="R128" i="6"/>
  <c r="P128" i="6"/>
  <c r="BI127" i="6"/>
  <c r="BH127" i="6"/>
  <c r="BG127" i="6"/>
  <c r="BF127" i="6"/>
  <c r="T127" i="6"/>
  <c r="R127" i="6"/>
  <c r="P127" i="6"/>
  <c r="BI126" i="6"/>
  <c r="BH126" i="6"/>
  <c r="BG126" i="6"/>
  <c r="BF126" i="6"/>
  <c r="T126" i="6"/>
  <c r="R126" i="6"/>
  <c r="P126" i="6"/>
  <c r="BI125" i="6"/>
  <c r="BH125" i="6"/>
  <c r="BG125" i="6"/>
  <c r="BF125" i="6"/>
  <c r="T125" i="6"/>
  <c r="R125" i="6"/>
  <c r="P125" i="6"/>
  <c r="J119" i="6"/>
  <c r="J118" i="6"/>
  <c r="F118" i="6"/>
  <c r="F116" i="6"/>
  <c r="E114" i="6"/>
  <c r="J92" i="6"/>
  <c r="J91" i="6"/>
  <c r="F91" i="6"/>
  <c r="F89" i="6"/>
  <c r="E87" i="6"/>
  <c r="J18" i="6"/>
  <c r="E18" i="6"/>
  <c r="F119" i="6"/>
  <c r="J17" i="6"/>
  <c r="J12" i="6"/>
  <c r="J116" i="6" s="1"/>
  <c r="E7" i="6"/>
  <c r="E85" i="6" s="1"/>
  <c r="J37" i="5"/>
  <c r="J36" i="5"/>
  <c r="AY98" i="1"/>
  <c r="J35" i="5"/>
  <c r="AX98" i="1" s="1"/>
  <c r="BI146" i="5"/>
  <c r="BH146" i="5"/>
  <c r="BG146" i="5"/>
  <c r="BF146" i="5"/>
  <c r="T146" i="5"/>
  <c r="R146" i="5"/>
  <c r="P146" i="5"/>
  <c r="BI145" i="5"/>
  <c r="BH145" i="5"/>
  <c r="BG145" i="5"/>
  <c r="BF145" i="5"/>
  <c r="T145" i="5"/>
  <c r="R145" i="5"/>
  <c r="P145" i="5"/>
  <c r="BI143" i="5"/>
  <c r="BH143" i="5"/>
  <c r="BG143" i="5"/>
  <c r="BF143" i="5"/>
  <c r="T143" i="5"/>
  <c r="R143" i="5"/>
  <c r="P143" i="5"/>
  <c r="BI142" i="5"/>
  <c r="BH142" i="5"/>
  <c r="BG142" i="5"/>
  <c r="BF142" i="5"/>
  <c r="T142" i="5"/>
  <c r="R142" i="5"/>
  <c r="P142" i="5"/>
  <c r="BI141" i="5"/>
  <c r="BH141" i="5"/>
  <c r="BG141" i="5"/>
  <c r="BF141" i="5"/>
  <c r="T141" i="5"/>
  <c r="R141" i="5"/>
  <c r="P141" i="5"/>
  <c r="BI139" i="5"/>
  <c r="BH139" i="5"/>
  <c r="BG139" i="5"/>
  <c r="BF139" i="5"/>
  <c r="T139" i="5"/>
  <c r="R139" i="5"/>
  <c r="P139" i="5"/>
  <c r="BI137" i="5"/>
  <c r="BH137" i="5"/>
  <c r="BG137" i="5"/>
  <c r="BF137" i="5"/>
  <c r="T137" i="5"/>
  <c r="R137" i="5"/>
  <c r="P137" i="5"/>
  <c r="BI135" i="5"/>
  <c r="BH135" i="5"/>
  <c r="BG135" i="5"/>
  <c r="BF135" i="5"/>
  <c r="T135" i="5"/>
  <c r="R135" i="5"/>
  <c r="P135" i="5"/>
  <c r="BI133" i="5"/>
  <c r="BH133" i="5"/>
  <c r="BG133" i="5"/>
  <c r="BF133" i="5"/>
  <c r="T133" i="5"/>
  <c r="R133" i="5"/>
  <c r="P133" i="5"/>
  <c r="BI131" i="5"/>
  <c r="BH131" i="5"/>
  <c r="BG131" i="5"/>
  <c r="BF131" i="5"/>
  <c r="T131" i="5"/>
  <c r="R131" i="5"/>
  <c r="P131" i="5"/>
  <c r="BI129" i="5"/>
  <c r="BH129" i="5"/>
  <c r="BG129" i="5"/>
  <c r="BF129" i="5"/>
  <c r="T129" i="5"/>
  <c r="R129" i="5"/>
  <c r="P129" i="5"/>
  <c r="BI128" i="5"/>
  <c r="BH128" i="5"/>
  <c r="BG128" i="5"/>
  <c r="BF128" i="5"/>
  <c r="T128" i="5"/>
  <c r="R128" i="5"/>
  <c r="P128" i="5"/>
  <c r="BI126" i="5"/>
  <c r="BH126" i="5"/>
  <c r="BG126" i="5"/>
  <c r="BF126" i="5"/>
  <c r="T126" i="5"/>
  <c r="R126" i="5"/>
  <c r="P126" i="5"/>
  <c r="BI125" i="5"/>
  <c r="BH125" i="5"/>
  <c r="BG125" i="5"/>
  <c r="BF125" i="5"/>
  <c r="T125" i="5"/>
  <c r="R125" i="5"/>
  <c r="P125" i="5"/>
  <c r="BI123" i="5"/>
  <c r="BH123" i="5"/>
  <c r="BG123" i="5"/>
  <c r="BF123" i="5"/>
  <c r="T123" i="5"/>
  <c r="R123" i="5"/>
  <c r="P123" i="5"/>
  <c r="BI121" i="5"/>
  <c r="BH121" i="5"/>
  <c r="BG121" i="5"/>
  <c r="BF121" i="5"/>
  <c r="T121" i="5"/>
  <c r="R121" i="5"/>
  <c r="P121" i="5"/>
  <c r="BI119" i="5"/>
  <c r="BH119" i="5"/>
  <c r="BG119" i="5"/>
  <c r="BF119" i="5"/>
  <c r="T119" i="5"/>
  <c r="R119" i="5"/>
  <c r="P119" i="5"/>
  <c r="J114" i="5"/>
  <c r="J113" i="5"/>
  <c r="F113" i="5"/>
  <c r="F111" i="5"/>
  <c r="E109" i="5"/>
  <c r="J92" i="5"/>
  <c r="J91" i="5"/>
  <c r="F91" i="5"/>
  <c r="F89" i="5"/>
  <c r="E87" i="5"/>
  <c r="J18" i="5"/>
  <c r="E18" i="5"/>
  <c r="F114" i="5" s="1"/>
  <c r="J17" i="5"/>
  <c r="J12" i="5"/>
  <c r="J111" i="5" s="1"/>
  <c r="E7" i="5"/>
  <c r="E107" i="5" s="1"/>
  <c r="J37" i="4"/>
  <c r="J36" i="4"/>
  <c r="AY97" i="1"/>
  <c r="J35" i="4"/>
  <c r="AX97" i="1"/>
  <c r="BI151" i="4"/>
  <c r="BH151" i="4"/>
  <c r="BG151" i="4"/>
  <c r="BF151" i="4"/>
  <c r="T151" i="4"/>
  <c r="R151" i="4"/>
  <c r="P151" i="4"/>
  <c r="BI149" i="4"/>
  <c r="BH149" i="4"/>
  <c r="BG149" i="4"/>
  <c r="BF149" i="4"/>
  <c r="T149" i="4"/>
  <c r="R149" i="4"/>
  <c r="P149" i="4"/>
  <c r="BI147" i="4"/>
  <c r="BH147" i="4"/>
  <c r="BG147" i="4"/>
  <c r="BF147" i="4"/>
  <c r="T147" i="4"/>
  <c r="R147" i="4"/>
  <c r="P147" i="4"/>
  <c r="BI145" i="4"/>
  <c r="BH145" i="4"/>
  <c r="BG145" i="4"/>
  <c r="BF145" i="4"/>
  <c r="T145" i="4"/>
  <c r="R145" i="4"/>
  <c r="P145" i="4"/>
  <c r="BI143" i="4"/>
  <c r="BH143" i="4"/>
  <c r="BG143" i="4"/>
  <c r="BF143" i="4"/>
  <c r="T143" i="4"/>
  <c r="R143" i="4"/>
  <c r="P143" i="4"/>
  <c r="BI141" i="4"/>
  <c r="BH141" i="4"/>
  <c r="BG141" i="4"/>
  <c r="BF141" i="4"/>
  <c r="T141" i="4"/>
  <c r="R141" i="4"/>
  <c r="P141" i="4"/>
  <c r="BI139" i="4"/>
  <c r="BH139" i="4"/>
  <c r="BG139" i="4"/>
  <c r="BF139" i="4"/>
  <c r="T139" i="4"/>
  <c r="R139" i="4"/>
  <c r="P139" i="4"/>
  <c r="BI137" i="4"/>
  <c r="BH137" i="4"/>
  <c r="BG137" i="4"/>
  <c r="BF137" i="4"/>
  <c r="T137" i="4"/>
  <c r="R137" i="4"/>
  <c r="P137" i="4"/>
  <c r="BI135" i="4"/>
  <c r="BH135" i="4"/>
  <c r="BG135" i="4"/>
  <c r="BF135" i="4"/>
  <c r="T135" i="4"/>
  <c r="R135" i="4"/>
  <c r="P135" i="4"/>
  <c r="BI133" i="4"/>
  <c r="BH133" i="4"/>
  <c r="BG133" i="4"/>
  <c r="BF133" i="4"/>
  <c r="T133" i="4"/>
  <c r="R133" i="4"/>
  <c r="P133" i="4"/>
  <c r="BI131" i="4"/>
  <c r="BH131" i="4"/>
  <c r="BG131" i="4"/>
  <c r="BF131" i="4"/>
  <c r="T131" i="4"/>
  <c r="R131" i="4"/>
  <c r="P131" i="4"/>
  <c r="BI129" i="4"/>
  <c r="BH129" i="4"/>
  <c r="BG129" i="4"/>
  <c r="BF129" i="4"/>
  <c r="T129" i="4"/>
  <c r="R129" i="4"/>
  <c r="P129" i="4"/>
  <c r="BI127" i="4"/>
  <c r="BH127" i="4"/>
  <c r="BG127" i="4"/>
  <c r="BF127" i="4"/>
  <c r="T127" i="4"/>
  <c r="R127" i="4"/>
  <c r="P127" i="4"/>
  <c r="BI125" i="4"/>
  <c r="BH125" i="4"/>
  <c r="BG125" i="4"/>
  <c r="BF125" i="4"/>
  <c r="T125" i="4"/>
  <c r="R125" i="4"/>
  <c r="P125" i="4"/>
  <c r="BI123" i="4"/>
  <c r="BH123" i="4"/>
  <c r="BG123" i="4"/>
  <c r="BF123" i="4"/>
  <c r="T123" i="4"/>
  <c r="R123" i="4"/>
  <c r="P123" i="4"/>
  <c r="BI121" i="4"/>
  <c r="BH121" i="4"/>
  <c r="BG121" i="4"/>
  <c r="BF121" i="4"/>
  <c r="T121" i="4"/>
  <c r="R121" i="4"/>
  <c r="P121" i="4"/>
  <c r="BI119" i="4"/>
  <c r="BH119" i="4"/>
  <c r="BG119" i="4"/>
  <c r="BF119" i="4"/>
  <c r="T119" i="4"/>
  <c r="R119" i="4"/>
  <c r="P119" i="4"/>
  <c r="J114" i="4"/>
  <c r="J113" i="4"/>
  <c r="F113" i="4"/>
  <c r="F111" i="4"/>
  <c r="E109" i="4"/>
  <c r="J92" i="4"/>
  <c r="J91" i="4"/>
  <c r="F91" i="4"/>
  <c r="F89" i="4"/>
  <c r="E87" i="4"/>
  <c r="J18" i="4"/>
  <c r="E18" i="4"/>
  <c r="F114" i="4"/>
  <c r="J17" i="4"/>
  <c r="J12" i="4"/>
  <c r="J111" i="4"/>
  <c r="E7" i="4"/>
  <c r="E107" i="4"/>
  <c r="J37" i="3"/>
  <c r="J36" i="3"/>
  <c r="AY96" i="1" s="1"/>
  <c r="J35" i="3"/>
  <c r="AX96" i="1"/>
  <c r="BI724" i="3"/>
  <c r="BH724" i="3"/>
  <c r="BG724" i="3"/>
  <c r="BF724" i="3"/>
  <c r="T724" i="3"/>
  <c r="R724" i="3"/>
  <c r="P724" i="3"/>
  <c r="BI720" i="3"/>
  <c r="BH720" i="3"/>
  <c r="BG720" i="3"/>
  <c r="BF720" i="3"/>
  <c r="T720" i="3"/>
  <c r="R720" i="3"/>
  <c r="P720" i="3"/>
  <c r="BI716" i="3"/>
  <c r="BH716" i="3"/>
  <c r="BG716" i="3"/>
  <c r="BF716" i="3"/>
  <c r="T716" i="3"/>
  <c r="R716" i="3"/>
  <c r="P716" i="3"/>
  <c r="BI713" i="3"/>
  <c r="BH713" i="3"/>
  <c r="BG713" i="3"/>
  <c r="BF713" i="3"/>
  <c r="T713" i="3"/>
  <c r="R713" i="3"/>
  <c r="P713" i="3"/>
  <c r="BI711" i="3"/>
  <c r="BH711" i="3"/>
  <c r="BG711" i="3"/>
  <c r="BF711" i="3"/>
  <c r="T711" i="3"/>
  <c r="R711" i="3"/>
  <c r="P711" i="3"/>
  <c r="BI706" i="3"/>
  <c r="BH706" i="3"/>
  <c r="BG706" i="3"/>
  <c r="BF706" i="3"/>
  <c r="T706" i="3"/>
  <c r="R706" i="3"/>
  <c r="P706" i="3"/>
  <c r="BI700" i="3"/>
  <c r="BH700" i="3"/>
  <c r="BG700" i="3"/>
  <c r="BF700" i="3"/>
  <c r="T700" i="3"/>
  <c r="R700" i="3"/>
  <c r="P700" i="3"/>
  <c r="BI685" i="3"/>
  <c r="BH685" i="3"/>
  <c r="BG685" i="3"/>
  <c r="BF685" i="3"/>
  <c r="T685" i="3"/>
  <c r="R685" i="3"/>
  <c r="P685" i="3"/>
  <c r="BI680" i="3"/>
  <c r="BH680" i="3"/>
  <c r="BG680" i="3"/>
  <c r="BF680" i="3"/>
  <c r="T680" i="3"/>
  <c r="R680" i="3"/>
  <c r="P680" i="3"/>
  <c r="BI662" i="3"/>
  <c r="BH662" i="3"/>
  <c r="BG662" i="3"/>
  <c r="BF662" i="3"/>
  <c r="T662" i="3"/>
  <c r="R662" i="3"/>
  <c r="P662" i="3"/>
  <c r="BI657" i="3"/>
  <c r="BH657" i="3"/>
  <c r="BG657" i="3"/>
  <c r="BF657" i="3"/>
  <c r="T657" i="3"/>
  <c r="R657" i="3"/>
  <c r="P657" i="3"/>
  <c r="BI648" i="3"/>
  <c r="BH648" i="3"/>
  <c r="BG648" i="3"/>
  <c r="BF648" i="3"/>
  <c r="T648" i="3"/>
  <c r="R648" i="3"/>
  <c r="P648" i="3"/>
  <c r="BI644" i="3"/>
  <c r="BH644" i="3"/>
  <c r="BG644" i="3"/>
  <c r="BF644" i="3"/>
  <c r="T644" i="3"/>
  <c r="R644" i="3"/>
  <c r="P644" i="3"/>
  <c r="BI641" i="3"/>
  <c r="BH641" i="3"/>
  <c r="BG641" i="3"/>
  <c r="BF641" i="3"/>
  <c r="T641" i="3"/>
  <c r="R641" i="3"/>
  <c r="P641" i="3"/>
  <c r="BI638" i="3"/>
  <c r="BH638" i="3"/>
  <c r="BG638" i="3"/>
  <c r="BF638" i="3"/>
  <c r="T638" i="3"/>
  <c r="R638" i="3"/>
  <c r="P638" i="3"/>
  <c r="BI633" i="3"/>
  <c r="BH633" i="3"/>
  <c r="BG633" i="3"/>
  <c r="BF633" i="3"/>
  <c r="T633" i="3"/>
  <c r="R633" i="3"/>
  <c r="P633" i="3"/>
  <c r="BI627" i="3"/>
  <c r="BH627" i="3"/>
  <c r="BG627" i="3"/>
  <c r="BF627" i="3"/>
  <c r="T627" i="3"/>
  <c r="R627" i="3"/>
  <c r="P627" i="3"/>
  <c r="BI614" i="3"/>
  <c r="BH614" i="3"/>
  <c r="BG614" i="3"/>
  <c r="BF614" i="3"/>
  <c r="T614" i="3"/>
  <c r="R614" i="3"/>
  <c r="P614" i="3"/>
  <c r="BI610" i="3"/>
  <c r="BH610" i="3"/>
  <c r="BG610" i="3"/>
  <c r="BF610" i="3"/>
  <c r="T610" i="3"/>
  <c r="R610" i="3"/>
  <c r="P610" i="3"/>
  <c r="BI608" i="3"/>
  <c r="BH608" i="3"/>
  <c r="BG608" i="3"/>
  <c r="BF608" i="3"/>
  <c r="T608" i="3"/>
  <c r="R608" i="3"/>
  <c r="P608" i="3"/>
  <c r="BI602" i="3"/>
  <c r="BH602" i="3"/>
  <c r="BG602" i="3"/>
  <c r="BF602" i="3"/>
  <c r="T602" i="3"/>
  <c r="R602" i="3"/>
  <c r="P602" i="3"/>
  <c r="BI600" i="3"/>
  <c r="BH600" i="3"/>
  <c r="BG600" i="3"/>
  <c r="BF600" i="3"/>
  <c r="T600" i="3"/>
  <c r="R600" i="3"/>
  <c r="P600" i="3"/>
  <c r="BI597" i="3"/>
  <c r="BH597" i="3"/>
  <c r="BG597" i="3"/>
  <c r="BF597" i="3"/>
  <c r="T597" i="3"/>
  <c r="R597" i="3"/>
  <c r="P597" i="3"/>
  <c r="BI590" i="3"/>
  <c r="BH590" i="3"/>
  <c r="BG590" i="3"/>
  <c r="BF590" i="3"/>
  <c r="T590" i="3"/>
  <c r="R590" i="3"/>
  <c r="P590" i="3"/>
  <c r="BI584" i="3"/>
  <c r="BH584" i="3"/>
  <c r="BG584" i="3"/>
  <c r="BF584" i="3"/>
  <c r="T584" i="3"/>
  <c r="R584" i="3"/>
  <c r="P584" i="3"/>
  <c r="BI578" i="3"/>
  <c r="BH578" i="3"/>
  <c r="BG578" i="3"/>
  <c r="BF578" i="3"/>
  <c r="T578" i="3"/>
  <c r="R578" i="3"/>
  <c r="P578" i="3"/>
  <c r="BI572" i="3"/>
  <c r="BH572" i="3"/>
  <c r="BG572" i="3"/>
  <c r="BF572" i="3"/>
  <c r="T572" i="3"/>
  <c r="R572" i="3"/>
  <c r="P572" i="3"/>
  <c r="BI566" i="3"/>
  <c r="BH566" i="3"/>
  <c r="BG566" i="3"/>
  <c r="BF566" i="3"/>
  <c r="T566" i="3"/>
  <c r="R566" i="3"/>
  <c r="P566" i="3"/>
  <c r="BI563" i="3"/>
  <c r="BH563" i="3"/>
  <c r="BG563" i="3"/>
  <c r="BF563" i="3"/>
  <c r="T563" i="3"/>
  <c r="R563" i="3"/>
  <c r="P563" i="3"/>
  <c r="BI556" i="3"/>
  <c r="BH556" i="3"/>
  <c r="BG556" i="3"/>
  <c r="BF556" i="3"/>
  <c r="T556" i="3"/>
  <c r="R556" i="3"/>
  <c r="P556" i="3"/>
  <c r="BI549" i="3"/>
  <c r="BH549" i="3"/>
  <c r="BG549" i="3"/>
  <c r="BF549" i="3"/>
  <c r="T549" i="3"/>
  <c r="R549" i="3"/>
  <c r="P549" i="3"/>
  <c r="BI543" i="3"/>
  <c r="BH543" i="3"/>
  <c r="BG543" i="3"/>
  <c r="BF543" i="3"/>
  <c r="T543" i="3"/>
  <c r="R543" i="3"/>
  <c r="P543" i="3"/>
  <c r="BI531" i="3"/>
  <c r="BH531" i="3"/>
  <c r="BG531" i="3"/>
  <c r="BF531" i="3"/>
  <c r="T531" i="3"/>
  <c r="R531" i="3"/>
  <c r="P531" i="3"/>
  <c r="BI525" i="3"/>
  <c r="BH525" i="3"/>
  <c r="BG525" i="3"/>
  <c r="BF525" i="3"/>
  <c r="T525" i="3"/>
  <c r="R525" i="3"/>
  <c r="P525" i="3"/>
  <c r="BI519" i="3"/>
  <c r="BH519" i="3"/>
  <c r="BG519" i="3"/>
  <c r="BF519" i="3"/>
  <c r="T519" i="3"/>
  <c r="R519" i="3"/>
  <c r="P519" i="3"/>
  <c r="BI513" i="3"/>
  <c r="BH513" i="3"/>
  <c r="BG513" i="3"/>
  <c r="BF513" i="3"/>
  <c r="T513" i="3"/>
  <c r="R513" i="3"/>
  <c r="P513" i="3"/>
  <c r="BI507" i="3"/>
  <c r="BH507" i="3"/>
  <c r="BG507" i="3"/>
  <c r="BF507" i="3"/>
  <c r="T507" i="3"/>
  <c r="R507" i="3"/>
  <c r="P507" i="3"/>
  <c r="BI501" i="3"/>
  <c r="BH501" i="3"/>
  <c r="BG501" i="3"/>
  <c r="BF501" i="3"/>
  <c r="T501" i="3"/>
  <c r="R501" i="3"/>
  <c r="P501" i="3"/>
  <c r="BI495" i="3"/>
  <c r="BH495" i="3"/>
  <c r="BG495" i="3"/>
  <c r="BF495" i="3"/>
  <c r="T495" i="3"/>
  <c r="R495" i="3"/>
  <c r="P495" i="3"/>
  <c r="BI492" i="3"/>
  <c r="BH492" i="3"/>
  <c r="BG492" i="3"/>
  <c r="BF492" i="3"/>
  <c r="T492" i="3"/>
  <c r="R492" i="3"/>
  <c r="P492" i="3"/>
  <c r="BI486" i="3"/>
  <c r="BH486" i="3"/>
  <c r="BG486" i="3"/>
  <c r="BF486" i="3"/>
  <c r="T486" i="3"/>
  <c r="R486" i="3"/>
  <c r="P486" i="3"/>
  <c r="BI480" i="3"/>
  <c r="BH480" i="3"/>
  <c r="BG480" i="3"/>
  <c r="BF480" i="3"/>
  <c r="T480" i="3"/>
  <c r="R480" i="3"/>
  <c r="P480" i="3"/>
  <c r="BI474" i="3"/>
  <c r="BH474" i="3"/>
  <c r="BG474" i="3"/>
  <c r="BF474" i="3"/>
  <c r="T474" i="3"/>
  <c r="R474" i="3"/>
  <c r="P474" i="3"/>
  <c r="BI472" i="3"/>
  <c r="BH472" i="3"/>
  <c r="BG472" i="3"/>
  <c r="BF472" i="3"/>
  <c r="T472" i="3"/>
  <c r="R472" i="3"/>
  <c r="P472" i="3"/>
  <c r="BI470" i="3"/>
  <c r="BH470" i="3"/>
  <c r="BG470" i="3"/>
  <c r="BF470" i="3"/>
  <c r="T470" i="3"/>
  <c r="R470" i="3"/>
  <c r="P470" i="3"/>
  <c r="BI464" i="3"/>
  <c r="BH464" i="3"/>
  <c r="BG464" i="3"/>
  <c r="BF464" i="3"/>
  <c r="T464" i="3"/>
  <c r="R464" i="3"/>
  <c r="P464" i="3"/>
  <c r="BI462" i="3"/>
  <c r="BH462" i="3"/>
  <c r="BG462" i="3"/>
  <c r="BF462" i="3"/>
  <c r="T462" i="3"/>
  <c r="R462" i="3"/>
  <c r="P462" i="3"/>
  <c r="BI455" i="3"/>
  <c r="BH455" i="3"/>
  <c r="BG455" i="3"/>
  <c r="BF455" i="3"/>
  <c r="T455" i="3"/>
  <c r="R455" i="3"/>
  <c r="P455" i="3"/>
  <c r="BI453" i="3"/>
  <c r="BH453" i="3"/>
  <c r="BG453" i="3"/>
  <c r="BF453" i="3"/>
  <c r="T453" i="3"/>
  <c r="R453" i="3"/>
  <c r="P453" i="3"/>
  <c r="BI446" i="3"/>
  <c r="BH446" i="3"/>
  <c r="BG446" i="3"/>
  <c r="BF446" i="3"/>
  <c r="T446" i="3"/>
  <c r="R446" i="3"/>
  <c r="P446" i="3"/>
  <c r="BI440" i="3"/>
  <c r="BH440" i="3"/>
  <c r="BG440" i="3"/>
  <c r="BF440" i="3"/>
  <c r="T440" i="3"/>
  <c r="T356" i="3" s="1"/>
  <c r="R440" i="3"/>
  <c r="P440" i="3"/>
  <c r="BI409" i="3"/>
  <c r="BH409" i="3"/>
  <c r="BG409" i="3"/>
  <c r="BF409" i="3"/>
  <c r="T409" i="3"/>
  <c r="R409" i="3"/>
  <c r="P409" i="3"/>
  <c r="BI403" i="3"/>
  <c r="BH403" i="3"/>
  <c r="BG403" i="3"/>
  <c r="BF403" i="3"/>
  <c r="T403" i="3"/>
  <c r="R403" i="3"/>
  <c r="P403" i="3"/>
  <c r="BI368" i="3"/>
  <c r="BH368" i="3"/>
  <c r="BG368" i="3"/>
  <c r="BF368" i="3"/>
  <c r="T368" i="3"/>
  <c r="R368" i="3"/>
  <c r="P368" i="3"/>
  <c r="BI362" i="3"/>
  <c r="BH362" i="3"/>
  <c r="BG362" i="3"/>
  <c r="BF362" i="3"/>
  <c r="T362" i="3"/>
  <c r="R362" i="3"/>
  <c r="P362" i="3"/>
  <c r="BI357" i="3"/>
  <c r="BH357" i="3"/>
  <c r="BG357" i="3"/>
  <c r="BF357" i="3"/>
  <c r="T357" i="3"/>
  <c r="R357" i="3"/>
  <c r="P357" i="3"/>
  <c r="BI352" i="3"/>
  <c r="BH352" i="3"/>
  <c r="BG352" i="3"/>
  <c r="BF352" i="3"/>
  <c r="T352" i="3"/>
  <c r="R352" i="3"/>
  <c r="P352" i="3"/>
  <c r="BI348" i="3"/>
  <c r="BH348" i="3"/>
  <c r="BG348" i="3"/>
  <c r="BF348" i="3"/>
  <c r="T348" i="3"/>
  <c r="R348" i="3"/>
  <c r="P348" i="3"/>
  <c r="BI339" i="3"/>
  <c r="BH339" i="3"/>
  <c r="BG339" i="3"/>
  <c r="BF339" i="3"/>
  <c r="T339" i="3"/>
  <c r="R339" i="3"/>
  <c r="P339" i="3"/>
  <c r="BI337" i="3"/>
  <c r="BH337" i="3"/>
  <c r="BG337" i="3"/>
  <c r="BF337" i="3"/>
  <c r="T337" i="3"/>
  <c r="R337" i="3"/>
  <c r="P337" i="3"/>
  <c r="BI332" i="3"/>
  <c r="BH332" i="3"/>
  <c r="BG332" i="3"/>
  <c r="BF332" i="3"/>
  <c r="T332" i="3"/>
  <c r="R332" i="3"/>
  <c r="P332" i="3"/>
  <c r="BI327" i="3"/>
  <c r="BH327" i="3"/>
  <c r="BG327" i="3"/>
  <c r="BF327" i="3"/>
  <c r="T327" i="3"/>
  <c r="R327" i="3"/>
  <c r="P327" i="3"/>
  <c r="BI316" i="3"/>
  <c r="BH316" i="3"/>
  <c r="BG316" i="3"/>
  <c r="BF316" i="3"/>
  <c r="T316" i="3"/>
  <c r="R316" i="3"/>
  <c r="P316" i="3"/>
  <c r="BI310" i="3"/>
  <c r="BH310" i="3"/>
  <c r="BG310" i="3"/>
  <c r="BF310" i="3"/>
  <c r="T310" i="3"/>
  <c r="R310" i="3"/>
  <c r="P310" i="3"/>
  <c r="BI292" i="3"/>
  <c r="BH292" i="3"/>
  <c r="BG292" i="3"/>
  <c r="BF292" i="3"/>
  <c r="T292" i="3"/>
  <c r="R292" i="3"/>
  <c r="P292" i="3"/>
  <c r="BI274" i="3"/>
  <c r="BH274" i="3"/>
  <c r="BG274" i="3"/>
  <c r="BF274" i="3"/>
  <c r="T274" i="3"/>
  <c r="R274" i="3"/>
  <c r="P274" i="3"/>
  <c r="BI254" i="3"/>
  <c r="BH254" i="3"/>
  <c r="BG254" i="3"/>
  <c r="BF254" i="3"/>
  <c r="T254" i="3"/>
  <c r="R254" i="3"/>
  <c r="P254" i="3"/>
  <c r="BI235" i="3"/>
  <c r="BH235" i="3"/>
  <c r="BG235" i="3"/>
  <c r="BF235" i="3"/>
  <c r="T235" i="3"/>
  <c r="R235" i="3"/>
  <c r="P235" i="3"/>
  <c r="BI229" i="3"/>
  <c r="BH229" i="3"/>
  <c r="BG229" i="3"/>
  <c r="BF229" i="3"/>
  <c r="T229" i="3"/>
  <c r="R229" i="3"/>
  <c r="P229" i="3"/>
  <c r="BI223" i="3"/>
  <c r="BH223" i="3"/>
  <c r="BG223" i="3"/>
  <c r="BF223" i="3"/>
  <c r="T223" i="3"/>
  <c r="R223" i="3"/>
  <c r="P223" i="3"/>
  <c r="BI218" i="3"/>
  <c r="BH218" i="3"/>
  <c r="BG218" i="3"/>
  <c r="BF218" i="3"/>
  <c r="T218" i="3"/>
  <c r="R218" i="3"/>
  <c r="P218" i="3"/>
  <c r="BI213" i="3"/>
  <c r="BH213" i="3"/>
  <c r="BG213" i="3"/>
  <c r="BF213" i="3"/>
  <c r="T213" i="3"/>
  <c r="R213" i="3"/>
  <c r="P213" i="3"/>
  <c r="BI198" i="3"/>
  <c r="BH198" i="3"/>
  <c r="BG198" i="3"/>
  <c r="BF198" i="3"/>
  <c r="T198" i="3"/>
  <c r="R198" i="3"/>
  <c r="P198" i="3"/>
  <c r="BI191" i="3"/>
  <c r="BH191" i="3"/>
  <c r="BG191" i="3"/>
  <c r="BF191" i="3"/>
  <c r="T191" i="3"/>
  <c r="R191" i="3"/>
  <c r="P191" i="3"/>
  <c r="BI185" i="3"/>
  <c r="BH185" i="3"/>
  <c r="BG185" i="3"/>
  <c r="BF185" i="3"/>
  <c r="T185" i="3"/>
  <c r="R185" i="3"/>
  <c r="P185" i="3"/>
  <c r="BI173" i="3"/>
  <c r="BH173" i="3"/>
  <c r="BG173" i="3"/>
  <c r="BF173" i="3"/>
  <c r="T173" i="3"/>
  <c r="R173" i="3"/>
  <c r="P173" i="3"/>
  <c r="BI167" i="3"/>
  <c r="BH167" i="3"/>
  <c r="BG167" i="3"/>
  <c r="BF167" i="3"/>
  <c r="T167" i="3"/>
  <c r="R167" i="3"/>
  <c r="P167" i="3"/>
  <c r="BI161" i="3"/>
  <c r="BH161" i="3"/>
  <c r="BG161" i="3"/>
  <c r="BF161" i="3"/>
  <c r="T161" i="3"/>
  <c r="R161" i="3"/>
  <c r="P161" i="3"/>
  <c r="BI155" i="3"/>
  <c r="BH155" i="3"/>
  <c r="BG155" i="3"/>
  <c r="BF155" i="3"/>
  <c r="T155" i="3"/>
  <c r="R155" i="3"/>
  <c r="P155" i="3"/>
  <c r="BI149" i="3"/>
  <c r="BH149" i="3"/>
  <c r="BG149" i="3"/>
  <c r="BF149" i="3"/>
  <c r="T149" i="3"/>
  <c r="R149" i="3"/>
  <c r="P149" i="3"/>
  <c r="BI142" i="3"/>
  <c r="BH142" i="3"/>
  <c r="BG142" i="3"/>
  <c r="BF142" i="3"/>
  <c r="T142" i="3"/>
  <c r="R142" i="3"/>
  <c r="P142" i="3"/>
  <c r="BI135" i="3"/>
  <c r="BH135" i="3"/>
  <c r="BG135" i="3"/>
  <c r="BF135" i="3"/>
  <c r="T135" i="3"/>
  <c r="R135" i="3"/>
  <c r="P135" i="3"/>
  <c r="BI128" i="3"/>
  <c r="BH128" i="3"/>
  <c r="BG128" i="3"/>
  <c r="BF128" i="3"/>
  <c r="T128" i="3"/>
  <c r="R128" i="3"/>
  <c r="P128" i="3"/>
  <c r="J122" i="3"/>
  <c r="J121" i="3"/>
  <c r="F121" i="3"/>
  <c r="F119" i="3"/>
  <c r="E117" i="3"/>
  <c r="J92" i="3"/>
  <c r="J91" i="3"/>
  <c r="F91" i="3"/>
  <c r="F89" i="3"/>
  <c r="E87" i="3"/>
  <c r="J18" i="3"/>
  <c r="E18" i="3"/>
  <c r="F92" i="3" s="1"/>
  <c r="J17" i="3"/>
  <c r="J12" i="3"/>
  <c r="J119" i="3"/>
  <c r="E7" i="3"/>
  <c r="E115" i="3"/>
  <c r="J37" i="2"/>
  <c r="J36" i="2"/>
  <c r="AY95" i="1"/>
  <c r="J35" i="2"/>
  <c r="AX95" i="1" s="1"/>
  <c r="BI7556" i="2"/>
  <c r="BH7556" i="2"/>
  <c r="BG7556" i="2"/>
  <c r="BF7556" i="2"/>
  <c r="T7556" i="2"/>
  <c r="R7556" i="2"/>
  <c r="P7556" i="2"/>
  <c r="BI7542" i="2"/>
  <c r="BH7542" i="2"/>
  <c r="BG7542" i="2"/>
  <c r="BF7542" i="2"/>
  <c r="T7542" i="2"/>
  <c r="R7542" i="2"/>
  <c r="P7542" i="2"/>
  <c r="BI7528" i="2"/>
  <c r="BH7528" i="2"/>
  <c r="BG7528" i="2"/>
  <c r="BF7528" i="2"/>
  <c r="T7528" i="2"/>
  <c r="R7528" i="2"/>
  <c r="P7528" i="2"/>
  <c r="BI7436" i="2"/>
  <c r="BH7436" i="2"/>
  <c r="BG7436" i="2"/>
  <c r="BF7436" i="2"/>
  <c r="T7436" i="2"/>
  <c r="R7436" i="2"/>
  <c r="P7436" i="2"/>
  <c r="BI7344" i="2"/>
  <c r="BH7344" i="2"/>
  <c r="BG7344" i="2"/>
  <c r="BF7344" i="2"/>
  <c r="T7344" i="2"/>
  <c r="R7344" i="2"/>
  <c r="P7344" i="2"/>
  <c r="BI7330" i="2"/>
  <c r="BH7330" i="2"/>
  <c r="BG7330" i="2"/>
  <c r="BF7330" i="2"/>
  <c r="T7330" i="2"/>
  <c r="R7330" i="2"/>
  <c r="P7330" i="2"/>
  <c r="BI7143" i="2"/>
  <c r="BH7143" i="2"/>
  <c r="BG7143" i="2"/>
  <c r="BF7143" i="2"/>
  <c r="T7143" i="2"/>
  <c r="R7143" i="2"/>
  <c r="P7143" i="2"/>
  <c r="BI7135" i="2"/>
  <c r="BH7135" i="2"/>
  <c r="BG7135" i="2"/>
  <c r="BF7135" i="2"/>
  <c r="T7135" i="2"/>
  <c r="R7135" i="2"/>
  <c r="P7135" i="2"/>
  <c r="BI7072" i="2"/>
  <c r="BH7072" i="2"/>
  <c r="BG7072" i="2"/>
  <c r="BF7072" i="2"/>
  <c r="T7072" i="2"/>
  <c r="R7072" i="2"/>
  <c r="P7072" i="2"/>
  <c r="BI7005" i="2"/>
  <c r="BH7005" i="2"/>
  <c r="BG7005" i="2"/>
  <c r="BF7005" i="2"/>
  <c r="T7005" i="2"/>
  <c r="R7005" i="2"/>
  <c r="P7005" i="2"/>
  <c r="BI6938" i="2"/>
  <c r="BH6938" i="2"/>
  <c r="BG6938" i="2"/>
  <c r="BF6938" i="2"/>
  <c r="T6938" i="2"/>
  <c r="R6938" i="2"/>
  <c r="P6938" i="2"/>
  <c r="BI6929" i="2"/>
  <c r="BH6929" i="2"/>
  <c r="BG6929" i="2"/>
  <c r="BF6929" i="2"/>
  <c r="T6929" i="2"/>
  <c r="R6929" i="2"/>
  <c r="P6929" i="2"/>
  <c r="BI6920" i="2"/>
  <c r="BH6920" i="2"/>
  <c r="BG6920" i="2"/>
  <c r="BF6920" i="2"/>
  <c r="T6920" i="2"/>
  <c r="R6920" i="2"/>
  <c r="P6920" i="2"/>
  <c r="BI6911" i="2"/>
  <c r="BH6911" i="2"/>
  <c r="BG6911" i="2"/>
  <c r="BF6911" i="2"/>
  <c r="T6911" i="2"/>
  <c r="R6911" i="2"/>
  <c r="P6911" i="2"/>
  <c r="BI6905" i="2"/>
  <c r="BH6905" i="2"/>
  <c r="BG6905" i="2"/>
  <c r="BF6905" i="2"/>
  <c r="T6905" i="2"/>
  <c r="R6905" i="2"/>
  <c r="P6905" i="2"/>
  <c r="BI6882" i="2"/>
  <c r="BH6882" i="2"/>
  <c r="BG6882" i="2"/>
  <c r="BF6882" i="2"/>
  <c r="T6882" i="2"/>
  <c r="R6882" i="2"/>
  <c r="P6882" i="2"/>
  <c r="BI6879" i="2"/>
  <c r="BH6879" i="2"/>
  <c r="BG6879" i="2"/>
  <c r="BF6879" i="2"/>
  <c r="T6879" i="2"/>
  <c r="R6879" i="2"/>
  <c r="P6879" i="2"/>
  <c r="BI6839" i="2"/>
  <c r="BH6839" i="2"/>
  <c r="BG6839" i="2"/>
  <c r="BF6839" i="2"/>
  <c r="T6839" i="2"/>
  <c r="R6839" i="2"/>
  <c r="P6839" i="2"/>
  <c r="BI6837" i="2"/>
  <c r="BH6837" i="2"/>
  <c r="BG6837" i="2"/>
  <c r="BF6837" i="2"/>
  <c r="T6837" i="2"/>
  <c r="R6837" i="2"/>
  <c r="P6837" i="2"/>
  <c r="BI6807" i="2"/>
  <c r="BH6807" i="2"/>
  <c r="BG6807" i="2"/>
  <c r="BF6807" i="2"/>
  <c r="T6807" i="2"/>
  <c r="R6807" i="2"/>
  <c r="P6807" i="2"/>
  <c r="BI6790" i="2"/>
  <c r="BH6790" i="2"/>
  <c r="BG6790" i="2"/>
  <c r="BF6790" i="2"/>
  <c r="T6790" i="2"/>
  <c r="R6790" i="2"/>
  <c r="P6790" i="2"/>
  <c r="BI6761" i="2"/>
  <c r="BH6761" i="2"/>
  <c r="BG6761" i="2"/>
  <c r="BF6761" i="2"/>
  <c r="T6761" i="2"/>
  <c r="R6761" i="2"/>
  <c r="P6761" i="2"/>
  <c r="BI6759" i="2"/>
  <c r="BH6759" i="2"/>
  <c r="BG6759" i="2"/>
  <c r="BF6759" i="2"/>
  <c r="T6759" i="2"/>
  <c r="R6759" i="2"/>
  <c r="P6759" i="2"/>
  <c r="BI6744" i="2"/>
  <c r="BH6744" i="2"/>
  <c r="BG6744" i="2"/>
  <c r="BF6744" i="2"/>
  <c r="T6744" i="2"/>
  <c r="R6744" i="2"/>
  <c r="P6744" i="2"/>
  <c r="BI6729" i="2"/>
  <c r="BH6729" i="2"/>
  <c r="BG6729" i="2"/>
  <c r="BF6729" i="2"/>
  <c r="T6729" i="2"/>
  <c r="R6729" i="2"/>
  <c r="P6729" i="2"/>
  <c r="BI6684" i="2"/>
  <c r="BH6684" i="2"/>
  <c r="BG6684" i="2"/>
  <c r="BF6684" i="2"/>
  <c r="T6684" i="2"/>
  <c r="R6684" i="2"/>
  <c r="P6684" i="2"/>
  <c r="BI6664" i="2"/>
  <c r="BH6664" i="2"/>
  <c r="BG6664" i="2"/>
  <c r="BF6664" i="2"/>
  <c r="T6664" i="2"/>
  <c r="R6664" i="2"/>
  <c r="P6664" i="2"/>
  <c r="BI6654" i="2"/>
  <c r="BH6654" i="2"/>
  <c r="BG6654" i="2"/>
  <c r="BF6654" i="2"/>
  <c r="T6654" i="2"/>
  <c r="R6654" i="2"/>
  <c r="P6654" i="2"/>
  <c r="BI6645" i="2"/>
  <c r="BH6645" i="2"/>
  <c r="BG6645" i="2"/>
  <c r="BF6645" i="2"/>
  <c r="T6645" i="2"/>
  <c r="R6645" i="2"/>
  <c r="P6645" i="2"/>
  <c r="BI6611" i="2"/>
  <c r="BH6611" i="2"/>
  <c r="BG6611" i="2"/>
  <c r="BF6611" i="2"/>
  <c r="T6611" i="2"/>
  <c r="R6611" i="2"/>
  <c r="P6611" i="2"/>
  <c r="BI6608" i="2"/>
  <c r="BH6608" i="2"/>
  <c r="BG6608" i="2"/>
  <c r="BF6608" i="2"/>
  <c r="T6608" i="2"/>
  <c r="R6608" i="2"/>
  <c r="P6608" i="2"/>
  <c r="BI6593" i="2"/>
  <c r="BH6593" i="2"/>
  <c r="BG6593" i="2"/>
  <c r="BF6593" i="2"/>
  <c r="T6593" i="2"/>
  <c r="R6593" i="2"/>
  <c r="P6593" i="2"/>
  <c r="BI6578" i="2"/>
  <c r="BH6578" i="2"/>
  <c r="BG6578" i="2"/>
  <c r="BF6578" i="2"/>
  <c r="T6578" i="2"/>
  <c r="R6578" i="2"/>
  <c r="P6578" i="2"/>
  <c r="BI6563" i="2"/>
  <c r="BH6563" i="2"/>
  <c r="BG6563" i="2"/>
  <c r="BF6563" i="2"/>
  <c r="T6563" i="2"/>
  <c r="R6563" i="2"/>
  <c r="P6563" i="2"/>
  <c r="BI6561" i="2"/>
  <c r="BH6561" i="2"/>
  <c r="BG6561" i="2"/>
  <c r="BF6561" i="2"/>
  <c r="T6561" i="2"/>
  <c r="R6561" i="2"/>
  <c r="P6561" i="2"/>
  <c r="BI6547" i="2"/>
  <c r="BH6547" i="2"/>
  <c r="BG6547" i="2"/>
  <c r="BF6547" i="2"/>
  <c r="T6547" i="2"/>
  <c r="R6547" i="2"/>
  <c r="P6547" i="2"/>
  <c r="BI6532" i="2"/>
  <c r="BH6532" i="2"/>
  <c r="BG6532" i="2"/>
  <c r="BF6532" i="2"/>
  <c r="T6532" i="2"/>
  <c r="R6532" i="2"/>
  <c r="P6532" i="2"/>
  <c r="BI6517" i="2"/>
  <c r="BH6517" i="2"/>
  <c r="BG6517" i="2"/>
  <c r="BF6517" i="2"/>
  <c r="T6517" i="2"/>
  <c r="R6517" i="2"/>
  <c r="P6517" i="2"/>
  <c r="BI6502" i="2"/>
  <c r="BH6502" i="2"/>
  <c r="BG6502" i="2"/>
  <c r="BF6502" i="2"/>
  <c r="T6502" i="2"/>
  <c r="R6502" i="2"/>
  <c r="P6502" i="2"/>
  <c r="BI6487" i="2"/>
  <c r="BH6487" i="2"/>
  <c r="BG6487" i="2"/>
  <c r="BF6487" i="2"/>
  <c r="T6487" i="2"/>
  <c r="R6487" i="2"/>
  <c r="P6487" i="2"/>
  <c r="BI6481" i="2"/>
  <c r="BH6481" i="2"/>
  <c r="BG6481" i="2"/>
  <c r="BF6481" i="2"/>
  <c r="T6481" i="2"/>
  <c r="R6481" i="2"/>
  <c r="P6481" i="2"/>
  <c r="BI6466" i="2"/>
  <c r="BH6466" i="2"/>
  <c r="BG6466" i="2"/>
  <c r="BF6466" i="2"/>
  <c r="T6466" i="2"/>
  <c r="R6466" i="2"/>
  <c r="P6466" i="2"/>
  <c r="BI6463" i="2"/>
  <c r="BH6463" i="2"/>
  <c r="BG6463" i="2"/>
  <c r="BF6463" i="2"/>
  <c r="T6463" i="2"/>
  <c r="R6463" i="2"/>
  <c r="P6463" i="2"/>
  <c r="BI6445" i="2"/>
  <c r="BH6445" i="2"/>
  <c r="BG6445" i="2"/>
  <c r="BF6445" i="2"/>
  <c r="T6445" i="2"/>
  <c r="R6445" i="2"/>
  <c r="P6445" i="2"/>
  <c r="BI6428" i="2"/>
  <c r="BH6428" i="2"/>
  <c r="BG6428" i="2"/>
  <c r="BF6428" i="2"/>
  <c r="T6428" i="2"/>
  <c r="R6428" i="2"/>
  <c r="P6428" i="2"/>
  <c r="BI6421" i="2"/>
  <c r="BH6421" i="2"/>
  <c r="BG6421" i="2"/>
  <c r="BF6421" i="2"/>
  <c r="T6421" i="2"/>
  <c r="R6421" i="2"/>
  <c r="P6421" i="2"/>
  <c r="BI6392" i="2"/>
  <c r="BH6392" i="2"/>
  <c r="BG6392" i="2"/>
  <c r="BF6392" i="2"/>
  <c r="T6392" i="2"/>
  <c r="R6392" i="2"/>
  <c r="P6392" i="2"/>
  <c r="BI6364" i="2"/>
  <c r="BH6364" i="2"/>
  <c r="BG6364" i="2"/>
  <c r="BF6364" i="2"/>
  <c r="T6364" i="2"/>
  <c r="R6364" i="2"/>
  <c r="P6364" i="2"/>
  <c r="BI6336" i="2"/>
  <c r="BH6336" i="2"/>
  <c r="BG6336" i="2"/>
  <c r="BF6336" i="2"/>
  <c r="T6336" i="2"/>
  <c r="R6336" i="2"/>
  <c r="P6336" i="2"/>
  <c r="BI6333" i="2"/>
  <c r="BH6333" i="2"/>
  <c r="BG6333" i="2"/>
  <c r="BF6333" i="2"/>
  <c r="T6333" i="2"/>
  <c r="R6333" i="2"/>
  <c r="P6333" i="2"/>
  <c r="BI6324" i="2"/>
  <c r="BH6324" i="2"/>
  <c r="BG6324" i="2"/>
  <c r="BF6324" i="2"/>
  <c r="T6324" i="2"/>
  <c r="R6324" i="2"/>
  <c r="P6324" i="2"/>
  <c r="BI6316" i="2"/>
  <c r="BH6316" i="2"/>
  <c r="BG6316" i="2"/>
  <c r="BF6316" i="2"/>
  <c r="T6316" i="2"/>
  <c r="R6316" i="2"/>
  <c r="P6316" i="2"/>
  <c r="BI6308" i="2"/>
  <c r="BH6308" i="2"/>
  <c r="BG6308" i="2"/>
  <c r="BF6308" i="2"/>
  <c r="T6308" i="2"/>
  <c r="R6308" i="2"/>
  <c r="P6308" i="2"/>
  <c r="BI6300" i="2"/>
  <c r="BH6300" i="2"/>
  <c r="BG6300" i="2"/>
  <c r="BF6300" i="2"/>
  <c r="T6300" i="2"/>
  <c r="R6300" i="2"/>
  <c r="P6300" i="2"/>
  <c r="BI6291" i="2"/>
  <c r="BH6291" i="2"/>
  <c r="BG6291" i="2"/>
  <c r="BF6291" i="2"/>
  <c r="T6291" i="2"/>
  <c r="R6291" i="2"/>
  <c r="P6291" i="2"/>
  <c r="BI6282" i="2"/>
  <c r="BH6282" i="2"/>
  <c r="BG6282" i="2"/>
  <c r="BF6282" i="2"/>
  <c r="T6282" i="2"/>
  <c r="R6282" i="2"/>
  <c r="P6282" i="2"/>
  <c r="BI6279" i="2"/>
  <c r="BH6279" i="2"/>
  <c r="BG6279" i="2"/>
  <c r="BF6279" i="2"/>
  <c r="T6279" i="2"/>
  <c r="R6279" i="2"/>
  <c r="P6279" i="2"/>
  <c r="BI6277" i="2"/>
  <c r="BH6277" i="2"/>
  <c r="BG6277" i="2"/>
  <c r="BF6277" i="2"/>
  <c r="T6277" i="2"/>
  <c r="R6277" i="2"/>
  <c r="P6277" i="2"/>
  <c r="BI6260" i="2"/>
  <c r="BH6260" i="2"/>
  <c r="BG6260" i="2"/>
  <c r="BF6260" i="2"/>
  <c r="T6260" i="2"/>
  <c r="R6260" i="2"/>
  <c r="P6260" i="2"/>
  <c r="BI6257" i="2"/>
  <c r="BH6257" i="2"/>
  <c r="BG6257" i="2"/>
  <c r="BF6257" i="2"/>
  <c r="T6257" i="2"/>
  <c r="R6257" i="2"/>
  <c r="P6257" i="2"/>
  <c r="BI6236" i="2"/>
  <c r="BH6236" i="2"/>
  <c r="BG6236" i="2"/>
  <c r="BF6236" i="2"/>
  <c r="T6236" i="2"/>
  <c r="R6236" i="2"/>
  <c r="P6236" i="2"/>
  <c r="BI6234" i="2"/>
  <c r="BH6234" i="2"/>
  <c r="BG6234" i="2"/>
  <c r="BF6234" i="2"/>
  <c r="T6234" i="2"/>
  <c r="R6234" i="2"/>
  <c r="P6234" i="2"/>
  <c r="BI6224" i="2"/>
  <c r="BH6224" i="2"/>
  <c r="BG6224" i="2"/>
  <c r="BF6224" i="2"/>
  <c r="T6224" i="2"/>
  <c r="R6224" i="2"/>
  <c r="P6224" i="2"/>
  <c r="BI6221" i="2"/>
  <c r="BH6221" i="2"/>
  <c r="BG6221" i="2"/>
  <c r="BF6221" i="2"/>
  <c r="T6221" i="2"/>
  <c r="R6221" i="2"/>
  <c r="P6221" i="2"/>
  <c r="BI6210" i="2"/>
  <c r="BH6210" i="2"/>
  <c r="BG6210" i="2"/>
  <c r="BF6210" i="2"/>
  <c r="T6210" i="2"/>
  <c r="R6210" i="2"/>
  <c r="P6210" i="2"/>
  <c r="BI6189" i="2"/>
  <c r="BH6189" i="2"/>
  <c r="BG6189" i="2"/>
  <c r="BF6189" i="2"/>
  <c r="T6189" i="2"/>
  <c r="R6189" i="2"/>
  <c r="P6189" i="2"/>
  <c r="BI6172" i="2"/>
  <c r="BH6172" i="2"/>
  <c r="BG6172" i="2"/>
  <c r="BF6172" i="2"/>
  <c r="T6172" i="2"/>
  <c r="R6172" i="2"/>
  <c r="P6172" i="2"/>
  <c r="BI6155" i="2"/>
  <c r="BH6155" i="2"/>
  <c r="BG6155" i="2"/>
  <c r="BF6155" i="2"/>
  <c r="T6155" i="2"/>
  <c r="R6155" i="2"/>
  <c r="P6155" i="2"/>
  <c r="BI6137" i="2"/>
  <c r="BH6137" i="2"/>
  <c r="BG6137" i="2"/>
  <c r="BF6137" i="2"/>
  <c r="T6137" i="2"/>
  <c r="R6137" i="2"/>
  <c r="P6137" i="2"/>
  <c r="BI6120" i="2"/>
  <c r="BH6120" i="2"/>
  <c r="BG6120" i="2"/>
  <c r="BF6120" i="2"/>
  <c r="T6120" i="2"/>
  <c r="R6120" i="2"/>
  <c r="P6120" i="2"/>
  <c r="BI6090" i="2"/>
  <c r="BH6090" i="2"/>
  <c r="BG6090" i="2"/>
  <c r="BF6090" i="2"/>
  <c r="T6090" i="2"/>
  <c r="R6090" i="2"/>
  <c r="P6090" i="2"/>
  <c r="BI6060" i="2"/>
  <c r="BH6060" i="2"/>
  <c r="BG6060" i="2"/>
  <c r="BF6060" i="2"/>
  <c r="T6060" i="2"/>
  <c r="R6060" i="2"/>
  <c r="P6060" i="2"/>
  <c r="BI6037" i="2"/>
  <c r="BH6037" i="2"/>
  <c r="BG6037" i="2"/>
  <c r="BF6037" i="2"/>
  <c r="T6037" i="2"/>
  <c r="R6037" i="2"/>
  <c r="P6037" i="2"/>
  <c r="BI6022" i="2"/>
  <c r="BH6022" i="2"/>
  <c r="BG6022" i="2"/>
  <c r="BF6022" i="2"/>
  <c r="T6022" i="2"/>
  <c r="R6022" i="2"/>
  <c r="P6022" i="2"/>
  <c r="BI6007" i="2"/>
  <c r="BH6007" i="2"/>
  <c r="BG6007" i="2"/>
  <c r="BF6007" i="2"/>
  <c r="T6007" i="2"/>
  <c r="R6007" i="2"/>
  <c r="P6007" i="2"/>
  <c r="BI6004" i="2"/>
  <c r="BH6004" i="2"/>
  <c r="BG6004" i="2"/>
  <c r="BF6004" i="2"/>
  <c r="T6004" i="2"/>
  <c r="R6004" i="2"/>
  <c r="P6004" i="2"/>
  <c r="BI6003" i="2"/>
  <c r="BH6003" i="2"/>
  <c r="BG6003" i="2"/>
  <c r="BF6003" i="2"/>
  <c r="T6003" i="2"/>
  <c r="R6003" i="2"/>
  <c r="P6003" i="2"/>
  <c r="BI6002" i="2"/>
  <c r="BH6002" i="2"/>
  <c r="BG6002" i="2"/>
  <c r="BF6002" i="2"/>
  <c r="T6002" i="2"/>
  <c r="R6002" i="2"/>
  <c r="P6002" i="2"/>
  <c r="BI6001" i="2"/>
  <c r="BH6001" i="2"/>
  <c r="BG6001" i="2"/>
  <c r="BF6001" i="2"/>
  <c r="T6001" i="2"/>
  <c r="R6001" i="2"/>
  <c r="P6001" i="2"/>
  <c r="BI6000" i="2"/>
  <c r="BH6000" i="2"/>
  <c r="BG6000" i="2"/>
  <c r="BF6000" i="2"/>
  <c r="T6000" i="2"/>
  <c r="R6000" i="2"/>
  <c r="P6000" i="2"/>
  <c r="BI5999" i="2"/>
  <c r="BH5999" i="2"/>
  <c r="BG5999" i="2"/>
  <c r="BF5999" i="2"/>
  <c r="T5999" i="2"/>
  <c r="R5999" i="2"/>
  <c r="P5999" i="2"/>
  <c r="BI5998" i="2"/>
  <c r="BH5998" i="2"/>
  <c r="BG5998" i="2"/>
  <c r="BF5998" i="2"/>
  <c r="T5998" i="2"/>
  <c r="R5998" i="2"/>
  <c r="P5998" i="2"/>
  <c r="BI5994" i="2"/>
  <c r="BH5994" i="2"/>
  <c r="BG5994" i="2"/>
  <c r="BF5994" i="2"/>
  <c r="T5994" i="2"/>
  <c r="R5994" i="2"/>
  <c r="P5994" i="2"/>
  <c r="BI5993" i="2"/>
  <c r="BH5993" i="2"/>
  <c r="BG5993" i="2"/>
  <c r="BF5993" i="2"/>
  <c r="T5993" i="2"/>
  <c r="R5993" i="2"/>
  <c r="P5993" i="2"/>
  <c r="BI5992" i="2"/>
  <c r="BH5992" i="2"/>
  <c r="BG5992" i="2"/>
  <c r="BF5992" i="2"/>
  <c r="T5992" i="2"/>
  <c r="R5992" i="2"/>
  <c r="P5992" i="2"/>
  <c r="BI5990" i="2"/>
  <c r="BH5990" i="2"/>
  <c r="BG5990" i="2"/>
  <c r="BF5990" i="2"/>
  <c r="T5990" i="2"/>
  <c r="R5990" i="2"/>
  <c r="P5990" i="2"/>
  <c r="BI5988" i="2"/>
  <c r="BH5988" i="2"/>
  <c r="BG5988" i="2"/>
  <c r="BF5988" i="2"/>
  <c r="T5988" i="2"/>
  <c r="R5988" i="2"/>
  <c r="P5988" i="2"/>
  <c r="BI5986" i="2"/>
  <c r="BH5986" i="2"/>
  <c r="BG5986" i="2"/>
  <c r="BF5986" i="2"/>
  <c r="T5986" i="2"/>
  <c r="R5986" i="2"/>
  <c r="P5986" i="2"/>
  <c r="BI5984" i="2"/>
  <c r="BH5984" i="2"/>
  <c r="BG5984" i="2"/>
  <c r="BF5984" i="2"/>
  <c r="T5984" i="2"/>
  <c r="R5984" i="2"/>
  <c r="P5984" i="2"/>
  <c r="BI5982" i="2"/>
  <c r="BH5982" i="2"/>
  <c r="BG5982" i="2"/>
  <c r="BF5982" i="2"/>
  <c r="T5982" i="2"/>
  <c r="R5982" i="2"/>
  <c r="P5982" i="2"/>
  <c r="BI5981" i="2"/>
  <c r="BH5981" i="2"/>
  <c r="BG5981" i="2"/>
  <c r="BF5981" i="2"/>
  <c r="T5981" i="2"/>
  <c r="R5981" i="2"/>
  <c r="P5981" i="2"/>
  <c r="BI5980" i="2"/>
  <c r="BH5980" i="2"/>
  <c r="BG5980" i="2"/>
  <c r="BF5980" i="2"/>
  <c r="T5980" i="2"/>
  <c r="R5980" i="2"/>
  <c r="P5980" i="2"/>
  <c r="BI5978" i="2"/>
  <c r="BH5978" i="2"/>
  <c r="BG5978" i="2"/>
  <c r="BF5978" i="2"/>
  <c r="T5978" i="2"/>
  <c r="R5978" i="2"/>
  <c r="P5978" i="2"/>
  <c r="BI5976" i="2"/>
  <c r="BH5976" i="2"/>
  <c r="BG5976" i="2"/>
  <c r="BF5976" i="2"/>
  <c r="T5976" i="2"/>
  <c r="R5976" i="2"/>
  <c r="P5976" i="2"/>
  <c r="BI5974" i="2"/>
  <c r="BH5974" i="2"/>
  <c r="BG5974" i="2"/>
  <c r="BF5974" i="2"/>
  <c r="T5974" i="2"/>
  <c r="R5974" i="2"/>
  <c r="P5974" i="2"/>
  <c r="BI5972" i="2"/>
  <c r="BH5972" i="2"/>
  <c r="BG5972" i="2"/>
  <c r="BF5972" i="2"/>
  <c r="T5972" i="2"/>
  <c r="R5972" i="2"/>
  <c r="P5972" i="2"/>
  <c r="BI5971" i="2"/>
  <c r="BH5971" i="2"/>
  <c r="BG5971" i="2"/>
  <c r="BF5971" i="2"/>
  <c r="T5971" i="2"/>
  <c r="R5971" i="2"/>
  <c r="P5971" i="2"/>
  <c r="BI5958" i="2"/>
  <c r="BH5958" i="2"/>
  <c r="BG5958" i="2"/>
  <c r="BF5958" i="2"/>
  <c r="T5958" i="2"/>
  <c r="R5958" i="2"/>
  <c r="P5958" i="2"/>
  <c r="BI5948" i="2"/>
  <c r="BH5948" i="2"/>
  <c r="BG5948" i="2"/>
  <c r="BF5948" i="2"/>
  <c r="T5948" i="2"/>
  <c r="R5948" i="2"/>
  <c r="P5948" i="2"/>
  <c r="BI5935" i="2"/>
  <c r="BH5935" i="2"/>
  <c r="BG5935" i="2"/>
  <c r="BF5935" i="2"/>
  <c r="T5935" i="2"/>
  <c r="R5935" i="2"/>
  <c r="P5935" i="2"/>
  <c r="BI5911" i="2"/>
  <c r="BH5911" i="2"/>
  <c r="BG5911" i="2"/>
  <c r="BF5911" i="2"/>
  <c r="T5911" i="2"/>
  <c r="R5911" i="2"/>
  <c r="P5911" i="2"/>
  <c r="BI5906" i="2"/>
  <c r="BH5906" i="2"/>
  <c r="BG5906" i="2"/>
  <c r="BF5906" i="2"/>
  <c r="T5906" i="2"/>
  <c r="R5906" i="2"/>
  <c r="P5906" i="2"/>
  <c r="BI5888" i="2"/>
  <c r="BH5888" i="2"/>
  <c r="BG5888" i="2"/>
  <c r="BF5888" i="2"/>
  <c r="T5888" i="2"/>
  <c r="R5888" i="2"/>
  <c r="P5888" i="2"/>
  <c r="BI5885" i="2"/>
  <c r="BH5885" i="2"/>
  <c r="BG5885" i="2"/>
  <c r="BF5885" i="2"/>
  <c r="T5885" i="2"/>
  <c r="R5885" i="2"/>
  <c r="P5885" i="2"/>
  <c r="BI5884" i="2"/>
  <c r="BH5884" i="2"/>
  <c r="BG5884" i="2"/>
  <c r="BF5884" i="2"/>
  <c r="T5884" i="2"/>
  <c r="R5884" i="2"/>
  <c r="P5884" i="2"/>
  <c r="BI5883" i="2"/>
  <c r="BH5883" i="2"/>
  <c r="BG5883" i="2"/>
  <c r="BF5883" i="2"/>
  <c r="T5883" i="2"/>
  <c r="R5883" i="2"/>
  <c r="P5883" i="2"/>
  <c r="BI5882" i="2"/>
  <c r="BH5882" i="2"/>
  <c r="BG5882" i="2"/>
  <c r="BF5882" i="2"/>
  <c r="T5882" i="2"/>
  <c r="R5882" i="2"/>
  <c r="P5882" i="2"/>
  <c r="BI5881" i="2"/>
  <c r="BH5881" i="2"/>
  <c r="BG5881" i="2"/>
  <c r="BF5881" i="2"/>
  <c r="T5881" i="2"/>
  <c r="R5881" i="2"/>
  <c r="P5881" i="2"/>
  <c r="BI5880" i="2"/>
  <c r="BH5880" i="2"/>
  <c r="BG5880" i="2"/>
  <c r="BF5880" i="2"/>
  <c r="T5880" i="2"/>
  <c r="R5880" i="2"/>
  <c r="P5880" i="2"/>
  <c r="BI5879" i="2"/>
  <c r="BH5879" i="2"/>
  <c r="BG5879" i="2"/>
  <c r="BF5879" i="2"/>
  <c r="T5879" i="2"/>
  <c r="R5879" i="2"/>
  <c r="P5879" i="2"/>
  <c r="BI5878" i="2"/>
  <c r="BH5878" i="2"/>
  <c r="BG5878" i="2"/>
  <c r="BF5878" i="2"/>
  <c r="T5878" i="2"/>
  <c r="R5878" i="2"/>
  <c r="P5878" i="2"/>
  <c r="BI5877" i="2"/>
  <c r="BH5877" i="2"/>
  <c r="BG5877" i="2"/>
  <c r="BF5877" i="2"/>
  <c r="T5877" i="2"/>
  <c r="R5877" i="2"/>
  <c r="P5877" i="2"/>
  <c r="BI5875" i="2"/>
  <c r="BH5875" i="2"/>
  <c r="BG5875" i="2"/>
  <c r="BF5875" i="2"/>
  <c r="T5875" i="2"/>
  <c r="R5875" i="2"/>
  <c r="P5875" i="2"/>
  <c r="BI5873" i="2"/>
  <c r="BH5873" i="2"/>
  <c r="BG5873" i="2"/>
  <c r="BF5873" i="2"/>
  <c r="T5873" i="2"/>
  <c r="R5873" i="2"/>
  <c r="P5873" i="2"/>
  <c r="BI5872" i="2"/>
  <c r="BH5872" i="2"/>
  <c r="BG5872" i="2"/>
  <c r="BF5872" i="2"/>
  <c r="T5872" i="2"/>
  <c r="R5872" i="2"/>
  <c r="P5872" i="2"/>
  <c r="BI5871" i="2"/>
  <c r="BH5871" i="2"/>
  <c r="BG5871" i="2"/>
  <c r="BF5871" i="2"/>
  <c r="T5871" i="2"/>
  <c r="R5871" i="2"/>
  <c r="P5871" i="2"/>
  <c r="BI5870" i="2"/>
  <c r="BH5870" i="2"/>
  <c r="BG5870" i="2"/>
  <c r="BF5870" i="2"/>
  <c r="T5870" i="2"/>
  <c r="R5870" i="2"/>
  <c r="P5870" i="2"/>
  <c r="BI5868" i="2"/>
  <c r="BH5868" i="2"/>
  <c r="BG5868" i="2"/>
  <c r="BF5868" i="2"/>
  <c r="T5868" i="2"/>
  <c r="R5868" i="2"/>
  <c r="P5868" i="2"/>
  <c r="BI5866" i="2"/>
  <c r="BH5866" i="2"/>
  <c r="BG5866" i="2"/>
  <c r="BF5866" i="2"/>
  <c r="T5866" i="2"/>
  <c r="R5866" i="2"/>
  <c r="P5866" i="2"/>
  <c r="BI5864" i="2"/>
  <c r="BH5864" i="2"/>
  <c r="BG5864" i="2"/>
  <c r="BF5864" i="2"/>
  <c r="T5864" i="2"/>
  <c r="R5864" i="2"/>
  <c r="P5864" i="2"/>
  <c r="BI5862" i="2"/>
  <c r="BH5862" i="2"/>
  <c r="BG5862" i="2"/>
  <c r="BF5862" i="2"/>
  <c r="T5862" i="2"/>
  <c r="R5862" i="2"/>
  <c r="P5862" i="2"/>
  <c r="BI5861" i="2"/>
  <c r="BH5861" i="2"/>
  <c r="BG5861" i="2"/>
  <c r="BF5861" i="2"/>
  <c r="T5861" i="2"/>
  <c r="R5861" i="2"/>
  <c r="P5861" i="2"/>
  <c r="BI5860" i="2"/>
  <c r="BH5860" i="2"/>
  <c r="BG5860" i="2"/>
  <c r="BF5860" i="2"/>
  <c r="T5860" i="2"/>
  <c r="R5860" i="2"/>
  <c r="P5860" i="2"/>
  <c r="BI5859" i="2"/>
  <c r="BH5859" i="2"/>
  <c r="BG5859" i="2"/>
  <c r="BF5859" i="2"/>
  <c r="T5859" i="2"/>
  <c r="R5859" i="2"/>
  <c r="P5859" i="2"/>
  <c r="BI5858" i="2"/>
  <c r="BH5858" i="2"/>
  <c r="BG5858" i="2"/>
  <c r="BF5858" i="2"/>
  <c r="T5858" i="2"/>
  <c r="R5858" i="2"/>
  <c r="P5858" i="2"/>
  <c r="BI5857" i="2"/>
  <c r="BH5857" i="2"/>
  <c r="BG5857" i="2"/>
  <c r="BF5857" i="2"/>
  <c r="T5857" i="2"/>
  <c r="R5857" i="2"/>
  <c r="P5857" i="2"/>
  <c r="BI5856" i="2"/>
  <c r="BH5856" i="2"/>
  <c r="BG5856" i="2"/>
  <c r="BF5856" i="2"/>
  <c r="T5856" i="2"/>
  <c r="R5856" i="2"/>
  <c r="P5856" i="2"/>
  <c r="BI5855" i="2"/>
  <c r="BH5855" i="2"/>
  <c r="BG5855" i="2"/>
  <c r="BF5855" i="2"/>
  <c r="T5855" i="2"/>
  <c r="R5855" i="2"/>
  <c r="P5855" i="2"/>
  <c r="BI5854" i="2"/>
  <c r="BH5854" i="2"/>
  <c r="BG5854" i="2"/>
  <c r="BF5854" i="2"/>
  <c r="T5854" i="2"/>
  <c r="R5854" i="2"/>
  <c r="P5854" i="2"/>
  <c r="BI5853" i="2"/>
  <c r="BH5853" i="2"/>
  <c r="BG5853" i="2"/>
  <c r="BF5853" i="2"/>
  <c r="T5853" i="2"/>
  <c r="R5853" i="2"/>
  <c r="P5853" i="2"/>
  <c r="BI5852" i="2"/>
  <c r="BH5852" i="2"/>
  <c r="BG5852" i="2"/>
  <c r="BF5852" i="2"/>
  <c r="T5852" i="2"/>
  <c r="R5852" i="2"/>
  <c r="P5852" i="2"/>
  <c r="BI5851" i="2"/>
  <c r="BH5851" i="2"/>
  <c r="BG5851" i="2"/>
  <c r="BF5851" i="2"/>
  <c r="T5851" i="2"/>
  <c r="R5851" i="2"/>
  <c r="P5851" i="2"/>
  <c r="BI5850" i="2"/>
  <c r="BH5850" i="2"/>
  <c r="BG5850" i="2"/>
  <c r="BF5850" i="2"/>
  <c r="T5850" i="2"/>
  <c r="R5850" i="2"/>
  <c r="P5850" i="2"/>
  <c r="BI5817" i="2"/>
  <c r="BH5817" i="2"/>
  <c r="BG5817" i="2"/>
  <c r="BF5817" i="2"/>
  <c r="T5817" i="2"/>
  <c r="R5817" i="2"/>
  <c r="P5817" i="2"/>
  <c r="BI5784" i="2"/>
  <c r="BH5784" i="2"/>
  <c r="BG5784" i="2"/>
  <c r="BF5784" i="2"/>
  <c r="T5784" i="2"/>
  <c r="R5784" i="2"/>
  <c r="P5784" i="2"/>
  <c r="BI5767" i="2"/>
  <c r="BH5767" i="2"/>
  <c r="BG5767" i="2"/>
  <c r="BF5767" i="2"/>
  <c r="T5767" i="2"/>
  <c r="R5767" i="2"/>
  <c r="P5767" i="2"/>
  <c r="BI5750" i="2"/>
  <c r="BH5750" i="2"/>
  <c r="BG5750" i="2"/>
  <c r="BF5750" i="2"/>
  <c r="T5750" i="2"/>
  <c r="R5750" i="2"/>
  <c r="P5750" i="2"/>
  <c r="BI5747" i="2"/>
  <c r="BH5747" i="2"/>
  <c r="BG5747" i="2"/>
  <c r="BF5747" i="2"/>
  <c r="T5747" i="2"/>
  <c r="R5747" i="2"/>
  <c r="P5747" i="2"/>
  <c r="BI5745" i="2"/>
  <c r="BH5745" i="2"/>
  <c r="BG5745" i="2"/>
  <c r="BF5745" i="2"/>
  <c r="T5745" i="2"/>
  <c r="R5745" i="2"/>
  <c r="P5745" i="2"/>
  <c r="BI5719" i="2"/>
  <c r="BH5719" i="2"/>
  <c r="BG5719" i="2"/>
  <c r="BF5719" i="2"/>
  <c r="T5719" i="2"/>
  <c r="R5719" i="2"/>
  <c r="P5719" i="2"/>
  <c r="BI5691" i="2"/>
  <c r="BH5691" i="2"/>
  <c r="BG5691" i="2"/>
  <c r="BF5691" i="2"/>
  <c r="T5691" i="2"/>
  <c r="R5691" i="2"/>
  <c r="P5691" i="2"/>
  <c r="BI5689" i="2"/>
  <c r="BH5689" i="2"/>
  <c r="BG5689" i="2"/>
  <c r="BF5689" i="2"/>
  <c r="T5689" i="2"/>
  <c r="R5689" i="2"/>
  <c r="P5689" i="2"/>
  <c r="BI5678" i="2"/>
  <c r="BH5678" i="2"/>
  <c r="BG5678" i="2"/>
  <c r="BF5678" i="2"/>
  <c r="T5678" i="2"/>
  <c r="R5678" i="2"/>
  <c r="P5678" i="2"/>
  <c r="BI5667" i="2"/>
  <c r="BH5667" i="2"/>
  <c r="BG5667" i="2"/>
  <c r="BF5667" i="2"/>
  <c r="T5667" i="2"/>
  <c r="R5667" i="2"/>
  <c r="P5667" i="2"/>
  <c r="BI5664" i="2"/>
  <c r="BH5664" i="2"/>
  <c r="BG5664" i="2"/>
  <c r="BF5664" i="2"/>
  <c r="T5664" i="2"/>
  <c r="R5664" i="2"/>
  <c r="P5664" i="2"/>
  <c r="BI5658" i="2"/>
  <c r="BH5658" i="2"/>
  <c r="BG5658" i="2"/>
  <c r="BF5658" i="2"/>
  <c r="T5658" i="2"/>
  <c r="R5658" i="2"/>
  <c r="P5658" i="2"/>
  <c r="BI5652" i="2"/>
  <c r="BH5652" i="2"/>
  <c r="BG5652" i="2"/>
  <c r="BF5652" i="2"/>
  <c r="T5652" i="2"/>
  <c r="R5652" i="2"/>
  <c r="P5652" i="2"/>
  <c r="BI5639" i="2"/>
  <c r="BH5639" i="2"/>
  <c r="BG5639" i="2"/>
  <c r="BF5639" i="2"/>
  <c r="T5639" i="2"/>
  <c r="R5639" i="2"/>
  <c r="P5639" i="2"/>
  <c r="BI5633" i="2"/>
  <c r="BH5633" i="2"/>
  <c r="BG5633" i="2"/>
  <c r="BF5633" i="2"/>
  <c r="T5633" i="2"/>
  <c r="R5633" i="2"/>
  <c r="P5633" i="2"/>
  <c r="BI5626" i="2"/>
  <c r="BH5626" i="2"/>
  <c r="BG5626" i="2"/>
  <c r="BF5626" i="2"/>
  <c r="T5626" i="2"/>
  <c r="R5626" i="2"/>
  <c r="P5626" i="2"/>
  <c r="BI5618" i="2"/>
  <c r="BH5618" i="2"/>
  <c r="BG5618" i="2"/>
  <c r="BF5618" i="2"/>
  <c r="T5618" i="2"/>
  <c r="R5618" i="2"/>
  <c r="P5618" i="2"/>
  <c r="BI5609" i="2"/>
  <c r="BH5609" i="2"/>
  <c r="BG5609" i="2"/>
  <c r="BF5609" i="2"/>
  <c r="T5609" i="2"/>
  <c r="R5609" i="2"/>
  <c r="P5609" i="2"/>
  <c r="BI5602" i="2"/>
  <c r="BH5602" i="2"/>
  <c r="BG5602" i="2"/>
  <c r="BF5602" i="2"/>
  <c r="T5602" i="2"/>
  <c r="R5602" i="2"/>
  <c r="P5602" i="2"/>
  <c r="BI5588" i="2"/>
  <c r="BH5588" i="2"/>
  <c r="BG5588" i="2"/>
  <c r="BF5588" i="2"/>
  <c r="T5588" i="2"/>
  <c r="R5588" i="2"/>
  <c r="P5588" i="2"/>
  <c r="BI5581" i="2"/>
  <c r="BH5581" i="2"/>
  <c r="BG5581" i="2"/>
  <c r="BF5581" i="2"/>
  <c r="T5581" i="2"/>
  <c r="R5581" i="2"/>
  <c r="P5581" i="2"/>
  <c r="BI5574" i="2"/>
  <c r="BH5574" i="2"/>
  <c r="BG5574" i="2"/>
  <c r="BF5574" i="2"/>
  <c r="T5574" i="2"/>
  <c r="R5574" i="2"/>
  <c r="P5574" i="2"/>
  <c r="BI5560" i="2"/>
  <c r="BH5560" i="2"/>
  <c r="BG5560" i="2"/>
  <c r="BF5560" i="2"/>
  <c r="T5560" i="2"/>
  <c r="R5560" i="2"/>
  <c r="P5560" i="2"/>
  <c r="BI5549" i="2"/>
  <c r="BH5549" i="2"/>
  <c r="BG5549" i="2"/>
  <c r="BF5549" i="2"/>
  <c r="T5549" i="2"/>
  <c r="R5549" i="2"/>
  <c r="P5549" i="2"/>
  <c r="BI5538" i="2"/>
  <c r="BH5538" i="2"/>
  <c r="BG5538" i="2"/>
  <c r="BF5538" i="2"/>
  <c r="T5538" i="2"/>
  <c r="R5538" i="2"/>
  <c r="P5538" i="2"/>
  <c r="BI5525" i="2"/>
  <c r="BH5525" i="2"/>
  <c r="BG5525" i="2"/>
  <c r="BF5525" i="2"/>
  <c r="T5525" i="2"/>
  <c r="R5525" i="2"/>
  <c r="P5525" i="2"/>
  <c r="BI5512" i="2"/>
  <c r="BH5512" i="2"/>
  <c r="BG5512" i="2"/>
  <c r="BF5512" i="2"/>
  <c r="T5512" i="2"/>
  <c r="R5512" i="2"/>
  <c r="P5512" i="2"/>
  <c r="BI5501" i="2"/>
  <c r="BH5501" i="2"/>
  <c r="BG5501" i="2"/>
  <c r="BF5501" i="2"/>
  <c r="T5501" i="2"/>
  <c r="R5501" i="2"/>
  <c r="P5501" i="2"/>
  <c r="BI5499" i="2"/>
  <c r="BH5499" i="2"/>
  <c r="BG5499" i="2"/>
  <c r="BF5499" i="2"/>
  <c r="T5499" i="2"/>
  <c r="R5499" i="2"/>
  <c r="P5499" i="2"/>
  <c r="BI5490" i="2"/>
  <c r="BH5490" i="2"/>
  <c r="BG5490" i="2"/>
  <c r="BF5490" i="2"/>
  <c r="T5490" i="2"/>
  <c r="R5490" i="2"/>
  <c r="P5490" i="2"/>
  <c r="BI5477" i="2"/>
  <c r="BH5477" i="2"/>
  <c r="BG5477" i="2"/>
  <c r="BF5477" i="2"/>
  <c r="T5477" i="2"/>
  <c r="R5477" i="2"/>
  <c r="P5477" i="2"/>
  <c r="BI5472" i="2"/>
  <c r="BH5472" i="2"/>
  <c r="BG5472" i="2"/>
  <c r="BF5472" i="2"/>
  <c r="T5472" i="2"/>
  <c r="R5472" i="2"/>
  <c r="P5472" i="2"/>
  <c r="BI5463" i="2"/>
  <c r="BH5463" i="2"/>
  <c r="BG5463" i="2"/>
  <c r="BF5463" i="2"/>
  <c r="T5463" i="2"/>
  <c r="R5463" i="2"/>
  <c r="P5463" i="2"/>
  <c r="BI5458" i="2"/>
  <c r="BH5458" i="2"/>
  <c r="BG5458" i="2"/>
  <c r="BF5458" i="2"/>
  <c r="T5458" i="2"/>
  <c r="R5458" i="2"/>
  <c r="P5458" i="2"/>
  <c r="BI5429" i="2"/>
  <c r="BH5429" i="2"/>
  <c r="BG5429" i="2"/>
  <c r="BF5429" i="2"/>
  <c r="T5429" i="2"/>
  <c r="R5429" i="2"/>
  <c r="P5429" i="2"/>
  <c r="BI5424" i="2"/>
  <c r="BH5424" i="2"/>
  <c r="BG5424" i="2"/>
  <c r="BF5424" i="2"/>
  <c r="T5424" i="2"/>
  <c r="R5424" i="2"/>
  <c r="P5424" i="2"/>
  <c r="BI5410" i="2"/>
  <c r="BH5410" i="2"/>
  <c r="BG5410" i="2"/>
  <c r="BF5410" i="2"/>
  <c r="T5410" i="2"/>
  <c r="R5410" i="2"/>
  <c r="P5410" i="2"/>
  <c r="BI5401" i="2"/>
  <c r="BH5401" i="2"/>
  <c r="BG5401" i="2"/>
  <c r="BF5401" i="2"/>
  <c r="T5401" i="2"/>
  <c r="R5401" i="2"/>
  <c r="P5401" i="2"/>
  <c r="BI5398" i="2"/>
  <c r="BH5398" i="2"/>
  <c r="BG5398" i="2"/>
  <c r="BF5398" i="2"/>
  <c r="T5398" i="2"/>
  <c r="R5398" i="2"/>
  <c r="P5398" i="2"/>
  <c r="BI5391" i="2"/>
  <c r="BH5391" i="2"/>
  <c r="BG5391" i="2"/>
  <c r="BF5391" i="2"/>
  <c r="T5391" i="2"/>
  <c r="R5391" i="2"/>
  <c r="P5391" i="2"/>
  <c r="BI5384" i="2"/>
  <c r="BH5384" i="2"/>
  <c r="BG5384" i="2"/>
  <c r="BF5384" i="2"/>
  <c r="T5384" i="2"/>
  <c r="R5384" i="2"/>
  <c r="P5384" i="2"/>
  <c r="BI5378" i="2"/>
  <c r="BH5378" i="2"/>
  <c r="BG5378" i="2"/>
  <c r="BF5378" i="2"/>
  <c r="T5378" i="2"/>
  <c r="R5378" i="2"/>
  <c r="P5378" i="2"/>
  <c r="BI5373" i="2"/>
  <c r="BH5373" i="2"/>
  <c r="BG5373" i="2"/>
  <c r="BF5373" i="2"/>
  <c r="T5373" i="2"/>
  <c r="R5373" i="2"/>
  <c r="P5373" i="2"/>
  <c r="BI5364" i="2"/>
  <c r="BH5364" i="2"/>
  <c r="BG5364" i="2"/>
  <c r="BF5364" i="2"/>
  <c r="T5364" i="2"/>
  <c r="R5364" i="2"/>
  <c r="P5364" i="2"/>
  <c r="BI5352" i="2"/>
  <c r="BH5352" i="2"/>
  <c r="BG5352" i="2"/>
  <c r="BF5352" i="2"/>
  <c r="T5352" i="2"/>
  <c r="R5352" i="2"/>
  <c r="P5352" i="2"/>
  <c r="BI5349" i="2"/>
  <c r="BH5349" i="2"/>
  <c r="BG5349" i="2"/>
  <c r="BF5349" i="2"/>
  <c r="T5349" i="2"/>
  <c r="R5349" i="2"/>
  <c r="P5349" i="2"/>
  <c r="BI5345" i="2"/>
  <c r="BH5345" i="2"/>
  <c r="BG5345" i="2"/>
  <c r="BF5345" i="2"/>
  <c r="T5345" i="2"/>
  <c r="R5345" i="2"/>
  <c r="P5345" i="2"/>
  <c r="BI5325" i="2"/>
  <c r="BH5325" i="2"/>
  <c r="BG5325" i="2"/>
  <c r="BF5325" i="2"/>
  <c r="T5325" i="2"/>
  <c r="R5325" i="2"/>
  <c r="P5325" i="2"/>
  <c r="BI5305" i="2"/>
  <c r="BH5305" i="2"/>
  <c r="BG5305" i="2"/>
  <c r="BF5305" i="2"/>
  <c r="T5305" i="2"/>
  <c r="R5305" i="2"/>
  <c r="P5305" i="2"/>
  <c r="BI5299" i="2"/>
  <c r="BH5299" i="2"/>
  <c r="BG5299" i="2"/>
  <c r="BF5299" i="2"/>
  <c r="T5299" i="2"/>
  <c r="R5299" i="2"/>
  <c r="P5299" i="2"/>
  <c r="BI5297" i="2"/>
  <c r="BH5297" i="2"/>
  <c r="BG5297" i="2"/>
  <c r="BF5297" i="2"/>
  <c r="T5297" i="2"/>
  <c r="R5297" i="2"/>
  <c r="P5297" i="2"/>
  <c r="BI5296" i="2"/>
  <c r="BH5296" i="2"/>
  <c r="BG5296" i="2"/>
  <c r="BF5296" i="2"/>
  <c r="T5296" i="2"/>
  <c r="R5296" i="2"/>
  <c r="P5296" i="2"/>
  <c r="BI5290" i="2"/>
  <c r="BH5290" i="2"/>
  <c r="BG5290" i="2"/>
  <c r="BF5290" i="2"/>
  <c r="T5290" i="2"/>
  <c r="R5290" i="2"/>
  <c r="P5290" i="2"/>
  <c r="BI5240" i="2"/>
  <c r="BH5240" i="2"/>
  <c r="BG5240" i="2"/>
  <c r="BF5240" i="2"/>
  <c r="T5240" i="2"/>
  <c r="R5240" i="2"/>
  <c r="P5240" i="2"/>
  <c r="BI5225" i="2"/>
  <c r="BH5225" i="2"/>
  <c r="BG5225" i="2"/>
  <c r="BF5225" i="2"/>
  <c r="T5225" i="2"/>
  <c r="R5225" i="2"/>
  <c r="P5225" i="2"/>
  <c r="BI5210" i="2"/>
  <c r="BH5210" i="2"/>
  <c r="BG5210" i="2"/>
  <c r="BF5210" i="2"/>
  <c r="T5210" i="2"/>
  <c r="R5210" i="2"/>
  <c r="P5210" i="2"/>
  <c r="BI5177" i="2"/>
  <c r="BH5177" i="2"/>
  <c r="BG5177" i="2"/>
  <c r="BF5177" i="2"/>
  <c r="T5177" i="2"/>
  <c r="R5177" i="2"/>
  <c r="P5177" i="2"/>
  <c r="BI5144" i="2"/>
  <c r="BH5144" i="2"/>
  <c r="BG5144" i="2"/>
  <c r="BF5144" i="2"/>
  <c r="T5144" i="2"/>
  <c r="R5144" i="2"/>
  <c r="P5144" i="2"/>
  <c r="BI5119" i="2"/>
  <c r="BH5119" i="2"/>
  <c r="BG5119" i="2"/>
  <c r="BF5119" i="2"/>
  <c r="T5119" i="2"/>
  <c r="R5119" i="2"/>
  <c r="P5119" i="2"/>
  <c r="BI5099" i="2"/>
  <c r="BH5099" i="2"/>
  <c r="BG5099" i="2"/>
  <c r="BF5099" i="2"/>
  <c r="T5099" i="2"/>
  <c r="R5099" i="2"/>
  <c r="P5099" i="2"/>
  <c r="BI5079" i="2"/>
  <c r="BH5079" i="2"/>
  <c r="BG5079" i="2"/>
  <c r="BF5079" i="2"/>
  <c r="T5079" i="2"/>
  <c r="R5079" i="2"/>
  <c r="P5079" i="2"/>
  <c r="BI5072" i="2"/>
  <c r="BH5072" i="2"/>
  <c r="BG5072" i="2"/>
  <c r="BF5072" i="2"/>
  <c r="T5072" i="2"/>
  <c r="R5072" i="2"/>
  <c r="P5072" i="2"/>
  <c r="BI5065" i="2"/>
  <c r="BH5065" i="2"/>
  <c r="BG5065" i="2"/>
  <c r="BF5065" i="2"/>
  <c r="T5065" i="2"/>
  <c r="R5065" i="2"/>
  <c r="P5065" i="2"/>
  <c r="BI5058" i="2"/>
  <c r="BH5058" i="2"/>
  <c r="BG5058" i="2"/>
  <c r="BF5058" i="2"/>
  <c r="T5058" i="2"/>
  <c r="R5058" i="2"/>
  <c r="P5058" i="2"/>
  <c r="BI5051" i="2"/>
  <c r="BH5051" i="2"/>
  <c r="BG5051" i="2"/>
  <c r="BF5051" i="2"/>
  <c r="T5051" i="2"/>
  <c r="R5051" i="2"/>
  <c r="P5051" i="2"/>
  <c r="BI4812" i="2"/>
  <c r="BH4812" i="2"/>
  <c r="BG4812" i="2"/>
  <c r="BF4812" i="2"/>
  <c r="T4812" i="2"/>
  <c r="R4812" i="2"/>
  <c r="P4812" i="2"/>
  <c r="BI4806" i="2"/>
  <c r="BH4806" i="2"/>
  <c r="BG4806" i="2"/>
  <c r="BF4806" i="2"/>
  <c r="T4806" i="2"/>
  <c r="R4806" i="2"/>
  <c r="P4806" i="2"/>
  <c r="BI4761" i="2"/>
  <c r="BH4761" i="2"/>
  <c r="BG4761" i="2"/>
  <c r="BF4761" i="2"/>
  <c r="T4761" i="2"/>
  <c r="R4761" i="2"/>
  <c r="P4761" i="2"/>
  <c r="BI4716" i="2"/>
  <c r="BH4716" i="2"/>
  <c r="BG4716" i="2"/>
  <c r="BF4716" i="2"/>
  <c r="T4716" i="2"/>
  <c r="R4716" i="2"/>
  <c r="P4716" i="2"/>
  <c r="BI4701" i="2"/>
  <c r="BH4701" i="2"/>
  <c r="BG4701" i="2"/>
  <c r="BF4701" i="2"/>
  <c r="T4701" i="2"/>
  <c r="R4701" i="2"/>
  <c r="P4701" i="2"/>
  <c r="BI4684" i="2"/>
  <c r="BH4684" i="2"/>
  <c r="BG4684" i="2"/>
  <c r="BF4684" i="2"/>
  <c r="T4684" i="2"/>
  <c r="R4684" i="2"/>
  <c r="P4684" i="2"/>
  <c r="BI4645" i="2"/>
  <c r="BH4645" i="2"/>
  <c r="BG4645" i="2"/>
  <c r="BF4645" i="2"/>
  <c r="T4645" i="2"/>
  <c r="R4645" i="2"/>
  <c r="P4645" i="2"/>
  <c r="BI4606" i="2"/>
  <c r="BH4606" i="2"/>
  <c r="BG4606" i="2"/>
  <c r="BF4606" i="2"/>
  <c r="T4606" i="2"/>
  <c r="R4606" i="2"/>
  <c r="P4606" i="2"/>
  <c r="BI4472" i="2"/>
  <c r="BH4472" i="2"/>
  <c r="BG4472" i="2"/>
  <c r="BF4472" i="2"/>
  <c r="T4472" i="2"/>
  <c r="R4472" i="2"/>
  <c r="P4472" i="2"/>
  <c r="BI4456" i="2"/>
  <c r="BH4456" i="2"/>
  <c r="BG4456" i="2"/>
  <c r="BF4456" i="2"/>
  <c r="T4456" i="2"/>
  <c r="R4456" i="2"/>
  <c r="P4456" i="2"/>
  <c r="BI4442" i="2"/>
  <c r="BH4442" i="2"/>
  <c r="BG4442" i="2"/>
  <c r="BF4442" i="2"/>
  <c r="T4442" i="2"/>
  <c r="R4442" i="2"/>
  <c r="P4442" i="2"/>
  <c r="BI4428" i="2"/>
  <c r="BH4428" i="2"/>
  <c r="BG4428" i="2"/>
  <c r="BF4428" i="2"/>
  <c r="T4428" i="2"/>
  <c r="R4428" i="2"/>
  <c r="P4428" i="2"/>
  <c r="BI4384" i="2"/>
  <c r="BH4384" i="2"/>
  <c r="BG4384" i="2"/>
  <c r="BF4384" i="2"/>
  <c r="T4384" i="2"/>
  <c r="R4384" i="2"/>
  <c r="P4384" i="2"/>
  <c r="BI4335" i="2"/>
  <c r="BH4335" i="2"/>
  <c r="BG4335" i="2"/>
  <c r="BF4335" i="2"/>
  <c r="T4335" i="2"/>
  <c r="R4335" i="2"/>
  <c r="P4335" i="2"/>
  <c r="BI4329" i="2"/>
  <c r="BH4329" i="2"/>
  <c r="BG4329" i="2"/>
  <c r="BF4329" i="2"/>
  <c r="T4329" i="2"/>
  <c r="R4329" i="2"/>
  <c r="P4329" i="2"/>
  <c r="BI4154" i="2"/>
  <c r="BH4154" i="2"/>
  <c r="BG4154" i="2"/>
  <c r="BF4154" i="2"/>
  <c r="T4154" i="2"/>
  <c r="R4154" i="2"/>
  <c r="P4154" i="2"/>
  <c r="BI4026" i="2"/>
  <c r="BH4026" i="2"/>
  <c r="BG4026" i="2"/>
  <c r="BF4026" i="2"/>
  <c r="T4026" i="2"/>
  <c r="R4026" i="2"/>
  <c r="P4026" i="2"/>
  <c r="BI4014" i="2"/>
  <c r="BH4014" i="2"/>
  <c r="BG4014" i="2"/>
  <c r="BF4014" i="2"/>
  <c r="T4014" i="2"/>
  <c r="R4014" i="2"/>
  <c r="P4014" i="2"/>
  <c r="BI4008" i="2"/>
  <c r="BH4008" i="2"/>
  <c r="BG4008" i="2"/>
  <c r="BF4008" i="2"/>
  <c r="T4008" i="2"/>
  <c r="R4008" i="2"/>
  <c r="P4008" i="2"/>
  <c r="BI3993" i="2"/>
  <c r="BH3993" i="2"/>
  <c r="BG3993" i="2"/>
  <c r="BF3993" i="2"/>
  <c r="T3993" i="2"/>
  <c r="R3993" i="2"/>
  <c r="P3993" i="2"/>
  <c r="BI3951" i="2"/>
  <c r="BH3951" i="2"/>
  <c r="BG3951" i="2"/>
  <c r="BF3951" i="2"/>
  <c r="T3951" i="2"/>
  <c r="R3951" i="2"/>
  <c r="P3951" i="2"/>
  <c r="BI3930" i="2"/>
  <c r="BH3930" i="2"/>
  <c r="BG3930" i="2"/>
  <c r="BF3930" i="2"/>
  <c r="T3930" i="2"/>
  <c r="R3930" i="2"/>
  <c r="P3930" i="2"/>
  <c r="BI3909" i="2"/>
  <c r="BH3909" i="2"/>
  <c r="BG3909" i="2"/>
  <c r="BF3909" i="2"/>
  <c r="T3909" i="2"/>
  <c r="R3909" i="2"/>
  <c r="P3909" i="2"/>
  <c r="BI3896" i="2"/>
  <c r="BH3896" i="2"/>
  <c r="BG3896" i="2"/>
  <c r="BF3896" i="2"/>
  <c r="T3896" i="2"/>
  <c r="R3896" i="2"/>
  <c r="P3896" i="2"/>
  <c r="BI3887" i="2"/>
  <c r="BH3887" i="2"/>
  <c r="BG3887" i="2"/>
  <c r="BF3887" i="2"/>
  <c r="T3887" i="2"/>
  <c r="R3887" i="2"/>
  <c r="P3887" i="2"/>
  <c r="BI3869" i="2"/>
  <c r="BH3869" i="2"/>
  <c r="BG3869" i="2"/>
  <c r="BF3869" i="2"/>
  <c r="T3869" i="2"/>
  <c r="R3869" i="2"/>
  <c r="P3869" i="2"/>
  <c r="BI3856" i="2"/>
  <c r="BH3856" i="2"/>
  <c r="BG3856" i="2"/>
  <c r="BF3856" i="2"/>
  <c r="T3856" i="2"/>
  <c r="R3856" i="2"/>
  <c r="P3856" i="2"/>
  <c r="BI3843" i="2"/>
  <c r="BH3843" i="2"/>
  <c r="BG3843" i="2"/>
  <c r="BF3843" i="2"/>
  <c r="T3843" i="2"/>
  <c r="R3843" i="2"/>
  <c r="P3843" i="2"/>
  <c r="BI3799" i="2"/>
  <c r="BH3799" i="2"/>
  <c r="BG3799" i="2"/>
  <c r="BF3799" i="2"/>
  <c r="T3799" i="2"/>
  <c r="R3799" i="2"/>
  <c r="P3799" i="2"/>
  <c r="BI3796" i="2"/>
  <c r="BH3796" i="2"/>
  <c r="BG3796" i="2"/>
  <c r="BF3796" i="2"/>
  <c r="T3796" i="2"/>
  <c r="R3796" i="2"/>
  <c r="P3796" i="2"/>
  <c r="BI3788" i="2"/>
  <c r="BH3788" i="2"/>
  <c r="BG3788" i="2"/>
  <c r="BF3788" i="2"/>
  <c r="T3788" i="2"/>
  <c r="R3788" i="2"/>
  <c r="P3788" i="2"/>
  <c r="BI3781" i="2"/>
  <c r="BH3781" i="2"/>
  <c r="BG3781" i="2"/>
  <c r="BF3781" i="2"/>
  <c r="T3781" i="2"/>
  <c r="R3781" i="2"/>
  <c r="P3781" i="2"/>
  <c r="BI3779" i="2"/>
  <c r="BH3779" i="2"/>
  <c r="BG3779" i="2"/>
  <c r="BF3779" i="2"/>
  <c r="T3779" i="2"/>
  <c r="R3779" i="2"/>
  <c r="P3779" i="2"/>
  <c r="BI3777" i="2"/>
  <c r="BH3777" i="2"/>
  <c r="BG3777" i="2"/>
  <c r="BF3777" i="2"/>
  <c r="T3777" i="2"/>
  <c r="R3777" i="2"/>
  <c r="P3777" i="2"/>
  <c r="BI3757" i="2"/>
  <c r="BH3757" i="2"/>
  <c r="BG3757" i="2"/>
  <c r="BF3757" i="2"/>
  <c r="T3757" i="2"/>
  <c r="R3757" i="2"/>
  <c r="P3757" i="2"/>
  <c r="BI3749" i="2"/>
  <c r="BH3749" i="2"/>
  <c r="BG3749" i="2"/>
  <c r="BF3749" i="2"/>
  <c r="T3749" i="2"/>
  <c r="R3749" i="2"/>
  <c r="P3749" i="2"/>
  <c r="BI3743" i="2"/>
  <c r="BH3743" i="2"/>
  <c r="BG3743" i="2"/>
  <c r="BF3743" i="2"/>
  <c r="T3743" i="2"/>
  <c r="R3743" i="2"/>
  <c r="P3743" i="2"/>
  <c r="BI3734" i="2"/>
  <c r="BH3734" i="2"/>
  <c r="BG3734" i="2"/>
  <c r="BF3734" i="2"/>
  <c r="T3734" i="2"/>
  <c r="R3734" i="2"/>
  <c r="P3734" i="2"/>
  <c r="BI3732" i="2"/>
  <c r="BH3732" i="2"/>
  <c r="BG3732" i="2"/>
  <c r="BF3732" i="2"/>
  <c r="T3732" i="2"/>
  <c r="R3732" i="2"/>
  <c r="P3732" i="2"/>
  <c r="BI3723" i="2"/>
  <c r="BH3723" i="2"/>
  <c r="BG3723" i="2"/>
  <c r="BF3723" i="2"/>
  <c r="T3723" i="2"/>
  <c r="R3723" i="2"/>
  <c r="P3723" i="2"/>
  <c r="BI3717" i="2"/>
  <c r="BH3717" i="2"/>
  <c r="BG3717" i="2"/>
  <c r="BF3717" i="2"/>
  <c r="T3717" i="2"/>
  <c r="R3717" i="2"/>
  <c r="P3717" i="2"/>
  <c r="BI3709" i="2"/>
  <c r="BH3709" i="2"/>
  <c r="BG3709" i="2"/>
  <c r="BF3709" i="2"/>
  <c r="T3709" i="2"/>
  <c r="R3709" i="2"/>
  <c r="P3709" i="2"/>
  <c r="BI3707" i="2"/>
  <c r="BH3707" i="2"/>
  <c r="BG3707" i="2"/>
  <c r="BF3707" i="2"/>
  <c r="T3707" i="2"/>
  <c r="R3707" i="2"/>
  <c r="P3707" i="2"/>
  <c r="BI3705" i="2"/>
  <c r="BH3705" i="2"/>
  <c r="BG3705" i="2"/>
  <c r="BF3705" i="2"/>
  <c r="T3705" i="2"/>
  <c r="R3705" i="2"/>
  <c r="P3705" i="2"/>
  <c r="BI3649" i="2"/>
  <c r="BH3649" i="2"/>
  <c r="BG3649" i="2"/>
  <c r="BF3649" i="2"/>
  <c r="T3649" i="2"/>
  <c r="R3649" i="2"/>
  <c r="P3649" i="2"/>
  <c r="BI3640" i="2"/>
  <c r="BH3640" i="2"/>
  <c r="BG3640" i="2"/>
  <c r="BF3640" i="2"/>
  <c r="T3640" i="2"/>
  <c r="R3640" i="2"/>
  <c r="P3640" i="2"/>
  <c r="BI3637" i="2"/>
  <c r="BH3637" i="2"/>
  <c r="BG3637" i="2"/>
  <c r="BF3637" i="2"/>
  <c r="T3637" i="2"/>
  <c r="R3637" i="2"/>
  <c r="P3637" i="2"/>
  <c r="BI3635" i="2"/>
  <c r="BH3635" i="2"/>
  <c r="BG3635" i="2"/>
  <c r="BF3635" i="2"/>
  <c r="T3635" i="2"/>
  <c r="R3635" i="2"/>
  <c r="P3635" i="2"/>
  <c r="BI3620" i="2"/>
  <c r="BH3620" i="2"/>
  <c r="BG3620" i="2"/>
  <c r="BF3620" i="2"/>
  <c r="T3620" i="2"/>
  <c r="R3620" i="2"/>
  <c r="P3620" i="2"/>
  <c r="BI3618" i="2"/>
  <c r="BH3618" i="2"/>
  <c r="BG3618" i="2"/>
  <c r="BF3618" i="2"/>
  <c r="T3618" i="2"/>
  <c r="R3618" i="2"/>
  <c r="P3618" i="2"/>
  <c r="BI3607" i="2"/>
  <c r="BH3607" i="2"/>
  <c r="BG3607" i="2"/>
  <c r="BF3607" i="2"/>
  <c r="T3607" i="2"/>
  <c r="R3607" i="2"/>
  <c r="P3607" i="2"/>
  <c r="BI3605" i="2"/>
  <c r="BH3605" i="2"/>
  <c r="BG3605" i="2"/>
  <c r="BF3605" i="2"/>
  <c r="T3605" i="2"/>
  <c r="R3605" i="2"/>
  <c r="P3605" i="2"/>
  <c r="BI3590" i="2"/>
  <c r="BH3590" i="2"/>
  <c r="BG3590" i="2"/>
  <c r="BF3590" i="2"/>
  <c r="T3590" i="2"/>
  <c r="R3590" i="2"/>
  <c r="P3590" i="2"/>
  <c r="BI3588" i="2"/>
  <c r="BH3588" i="2"/>
  <c r="BG3588" i="2"/>
  <c r="BF3588" i="2"/>
  <c r="T3588" i="2"/>
  <c r="R3588" i="2"/>
  <c r="P3588" i="2"/>
  <c r="BI3577" i="2"/>
  <c r="BH3577" i="2"/>
  <c r="BG3577" i="2"/>
  <c r="BF3577" i="2"/>
  <c r="T3577" i="2"/>
  <c r="R3577" i="2"/>
  <c r="P3577" i="2"/>
  <c r="BI3573" i="2"/>
  <c r="BH3573" i="2"/>
  <c r="BG3573" i="2"/>
  <c r="BF3573" i="2"/>
  <c r="T3573" i="2"/>
  <c r="T3572" i="2" s="1"/>
  <c r="R3573" i="2"/>
  <c r="R3572" i="2" s="1"/>
  <c r="P3573" i="2"/>
  <c r="P3572" i="2"/>
  <c r="BI3568" i="2"/>
  <c r="BH3568" i="2"/>
  <c r="BG3568" i="2"/>
  <c r="BF3568" i="2"/>
  <c r="T3568" i="2"/>
  <c r="R3568" i="2"/>
  <c r="P3568" i="2"/>
  <c r="BI3564" i="2"/>
  <c r="BH3564" i="2"/>
  <c r="BG3564" i="2"/>
  <c r="BF3564" i="2"/>
  <c r="T3564" i="2"/>
  <c r="R3564" i="2"/>
  <c r="P3564" i="2"/>
  <c r="BI3560" i="2"/>
  <c r="BH3560" i="2"/>
  <c r="BG3560" i="2"/>
  <c r="BF3560" i="2"/>
  <c r="T3560" i="2"/>
  <c r="R3560" i="2"/>
  <c r="P3560" i="2"/>
  <c r="BI3556" i="2"/>
  <c r="BH3556" i="2"/>
  <c r="BG3556" i="2"/>
  <c r="BF3556" i="2"/>
  <c r="T3556" i="2"/>
  <c r="R3556" i="2"/>
  <c r="P3556" i="2"/>
  <c r="BI3552" i="2"/>
  <c r="BH3552" i="2"/>
  <c r="BG3552" i="2"/>
  <c r="BF3552" i="2"/>
  <c r="T3552" i="2"/>
  <c r="R3552" i="2"/>
  <c r="P3552" i="2"/>
  <c r="BI3548" i="2"/>
  <c r="BH3548" i="2"/>
  <c r="BG3548" i="2"/>
  <c r="BF3548" i="2"/>
  <c r="T3548" i="2"/>
  <c r="R3548" i="2"/>
  <c r="P3548" i="2"/>
  <c r="BI3544" i="2"/>
  <c r="BH3544" i="2"/>
  <c r="BG3544" i="2"/>
  <c r="BF3544" i="2"/>
  <c r="T3544" i="2"/>
  <c r="R3544" i="2"/>
  <c r="P3544" i="2"/>
  <c r="BI3540" i="2"/>
  <c r="BH3540" i="2"/>
  <c r="BG3540" i="2"/>
  <c r="BF3540" i="2"/>
  <c r="T3540" i="2"/>
  <c r="R3540" i="2"/>
  <c r="P3540" i="2"/>
  <c r="BI3538" i="2"/>
  <c r="BH3538" i="2"/>
  <c r="BG3538" i="2"/>
  <c r="BF3538" i="2"/>
  <c r="T3538" i="2"/>
  <c r="R3538" i="2"/>
  <c r="P3538" i="2"/>
  <c r="BI3536" i="2"/>
  <c r="BH3536" i="2"/>
  <c r="BG3536" i="2"/>
  <c r="BF3536" i="2"/>
  <c r="T3536" i="2"/>
  <c r="R3536" i="2"/>
  <c r="P3536" i="2"/>
  <c r="BI3526" i="2"/>
  <c r="BH3526" i="2"/>
  <c r="BG3526" i="2"/>
  <c r="BF3526" i="2"/>
  <c r="T3526" i="2"/>
  <c r="R3526" i="2"/>
  <c r="P3526" i="2"/>
  <c r="BI3517" i="2"/>
  <c r="BH3517" i="2"/>
  <c r="BG3517" i="2"/>
  <c r="BF3517" i="2"/>
  <c r="T3517" i="2"/>
  <c r="R3517" i="2"/>
  <c r="P3517" i="2"/>
  <c r="BI3513" i="2"/>
  <c r="BH3513" i="2"/>
  <c r="BG3513" i="2"/>
  <c r="BF3513" i="2"/>
  <c r="T3513" i="2"/>
  <c r="R3513" i="2"/>
  <c r="P3513" i="2"/>
  <c r="BI3508" i="2"/>
  <c r="BH3508" i="2"/>
  <c r="BG3508" i="2"/>
  <c r="BF3508" i="2"/>
  <c r="T3508" i="2"/>
  <c r="R3508" i="2"/>
  <c r="P3508" i="2"/>
  <c r="BI3504" i="2"/>
  <c r="BH3504" i="2"/>
  <c r="BG3504" i="2"/>
  <c r="BF3504" i="2"/>
  <c r="T3504" i="2"/>
  <c r="R3504" i="2"/>
  <c r="P3504" i="2"/>
  <c r="BI3500" i="2"/>
  <c r="BH3500" i="2"/>
  <c r="BG3500" i="2"/>
  <c r="BF3500" i="2"/>
  <c r="T3500" i="2"/>
  <c r="R3500" i="2"/>
  <c r="P3500" i="2"/>
  <c r="BI3494" i="2"/>
  <c r="BH3494" i="2"/>
  <c r="BG3494" i="2"/>
  <c r="BF3494" i="2"/>
  <c r="T3494" i="2"/>
  <c r="R3494" i="2"/>
  <c r="P3494" i="2"/>
  <c r="BI3488" i="2"/>
  <c r="BH3488" i="2"/>
  <c r="BG3488" i="2"/>
  <c r="BF3488" i="2"/>
  <c r="T3488" i="2"/>
  <c r="R3488" i="2"/>
  <c r="P3488" i="2"/>
  <c r="BI3482" i="2"/>
  <c r="BH3482" i="2"/>
  <c r="BG3482" i="2"/>
  <c r="BF3482" i="2"/>
  <c r="T3482" i="2"/>
  <c r="R3482" i="2"/>
  <c r="P3482" i="2"/>
  <c r="BI3472" i="2"/>
  <c r="BH3472" i="2"/>
  <c r="BG3472" i="2"/>
  <c r="BF3472" i="2"/>
  <c r="T3472" i="2"/>
  <c r="R3472" i="2"/>
  <c r="P3472" i="2"/>
  <c r="BI3466" i="2"/>
  <c r="BH3466" i="2"/>
  <c r="BG3466" i="2"/>
  <c r="BF3466" i="2"/>
  <c r="T3466" i="2"/>
  <c r="R3466" i="2"/>
  <c r="P3466" i="2"/>
  <c r="BI3456" i="2"/>
  <c r="BH3456" i="2"/>
  <c r="BG3456" i="2"/>
  <c r="BF3456" i="2"/>
  <c r="T3456" i="2"/>
  <c r="R3456" i="2"/>
  <c r="P3456" i="2"/>
  <c r="BI3429" i="2"/>
  <c r="BH3429" i="2"/>
  <c r="BG3429" i="2"/>
  <c r="BF3429" i="2"/>
  <c r="T3429" i="2"/>
  <c r="R3429" i="2"/>
  <c r="P3429" i="2"/>
  <c r="BI3424" i="2"/>
  <c r="BH3424" i="2"/>
  <c r="BG3424" i="2"/>
  <c r="BF3424" i="2"/>
  <c r="T3424" i="2"/>
  <c r="R3424" i="2"/>
  <c r="P3424" i="2"/>
  <c r="BI3397" i="2"/>
  <c r="BH3397" i="2"/>
  <c r="BG3397" i="2"/>
  <c r="BF3397" i="2"/>
  <c r="T3397" i="2"/>
  <c r="R3397" i="2"/>
  <c r="P3397" i="2"/>
  <c r="BI3370" i="2"/>
  <c r="BH3370" i="2"/>
  <c r="BG3370" i="2"/>
  <c r="BF3370" i="2"/>
  <c r="T3370" i="2"/>
  <c r="R3370" i="2"/>
  <c r="P3370" i="2"/>
  <c r="BI3365" i="2"/>
  <c r="BH3365" i="2"/>
  <c r="BG3365" i="2"/>
  <c r="BF3365" i="2"/>
  <c r="T3365" i="2"/>
  <c r="R3365" i="2"/>
  <c r="P3365" i="2"/>
  <c r="BI3338" i="2"/>
  <c r="BH3338" i="2"/>
  <c r="BG3338" i="2"/>
  <c r="BF3338" i="2"/>
  <c r="T3338" i="2"/>
  <c r="R3338" i="2"/>
  <c r="P3338" i="2"/>
  <c r="BI3309" i="2"/>
  <c r="BH3309" i="2"/>
  <c r="BG3309" i="2"/>
  <c r="BF3309" i="2"/>
  <c r="T3309" i="2"/>
  <c r="R3309" i="2"/>
  <c r="P3309" i="2"/>
  <c r="BI3280" i="2"/>
  <c r="BH3280" i="2"/>
  <c r="BG3280" i="2"/>
  <c r="BF3280" i="2"/>
  <c r="T3280" i="2"/>
  <c r="R3280" i="2"/>
  <c r="P3280" i="2"/>
  <c r="BI3146" i="2"/>
  <c r="BH3146" i="2"/>
  <c r="BG3146" i="2"/>
  <c r="BF3146" i="2"/>
  <c r="T3146" i="2"/>
  <c r="R3146" i="2"/>
  <c r="P3146" i="2"/>
  <c r="BI3137" i="2"/>
  <c r="BH3137" i="2"/>
  <c r="BG3137" i="2"/>
  <c r="BF3137" i="2"/>
  <c r="T3137" i="2"/>
  <c r="R3137" i="2"/>
  <c r="P3137" i="2"/>
  <c r="BI3069" i="2"/>
  <c r="BH3069" i="2"/>
  <c r="BG3069" i="2"/>
  <c r="BF3069" i="2"/>
  <c r="T3069" i="2"/>
  <c r="R3069" i="2"/>
  <c r="P3069" i="2"/>
  <c r="BI3060" i="2"/>
  <c r="BH3060" i="2"/>
  <c r="BG3060" i="2"/>
  <c r="BF3060" i="2"/>
  <c r="T3060" i="2"/>
  <c r="R3060" i="2"/>
  <c r="P3060" i="2"/>
  <c r="BI3044" i="2"/>
  <c r="BH3044" i="2"/>
  <c r="BG3044" i="2"/>
  <c r="BF3044" i="2"/>
  <c r="T3044" i="2"/>
  <c r="R3044" i="2"/>
  <c r="P3044" i="2"/>
  <c r="BI3024" i="2"/>
  <c r="BH3024" i="2"/>
  <c r="BG3024" i="2"/>
  <c r="BF3024" i="2"/>
  <c r="T3024" i="2"/>
  <c r="R3024" i="2"/>
  <c r="P3024" i="2"/>
  <c r="BI3013" i="2"/>
  <c r="BH3013" i="2"/>
  <c r="BG3013" i="2"/>
  <c r="BF3013" i="2"/>
  <c r="T3013" i="2"/>
  <c r="R3013" i="2"/>
  <c r="P3013" i="2"/>
  <c r="BI3007" i="2"/>
  <c r="BH3007" i="2"/>
  <c r="BG3007" i="2"/>
  <c r="BF3007" i="2"/>
  <c r="T3007" i="2"/>
  <c r="R3007" i="2"/>
  <c r="P3007" i="2"/>
  <c r="BI2994" i="2"/>
  <c r="BH2994" i="2"/>
  <c r="BG2994" i="2"/>
  <c r="BF2994" i="2"/>
  <c r="T2994" i="2"/>
  <c r="R2994" i="2"/>
  <c r="P2994" i="2"/>
  <c r="BI2988" i="2"/>
  <c r="BH2988" i="2"/>
  <c r="BG2988" i="2"/>
  <c r="BF2988" i="2"/>
  <c r="T2988" i="2"/>
  <c r="R2988" i="2"/>
  <c r="P2988" i="2"/>
  <c r="BI2957" i="2"/>
  <c r="BH2957" i="2"/>
  <c r="BG2957" i="2"/>
  <c r="BF2957" i="2"/>
  <c r="T2957" i="2"/>
  <c r="R2957" i="2"/>
  <c r="P2957" i="2"/>
  <c r="BI2918" i="2"/>
  <c r="BH2918" i="2"/>
  <c r="BG2918" i="2"/>
  <c r="BF2918" i="2"/>
  <c r="T2918" i="2"/>
  <c r="R2918" i="2"/>
  <c r="P2918" i="2"/>
  <c r="BI2909" i="2"/>
  <c r="BH2909" i="2"/>
  <c r="BG2909" i="2"/>
  <c r="BF2909" i="2"/>
  <c r="T2909" i="2"/>
  <c r="R2909" i="2"/>
  <c r="P2909" i="2"/>
  <c r="BI2890" i="2"/>
  <c r="BH2890" i="2"/>
  <c r="BG2890" i="2"/>
  <c r="BF2890" i="2"/>
  <c r="T2890" i="2"/>
  <c r="R2890" i="2"/>
  <c r="P2890" i="2"/>
  <c r="BI2885" i="2"/>
  <c r="BH2885" i="2"/>
  <c r="BG2885" i="2"/>
  <c r="BF2885" i="2"/>
  <c r="T2885" i="2"/>
  <c r="R2885" i="2"/>
  <c r="P2885" i="2"/>
  <c r="BI2879" i="2"/>
  <c r="BH2879" i="2"/>
  <c r="BG2879" i="2"/>
  <c r="BF2879" i="2"/>
  <c r="T2879" i="2"/>
  <c r="R2879" i="2"/>
  <c r="P2879" i="2"/>
  <c r="BI2864" i="2"/>
  <c r="BH2864" i="2"/>
  <c r="BG2864" i="2"/>
  <c r="BF2864" i="2"/>
  <c r="T2864" i="2"/>
  <c r="R2864" i="2"/>
  <c r="P2864" i="2"/>
  <c r="BI2858" i="2"/>
  <c r="BH2858" i="2"/>
  <c r="BG2858" i="2"/>
  <c r="BF2858" i="2"/>
  <c r="T2858" i="2"/>
  <c r="R2858" i="2"/>
  <c r="P2858" i="2"/>
  <c r="BI2850" i="2"/>
  <c r="BH2850" i="2"/>
  <c r="BG2850" i="2"/>
  <c r="BF2850" i="2"/>
  <c r="T2850" i="2"/>
  <c r="R2850" i="2"/>
  <c r="P2850" i="2"/>
  <c r="BI2835" i="2"/>
  <c r="BH2835" i="2"/>
  <c r="BG2835" i="2"/>
  <c r="BF2835" i="2"/>
  <c r="T2835" i="2"/>
  <c r="R2835" i="2"/>
  <c r="P2835" i="2"/>
  <c r="BI2814" i="2"/>
  <c r="BH2814" i="2"/>
  <c r="BG2814" i="2"/>
  <c r="BF2814" i="2"/>
  <c r="T2814" i="2"/>
  <c r="R2814" i="2"/>
  <c r="P2814" i="2"/>
  <c r="BI2747" i="2"/>
  <c r="BH2747" i="2"/>
  <c r="BG2747" i="2"/>
  <c r="BF2747" i="2"/>
  <c r="T2747" i="2"/>
  <c r="R2747" i="2"/>
  <c r="P2747" i="2"/>
  <c r="BI2697" i="2"/>
  <c r="BH2697" i="2"/>
  <c r="BG2697" i="2"/>
  <c r="BF2697" i="2"/>
  <c r="T2697" i="2"/>
  <c r="R2697" i="2"/>
  <c r="P2697" i="2"/>
  <c r="BI2647" i="2"/>
  <c r="BH2647" i="2"/>
  <c r="BG2647" i="2"/>
  <c r="BF2647" i="2"/>
  <c r="T2647" i="2"/>
  <c r="R2647" i="2"/>
  <c r="P2647" i="2"/>
  <c r="BI2588" i="2"/>
  <c r="BH2588" i="2"/>
  <c r="BG2588" i="2"/>
  <c r="BF2588" i="2"/>
  <c r="T2588" i="2"/>
  <c r="R2588" i="2"/>
  <c r="P2588" i="2"/>
  <c r="BI2581" i="2"/>
  <c r="BH2581" i="2"/>
  <c r="BG2581" i="2"/>
  <c r="BF2581" i="2"/>
  <c r="T2581" i="2"/>
  <c r="R2581" i="2"/>
  <c r="P2581" i="2"/>
  <c r="BI2543" i="2"/>
  <c r="BH2543" i="2"/>
  <c r="BG2543" i="2"/>
  <c r="BF2543" i="2"/>
  <c r="T2543" i="2"/>
  <c r="R2543" i="2"/>
  <c r="P2543" i="2"/>
  <c r="BI2529" i="2"/>
  <c r="BH2529" i="2"/>
  <c r="BG2529" i="2"/>
  <c r="BF2529" i="2"/>
  <c r="T2529" i="2"/>
  <c r="R2529" i="2"/>
  <c r="P2529" i="2"/>
  <c r="BI2524" i="2"/>
  <c r="BH2524" i="2"/>
  <c r="BG2524" i="2"/>
  <c r="BF2524" i="2"/>
  <c r="T2524" i="2"/>
  <c r="R2524" i="2"/>
  <c r="P2524" i="2"/>
  <c r="BI2519" i="2"/>
  <c r="BH2519" i="2"/>
  <c r="BG2519" i="2"/>
  <c r="BF2519" i="2"/>
  <c r="T2519" i="2"/>
  <c r="R2519" i="2"/>
  <c r="P2519" i="2"/>
  <c r="BI2514" i="2"/>
  <c r="BH2514" i="2"/>
  <c r="BG2514" i="2"/>
  <c r="BF2514" i="2"/>
  <c r="T2514" i="2"/>
  <c r="R2514" i="2"/>
  <c r="P2514" i="2"/>
  <c r="BI2509" i="2"/>
  <c r="BH2509" i="2"/>
  <c r="BG2509" i="2"/>
  <c r="BF2509" i="2"/>
  <c r="T2509" i="2"/>
  <c r="R2509" i="2"/>
  <c r="P2509" i="2"/>
  <c r="BI2501" i="2"/>
  <c r="BH2501" i="2"/>
  <c r="BG2501" i="2"/>
  <c r="BF2501" i="2"/>
  <c r="T2501" i="2"/>
  <c r="R2501" i="2"/>
  <c r="P2501" i="2"/>
  <c r="BI2475" i="2"/>
  <c r="BH2475" i="2"/>
  <c r="BG2475" i="2"/>
  <c r="BF2475" i="2"/>
  <c r="T2475" i="2"/>
  <c r="R2475" i="2"/>
  <c r="P2475" i="2"/>
  <c r="BI2448" i="2"/>
  <c r="BH2448" i="2"/>
  <c r="BG2448" i="2"/>
  <c r="BF2448" i="2"/>
  <c r="T2448" i="2"/>
  <c r="R2448" i="2"/>
  <c r="P2448" i="2"/>
  <c r="BI2432" i="2"/>
  <c r="BH2432" i="2"/>
  <c r="BG2432" i="2"/>
  <c r="BF2432" i="2"/>
  <c r="T2432" i="2"/>
  <c r="R2432" i="2"/>
  <c r="P2432" i="2"/>
  <c r="BI2416" i="2"/>
  <c r="BH2416" i="2"/>
  <c r="BG2416" i="2"/>
  <c r="BF2416" i="2"/>
  <c r="T2416" i="2"/>
  <c r="R2416" i="2"/>
  <c r="P2416" i="2"/>
  <c r="BI2400" i="2"/>
  <c r="BH2400" i="2"/>
  <c r="BG2400" i="2"/>
  <c r="BF2400" i="2"/>
  <c r="T2400" i="2"/>
  <c r="R2400" i="2"/>
  <c r="P2400" i="2"/>
  <c r="BI2384" i="2"/>
  <c r="BH2384" i="2"/>
  <c r="BG2384" i="2"/>
  <c r="BF2384" i="2"/>
  <c r="T2384" i="2"/>
  <c r="R2384" i="2"/>
  <c r="P2384" i="2"/>
  <c r="BI2368" i="2"/>
  <c r="BH2368" i="2"/>
  <c r="BG2368" i="2"/>
  <c r="BF2368" i="2"/>
  <c r="T2368" i="2"/>
  <c r="R2368" i="2"/>
  <c r="P2368" i="2"/>
  <c r="BI2362" i="2"/>
  <c r="BH2362" i="2"/>
  <c r="BG2362" i="2"/>
  <c r="BF2362" i="2"/>
  <c r="T2362" i="2"/>
  <c r="R2362" i="2"/>
  <c r="P2362" i="2"/>
  <c r="BI2357" i="2"/>
  <c r="BH2357" i="2"/>
  <c r="BG2357" i="2"/>
  <c r="BF2357" i="2"/>
  <c r="T2357" i="2"/>
  <c r="R2357" i="2"/>
  <c r="P2357" i="2"/>
  <c r="BI2352" i="2"/>
  <c r="BH2352" i="2"/>
  <c r="BG2352" i="2"/>
  <c r="BF2352" i="2"/>
  <c r="T2352" i="2"/>
  <c r="R2352" i="2"/>
  <c r="P2352" i="2"/>
  <c r="BI2348" i="2"/>
  <c r="BH2348" i="2"/>
  <c r="BG2348" i="2"/>
  <c r="BF2348" i="2"/>
  <c r="T2348" i="2"/>
  <c r="R2348" i="2"/>
  <c r="P2348" i="2"/>
  <c r="BI2345" i="2"/>
  <c r="BH2345" i="2"/>
  <c r="BG2345" i="2"/>
  <c r="BF2345" i="2"/>
  <c r="T2345" i="2"/>
  <c r="R2345" i="2"/>
  <c r="P2345" i="2"/>
  <c r="BI2341" i="2"/>
  <c r="BH2341" i="2"/>
  <c r="BG2341" i="2"/>
  <c r="BF2341" i="2"/>
  <c r="T2341" i="2"/>
  <c r="R2341" i="2"/>
  <c r="P2341" i="2"/>
  <c r="BI2337" i="2"/>
  <c r="BH2337" i="2"/>
  <c r="BG2337" i="2"/>
  <c r="BF2337" i="2"/>
  <c r="T2337" i="2"/>
  <c r="R2337" i="2"/>
  <c r="P2337" i="2"/>
  <c r="BI2332" i="2"/>
  <c r="BH2332" i="2"/>
  <c r="BG2332" i="2"/>
  <c r="BF2332" i="2"/>
  <c r="T2332" i="2"/>
  <c r="R2332" i="2"/>
  <c r="P2332" i="2"/>
  <c r="BI2331" i="2"/>
  <c r="BH2331" i="2"/>
  <c r="BG2331" i="2"/>
  <c r="BF2331" i="2"/>
  <c r="T2331" i="2"/>
  <c r="R2331" i="2"/>
  <c r="P2331" i="2"/>
  <c r="BI2323" i="2"/>
  <c r="BH2323" i="2"/>
  <c r="BG2323" i="2"/>
  <c r="BF2323" i="2"/>
  <c r="T2323" i="2"/>
  <c r="R2323" i="2"/>
  <c r="P2323" i="2"/>
  <c r="BI2319" i="2"/>
  <c r="BH2319" i="2"/>
  <c r="BG2319" i="2"/>
  <c r="BF2319" i="2"/>
  <c r="T2319" i="2"/>
  <c r="R2319" i="2"/>
  <c r="P2319" i="2"/>
  <c r="BI2313" i="2"/>
  <c r="BH2313" i="2"/>
  <c r="BG2313" i="2"/>
  <c r="BF2313" i="2"/>
  <c r="T2313" i="2"/>
  <c r="R2313" i="2"/>
  <c r="P2313" i="2"/>
  <c r="BI2307" i="2"/>
  <c r="BH2307" i="2"/>
  <c r="BG2307" i="2"/>
  <c r="BF2307" i="2"/>
  <c r="T2307" i="2"/>
  <c r="R2307" i="2"/>
  <c r="P2307" i="2"/>
  <c r="BI2301" i="2"/>
  <c r="BH2301" i="2"/>
  <c r="BG2301" i="2"/>
  <c r="BF2301" i="2"/>
  <c r="T2301" i="2"/>
  <c r="R2301" i="2"/>
  <c r="P2301" i="2"/>
  <c r="BI2295" i="2"/>
  <c r="BH2295" i="2"/>
  <c r="BG2295" i="2"/>
  <c r="BF2295" i="2"/>
  <c r="T2295" i="2"/>
  <c r="R2295" i="2"/>
  <c r="P2295" i="2"/>
  <c r="BI2235" i="2"/>
  <c r="BH2235" i="2"/>
  <c r="BG2235" i="2"/>
  <c r="BF2235" i="2"/>
  <c r="T2235" i="2"/>
  <c r="R2235" i="2"/>
  <c r="P2235" i="2"/>
  <c r="BI2175" i="2"/>
  <c r="BH2175" i="2"/>
  <c r="BG2175" i="2"/>
  <c r="BF2175" i="2"/>
  <c r="T2175" i="2"/>
  <c r="R2175" i="2"/>
  <c r="P2175" i="2"/>
  <c r="BI2116" i="2"/>
  <c r="BH2116" i="2"/>
  <c r="BG2116" i="2"/>
  <c r="BF2116" i="2"/>
  <c r="T2116" i="2"/>
  <c r="R2116" i="2"/>
  <c r="P2116" i="2"/>
  <c r="BI2056" i="2"/>
  <c r="BH2056" i="2"/>
  <c r="BG2056" i="2"/>
  <c r="BF2056" i="2"/>
  <c r="T2056" i="2"/>
  <c r="R2056" i="2"/>
  <c r="P2056" i="2"/>
  <c r="BI2036" i="2"/>
  <c r="BH2036" i="2"/>
  <c r="BG2036" i="2"/>
  <c r="BF2036" i="2"/>
  <c r="T2036" i="2"/>
  <c r="R2036" i="2"/>
  <c r="P2036" i="2"/>
  <c r="BI2023" i="2"/>
  <c r="BH2023" i="2"/>
  <c r="BG2023" i="2"/>
  <c r="BF2023" i="2"/>
  <c r="T2023" i="2"/>
  <c r="R2023" i="2"/>
  <c r="P2023" i="2"/>
  <c r="BI1967" i="2"/>
  <c r="BH1967" i="2"/>
  <c r="BG1967" i="2"/>
  <c r="BF1967" i="2"/>
  <c r="T1967" i="2"/>
  <c r="R1967" i="2"/>
  <c r="P1967" i="2"/>
  <c r="BI1963" i="2"/>
  <c r="BH1963" i="2"/>
  <c r="BG1963" i="2"/>
  <c r="BF1963" i="2"/>
  <c r="T1963" i="2"/>
  <c r="R1963" i="2"/>
  <c r="P1963" i="2"/>
  <c r="BI1945" i="2"/>
  <c r="BH1945" i="2"/>
  <c r="BG1945" i="2"/>
  <c r="BF1945" i="2"/>
  <c r="T1945" i="2"/>
  <c r="R1945" i="2"/>
  <c r="P1945" i="2"/>
  <c r="BI1914" i="2"/>
  <c r="BH1914" i="2"/>
  <c r="BG1914" i="2"/>
  <c r="BF1914" i="2"/>
  <c r="T1914" i="2"/>
  <c r="R1914" i="2"/>
  <c r="P1914" i="2"/>
  <c r="BI1838" i="2"/>
  <c r="BH1838" i="2"/>
  <c r="BG1838" i="2"/>
  <c r="BF1838" i="2"/>
  <c r="T1838" i="2"/>
  <c r="R1838" i="2"/>
  <c r="P1838" i="2"/>
  <c r="BI1817" i="2"/>
  <c r="BH1817" i="2"/>
  <c r="BG1817" i="2"/>
  <c r="BF1817" i="2"/>
  <c r="T1817" i="2"/>
  <c r="R1817" i="2"/>
  <c r="P1817" i="2"/>
  <c r="BI1796" i="2"/>
  <c r="BH1796" i="2"/>
  <c r="BG1796" i="2"/>
  <c r="BF1796" i="2"/>
  <c r="T1796" i="2"/>
  <c r="R1796" i="2"/>
  <c r="P1796" i="2"/>
  <c r="BI1774" i="2"/>
  <c r="BH1774" i="2"/>
  <c r="BG1774" i="2"/>
  <c r="BF1774" i="2"/>
  <c r="T1774" i="2"/>
  <c r="R1774" i="2"/>
  <c r="P1774" i="2"/>
  <c r="BI1718" i="2"/>
  <c r="BH1718" i="2"/>
  <c r="BG1718" i="2"/>
  <c r="BF1718" i="2"/>
  <c r="T1718" i="2"/>
  <c r="R1718" i="2"/>
  <c r="P1718" i="2"/>
  <c r="BI1696" i="2"/>
  <c r="BH1696" i="2"/>
  <c r="BG1696" i="2"/>
  <c r="BF1696" i="2"/>
  <c r="T1696" i="2"/>
  <c r="R1696" i="2"/>
  <c r="P1696" i="2"/>
  <c r="BI1640" i="2"/>
  <c r="BH1640" i="2"/>
  <c r="BG1640" i="2"/>
  <c r="BF1640" i="2"/>
  <c r="T1640" i="2"/>
  <c r="R1640" i="2"/>
  <c r="P1640" i="2"/>
  <c r="BI1638" i="2"/>
  <c r="BH1638" i="2"/>
  <c r="BG1638" i="2"/>
  <c r="BF1638" i="2"/>
  <c r="T1638" i="2"/>
  <c r="R1638" i="2"/>
  <c r="P1638" i="2"/>
  <c r="BI1597" i="2"/>
  <c r="BH1597" i="2"/>
  <c r="BG1597" i="2"/>
  <c r="BF1597" i="2"/>
  <c r="T1597" i="2"/>
  <c r="R1597" i="2"/>
  <c r="P1597" i="2"/>
  <c r="BI1517" i="2"/>
  <c r="BH1517" i="2"/>
  <c r="BG1517" i="2"/>
  <c r="BF1517" i="2"/>
  <c r="T1517" i="2"/>
  <c r="R1517" i="2"/>
  <c r="P1517" i="2"/>
  <c r="BI1506" i="2"/>
  <c r="BH1506" i="2"/>
  <c r="BG1506" i="2"/>
  <c r="BF1506" i="2"/>
  <c r="T1506" i="2"/>
  <c r="R1506" i="2"/>
  <c r="P1506" i="2"/>
  <c r="BI1494" i="2"/>
  <c r="BH1494" i="2"/>
  <c r="BG1494" i="2"/>
  <c r="BF1494" i="2"/>
  <c r="T1494" i="2"/>
  <c r="R1494" i="2"/>
  <c r="P1494" i="2"/>
  <c r="BI1482" i="2"/>
  <c r="BH1482" i="2"/>
  <c r="BG1482" i="2"/>
  <c r="BF1482" i="2"/>
  <c r="T1482" i="2"/>
  <c r="R1482" i="2"/>
  <c r="P1482" i="2"/>
  <c r="BI1471" i="2"/>
  <c r="BH1471" i="2"/>
  <c r="BG1471" i="2"/>
  <c r="BF1471" i="2"/>
  <c r="T1471" i="2"/>
  <c r="R1471" i="2"/>
  <c r="P1471" i="2"/>
  <c r="BI1337" i="2"/>
  <c r="BH1337" i="2"/>
  <c r="BG1337" i="2"/>
  <c r="BF1337" i="2"/>
  <c r="T1337" i="2"/>
  <c r="R1337" i="2"/>
  <c r="P1337" i="2"/>
  <c r="BI1217" i="2"/>
  <c r="BH1217" i="2"/>
  <c r="BG1217" i="2"/>
  <c r="BF1217" i="2"/>
  <c r="T1217" i="2"/>
  <c r="R1217" i="2"/>
  <c r="P1217" i="2"/>
  <c r="BI1149" i="2"/>
  <c r="BH1149" i="2"/>
  <c r="BG1149" i="2"/>
  <c r="BF1149" i="2"/>
  <c r="T1149" i="2"/>
  <c r="R1149" i="2"/>
  <c r="P1149" i="2"/>
  <c r="BI1116" i="2"/>
  <c r="BH1116" i="2"/>
  <c r="BG1116" i="2"/>
  <c r="BF1116" i="2"/>
  <c r="T1116" i="2"/>
  <c r="R1116" i="2"/>
  <c r="P1116" i="2"/>
  <c r="BI1109" i="2"/>
  <c r="BH1109" i="2"/>
  <c r="BG1109" i="2"/>
  <c r="BF1109" i="2"/>
  <c r="T1109" i="2"/>
  <c r="R1109" i="2"/>
  <c r="P1109" i="2"/>
  <c r="BI1054" i="2"/>
  <c r="BH1054" i="2"/>
  <c r="BG1054" i="2"/>
  <c r="BF1054" i="2"/>
  <c r="T1054" i="2"/>
  <c r="R1054" i="2"/>
  <c r="P1054" i="2"/>
  <c r="BI998" i="2"/>
  <c r="BH998" i="2"/>
  <c r="BG998" i="2"/>
  <c r="BF998" i="2"/>
  <c r="T998" i="2"/>
  <c r="R998" i="2"/>
  <c r="P998" i="2"/>
  <c r="BI984" i="2"/>
  <c r="BH984" i="2"/>
  <c r="BG984" i="2"/>
  <c r="BF984" i="2"/>
  <c r="T984" i="2"/>
  <c r="R984" i="2"/>
  <c r="P984" i="2"/>
  <c r="BI962" i="2"/>
  <c r="BH962" i="2"/>
  <c r="BG962" i="2"/>
  <c r="BF962" i="2"/>
  <c r="T962" i="2"/>
  <c r="R962" i="2"/>
  <c r="P962" i="2"/>
  <c r="BI947" i="2"/>
  <c r="BH947" i="2"/>
  <c r="BG947" i="2"/>
  <c r="BF947" i="2"/>
  <c r="T947" i="2"/>
  <c r="R947" i="2"/>
  <c r="P947" i="2"/>
  <c r="BI932" i="2"/>
  <c r="BH932" i="2"/>
  <c r="BG932" i="2"/>
  <c r="BF932" i="2"/>
  <c r="T932" i="2"/>
  <c r="R932" i="2"/>
  <c r="P932" i="2"/>
  <c r="BI789" i="2"/>
  <c r="BH789" i="2"/>
  <c r="BG789" i="2"/>
  <c r="BF789" i="2"/>
  <c r="T789" i="2"/>
  <c r="R789" i="2"/>
  <c r="P789" i="2"/>
  <c r="BI780" i="2"/>
  <c r="BH780" i="2"/>
  <c r="BG780" i="2"/>
  <c r="BF780" i="2"/>
  <c r="T780" i="2"/>
  <c r="R780" i="2"/>
  <c r="P780" i="2"/>
  <c r="BI771" i="2"/>
  <c r="BH771" i="2"/>
  <c r="BG771" i="2"/>
  <c r="BF771" i="2"/>
  <c r="T771" i="2"/>
  <c r="R771" i="2"/>
  <c r="P771" i="2"/>
  <c r="BI762" i="2"/>
  <c r="BH762" i="2"/>
  <c r="BG762" i="2"/>
  <c r="BF762" i="2"/>
  <c r="T762" i="2"/>
  <c r="R762" i="2"/>
  <c r="P762" i="2"/>
  <c r="BI756" i="2"/>
  <c r="BH756" i="2"/>
  <c r="BG756" i="2"/>
  <c r="BF756" i="2"/>
  <c r="T756" i="2"/>
  <c r="R756" i="2"/>
  <c r="P756" i="2"/>
  <c r="BI750" i="2"/>
  <c r="BH750" i="2"/>
  <c r="BG750" i="2"/>
  <c r="BF750" i="2"/>
  <c r="T750" i="2"/>
  <c r="R750" i="2"/>
  <c r="P750" i="2"/>
  <c r="BI744" i="2"/>
  <c r="BH744" i="2"/>
  <c r="BG744" i="2"/>
  <c r="BF744" i="2"/>
  <c r="T744" i="2"/>
  <c r="R744" i="2"/>
  <c r="P744" i="2"/>
  <c r="BI737" i="2"/>
  <c r="BH737" i="2"/>
  <c r="BG737" i="2"/>
  <c r="BF737" i="2"/>
  <c r="T737" i="2"/>
  <c r="R737" i="2"/>
  <c r="P737" i="2"/>
  <c r="BI730" i="2"/>
  <c r="BH730" i="2"/>
  <c r="BG730" i="2"/>
  <c r="BF730" i="2"/>
  <c r="T730" i="2"/>
  <c r="R730" i="2"/>
  <c r="P730" i="2"/>
  <c r="BI724" i="2"/>
  <c r="BH724" i="2"/>
  <c r="BG724" i="2"/>
  <c r="BF724" i="2"/>
  <c r="T724" i="2"/>
  <c r="R724" i="2"/>
  <c r="P724" i="2"/>
  <c r="BI718" i="2"/>
  <c r="BH718" i="2"/>
  <c r="BG718" i="2"/>
  <c r="BF718" i="2"/>
  <c r="T718" i="2"/>
  <c r="R718" i="2"/>
  <c r="P718" i="2"/>
  <c r="BI712" i="2"/>
  <c r="BH712" i="2"/>
  <c r="BG712" i="2"/>
  <c r="BF712" i="2"/>
  <c r="T712" i="2"/>
  <c r="R712" i="2"/>
  <c r="P712" i="2"/>
  <c r="BI706" i="2"/>
  <c r="BH706" i="2"/>
  <c r="BG706" i="2"/>
  <c r="BF706" i="2"/>
  <c r="T706" i="2"/>
  <c r="R706" i="2"/>
  <c r="P706" i="2"/>
  <c r="BI700" i="2"/>
  <c r="BH700" i="2"/>
  <c r="BG700" i="2"/>
  <c r="BF700" i="2"/>
  <c r="T700" i="2"/>
  <c r="R700" i="2"/>
  <c r="P700" i="2"/>
  <c r="BI694" i="2"/>
  <c r="BH694" i="2"/>
  <c r="BG694" i="2"/>
  <c r="BF694" i="2"/>
  <c r="T694" i="2"/>
  <c r="R694" i="2"/>
  <c r="P694" i="2"/>
  <c r="BI658" i="2"/>
  <c r="BH658" i="2"/>
  <c r="BG658" i="2"/>
  <c r="BF658" i="2"/>
  <c r="T658" i="2"/>
  <c r="R658" i="2"/>
  <c r="P658" i="2"/>
  <c r="BI646" i="2"/>
  <c r="BH646" i="2"/>
  <c r="BG646" i="2"/>
  <c r="BF646" i="2"/>
  <c r="T646" i="2"/>
  <c r="R646" i="2"/>
  <c r="P646" i="2"/>
  <c r="BI635" i="2"/>
  <c r="BH635" i="2"/>
  <c r="BG635" i="2"/>
  <c r="BF635" i="2"/>
  <c r="T635" i="2"/>
  <c r="R635" i="2"/>
  <c r="P635" i="2"/>
  <c r="BI630" i="2"/>
  <c r="BH630" i="2"/>
  <c r="BG630" i="2"/>
  <c r="BF630" i="2"/>
  <c r="T630" i="2"/>
  <c r="R630" i="2"/>
  <c r="P630" i="2"/>
  <c r="BI599" i="2"/>
  <c r="BH599" i="2"/>
  <c r="BG599" i="2"/>
  <c r="BF599" i="2"/>
  <c r="T599" i="2"/>
  <c r="R599" i="2"/>
  <c r="P599" i="2"/>
  <c r="BI595" i="2"/>
  <c r="BH595" i="2"/>
  <c r="BG595" i="2"/>
  <c r="BF595" i="2"/>
  <c r="T595" i="2"/>
  <c r="R595" i="2"/>
  <c r="P595" i="2"/>
  <c r="BI580" i="2"/>
  <c r="BH580" i="2"/>
  <c r="BG580" i="2"/>
  <c r="BF580" i="2"/>
  <c r="T580" i="2"/>
  <c r="R580" i="2"/>
  <c r="P580" i="2"/>
  <c r="BI576" i="2"/>
  <c r="BH576" i="2"/>
  <c r="BG576" i="2"/>
  <c r="BF576" i="2"/>
  <c r="T576" i="2"/>
  <c r="R576" i="2"/>
  <c r="P576" i="2"/>
  <c r="BI544" i="2"/>
  <c r="BH544" i="2"/>
  <c r="BG544" i="2"/>
  <c r="BF544" i="2"/>
  <c r="T544" i="2"/>
  <c r="R544" i="2"/>
  <c r="P544" i="2"/>
  <c r="BI540" i="2"/>
  <c r="BH540" i="2"/>
  <c r="BG540" i="2"/>
  <c r="BF540" i="2"/>
  <c r="T540" i="2"/>
  <c r="R540" i="2"/>
  <c r="P540" i="2"/>
  <c r="BI535" i="2"/>
  <c r="BH535" i="2"/>
  <c r="BG535" i="2"/>
  <c r="BF535" i="2"/>
  <c r="T535" i="2"/>
  <c r="R535" i="2"/>
  <c r="P535" i="2"/>
  <c r="BI508" i="2"/>
  <c r="BH508" i="2"/>
  <c r="BG508" i="2"/>
  <c r="BF508" i="2"/>
  <c r="T508" i="2"/>
  <c r="R508" i="2"/>
  <c r="P508" i="2"/>
  <c r="BI503" i="2"/>
  <c r="BH503" i="2"/>
  <c r="BG503" i="2"/>
  <c r="BF503" i="2"/>
  <c r="T503" i="2"/>
  <c r="R503" i="2"/>
  <c r="P503" i="2"/>
  <c r="BI482" i="2"/>
  <c r="BH482" i="2"/>
  <c r="BG482" i="2"/>
  <c r="BF482" i="2"/>
  <c r="T482" i="2"/>
  <c r="R482" i="2"/>
  <c r="P482" i="2"/>
  <c r="BI461" i="2"/>
  <c r="BH461" i="2"/>
  <c r="BG461" i="2"/>
  <c r="BF461" i="2"/>
  <c r="T461" i="2"/>
  <c r="R461" i="2"/>
  <c r="P461" i="2"/>
  <c r="BI450" i="2"/>
  <c r="BH450" i="2"/>
  <c r="BG450" i="2"/>
  <c r="BF450" i="2"/>
  <c r="T450" i="2"/>
  <c r="R450" i="2"/>
  <c r="P450" i="2"/>
  <c r="BI444" i="2"/>
  <c r="BH444" i="2"/>
  <c r="BG444" i="2"/>
  <c r="BF444" i="2"/>
  <c r="T444" i="2"/>
  <c r="R444" i="2"/>
  <c r="P444" i="2"/>
  <c r="BI435" i="2"/>
  <c r="BH435" i="2"/>
  <c r="BG435" i="2"/>
  <c r="BF435" i="2"/>
  <c r="T435" i="2"/>
  <c r="R435" i="2"/>
  <c r="P435" i="2"/>
  <c r="BI419" i="2"/>
  <c r="BH419" i="2"/>
  <c r="BG419" i="2"/>
  <c r="BF419" i="2"/>
  <c r="T419" i="2"/>
  <c r="R419" i="2"/>
  <c r="P419" i="2"/>
  <c r="BI400" i="2"/>
  <c r="BH400" i="2"/>
  <c r="BG400" i="2"/>
  <c r="BF400" i="2"/>
  <c r="T400" i="2"/>
  <c r="R400" i="2"/>
  <c r="P400" i="2"/>
  <c r="BI394" i="2"/>
  <c r="BH394" i="2"/>
  <c r="BG394" i="2"/>
  <c r="BF394" i="2"/>
  <c r="T394" i="2"/>
  <c r="R394" i="2"/>
  <c r="P394" i="2"/>
  <c r="BI388" i="2"/>
  <c r="BH388" i="2"/>
  <c r="BG388" i="2"/>
  <c r="BF388" i="2"/>
  <c r="T388" i="2"/>
  <c r="R388" i="2"/>
  <c r="P388" i="2"/>
  <c r="BI381" i="2"/>
  <c r="BH381" i="2"/>
  <c r="BG381" i="2"/>
  <c r="BF381" i="2"/>
  <c r="T381" i="2"/>
  <c r="R381" i="2"/>
  <c r="P381" i="2"/>
  <c r="BI375" i="2"/>
  <c r="BH375" i="2"/>
  <c r="BG375" i="2"/>
  <c r="BF375" i="2"/>
  <c r="T375" i="2"/>
  <c r="R375" i="2"/>
  <c r="P375" i="2"/>
  <c r="BI369" i="2"/>
  <c r="BH369" i="2"/>
  <c r="BG369" i="2"/>
  <c r="BF369" i="2"/>
  <c r="T369" i="2"/>
  <c r="R369" i="2"/>
  <c r="P369" i="2"/>
  <c r="BI363" i="2"/>
  <c r="BH363" i="2"/>
  <c r="BG363" i="2"/>
  <c r="BF363" i="2"/>
  <c r="T363" i="2"/>
  <c r="R363" i="2"/>
  <c r="P363" i="2"/>
  <c r="BI352" i="2"/>
  <c r="BH352" i="2"/>
  <c r="BG352" i="2"/>
  <c r="BF352" i="2"/>
  <c r="T352" i="2"/>
  <c r="R352" i="2"/>
  <c r="P352" i="2"/>
  <c r="BI342" i="2"/>
  <c r="BH342" i="2"/>
  <c r="BG342" i="2"/>
  <c r="BF342" i="2"/>
  <c r="T342" i="2"/>
  <c r="R342" i="2"/>
  <c r="P342" i="2"/>
  <c r="BI330" i="2"/>
  <c r="BH330" i="2"/>
  <c r="BG330" i="2"/>
  <c r="BF330" i="2"/>
  <c r="T330" i="2"/>
  <c r="R330" i="2"/>
  <c r="P330" i="2"/>
  <c r="BI319" i="2"/>
  <c r="BH319" i="2"/>
  <c r="BG319" i="2"/>
  <c r="BF319" i="2"/>
  <c r="T319" i="2"/>
  <c r="R319" i="2"/>
  <c r="P319" i="2"/>
  <c r="BI308" i="2"/>
  <c r="BH308" i="2"/>
  <c r="BG308" i="2"/>
  <c r="BF308" i="2"/>
  <c r="T308" i="2"/>
  <c r="R308" i="2"/>
  <c r="P308" i="2"/>
  <c r="BI297" i="2"/>
  <c r="BH297" i="2"/>
  <c r="BG297" i="2"/>
  <c r="BF297" i="2"/>
  <c r="T297" i="2"/>
  <c r="R297" i="2"/>
  <c r="P297" i="2"/>
  <c r="BI291" i="2"/>
  <c r="BH291" i="2"/>
  <c r="BG291" i="2"/>
  <c r="BF291" i="2"/>
  <c r="T291" i="2"/>
  <c r="R291" i="2"/>
  <c r="P291" i="2"/>
  <c r="BI271" i="2"/>
  <c r="BH271" i="2"/>
  <c r="BG271" i="2"/>
  <c r="BF271" i="2"/>
  <c r="T271" i="2"/>
  <c r="R271" i="2"/>
  <c r="P271" i="2"/>
  <c r="BI251" i="2"/>
  <c r="BH251" i="2"/>
  <c r="BG251" i="2"/>
  <c r="BF251" i="2"/>
  <c r="T251" i="2"/>
  <c r="R251" i="2"/>
  <c r="P251" i="2"/>
  <c r="BI245" i="2"/>
  <c r="BH245" i="2"/>
  <c r="BG245" i="2"/>
  <c r="BF245" i="2"/>
  <c r="T245" i="2"/>
  <c r="R245" i="2"/>
  <c r="P245" i="2"/>
  <c r="BI224" i="2"/>
  <c r="BH224" i="2"/>
  <c r="BG224" i="2"/>
  <c r="BF224" i="2"/>
  <c r="T224" i="2"/>
  <c r="R224" i="2"/>
  <c r="P224" i="2"/>
  <c r="BI208" i="2"/>
  <c r="BH208" i="2"/>
  <c r="BG208" i="2"/>
  <c r="BF208" i="2"/>
  <c r="T208" i="2"/>
  <c r="R208" i="2"/>
  <c r="P208" i="2"/>
  <c r="BI199" i="2"/>
  <c r="BH199" i="2"/>
  <c r="BG199" i="2"/>
  <c r="BF199" i="2"/>
  <c r="T199" i="2"/>
  <c r="R199" i="2"/>
  <c r="P199" i="2"/>
  <c r="BI148" i="2"/>
  <c r="BH148" i="2"/>
  <c r="BG148" i="2"/>
  <c r="BF148" i="2"/>
  <c r="T148" i="2"/>
  <c r="R148" i="2"/>
  <c r="P148" i="2"/>
  <c r="J142" i="2"/>
  <c r="J141" i="2"/>
  <c r="F141" i="2"/>
  <c r="F139" i="2"/>
  <c r="E137" i="2"/>
  <c r="J92" i="2"/>
  <c r="J91" i="2"/>
  <c r="F91" i="2"/>
  <c r="F89" i="2"/>
  <c r="E87" i="2"/>
  <c r="J18" i="2"/>
  <c r="F142" i="2"/>
  <c r="J17" i="2"/>
  <c r="J12" i="2"/>
  <c r="J139" i="2" s="1"/>
  <c r="E7" i="2"/>
  <c r="E85" i="2" s="1"/>
  <c r="L90" i="1"/>
  <c r="AM90" i="1"/>
  <c r="AM89" i="1"/>
  <c r="L89" i="1"/>
  <c r="AM87" i="1"/>
  <c r="L87" i="1"/>
  <c r="L85" i="1"/>
  <c r="L84" i="1"/>
  <c r="BK5855" i="2"/>
  <c r="J5512" i="2"/>
  <c r="J5384" i="2"/>
  <c r="J4701" i="2"/>
  <c r="BK3779" i="2"/>
  <c r="J3573" i="2"/>
  <c r="J3397" i="2"/>
  <c r="J2879" i="2"/>
  <c r="BK2432" i="2"/>
  <c r="BK2345" i="2"/>
  <c r="BK2295" i="2"/>
  <c r="BK2036" i="2"/>
  <c r="BK1482" i="2"/>
  <c r="BK724" i="2"/>
  <c r="J576" i="2"/>
  <c r="J319" i="2"/>
  <c r="J199" i="2"/>
  <c r="J5870" i="2"/>
  <c r="J5854" i="2"/>
  <c r="BK5477" i="2"/>
  <c r="J5352" i="2"/>
  <c r="J3869" i="2"/>
  <c r="J3734" i="2"/>
  <c r="BK3544" i="2"/>
  <c r="BK3309" i="2"/>
  <c r="BK2647" i="2"/>
  <c r="J2345" i="2"/>
  <c r="J1945" i="2"/>
  <c r="J1638" i="2"/>
  <c r="BK718" i="2"/>
  <c r="J363" i="2"/>
  <c r="J5880" i="2"/>
  <c r="J5853" i="2"/>
  <c r="J5664" i="2"/>
  <c r="J5501" i="2"/>
  <c r="BK5364" i="2"/>
  <c r="BK5119" i="2"/>
  <c r="J4442" i="2"/>
  <c r="J3723" i="2"/>
  <c r="BK3526" i="2"/>
  <c r="J3504" i="2"/>
  <c r="BK2994" i="2"/>
  <c r="J2697" i="2"/>
  <c r="BK2400" i="2"/>
  <c r="BK2307" i="2"/>
  <c r="J1149" i="2"/>
  <c r="J737" i="2"/>
  <c r="BK576" i="2"/>
  <c r="BK308" i="2"/>
  <c r="BK5871" i="2"/>
  <c r="BK5850" i="2"/>
  <c r="BK5639" i="2"/>
  <c r="BK5581" i="2"/>
  <c r="BK5144" i="2"/>
  <c r="BK4456" i="2"/>
  <c r="BK3732" i="2"/>
  <c r="BK3548" i="2"/>
  <c r="BK3365" i="2"/>
  <c r="BK2885" i="2"/>
  <c r="J2323" i="2"/>
  <c r="BK947" i="2"/>
  <c r="BK599" i="2"/>
  <c r="J394" i="2"/>
  <c r="J308" i="2"/>
  <c r="J5859" i="2"/>
  <c r="BK5767" i="2"/>
  <c r="BK5501" i="2"/>
  <c r="J5144" i="2"/>
  <c r="BK3856" i="2"/>
  <c r="BK3637" i="2"/>
  <c r="BK3472" i="2"/>
  <c r="BK2814" i="2"/>
  <c r="BK2116" i="2"/>
  <c r="J1482" i="2"/>
  <c r="BK744" i="2"/>
  <c r="BK444" i="2"/>
  <c r="BK352" i="2"/>
  <c r="J5875" i="2"/>
  <c r="J5639" i="2"/>
  <c r="BK5512" i="2"/>
  <c r="J5177" i="2"/>
  <c r="BK4026" i="2"/>
  <c r="J3788" i="2"/>
  <c r="J3517" i="2"/>
  <c r="J2909" i="2"/>
  <c r="BK2384" i="2"/>
  <c r="BK1963" i="2"/>
  <c r="J932" i="2"/>
  <c r="BK580" i="2"/>
  <c r="BK7542" i="2"/>
  <c r="BK7330" i="2"/>
  <c r="BK7005" i="2"/>
  <c r="J6929" i="2"/>
  <c r="J6911" i="2"/>
  <c r="J6879" i="2"/>
  <c r="J6807" i="2"/>
  <c r="J6759" i="2"/>
  <c r="J6684" i="2"/>
  <c r="BK6611" i="2"/>
  <c r="BK6561" i="2"/>
  <c r="BK6517" i="2"/>
  <c r="BK6481" i="2"/>
  <c r="J6428" i="2"/>
  <c r="J6364" i="2"/>
  <c r="BK6316" i="2"/>
  <c r="J6282" i="2"/>
  <c r="J6257" i="2"/>
  <c r="J6221" i="2"/>
  <c r="BK6172" i="2"/>
  <c r="J6090" i="2"/>
  <c r="J6007" i="2"/>
  <c r="BK6000" i="2"/>
  <c r="BK5993" i="2"/>
  <c r="BK5986" i="2"/>
  <c r="BK5980" i="2"/>
  <c r="J5972" i="2"/>
  <c r="J5948" i="2"/>
  <c r="J5888" i="2"/>
  <c r="J5873" i="2"/>
  <c r="J5747" i="2"/>
  <c r="J5658" i="2"/>
  <c r="BK5373" i="2"/>
  <c r="J5065" i="2"/>
  <c r="BK4335" i="2"/>
  <c r="J3588" i="2"/>
  <c r="J3482" i="2"/>
  <c r="BK2864" i="2"/>
  <c r="J2348" i="2"/>
  <c r="BK1217" i="2"/>
  <c r="J712" i="2"/>
  <c r="BK369" i="2"/>
  <c r="J641" i="3"/>
  <c r="J519" i="3"/>
  <c r="BK362" i="3"/>
  <c r="BK713" i="3"/>
  <c r="BK572" i="3"/>
  <c r="BK480" i="3"/>
  <c r="BK173" i="3"/>
  <c r="BK648" i="3"/>
  <c r="BK492" i="3"/>
  <c r="BK316" i="3"/>
  <c r="J716" i="3"/>
  <c r="J507" i="3"/>
  <c r="J235" i="3"/>
  <c r="J706" i="3"/>
  <c r="J602" i="3"/>
  <c r="BK501" i="3"/>
  <c r="J348" i="3"/>
  <c r="J167" i="3"/>
  <c r="J627" i="3"/>
  <c r="BK600" i="3"/>
  <c r="BK274" i="3"/>
  <c r="BK680" i="3"/>
  <c r="J578" i="3"/>
  <c r="J464" i="3"/>
  <c r="J223" i="3"/>
  <c r="J139" i="4"/>
  <c r="BK151" i="4"/>
  <c r="BK133" i="4"/>
  <c r="BK125" i="4"/>
  <c r="BK147" i="4"/>
  <c r="J133" i="5"/>
  <c r="BK126" i="5"/>
  <c r="J146" i="5"/>
  <c r="BK139" i="5"/>
  <c r="BK133" i="5"/>
  <c r="J234" i="6"/>
  <c r="BK150" i="6"/>
  <c r="J132" i="6"/>
  <c r="BK267" i="6"/>
  <c r="J244" i="6"/>
  <c r="BK205" i="6"/>
  <c r="BK145" i="6"/>
  <c r="BK134" i="6"/>
  <c r="BK264" i="6"/>
  <c r="BK251" i="6"/>
  <c r="J221" i="6"/>
  <c r="J213" i="6"/>
  <c r="J180" i="6"/>
  <c r="J167" i="6"/>
  <c r="BK151" i="6"/>
  <c r="J139" i="6"/>
  <c r="BK244" i="6"/>
  <c r="BK215" i="6"/>
  <c r="BK168" i="6"/>
  <c r="J157" i="6"/>
  <c r="J133" i="6"/>
  <c r="J269" i="6"/>
  <c r="BK265" i="6"/>
  <c r="BK258" i="6"/>
  <c r="BK249" i="6"/>
  <c r="BK233" i="6"/>
  <c r="J223" i="6"/>
  <c r="J194" i="6"/>
  <c r="J166" i="6"/>
  <c r="BK158" i="6"/>
  <c r="J146" i="6"/>
  <c r="BK255" i="6"/>
  <c r="J226" i="6"/>
  <c r="J186" i="6"/>
  <c r="J158" i="6"/>
  <c r="J151" i="6"/>
  <c r="BK136" i="6"/>
  <c r="J272" i="6"/>
  <c r="BK260" i="6"/>
  <c r="J247" i="6"/>
  <c r="BK219" i="6"/>
  <c r="BK193" i="6"/>
  <c r="BK172" i="6"/>
  <c r="BK157" i="6"/>
  <c r="J138" i="6"/>
  <c r="J261" i="7"/>
  <c r="BK229" i="7"/>
  <c r="BK210" i="7"/>
  <c r="J180" i="7"/>
  <c r="BK154" i="7"/>
  <c r="BK278" i="7"/>
  <c r="BK255" i="7"/>
  <c r="J234" i="7"/>
  <c r="BK265" i="7"/>
  <c r="BK235" i="7"/>
  <c r="BK220" i="7"/>
  <c r="BK190" i="7"/>
  <c r="J157" i="7"/>
  <c r="BK129" i="7"/>
  <c r="J214" i="7"/>
  <c r="BK207" i="7"/>
  <c r="BK192" i="7"/>
  <c r="BK177" i="7"/>
  <c r="BK166" i="7"/>
  <c r="J163" i="7"/>
  <c r="BK159" i="7"/>
  <c r="BK147" i="7"/>
  <c r="J138" i="7"/>
  <c r="BK276" i="7"/>
  <c r="BK259" i="7"/>
  <c r="J225" i="7"/>
  <c r="J208" i="7"/>
  <c r="J186" i="7"/>
  <c r="BK174" i="7"/>
  <c r="BK157" i="7"/>
  <c r="BK139" i="7"/>
  <c r="BK132" i="7"/>
  <c r="J235" i="7"/>
  <c r="BK223" i="7"/>
  <c r="J211" i="7"/>
  <c r="J195" i="7"/>
  <c r="BK186" i="7"/>
  <c r="BK275" i="7"/>
  <c r="J247" i="7"/>
  <c r="J222" i="7"/>
  <c r="J182" i="7"/>
  <c r="J174" i="7"/>
  <c r="BK156" i="7"/>
  <c r="J144" i="7"/>
  <c r="J139" i="7"/>
  <c r="J132" i="7"/>
  <c r="J279" i="7"/>
  <c r="J262" i="7"/>
  <c r="BK253" i="7"/>
  <c r="BK214" i="7"/>
  <c r="BK171" i="7"/>
  <c r="BK145" i="7"/>
  <c r="J180" i="8"/>
  <c r="J164" i="8"/>
  <c r="BK142" i="8"/>
  <c r="BK191" i="8"/>
  <c r="J179" i="8"/>
  <c r="BK161" i="8"/>
  <c r="J139" i="8"/>
  <c r="J181" i="8"/>
  <c r="BK163" i="8"/>
  <c r="BK151" i="8"/>
  <c r="BK128" i="8"/>
  <c r="J182" i="8"/>
  <c r="BK133" i="8"/>
  <c r="J167" i="8"/>
  <c r="J153" i="8"/>
  <c r="BK143" i="8"/>
  <c r="J191" i="8"/>
  <c r="BK169" i="8"/>
  <c r="BK156" i="8"/>
  <c r="BK135" i="8"/>
  <c r="J189" i="8"/>
  <c r="J174" i="8"/>
  <c r="BK147" i="8"/>
  <c r="BK137" i="8"/>
  <c r="BK325" i="9"/>
  <c r="BK302" i="9"/>
  <c r="J227" i="9"/>
  <c r="BK157" i="9"/>
  <c r="BK349" i="9"/>
  <c r="BK332" i="9"/>
  <c r="J315" i="9"/>
  <c r="BK277" i="9"/>
  <c r="J235" i="9"/>
  <c r="BK173" i="9"/>
  <c r="BK141" i="9"/>
  <c r="J349" i="9"/>
  <c r="BK321" i="9"/>
  <c r="BK273" i="9"/>
  <c r="BK247" i="9"/>
  <c r="J193" i="9"/>
  <c r="J352" i="9"/>
  <c r="J321" i="9"/>
  <c r="BK289" i="9"/>
  <c r="BK253" i="9"/>
  <c r="J210" i="9"/>
  <c r="J351" i="9"/>
  <c r="J328" i="9"/>
  <c r="BK309" i="9"/>
  <c r="BK266" i="9"/>
  <c r="J206" i="9"/>
  <c r="BK161" i="9"/>
  <c r="J141" i="9"/>
  <c r="J330" i="9"/>
  <c r="BK297" i="9"/>
  <c r="BK281" i="9"/>
  <c r="BK267" i="9"/>
  <c r="BK202" i="9"/>
  <c r="J181" i="9"/>
  <c r="J332" i="9"/>
  <c r="J282" i="9"/>
  <c r="J245" i="9"/>
  <c r="J202" i="9"/>
  <c r="BK169" i="9"/>
  <c r="J131" i="9"/>
  <c r="J289" i="9"/>
  <c r="BK264" i="9"/>
  <c r="BK197" i="9"/>
  <c r="BK139" i="9"/>
  <c r="BK142" i="10"/>
  <c r="J170" i="10"/>
  <c r="J167" i="10"/>
  <c r="J146" i="10"/>
  <c r="BK133" i="10"/>
  <c r="J164" i="10"/>
  <c r="BK5870" i="2"/>
  <c r="J5652" i="2"/>
  <c r="BK5401" i="2"/>
  <c r="J5225" i="2"/>
  <c r="J3909" i="2"/>
  <c r="BK3607" i="2"/>
  <c r="BK3482" i="2"/>
  <c r="BK3060" i="2"/>
  <c r="BK503" i="2"/>
  <c r="J5877" i="2"/>
  <c r="BK5398" i="2"/>
  <c r="J3930" i="2"/>
  <c r="J3779" i="2"/>
  <c r="J3552" i="2"/>
  <c r="J3538" i="2"/>
  <c r="J2747" i="2"/>
  <c r="J2384" i="2"/>
  <c r="BK2235" i="2"/>
  <c r="BK998" i="2"/>
  <c r="BK291" i="2"/>
  <c r="J5872" i="2"/>
  <c r="J5850" i="2"/>
  <c r="BK5609" i="2"/>
  <c r="J5463" i="2"/>
  <c r="J5297" i="2"/>
  <c r="J4684" i="2"/>
  <c r="BK3788" i="2"/>
  <c r="BK3590" i="2"/>
  <c r="J3494" i="2"/>
  <c r="J2543" i="2"/>
  <c r="BK5051" i="2"/>
  <c r="BK3887" i="2"/>
  <c r="J3649" i="2"/>
  <c r="J3540" i="2"/>
  <c r="BK3069" i="2"/>
  <c r="BK2747" i="2"/>
  <c r="J2307" i="2"/>
  <c r="BK932" i="2"/>
  <c r="J595" i="2"/>
  <c r="J381" i="2"/>
  <c r="J297" i="2"/>
  <c r="BK5856" i="2"/>
  <c r="J5678" i="2"/>
  <c r="J5378" i="2"/>
  <c r="J5058" i="2"/>
  <c r="BK3796" i="2"/>
  <c r="J3640" i="2"/>
  <c r="J3548" i="2"/>
  <c r="J3370" i="2"/>
  <c r="J2432" i="2"/>
  <c r="BK1774" i="2"/>
  <c r="BK1149" i="2"/>
  <c r="J706" i="2"/>
  <c r="BK435" i="2"/>
  <c r="J251" i="2"/>
  <c r="BK5857" i="2"/>
  <c r="BK5549" i="2"/>
  <c r="BK5305" i="2"/>
  <c r="BK5240" i="2"/>
  <c r="BK3993" i="2"/>
  <c r="BK3707" i="2"/>
  <c r="J3069" i="2"/>
  <c r="BK2850" i="2"/>
  <c r="J2337" i="2"/>
  <c r="J2116" i="2"/>
  <c r="J1597" i="2"/>
  <c r="J780" i="2"/>
  <c r="J635" i="2"/>
  <c r="BK297" i="2"/>
  <c r="BK7528" i="2"/>
  <c r="J7344" i="2"/>
  <c r="J7135" i="2"/>
  <c r="J7005" i="2"/>
  <c r="J6920" i="2"/>
  <c r="J6905" i="2"/>
  <c r="BK6839" i="2"/>
  <c r="BK6761" i="2"/>
  <c r="BK6729" i="2"/>
  <c r="BK6654" i="2"/>
  <c r="J6608" i="2"/>
  <c r="J6563" i="2"/>
  <c r="J6517" i="2"/>
  <c r="J6481" i="2"/>
  <c r="BK6445" i="2"/>
  <c r="J6392" i="2"/>
  <c r="J6324" i="2"/>
  <c r="J6291" i="2"/>
  <c r="BK6277" i="2"/>
  <c r="J6234" i="2"/>
  <c r="BK6189" i="2"/>
  <c r="J6120" i="2"/>
  <c r="J6022" i="2"/>
  <c r="J6003" i="2"/>
  <c r="BK5998" i="2"/>
  <c r="BK5990" i="2"/>
  <c r="BK5982" i="2"/>
  <c r="BK5978" i="2"/>
  <c r="J5974" i="2"/>
  <c r="BK5958" i="2"/>
  <c r="BK5935" i="2"/>
  <c r="BK5906" i="2"/>
  <c r="J5882" i="2"/>
  <c r="J5864" i="2"/>
  <c r="BK5667" i="2"/>
  <c r="BK5652" i="2"/>
  <c r="BK5384" i="2"/>
  <c r="J5099" i="2"/>
  <c r="BK4684" i="2"/>
  <c r="J3618" i="2"/>
  <c r="J3560" i="2"/>
  <c r="J3338" i="2"/>
  <c r="J2890" i="2"/>
  <c r="BK2362" i="2"/>
  <c r="BK1506" i="2"/>
  <c r="J947" i="2"/>
  <c r="BK694" i="2"/>
  <c r="BK419" i="2"/>
  <c r="BK251" i="2"/>
  <c r="J614" i="3"/>
  <c r="BK495" i="3"/>
  <c r="J332" i="3"/>
  <c r="J229" i="3"/>
  <c r="BK590" i="3"/>
  <c r="J492" i="3"/>
  <c r="J403" i="3"/>
  <c r="BK235" i="3"/>
  <c r="BK142" i="3"/>
  <c r="J644" i="3"/>
  <c r="BK472" i="3"/>
  <c r="BK357" i="3"/>
  <c r="J173" i="3"/>
  <c r="BK641" i="3"/>
  <c r="BK348" i="3"/>
  <c r="BK135" i="3"/>
  <c r="J648" i="3"/>
  <c r="BK556" i="3"/>
  <c r="J455" i="3"/>
  <c r="BK332" i="3"/>
  <c r="J720" i="3"/>
  <c r="J608" i="3"/>
  <c r="BK486" i="3"/>
  <c r="J191" i="3"/>
  <c r="BK638" i="3"/>
  <c r="BK543" i="3"/>
  <c r="J440" i="3"/>
  <c r="J274" i="3"/>
  <c r="J141" i="4"/>
  <c r="J151" i="4"/>
  <c r="J149" i="4"/>
  <c r="BK131" i="4"/>
  <c r="BK141" i="4"/>
  <c r="J143" i="5"/>
  <c r="BK128" i="5"/>
  <c r="J141" i="5"/>
  <c r="J135" i="5"/>
  <c r="J123" i="5"/>
  <c r="J240" i="6"/>
  <c r="BK139" i="6"/>
  <c r="J209" i="6"/>
  <c r="J201" i="6"/>
  <c r="J199" i="6"/>
  <c r="J195" i="6"/>
  <c r="BK183" i="6"/>
  <c r="BK161" i="6"/>
  <c r="J149" i="6"/>
  <c r="BK270" i="6"/>
  <c r="J232" i="6"/>
  <c r="BK213" i="6"/>
  <c r="BK200" i="6"/>
  <c r="BK261" i="6"/>
  <c r="J249" i="6"/>
  <c r="J229" i="6"/>
  <c r="BK208" i="6"/>
  <c r="J182" i="6"/>
  <c r="BK154" i="6"/>
  <c r="J125" i="6"/>
  <c r="J266" i="6"/>
  <c r="J256" i="6"/>
  <c r="BK236" i="6"/>
  <c r="BK228" i="6"/>
  <c r="J205" i="6"/>
  <c r="J187" i="6"/>
  <c r="BK160" i="6"/>
  <c r="BK141" i="6"/>
  <c r="BK270" i="7"/>
  <c r="J246" i="7"/>
  <c r="BK222" i="7"/>
  <c r="BK196" i="7"/>
  <c r="BK151" i="7"/>
  <c r="BK273" i="7"/>
  <c r="J259" i="7"/>
  <c r="BK243" i="7"/>
  <c r="BK213" i="7"/>
  <c r="J198" i="7"/>
  <c r="J243" i="7"/>
  <c r="BK205" i="7"/>
  <c r="J179" i="7"/>
  <c r="J147" i="7"/>
  <c r="J223" i="7"/>
  <c r="BK189" i="7"/>
  <c r="J171" i="7"/>
  <c r="J160" i="7"/>
  <c r="BK153" i="7"/>
  <c r="BK144" i="7"/>
  <c r="J135" i="7"/>
  <c r="BK261" i="7"/>
  <c r="J237" i="7"/>
  <c r="J217" i="7"/>
  <c r="BK193" i="7"/>
  <c r="J177" i="7"/>
  <c r="BK160" i="7"/>
  <c r="J150" i="7"/>
  <c r="BK133" i="7"/>
  <c r="BK234" i="7"/>
  <c r="BK217" i="7"/>
  <c r="BK201" i="7"/>
  <c r="J183" i="7"/>
  <c r="BK262" i="7"/>
  <c r="J232" i="7"/>
  <c r="J196" i="7"/>
  <c r="BK179" i="7"/>
  <c r="J159" i="7"/>
  <c r="BK141" i="7"/>
  <c r="BK280" i="7"/>
  <c r="J278" i="7"/>
  <c r="J228" i="7"/>
  <c r="BK204" i="7"/>
  <c r="J190" i="7"/>
  <c r="J166" i="7"/>
  <c r="J183" i="8"/>
  <c r="J165" i="8"/>
  <c r="BK145" i="8"/>
  <c r="J131" i="8"/>
  <c r="BK182" i="8"/>
  <c r="J169" i="8"/>
  <c r="J155" i="8"/>
  <c r="J135" i="8"/>
  <c r="BK183" i="8"/>
  <c r="BK164" i="8"/>
  <c r="BK153" i="8"/>
  <c r="BK138" i="8"/>
  <c r="J184" i="8"/>
  <c r="BK152" i="8"/>
  <c r="J175" i="8"/>
  <c r="J156" i="8"/>
  <c r="J173" i="8"/>
  <c r="BK141" i="8"/>
  <c r="J311" i="9"/>
  <c r="BK279" i="9"/>
  <c r="BK245" i="9"/>
  <c r="J255" i="9"/>
  <c r="J171" i="9"/>
  <c r="J129" i="9"/>
  <c r="BK343" i="9"/>
  <c r="BK305" i="9"/>
  <c r="BK284" i="9"/>
  <c r="BK255" i="9"/>
  <c r="J219" i="9"/>
  <c r="J153" i="9"/>
  <c r="BK147" i="9"/>
  <c r="BK342" i="9"/>
  <c r="J303" i="9"/>
  <c r="BK257" i="9"/>
  <c r="J204" i="9"/>
  <c r="BK153" i="9"/>
  <c r="BK129" i="9"/>
  <c r="BK317" i="9"/>
  <c r="J284" i="9"/>
  <c r="J261" i="9"/>
  <c r="J215" i="9"/>
  <c r="BK179" i="9"/>
  <c r="J143" i="9"/>
  <c r="J331" i="9"/>
  <c r="J310" i="9"/>
  <c r="BK291" i="9"/>
  <c r="BK276" i="9"/>
  <c r="J249" i="9"/>
  <c r="J221" i="9"/>
  <c r="J189" i="9"/>
  <c r="BK167" i="9"/>
  <c r="BK145" i="9"/>
  <c r="J320" i="9"/>
  <c r="BK270" i="9"/>
  <c r="BK241" i="9"/>
  <c r="BK206" i="9"/>
  <c r="BK159" i="9"/>
  <c r="J133" i="9"/>
  <c r="J297" i="9"/>
  <c r="J253" i="9"/>
  <c r="J208" i="9"/>
  <c r="BK155" i="9"/>
  <c r="BK146" i="10"/>
  <c r="BK148" i="10"/>
  <c r="J175" i="10"/>
  <c r="BK152" i="10"/>
  <c r="BK173" i="10"/>
  <c r="BK136" i="10"/>
  <c r="BK175" i="10"/>
  <c r="BK138" i="10"/>
  <c r="J6561" i="2"/>
  <c r="J6487" i="2"/>
  <c r="BK6421" i="2"/>
  <c r="BK6333" i="2"/>
  <c r="BK6300" i="2"/>
  <c r="BK6260" i="2"/>
  <c r="J6224" i="2"/>
  <c r="J6155" i="2"/>
  <c r="BK6022" i="2"/>
  <c r="BK6002" i="2"/>
  <c r="J6000" i="2"/>
  <c r="J5994" i="2"/>
  <c r="BK5988" i="2"/>
  <c r="BK119" i="4"/>
  <c r="J135" i="4"/>
  <c r="BK143" i="4"/>
  <c r="BK127" i="4"/>
  <c r="J125" i="5"/>
  <c r="J145" i="5"/>
  <c r="J121" i="5"/>
  <c r="J233" i="6"/>
  <c r="J231" i="6"/>
  <c r="J228" i="6"/>
  <c r="J225" i="6"/>
  <c r="BK224" i="6"/>
  <c r="J217" i="6"/>
  <c r="J216" i="6"/>
  <c r="BK212" i="6"/>
  <c r="BK207" i="6"/>
  <c r="J204" i="6"/>
  <c r="BK192" i="6"/>
  <c r="BK191" i="6"/>
  <c r="BK189" i="6"/>
  <c r="BK185" i="6"/>
  <c r="J176" i="6"/>
  <c r="J175" i="6"/>
  <c r="J174" i="6"/>
  <c r="J173" i="6"/>
  <c r="BK170" i="6"/>
  <c r="J162" i="6"/>
  <c r="J147" i="6"/>
  <c r="BK146" i="6"/>
  <c r="J143" i="6"/>
  <c r="BK142" i="6"/>
  <c r="J136" i="6"/>
  <c r="J134" i="6"/>
  <c r="J128" i="6"/>
  <c r="J246" i="6"/>
  <c r="BK242" i="6"/>
  <c r="BK238" i="6"/>
  <c r="J237" i="6"/>
  <c r="BK235" i="6"/>
  <c r="BK229" i="6"/>
  <c r="J220" i="6"/>
  <c r="J219" i="6"/>
  <c r="BK217" i="6"/>
  <c r="BK216" i="6"/>
  <c r="BK214" i="6"/>
  <c r="J211" i="6"/>
  <c r="BK209" i="6"/>
  <c r="J207" i="6"/>
  <c r="BK206" i="6"/>
  <c r="BK201" i="6"/>
  <c r="BK199" i="6"/>
  <c r="BK194" i="6"/>
  <c r="J192" i="6"/>
  <c r="BK182" i="6"/>
  <c r="J148" i="6"/>
  <c r="J264" i="6"/>
  <c r="BK247" i="6"/>
  <c r="J210" i="6"/>
  <c r="BK196" i="6"/>
  <c r="BK180" i="6"/>
  <c r="BK162" i="6"/>
  <c r="J135" i="6"/>
  <c r="BK126" i="6"/>
  <c r="J261" i="6"/>
  <c r="BK228" i="7"/>
  <c r="BK136" i="7"/>
  <c r="J160" i="8"/>
  <c r="J193" i="8"/>
  <c r="BK176" i="8"/>
  <c r="BK158" i="8"/>
  <c r="BK129" i="8"/>
  <c r="J168" i="8"/>
  <c r="J146" i="8"/>
  <c r="J192" i="8"/>
  <c r="J176" i="8"/>
  <c r="J144" i="8"/>
  <c r="BK177" i="8"/>
  <c r="J151" i="8"/>
  <c r="J141" i="8"/>
  <c r="BK131" i="8"/>
  <c r="BK175" i="8"/>
  <c r="BK159" i="8"/>
  <c r="J128" i="8"/>
  <c r="BK193" i="8"/>
  <c r="J177" i="8"/>
  <c r="J159" i="8"/>
  <c r="BK126" i="8"/>
  <c r="J344" i="9"/>
  <c r="J334" i="9"/>
  <c r="J319" i="9"/>
  <c r="BK303" i="9"/>
  <c r="BK293" i="9"/>
  <c r="BK265" i="9"/>
  <c r="BK223" i="9"/>
  <c r="BK193" i="9"/>
  <c r="BK133" i="9"/>
  <c r="J346" i="9"/>
  <c r="J325" i="9"/>
  <c r="J301" i="9"/>
  <c r="J243" i="9"/>
  <c r="J217" i="9"/>
  <c r="BK163" i="9"/>
  <c r="J342" i="9"/>
  <c r="BK299" i="9"/>
  <c r="J267" i="9"/>
  <c r="J239" i="9"/>
  <c r="J151" i="9"/>
  <c r="J353" i="9"/>
  <c r="BK338" i="9"/>
  <c r="BK259" i="9"/>
  <c r="BK249" i="9"/>
  <c r="BK191" i="9"/>
  <c r="BK149" i="9"/>
  <c r="BK327" i="9"/>
  <c r="J304" i="9"/>
  <c r="J271" i="9"/>
  <c r="BK225" i="9"/>
  <c r="BK189" i="9"/>
  <c r="BK127" i="9"/>
  <c r="BK315" i="9"/>
  <c r="BK282" i="9"/>
  <c r="J263" i="9"/>
  <c r="BK215" i="9"/>
  <c r="BK185" i="9"/>
  <c r="J135" i="9"/>
  <c r="BK286" i="9"/>
  <c r="J247" i="9"/>
  <c r="J195" i="9"/>
  <c r="BK165" i="9"/>
  <c r="J137" i="9"/>
  <c r="BK295" i="9"/>
  <c r="J265" i="9"/>
  <c r="BK213" i="9"/>
  <c r="BK135" i="9"/>
  <c r="BK131" i="10"/>
  <c r="BK170" i="10"/>
  <c r="J148" i="10"/>
  <c r="BK167" i="10"/>
  <c r="J142" i="10"/>
  <c r="J127" i="10"/>
  <c r="J5883" i="2"/>
  <c r="BK5691" i="2"/>
  <c r="BK5429" i="2"/>
  <c r="BK4761" i="2"/>
  <c r="J3777" i="2"/>
  <c r="BK3560" i="2"/>
  <c r="J3424" i="2"/>
  <c r="J2988" i="2"/>
  <c r="J2858" i="2"/>
  <c r="BK2514" i="2"/>
  <c r="J2332" i="2"/>
  <c r="BK2056" i="2"/>
  <c r="BK1597" i="2"/>
  <c r="BK984" i="2"/>
  <c r="BK730" i="2"/>
  <c r="J694" i="2"/>
  <c r="BK394" i="2"/>
  <c r="BK148" i="2"/>
  <c r="BK5864" i="2"/>
  <c r="BK5588" i="2"/>
  <c r="J5429" i="2"/>
  <c r="BK4442" i="2"/>
  <c r="J3743" i="2"/>
  <c r="J3577" i="2"/>
  <c r="J3500" i="2"/>
  <c r="BK3137" i="2"/>
  <c r="J2529" i="2"/>
  <c r="BK2313" i="2"/>
  <c r="BK1640" i="2"/>
  <c r="J756" i="2"/>
  <c r="J369" i="2"/>
  <c r="J5884" i="2"/>
  <c r="J5858" i="2"/>
  <c r="J5817" i="2"/>
  <c r="J5626" i="2"/>
  <c r="J5499" i="2"/>
  <c r="J5240" i="2"/>
  <c r="J4428" i="2"/>
  <c r="BK3588" i="2"/>
  <c r="J3508" i="2"/>
  <c r="BK2890" i="2"/>
  <c r="J2514" i="2"/>
  <c r="BK2341" i="2"/>
  <c r="J998" i="2"/>
  <c r="J730" i="2"/>
  <c r="BK400" i="2"/>
  <c r="J5879" i="2"/>
  <c r="BK5862" i="2"/>
  <c r="J5609" i="2"/>
  <c r="J5477" i="2"/>
  <c r="J5299" i="2"/>
  <c r="BK4716" i="2"/>
  <c r="BK3896" i="2"/>
  <c r="J3707" i="2"/>
  <c r="BK3500" i="2"/>
  <c r="J3280" i="2"/>
  <c r="J2524" i="2"/>
  <c r="J1640" i="2"/>
  <c r="BK712" i="2"/>
  <c r="J503" i="2"/>
  <c r="BK330" i="2"/>
  <c r="J5881" i="2"/>
  <c r="J5689" i="2"/>
  <c r="BK5410" i="2"/>
  <c r="BK4428" i="2"/>
  <c r="BK3909" i="2"/>
  <c r="J3757" i="2"/>
  <c r="BK3605" i="2"/>
  <c r="J3456" i="2"/>
  <c r="BK3044" i="2"/>
  <c r="J2509" i="2"/>
  <c r="J1696" i="2"/>
  <c r="BK1116" i="2"/>
  <c r="J700" i="2"/>
  <c r="BK461" i="2"/>
  <c r="J245" i="2"/>
  <c r="BK5750" i="2"/>
  <c r="BK5391" i="2"/>
  <c r="J4761" i="2"/>
  <c r="BK3869" i="2"/>
  <c r="BK3573" i="2"/>
  <c r="J3309" i="2"/>
  <c r="J2501" i="2"/>
  <c r="J2313" i="2"/>
  <c r="J1774" i="2"/>
  <c r="J962" i="2"/>
  <c r="J630" i="2"/>
  <c r="J7556" i="2"/>
  <c r="J7436" i="2"/>
  <c r="J7330" i="2"/>
  <c r="BK7072" i="2"/>
  <c r="BK6920" i="2"/>
  <c r="J6882" i="2"/>
  <c r="J6837" i="2"/>
  <c r="J6790" i="2"/>
  <c r="J6729" i="2"/>
  <c r="J6654" i="2"/>
  <c r="BK6593" i="2"/>
  <c r="BK6463" i="2"/>
  <c r="J6421" i="2"/>
  <c r="BK6336" i="2"/>
  <c r="J6300" i="2"/>
  <c r="J6260" i="2"/>
  <c r="J6210" i="2"/>
  <c r="J6137" i="2"/>
  <c r="BK6037" i="2"/>
  <c r="J6002" i="2"/>
  <c r="BK5999" i="2"/>
  <c r="J5992" i="2"/>
  <c r="J5984" i="2"/>
  <c r="J5978" i="2"/>
  <c r="J5971" i="2"/>
  <c r="J5911" i="2"/>
  <c r="BK5877" i="2"/>
  <c r="J5862" i="2"/>
  <c r="BK5664" i="2"/>
  <c r="BK5538" i="2"/>
  <c r="J5364" i="2"/>
  <c r="J4716" i="2"/>
  <c r="BK3649" i="2"/>
  <c r="BK3429" i="2"/>
  <c r="J2448" i="2"/>
  <c r="J2235" i="2"/>
  <c r="J1109" i="2"/>
  <c r="J580" i="2"/>
  <c r="J291" i="2"/>
  <c r="BK627" i="3"/>
  <c r="J549" i="3"/>
  <c r="BK310" i="3"/>
  <c r="BK662" i="3"/>
  <c r="J501" i="3"/>
  <c r="J446" i="3"/>
  <c r="BK292" i="3"/>
  <c r="J724" i="3"/>
  <c r="BK440" i="3"/>
  <c r="J213" i="3"/>
  <c r="J495" i="3"/>
  <c r="BK185" i="3"/>
  <c r="BK685" i="3"/>
  <c r="BK531" i="3"/>
  <c r="J368" i="3"/>
  <c r="BK218" i="3"/>
  <c r="J713" i="3"/>
  <c r="BK519" i="3"/>
  <c r="BK198" i="3"/>
  <c r="J700" i="3"/>
  <c r="J563" i="3"/>
  <c r="J462" i="3"/>
  <c r="J357" i="3"/>
  <c r="J185" i="3"/>
  <c r="J123" i="4"/>
  <c r="BK121" i="4"/>
  <c r="J125" i="4"/>
  <c r="J127" i="4"/>
  <c r="BK149" i="4"/>
  <c r="BK129" i="4"/>
  <c r="J128" i="5"/>
  <c r="BK143" i="5"/>
  <c r="J131" i="5"/>
  <c r="J126" i="5"/>
  <c r="BK119" i="5"/>
  <c r="J243" i="6"/>
  <c r="J127" i="6"/>
  <c r="BK256" i="6"/>
  <c r="J160" i="6"/>
  <c r="J141" i="6"/>
  <c r="BK131" i="6"/>
  <c r="J255" i="6"/>
  <c r="J248" i="6"/>
  <c r="BK220" i="6"/>
  <c r="J206" i="6"/>
  <c r="J198" i="6"/>
  <c r="J191" i="6"/>
  <c r="J189" i="6"/>
  <c r="J172" i="6"/>
  <c r="J165" i="6"/>
  <c r="BK132" i="6"/>
  <c r="J242" i="6"/>
  <c r="J214" i="6"/>
  <c r="J197" i="6"/>
  <c r="J178" i="6"/>
  <c r="J163" i="6"/>
  <c r="BK143" i="6"/>
  <c r="J253" i="6"/>
  <c r="BK245" i="6"/>
  <c r="BK241" i="6"/>
  <c r="J230" i="6"/>
  <c r="BK210" i="6"/>
  <c r="J185" i="6"/>
  <c r="BK149" i="6"/>
  <c r="J137" i="6"/>
  <c r="J263" i="6"/>
  <c r="BK253" i="6"/>
  <c r="BK240" i="6"/>
  <c r="BK230" i="6"/>
  <c r="BK202" i="6"/>
  <c r="BK174" i="6"/>
  <c r="BK148" i="6"/>
  <c r="BK263" i="6"/>
  <c r="BK227" i="6"/>
  <c r="BK198" i="6"/>
  <c r="J183" i="6"/>
  <c r="BK164" i="6"/>
  <c r="J154" i="6"/>
  <c r="J275" i="7"/>
  <c r="J255" i="7"/>
  <c r="J199" i="7"/>
  <c r="BK178" i="7"/>
  <c r="J153" i="7"/>
  <c r="J277" i="7"/>
  <c r="J249" i="7"/>
  <c r="BK241" i="7"/>
  <c r="BK184" i="7"/>
  <c r="BK258" i="7"/>
  <c r="BK231" i="7"/>
  <c r="BK198" i="7"/>
  <c r="J185" i="7"/>
  <c r="BK168" i="7"/>
  <c r="BK268" i="7"/>
  <c r="BK244" i="7"/>
  <c r="BK211" i="7"/>
  <c r="J205" i="7"/>
  <c r="J178" i="7"/>
  <c r="BK172" i="7"/>
  <c r="J162" i="7"/>
  <c r="J156" i="7"/>
  <c r="J148" i="7"/>
  <c r="BK277" i="7"/>
  <c r="J265" i="7"/>
  <c r="J252" i="7"/>
  <c r="BK219" i="7"/>
  <c r="BK180" i="7"/>
  <c r="J169" i="7"/>
  <c r="J136" i="7"/>
  <c r="BK240" i="7"/>
  <c r="J231" i="7"/>
  <c r="BK216" i="7"/>
  <c r="J188" i="7"/>
  <c r="J268" i="7"/>
  <c r="J240" i="7"/>
  <c r="J204" i="7"/>
  <c r="J184" i="7"/>
  <c r="J165" i="7"/>
  <c r="J145" i="7"/>
  <c r="BK138" i="7"/>
  <c r="J280" i="7"/>
  <c r="J270" i="7"/>
  <c r="J256" i="7"/>
  <c r="J220" i="7"/>
  <c r="BK199" i="7"/>
  <c r="BK194" i="8"/>
  <c r="BK178" i="8"/>
  <c r="J147" i="8"/>
  <c r="J138" i="8"/>
  <c r="BK181" i="8"/>
  <c r="BK160" i="8"/>
  <c r="J149" i="8"/>
  <c r="J126" i="8"/>
  <c r="J171" i="8"/>
  <c r="BK144" i="8"/>
  <c r="BK190" i="8"/>
  <c r="BK148" i="8"/>
  <c r="BK184" i="8"/>
  <c r="J161" i="8"/>
  <c r="J152" i="8"/>
  <c r="J137" i="8"/>
  <c r="BK179" i="8"/>
  <c r="BK165" i="8"/>
  <c r="BK154" i="8"/>
  <c r="J194" i="8"/>
  <c r="J187" i="8"/>
  <c r="BK171" i="8"/>
  <c r="J143" i="8"/>
  <c r="BK347" i="9"/>
  <c r="BK336" i="9"/>
  <c r="J323" i="9"/>
  <c r="J305" i="9"/>
  <c r="J298" i="9"/>
  <c r="J275" i="9"/>
  <c r="BK204" i="9"/>
  <c r="BK183" i="9"/>
  <c r="J127" i="9"/>
  <c r="BK337" i="9"/>
  <c r="J317" i="9"/>
  <c r="BK237" i="9"/>
  <c r="BK210" i="9"/>
  <c r="BK137" i="9"/>
  <c r="J341" i="9"/>
  <c r="BK296" i="9"/>
  <c r="BK268" i="9"/>
  <c r="BK231" i="9"/>
  <c r="J167" i="9"/>
  <c r="BK131" i="9"/>
  <c r="J309" i="9"/>
  <c r="BK272" i="9"/>
  <c r="J233" i="9"/>
  <c r="J183" i="9"/>
  <c r="J139" i="9"/>
  <c r="BK331" i="9"/>
  <c r="J295" i="9"/>
  <c r="J259" i="9"/>
  <c r="BK219" i="9"/>
  <c r="J187" i="9"/>
  <c r="J337" i="9"/>
  <c r="J327" i="9"/>
  <c r="BK294" i="9"/>
  <c r="J273" i="9"/>
  <c r="BK235" i="9"/>
  <c r="BK187" i="9"/>
  <c r="J161" i="9"/>
  <c r="J340" i="9"/>
  <c r="BK298" i="9"/>
  <c r="BK217" i="9"/>
  <c r="BK171" i="9"/>
  <c r="J147" i="9"/>
  <c r="BK301" i="9"/>
  <c r="J279" i="9"/>
  <c r="J251" i="9"/>
  <c r="J185" i="9"/>
  <c r="J181" i="10"/>
  <c r="BK159" i="10"/>
  <c r="BK161" i="10"/>
  <c r="J140" i="10"/>
  <c r="J129" i="10"/>
  <c r="J173" i="10"/>
  <c r="BK154" i="10"/>
  <c r="J5767" i="2"/>
  <c r="BK5499" i="2"/>
  <c r="J4812" i="2"/>
  <c r="BK3843" i="2"/>
  <c r="J3605" i="2"/>
  <c r="BK3494" i="2"/>
  <c r="J352" i="2"/>
  <c r="BK5860" i="2"/>
  <c r="J5560" i="2"/>
  <c r="J5305" i="2"/>
  <c r="BK4014" i="2"/>
  <c r="J3781" i="2"/>
  <c r="J3590" i="2"/>
  <c r="BK3397" i="2"/>
  <c r="J2918" i="2"/>
  <c r="BK2524" i="2"/>
  <c r="J1914" i="2"/>
  <c r="J1217" i="2"/>
  <c r="J461" i="2"/>
  <c r="BK245" i="2"/>
  <c r="BK5866" i="2"/>
  <c r="J5784" i="2"/>
  <c r="J5581" i="2"/>
  <c r="J5325" i="2"/>
  <c r="J5051" i="2"/>
  <c r="BK3799" i="2"/>
  <c r="BK3618" i="2"/>
  <c r="BK3513" i="2"/>
  <c r="J3007" i="2"/>
  <c r="J2814" i="2"/>
  <c r="BK2448" i="2"/>
  <c r="J2175" i="2"/>
  <c r="BK780" i="2"/>
  <c r="BK635" i="2"/>
  <c r="J330" i="2"/>
  <c r="BK5872" i="2"/>
  <c r="J5852" i="2"/>
  <c r="BK5689" i="2"/>
  <c r="BK5424" i="2"/>
  <c r="J5290" i="2"/>
  <c r="BK4472" i="2"/>
  <c r="J3896" i="2"/>
  <c r="BK3640" i="2"/>
  <c r="J3472" i="2"/>
  <c r="BK2957" i="2"/>
  <c r="BK2475" i="2"/>
  <c r="BK1945" i="2"/>
  <c r="J762" i="2"/>
  <c r="J544" i="2"/>
  <c r="BK319" i="2"/>
  <c r="J5860" i="2"/>
  <c r="BK5817" i="2"/>
  <c r="J5391" i="2"/>
  <c r="BK4806" i="2"/>
  <c r="J4008" i="2"/>
  <c r="J3635" i="2"/>
  <c r="J3526" i="2"/>
  <c r="J3137" i="2"/>
  <c r="BK2332" i="2"/>
  <c r="BK2023" i="2"/>
  <c r="J1471" i="2"/>
  <c r="BK595" i="2"/>
  <c r="J419" i="2"/>
  <c r="BK199" i="2"/>
  <c r="BK5854" i="2"/>
  <c r="J5618" i="2"/>
  <c r="BK5490" i="2"/>
  <c r="J5119" i="2"/>
  <c r="J4014" i="2"/>
  <c r="BK3564" i="2"/>
  <c r="J3024" i="2"/>
  <c r="J2416" i="2"/>
  <c r="BK2323" i="2"/>
  <c r="J1718" i="2"/>
  <c r="BK789" i="2"/>
  <c r="J599" i="2"/>
  <c r="J148" i="2"/>
  <c r="J7528" i="2"/>
  <c r="BK7344" i="2"/>
  <c r="BK7143" i="2"/>
  <c r="BK6938" i="2"/>
  <c r="BK6911" i="2"/>
  <c r="BK6879" i="2"/>
  <c r="BK6807" i="2"/>
  <c r="BK6759" i="2"/>
  <c r="BK6684" i="2"/>
  <c r="J6645" i="2"/>
  <c r="BK6578" i="2"/>
  <c r="BK6547" i="2"/>
  <c r="BK6502" i="2"/>
  <c r="J6463" i="2"/>
  <c r="BK6364" i="2"/>
  <c r="BK6324" i="2"/>
  <c r="BK6291" i="2"/>
  <c r="J6277" i="2"/>
  <c r="BK6234" i="2"/>
  <c r="BK6210" i="2"/>
  <c r="BK6137" i="2"/>
  <c r="BK6060" i="2"/>
  <c r="BK6003" i="2"/>
  <c r="J5998" i="2"/>
  <c r="J5990" i="2"/>
  <c r="J5982" i="2"/>
  <c r="BK5976" i="2"/>
  <c r="BK5971" i="2"/>
  <c r="BK5911" i="2"/>
  <c r="J5885" i="2"/>
  <c r="J5861" i="2"/>
  <c r="J5398" i="2"/>
  <c r="BK5225" i="2"/>
  <c r="BK4701" i="2"/>
  <c r="J3799" i="2"/>
  <c r="BK3508" i="2"/>
  <c r="BK2988" i="2"/>
  <c r="J2400" i="2"/>
  <c r="J2056" i="2"/>
  <c r="J1054" i="2"/>
  <c r="BK535" i="2"/>
  <c r="BK720" i="3"/>
  <c r="J600" i="3"/>
  <c r="BK446" i="3"/>
  <c r="BK155" i="3"/>
  <c r="BK549" i="3"/>
  <c r="BK462" i="3"/>
  <c r="J310" i="3"/>
  <c r="J711" i="3"/>
  <c r="J572" i="3"/>
  <c r="J352" i="3"/>
  <c r="J135" i="3"/>
  <c r="BK578" i="3"/>
  <c r="BK254" i="3"/>
  <c r="J680" i="3"/>
  <c r="BK597" i="3"/>
  <c r="BK453" i="3"/>
  <c r="J254" i="3"/>
  <c r="BK716" i="3"/>
  <c r="BK563" i="3"/>
  <c r="J472" i="3"/>
  <c r="BK150" i="7"/>
  <c r="J272" i="7"/>
  <c r="J250" i="7"/>
  <c r="BK221" i="9"/>
  <c r="BK351" i="9"/>
  <c r="BK319" i="9"/>
  <c r="J293" i="9"/>
  <c r="J264" i="9"/>
  <c r="J199" i="9"/>
  <c r="J149" i="9"/>
  <c r="J343" i="9"/>
  <c r="BK304" i="9"/>
  <c r="BK263" i="9"/>
  <c r="BK251" i="9"/>
  <c r="J223" i="9"/>
  <c r="J165" i="9"/>
  <c r="BK334" i="9"/>
  <c r="BK330" i="9"/>
  <c r="J294" i="9"/>
  <c r="J272" i="9"/>
  <c r="BK239" i="9"/>
  <c r="BK201" i="9"/>
  <c r="J155" i="9"/>
  <c r="BK340" i="9"/>
  <c r="J329" i="9"/>
  <c r="J300" i="9"/>
  <c r="J286" i="9"/>
  <c r="J237" i="9"/>
  <c r="J201" i="9"/>
  <c r="J179" i="9"/>
  <c r="BK344" i="9"/>
  <c r="BK308" i="9"/>
  <c r="J260" i="9"/>
  <c r="J231" i="9"/>
  <c r="J175" i="9"/>
  <c r="BK151" i="9"/>
  <c r="J299" i="9"/>
  <c r="J270" i="9"/>
  <c r="J225" i="9"/>
  <c r="BK177" i="9"/>
  <c r="J161" i="10"/>
  <c r="BK127" i="10"/>
  <c r="J138" i="10"/>
  <c r="J156" i="10"/>
  <c r="J178" i="10"/>
  <c r="BK156" i="10"/>
  <c r="J154" i="10"/>
  <c r="J131" i="10"/>
  <c r="BK5784" i="2"/>
  <c r="BK5633" i="2"/>
  <c r="BK5378" i="2"/>
  <c r="J4335" i="2"/>
  <c r="BK3749" i="2"/>
  <c r="J3513" i="2"/>
  <c r="BK3280" i="2"/>
  <c r="BK2918" i="2"/>
  <c r="J2331" i="2"/>
  <c r="BK5852" i="2"/>
  <c r="J5424" i="2"/>
  <c r="J5072" i="2"/>
  <c r="J3843" i="2"/>
  <c r="J3705" i="2"/>
  <c r="J3556" i="2"/>
  <c r="J3146" i="2"/>
  <c r="BK2879" i="2"/>
  <c r="BK2501" i="2"/>
  <c r="J2319" i="2"/>
  <c r="BK1718" i="2"/>
  <c r="BK5878" i="2"/>
  <c r="J5750" i="2"/>
  <c r="J5602" i="2"/>
  <c r="J5349" i="2"/>
  <c r="J4806" i="2"/>
  <c r="BK3757" i="2"/>
  <c r="J3544" i="2"/>
  <c r="BK3370" i="2"/>
  <c r="J2957" i="2"/>
  <c r="BK2509" i="2"/>
  <c r="BK2357" i="2"/>
  <c r="J1963" i="2"/>
  <c r="BK756" i="2"/>
  <c r="J5588" i="2"/>
  <c r="BK5297" i="2"/>
  <c r="BK4606" i="2"/>
  <c r="BK3930" i="2"/>
  <c r="BK3709" i="2"/>
  <c r="BK3536" i="2"/>
  <c r="J3044" i="2"/>
  <c r="J2519" i="2"/>
  <c r="BK1494" i="2"/>
  <c r="J658" i="2"/>
  <c r="J444" i="2"/>
  <c r="BK5882" i="2"/>
  <c r="J5851" i="2"/>
  <c r="BK5626" i="2"/>
  <c r="BK5352" i="2"/>
  <c r="J4606" i="2"/>
  <c r="BK3781" i="2"/>
  <c r="BK3717" i="2"/>
  <c r="J3568" i="2"/>
  <c r="BK3424" i="2"/>
  <c r="BK2529" i="2"/>
  <c r="J1817" i="2"/>
  <c r="J789" i="2"/>
  <c r="J508" i="2"/>
  <c r="BK363" i="2"/>
  <c r="BK5880" i="2"/>
  <c r="J5745" i="2"/>
  <c r="J5538" i="2"/>
  <c r="BK5299" i="2"/>
  <c r="BK4154" i="2"/>
  <c r="J3951" i="2"/>
  <c r="J3637" i="2"/>
  <c r="BK3456" i="2"/>
  <c r="J2864" i="2"/>
  <c r="J2357" i="2"/>
  <c r="J1967" i="2"/>
  <c r="J1517" i="2"/>
  <c r="BK737" i="2"/>
  <c r="BK658" i="2"/>
  <c r="J375" i="2"/>
  <c r="J7542" i="2"/>
  <c r="BK7135" i="2"/>
  <c r="J6938" i="2"/>
  <c r="BK6905" i="2"/>
  <c r="BK6837" i="2"/>
  <c r="BK6790" i="2"/>
  <c r="BK6744" i="2"/>
  <c r="J6664" i="2"/>
  <c r="BK6608" i="2"/>
  <c r="BK6563" i="2"/>
  <c r="BK6532" i="2"/>
  <c r="J6502" i="2"/>
  <c r="J6466" i="2"/>
  <c r="BK6392" i="2"/>
  <c r="J6316" i="2"/>
  <c r="BK6279" i="2"/>
  <c r="BK6236" i="2"/>
  <c r="J6189" i="2"/>
  <c r="BK6120" i="2"/>
  <c r="J6037" i="2"/>
  <c r="J6004" i="2"/>
  <c r="J5999" i="2"/>
  <c r="J5993" i="2"/>
  <c r="BK5984" i="2"/>
  <c r="J5980" i="2"/>
  <c r="BK5972" i="2"/>
  <c r="J5935" i="2"/>
  <c r="BK5885" i="2"/>
  <c r="BK5868" i="2"/>
  <c r="BK5745" i="2"/>
  <c r="BK5463" i="2"/>
  <c r="BK5349" i="2"/>
  <c r="BK4812" i="2"/>
  <c r="J4154" i="2"/>
  <c r="J3564" i="2"/>
  <c r="J3060" i="2"/>
  <c r="BK2588" i="2"/>
  <c r="BK2337" i="2"/>
  <c r="J984" i="2"/>
  <c r="BK381" i="2"/>
  <c r="BK644" i="3"/>
  <c r="J474" i="3"/>
  <c r="J327" i="3"/>
  <c r="J142" i="3"/>
  <c r="J566" i="3"/>
  <c r="BK352" i="3"/>
  <c r="J198" i="3"/>
  <c r="J657" i="3"/>
  <c r="BK513" i="3"/>
  <c r="BK337" i="3"/>
  <c r="J128" i="3"/>
  <c r="BK525" i="3"/>
  <c r="BK149" i="3"/>
  <c r="J662" i="3"/>
  <c r="J584" i="3"/>
  <c r="J362" i="3"/>
  <c r="BK191" i="3"/>
  <c r="J610" i="3"/>
  <c r="J543" i="3"/>
  <c r="BK223" i="3"/>
  <c r="BK128" i="3"/>
  <c r="J590" i="3"/>
  <c r="J480" i="3"/>
  <c r="J143" i="4"/>
  <c r="BK137" i="4"/>
  <c r="J119" i="4"/>
  <c r="BK123" i="4"/>
  <c r="J137" i="4"/>
  <c r="J137" i="5"/>
  <c r="BK142" i="5"/>
  <c r="BK125" i="5"/>
  <c r="BK141" i="5"/>
  <c r="BK131" i="5"/>
  <c r="J250" i="6"/>
  <c r="BK176" i="6"/>
  <c r="J270" i="6"/>
  <c r="BK259" i="6"/>
  <c r="BK218" i="6"/>
  <c r="J200" i="6"/>
  <c r="BK184" i="6"/>
  <c r="BK179" i="6"/>
  <c r="J168" i="6"/>
  <c r="J156" i="6"/>
  <c r="BK130" i="6"/>
  <c r="J254" i="6"/>
  <c r="J222" i="6"/>
  <c r="BK211" i="6"/>
  <c r="J208" i="6"/>
  <c r="BK175" i="6"/>
  <c r="BK153" i="6"/>
  <c r="BK135" i="6"/>
  <c r="BK248" i="6"/>
  <c r="BK225" i="6"/>
  <c r="BK203" i="6"/>
  <c r="BK165" i="6"/>
  <c r="BK155" i="6"/>
  <c r="BK140" i="6"/>
  <c r="BK271" i="6"/>
  <c r="J262" i="6"/>
  <c r="BK250" i="6"/>
  <c r="BK246" i="6"/>
  <c r="J212" i="6"/>
  <c r="BK173" i="6"/>
  <c r="BK147" i="6"/>
  <c r="BK138" i="6"/>
  <c r="BK266" i="6"/>
  <c r="BK237" i="6"/>
  <c r="J224" i="6"/>
  <c r="J193" i="6"/>
  <c r="J169" i="6"/>
  <c r="J152" i="6"/>
  <c r="BK137" i="6"/>
  <c r="BK269" i="6"/>
  <c r="J235" i="6"/>
  <c r="BK221" i="6"/>
  <c r="J196" i="6"/>
  <c r="J177" i="6"/>
  <c r="BK156" i="6"/>
  <c r="J267" i="7"/>
  <c r="BK249" i="7"/>
  <c r="BK237" i="7"/>
  <c r="J213" i="7"/>
  <c r="BK182" i="7"/>
  <c r="BK165" i="7"/>
  <c r="J129" i="7"/>
  <c r="J210" i="7"/>
  <c r="J193" i="7"/>
  <c r="BK185" i="7"/>
  <c r="J181" i="7"/>
  <c r="BK246" i="7"/>
  <c r="BK225" i="7"/>
  <c r="J175" i="7"/>
  <c r="J141" i="7"/>
  <c r="J264" i="7"/>
  <c r="BK5879" i="2"/>
  <c r="BK5602" i="2"/>
  <c r="J5296" i="2"/>
  <c r="BK4645" i="2"/>
  <c r="BK3705" i="2"/>
  <c r="BK3552" i="2"/>
  <c r="J3365" i="2"/>
  <c r="J2885" i="2"/>
  <c r="BK2581" i="2"/>
  <c r="J2362" i="2"/>
  <c r="BK2175" i="2"/>
  <c r="BK1796" i="2"/>
  <c r="J1116" i="2"/>
  <c r="BK750" i="2"/>
  <c r="BK646" i="2"/>
  <c r="BK224" i="2"/>
  <c r="BK5881" i="2"/>
  <c r="J5691" i="2"/>
  <c r="J5549" i="2"/>
  <c r="J5373" i="2"/>
  <c r="BK5079" i="2"/>
  <c r="J3856" i="2"/>
  <c r="J3732" i="2"/>
  <c r="BK2909" i="2"/>
  <c r="J2588" i="2"/>
  <c r="BK2352" i="2"/>
  <c r="J1838" i="2"/>
  <c r="BK1517" i="2"/>
  <c r="BK540" i="2"/>
  <c r="J224" i="2"/>
  <c r="J5856" i="2"/>
  <c r="BK5658" i="2"/>
  <c r="J5490" i="2"/>
  <c r="BK5177" i="2"/>
  <c r="J4472" i="2"/>
  <c r="BK3734" i="2"/>
  <c r="BK3540" i="2"/>
  <c r="BK3013" i="2"/>
  <c r="BK2858" i="2"/>
  <c r="J2475" i="2"/>
  <c r="BK2368" i="2"/>
  <c r="BK1696" i="2"/>
  <c r="J771" i="2"/>
  <c r="BK630" i="2"/>
  <c r="BK271" i="2"/>
  <c r="J5868" i="2"/>
  <c r="BK5618" i="2"/>
  <c r="BK5345" i="2"/>
  <c r="BK5099" i="2"/>
  <c r="BK4008" i="2"/>
  <c r="J3717" i="2"/>
  <c r="BK3568" i="2"/>
  <c r="J3466" i="2"/>
  <c r="BK2835" i="2"/>
  <c r="J2023" i="2"/>
  <c r="BK962" i="2"/>
  <c r="J750" i="2"/>
  <c r="J535" i="2"/>
  <c r="BK342" i="2"/>
  <c r="BK5858" i="2"/>
  <c r="BK5719" i="2"/>
  <c r="J5458" i="2"/>
  <c r="BK5210" i="2"/>
  <c r="J4384" i="2"/>
  <c r="BK3777" i="2"/>
  <c r="BK3620" i="2"/>
  <c r="J3488" i="2"/>
  <c r="BK3007" i="2"/>
  <c r="BK2348" i="2"/>
  <c r="J2036" i="2"/>
  <c r="BK1109" i="2"/>
  <c r="BK544" i="2"/>
  <c r="J388" i="2"/>
  <c r="BK5861" i="2"/>
  <c r="BK5574" i="2"/>
  <c r="J5472" i="2"/>
  <c r="BK5065" i="2"/>
  <c r="BK3743" i="2"/>
  <c r="BK3466" i="2"/>
  <c r="J2647" i="2"/>
  <c r="BK2319" i="2"/>
  <c r="J1494" i="2"/>
  <c r="J724" i="2"/>
  <c r="J450" i="2"/>
  <c r="AS94" i="1"/>
  <c r="J6744" i="2"/>
  <c r="BK6645" i="2"/>
  <c r="J6593" i="2"/>
  <c r="J6547" i="2"/>
  <c r="BK6487" i="2"/>
  <c r="J6445" i="2"/>
  <c r="J6333" i="2"/>
  <c r="J6308" i="2"/>
  <c r="J6279" i="2"/>
  <c r="J6236" i="2"/>
  <c r="BK6221" i="2"/>
  <c r="BK6155" i="2"/>
  <c r="J6060" i="2"/>
  <c r="BK6004" i="2"/>
  <c r="BK6001" i="2"/>
  <c r="BK5992" i="2"/>
  <c r="J5986" i="2"/>
  <c r="J5981" i="2"/>
  <c r="BK5974" i="2"/>
  <c r="J5958" i="2"/>
  <c r="J5906" i="2"/>
  <c r="J5871" i="2"/>
  <c r="BK5851" i="2"/>
  <c r="J5410" i="2"/>
  <c r="BK5325" i="2"/>
  <c r="BK4384" i="2"/>
  <c r="J3749" i="2"/>
  <c r="BK3504" i="2"/>
  <c r="BK2519" i="2"/>
  <c r="BK1914" i="2"/>
  <c r="BK762" i="2"/>
  <c r="BK450" i="2"/>
  <c r="BK657" i="3"/>
  <c r="J597" i="3"/>
  <c r="BK403" i="3"/>
  <c r="BK711" i="3"/>
  <c r="BK507" i="3"/>
  <c r="J453" i="3"/>
  <c r="J316" i="3"/>
  <c r="J149" i="3"/>
  <c r="BK584" i="3"/>
  <c r="J218" i="3"/>
  <c r="BK724" i="3"/>
  <c r="J556" i="3"/>
  <c r="BK470" i="3"/>
  <c r="BK633" i="3"/>
  <c r="J513" i="3"/>
  <c r="BK327" i="3"/>
  <c r="J633" i="3"/>
  <c r="J525" i="3"/>
  <c r="J337" i="3"/>
  <c r="BK706" i="3"/>
  <c r="BK566" i="3"/>
  <c r="BK368" i="3"/>
  <c r="J155" i="3"/>
  <c r="J129" i="4"/>
  <c r="J133" i="4"/>
  <c r="J145" i="4"/>
  <c r="J121" i="4"/>
  <c r="BK145" i="5"/>
  <c r="J142" i="5"/>
  <c r="BK121" i="5"/>
  <c r="BK123" i="5"/>
  <c r="BK135" i="5"/>
  <c r="J129" i="5"/>
  <c r="BK177" i="6"/>
  <c r="BK159" i="6"/>
  <c r="J126" i="6"/>
  <c r="J265" i="6"/>
  <c r="BK252" i="6"/>
  <c r="J215" i="6"/>
  <c r="BK197" i="6"/>
  <c r="J164" i="6"/>
  <c r="BK144" i="6"/>
  <c r="BK133" i="6"/>
  <c r="BK262" i="6"/>
  <c r="J245" i="6"/>
  <c r="J218" i="6"/>
  <c r="BK190" i="6"/>
  <c r="BK178" i="6"/>
  <c r="BK169" i="6"/>
  <c r="J155" i="6"/>
  <c r="J144" i="6"/>
  <c r="BK254" i="6"/>
  <c r="BK195" i="6"/>
  <c r="BK187" i="6"/>
  <c r="J161" i="6"/>
  <c r="BK152" i="6"/>
  <c r="BK128" i="6"/>
  <c r="BK268" i="6"/>
  <c r="J260" i="6"/>
  <c r="BK243" i="6"/>
  <c r="BK239" i="6"/>
  <c r="J227" i="6"/>
  <c r="J202" i="6"/>
  <c r="J179" i="6"/>
  <c r="J159" i="6"/>
  <c r="J130" i="6"/>
  <c r="J258" i="6"/>
  <c r="J252" i="6"/>
  <c r="J236" i="6"/>
  <c r="BK223" i="6"/>
  <c r="BK204" i="6"/>
  <c r="J153" i="6"/>
  <c r="J145" i="6"/>
  <c r="BK272" i="6"/>
  <c r="J271" i="6"/>
  <c r="J259" i="6"/>
  <c r="J241" i="6"/>
  <c r="BK232" i="6"/>
  <c r="J203" i="6"/>
  <c r="BK186" i="6"/>
  <c r="J170" i="6"/>
  <c r="BK127" i="6"/>
  <c r="J241" i="7"/>
  <c r="J216" i="7"/>
  <c r="BK188" i="7"/>
  <c r="BK163" i="7"/>
  <c r="J142" i="7"/>
  <c r="BK264" i="7"/>
  <c r="BK247" i="7"/>
  <c r="J189" i="7"/>
  <c r="BK272" i="7"/>
  <c r="BK232" i="7"/>
  <c r="J202" i="7"/>
  <c r="BK183" i="7"/>
  <c r="J151" i="7"/>
  <c r="J253" i="7"/>
  <c r="J207" i="7"/>
  <c r="J172" i="7"/>
  <c r="J154" i="7"/>
  <c r="J238" i="7"/>
  <c r="J226" i="7"/>
  <c r="BK208" i="7"/>
  <c r="BK187" i="7"/>
  <c r="J276" i="7"/>
  <c r="BK252" i="7"/>
  <c r="J229" i="7"/>
  <c r="BK195" i="7"/>
  <c r="BK181" i="7"/>
  <c r="BK162" i="7"/>
  <c r="BK142" i="7"/>
  <c r="BK135" i="7"/>
  <c r="BK279" i="7"/>
  <c r="J258" i="7"/>
  <c r="J201" i="7"/>
  <c r="J168" i="7"/>
  <c r="J190" i="8"/>
  <c r="BK174" i="8"/>
  <c r="BK149" i="8"/>
  <c r="BK139" i="8"/>
  <c r="J185" i="8"/>
  <c r="BK168" i="8"/>
  <c r="J145" i="8"/>
  <c r="BK189" i="8"/>
  <c r="BK180" i="8"/>
  <c r="BK155" i="8"/>
  <c r="J142" i="8"/>
  <c r="BK185" i="8"/>
  <c r="J163" i="8"/>
  <c r="J129" i="8"/>
  <c r="BK173" i="8"/>
  <c r="J154" i="8"/>
  <c r="BK146" i="8"/>
  <c r="J133" i="8"/>
  <c r="BK187" i="8"/>
  <c r="J158" i="8"/>
  <c r="J148" i="8"/>
  <c r="BK192" i="8"/>
  <c r="J178" i="8"/>
  <c r="BK167" i="8"/>
  <c r="BK352" i="9"/>
  <c r="J338" i="9"/>
  <c r="BK328" i="9"/>
  <c r="BK300" i="9"/>
  <c r="J291" i="9"/>
  <c r="BK260" i="9"/>
  <c r="BK195" i="9"/>
  <c r="J173" i="9"/>
  <c r="BK341" i="9"/>
  <c r="BK320" i="9"/>
  <c r="BK311" i="9"/>
  <c r="BK261" i="9"/>
  <c r="BK227" i="9"/>
  <c r="J191" i="9"/>
  <c r="BK353" i="9"/>
  <c r="BK329" i="9"/>
  <c r="J302" i="9"/>
  <c r="J266" i="9"/>
  <c r="J229" i="9"/>
  <c r="BK175" i="9"/>
  <c r="J347" i="9"/>
  <c r="J313" i="9"/>
  <c r="J276" i="9"/>
  <c r="J241" i="9"/>
  <c r="J177" i="9"/>
  <c r="BK346" i="9"/>
  <c r="BK310" i="9"/>
  <c r="BK275" i="9"/>
  <c r="BK229" i="9"/>
  <c r="BK199" i="9"/>
  <c r="J145" i="9"/>
  <c r="J336" i="9"/>
  <c r="BK323" i="9"/>
  <c r="J296" i="9"/>
  <c r="J277" i="9"/>
  <c r="BK243" i="9"/>
  <c r="J197" i="9"/>
  <c r="J157" i="9"/>
  <c r="BK313" i="9"/>
  <c r="J268" i="9"/>
  <c r="J213" i="9"/>
  <c r="BK181" i="9"/>
  <c r="J163" i="9"/>
  <c r="J308" i="9"/>
  <c r="BK271" i="9"/>
  <c r="BK233" i="9"/>
  <c r="J159" i="9"/>
  <c r="BK150" i="10"/>
  <c r="J176" i="10"/>
  <c r="BK129" i="10"/>
  <c r="J136" i="10"/>
  <c r="J159" i="10"/>
  <c r="BK176" i="10"/>
  <c r="BK164" i="10"/>
  <c r="J5878" i="2"/>
  <c r="J5574" i="2"/>
  <c r="J5345" i="2"/>
  <c r="J4456" i="2"/>
  <c r="J3709" i="2"/>
  <c r="J3429" i="2"/>
  <c r="BK2697" i="2"/>
  <c r="J2368" i="2"/>
  <c r="BK2301" i="2"/>
  <c r="BK1817" i="2"/>
  <c r="BK771" i="2"/>
  <c r="BK706" i="2"/>
  <c r="J435" i="2"/>
  <c r="BK5884" i="2"/>
  <c r="J5857" i="2"/>
  <c r="BK5678" i="2"/>
  <c r="BK5472" i="2"/>
  <c r="J5210" i="2"/>
  <c r="J3796" i="2"/>
  <c r="J3607" i="2"/>
  <c r="BK3488" i="2"/>
  <c r="J3013" i="2"/>
  <c r="BK2543" i="2"/>
  <c r="BK2331" i="2"/>
  <c r="J1796" i="2"/>
  <c r="BK1337" i="2"/>
  <c r="BK508" i="2"/>
  <c r="J342" i="2"/>
  <c r="BK5883" i="2"/>
  <c r="J5855" i="2"/>
  <c r="BK5747" i="2"/>
  <c r="BK5525" i="2"/>
  <c r="BK5458" i="2"/>
  <c r="BK5058" i="2"/>
  <c r="BK3951" i="2"/>
  <c r="BK3556" i="2"/>
  <c r="BK3146" i="2"/>
  <c r="J2835" i="2"/>
  <c r="BK2416" i="2"/>
  <c r="J1506" i="2"/>
  <c r="J744" i="2"/>
  <c r="BK375" i="2"/>
  <c r="J208" i="2"/>
  <c r="J5866" i="2"/>
  <c r="J5667" i="2"/>
  <c r="J5401" i="2"/>
  <c r="J5079" i="2"/>
  <c r="J4026" i="2"/>
  <c r="J3887" i="2"/>
  <c r="BK3635" i="2"/>
  <c r="BK3517" i="2"/>
  <c r="BK3338" i="2"/>
  <c r="J2341" i="2"/>
  <c r="J1337" i="2"/>
  <c r="J646" i="2"/>
  <c r="J482" i="2"/>
  <c r="BK208" i="2"/>
  <c r="BK5853" i="2"/>
  <c r="BK5560" i="2"/>
  <c r="BK5290" i="2"/>
  <c r="BK4329" i="2"/>
  <c r="BK3723" i="2"/>
  <c r="BK3577" i="2"/>
  <c r="J2850" i="2"/>
  <c r="J2295" i="2"/>
  <c r="BK1638" i="2"/>
  <c r="BK1054" i="2"/>
  <c r="J540" i="2"/>
  <c r="J400" i="2"/>
  <c r="BK5873" i="2"/>
  <c r="J5719" i="2"/>
  <c r="J5525" i="2"/>
  <c r="BK5296" i="2"/>
  <c r="J4645" i="2"/>
  <c r="J3993" i="2"/>
  <c r="J3536" i="2"/>
  <c r="J2994" i="2"/>
  <c r="J2352" i="2"/>
  <c r="J2301" i="2"/>
  <c r="BK1838" i="2"/>
  <c r="BK1471" i="2"/>
  <c r="BK700" i="2"/>
  <c r="BK388" i="2"/>
  <c r="BK7556" i="2"/>
  <c r="BK7436" i="2"/>
  <c r="J7143" i="2"/>
  <c r="J7072" i="2"/>
  <c r="BK6929" i="2"/>
  <c r="BK6882" i="2"/>
  <c r="J6839" i="2"/>
  <c r="J6761" i="2"/>
  <c r="BK6664" i="2"/>
  <c r="J6611" i="2"/>
  <c r="J6578" i="2"/>
  <c r="J6532" i="2"/>
  <c r="BK6466" i="2"/>
  <c r="BK6428" i="2"/>
  <c r="J6336" i="2"/>
  <c r="BK6308" i="2"/>
  <c r="BK6282" i="2"/>
  <c r="BK6257" i="2"/>
  <c r="BK6224" i="2"/>
  <c r="J6172" i="2"/>
  <c r="BK6090" i="2"/>
  <c r="BK6007" i="2"/>
  <c r="J6001" i="2"/>
  <c r="BK5994" i="2"/>
  <c r="J5988" i="2"/>
  <c r="BK5981" i="2"/>
  <c r="J5976" i="2"/>
  <c r="BK5948" i="2"/>
  <c r="BK5888" i="2"/>
  <c r="BK5875" i="2"/>
  <c r="BK5859" i="2"/>
  <c r="J5633" i="2"/>
  <c r="BK5072" i="2"/>
  <c r="J4329" i="2"/>
  <c r="J3620" i="2"/>
  <c r="BK3538" i="2"/>
  <c r="BK3024" i="2"/>
  <c r="J2581" i="2"/>
  <c r="BK1967" i="2"/>
  <c r="J718" i="2"/>
  <c r="BK482" i="2"/>
  <c r="J271" i="2"/>
  <c r="BK608" i="3"/>
  <c r="BK455" i="3"/>
  <c r="BK339" i="3"/>
  <c r="BK213" i="3"/>
  <c r="J638" i="3"/>
  <c r="J470" i="3"/>
  <c r="J339" i="3"/>
  <c r="J161" i="3"/>
  <c r="BK602" i="3"/>
  <c r="J409" i="3"/>
  <c r="J685" i="3"/>
  <c r="J486" i="3"/>
  <c r="BK167" i="3"/>
  <c r="BK614" i="3"/>
  <c r="BK464" i="3"/>
  <c r="BK229" i="3"/>
  <c r="BK700" i="3"/>
  <c r="J531" i="3"/>
  <c r="BK409" i="3"/>
  <c r="BK161" i="3"/>
  <c r="BK610" i="3"/>
  <c r="BK474" i="3"/>
  <c r="J292" i="3"/>
  <c r="BK135" i="4"/>
  <c r="J147" i="4"/>
  <c r="BK139" i="4"/>
  <c r="J131" i="4"/>
  <c r="BK145" i="4"/>
  <c r="BK146" i="5"/>
  <c r="BK129" i="5"/>
  <c r="J139" i="5"/>
  <c r="J119" i="5"/>
  <c r="BK137" i="5"/>
  <c r="J239" i="6"/>
  <c r="J142" i="6"/>
  <c r="J131" i="6"/>
  <c r="J268" i="6"/>
  <c r="BK257" i="6"/>
  <c r="BK231" i="6"/>
  <c r="BK166" i="6"/>
  <c r="J140" i="6"/>
  <c r="J267" i="6"/>
  <c r="BK226" i="6"/>
  <c r="J184" i="6"/>
  <c r="BK163" i="6"/>
  <c r="BK125" i="6"/>
  <c r="J257" i="6"/>
  <c r="J251" i="6"/>
  <c r="BK234" i="6"/>
  <c r="BK222" i="6"/>
  <c r="J238" i="6"/>
  <c r="J190" i="6"/>
  <c r="BK167" i="6"/>
  <c r="J150" i="6"/>
  <c r="J273" i="7"/>
  <c r="BK250" i="7"/>
  <c r="BK238" i="7"/>
  <c r="J187" i="7"/>
  <c r="BK175" i="7"/>
  <c r="BK148" i="7"/>
  <c r="BK267" i="7"/>
  <c r="J244" i="7"/>
  <c r="J219" i="7"/>
  <c r="BK202" i="7"/>
  <c r="BK226" i="7"/>
  <c r="J192" i="7"/>
  <c r="BK169" i="7"/>
  <c r="J133" i="7"/>
  <c r="BK256" i="7"/>
  <c r="BK208" i="9"/>
  <c r="BK143" i="9"/>
  <c r="J281" i="9"/>
  <c r="J257" i="9"/>
  <c r="J169" i="9"/>
  <c r="J133" i="10"/>
  <c r="J150" i="10"/>
  <c r="BK178" i="10"/>
  <c r="J152" i="10"/>
  <c r="BK144" i="10"/>
  <c r="J144" i="10"/>
  <c r="BK181" i="10"/>
  <c r="BK140" i="10"/>
  <c r="J121" i="10" l="1"/>
  <c r="R788" i="2"/>
  <c r="T2367" i="2"/>
  <c r="BK2474" i="2"/>
  <c r="J2474" i="2" s="1"/>
  <c r="J106" i="2" s="1"/>
  <c r="R3535" i="2"/>
  <c r="R3576" i="2"/>
  <c r="P3639" i="2"/>
  <c r="R5400" i="2"/>
  <c r="P5666" i="2"/>
  <c r="BK5887" i="2"/>
  <c r="J5887" i="2" s="1"/>
  <c r="J117" i="2" s="1"/>
  <c r="T647" i="3"/>
  <c r="T715" i="3"/>
  <c r="BK118" i="4"/>
  <c r="J118" i="4"/>
  <c r="J97" i="4" s="1"/>
  <c r="T188" i="6"/>
  <c r="T131" i="7"/>
  <c r="T137" i="7"/>
  <c r="P191" i="7"/>
  <c r="P269" i="7"/>
  <c r="T157" i="8"/>
  <c r="BK166" i="8"/>
  <c r="J166" i="8" s="1"/>
  <c r="J100" i="8" s="1"/>
  <c r="P188" i="8"/>
  <c r="BK212" i="9"/>
  <c r="J212" i="9"/>
  <c r="J99" i="9" s="1"/>
  <c r="R288" i="9"/>
  <c r="P307" i="9"/>
  <c r="BK339" i="9"/>
  <c r="J339" i="9"/>
  <c r="J103" i="9" s="1"/>
  <c r="R345" i="9"/>
  <c r="T126" i="10"/>
  <c r="T147" i="2"/>
  <c r="T341" i="2"/>
  <c r="P399" i="2"/>
  <c r="P693" i="2"/>
  <c r="T2035" i="2"/>
  <c r="R2356" i="2"/>
  <c r="T2356" i="2"/>
  <c r="BK3798" i="2"/>
  <c r="J3798" i="2" s="1"/>
  <c r="J112" i="2" s="1"/>
  <c r="BK5351" i="2"/>
  <c r="J5351" i="2" s="1"/>
  <c r="J113" i="2" s="1"/>
  <c r="T5351" i="2"/>
  <c r="P6006" i="2"/>
  <c r="T6281" i="2"/>
  <c r="P6465" i="2"/>
  <c r="T6610" i="2"/>
  <c r="BK7134" i="2"/>
  <c r="J7134" i="2" s="1"/>
  <c r="J125" i="2" s="1"/>
  <c r="R127" i="3"/>
  <c r="P326" i="3"/>
  <c r="BK555" i="3"/>
  <c r="J555" i="3" s="1"/>
  <c r="J101" i="3" s="1"/>
  <c r="R596" i="3"/>
  <c r="P710" i="3"/>
  <c r="BK124" i="6"/>
  <c r="T129" i="6"/>
  <c r="T171" i="6"/>
  <c r="T181" i="6"/>
  <c r="R131" i="7"/>
  <c r="R146" i="7"/>
  <c r="P173" i="7"/>
  <c r="BK242" i="7"/>
  <c r="J242" i="7"/>
  <c r="J104" i="7" s="1"/>
  <c r="R274" i="7"/>
  <c r="BK157" i="8"/>
  <c r="J157" i="8" s="1"/>
  <c r="J99" i="8" s="1"/>
  <c r="P172" i="8"/>
  <c r="R126" i="9"/>
  <c r="P288" i="9"/>
  <c r="P314" i="9"/>
  <c r="BK345" i="9"/>
  <c r="J345" i="9"/>
  <c r="J104" i="9" s="1"/>
  <c r="R135" i="10"/>
  <c r="P147" i="2"/>
  <c r="P341" i="2"/>
  <c r="T399" i="2"/>
  <c r="T693" i="2"/>
  <c r="BK2035" i="2"/>
  <c r="J2035" i="2"/>
  <c r="J103" i="2" s="1"/>
  <c r="P2356" i="2"/>
  <c r="R3798" i="2"/>
  <c r="BK5749" i="2"/>
  <c r="J5749" i="2"/>
  <c r="J116" i="2" s="1"/>
  <c r="BK6006" i="2"/>
  <c r="J6006" i="2"/>
  <c r="J118" i="2" s="1"/>
  <c r="P6335" i="2"/>
  <c r="BK6663" i="2"/>
  <c r="J6663" i="2" s="1"/>
  <c r="J123" i="2" s="1"/>
  <c r="R7134" i="2"/>
  <c r="P127" i="3"/>
  <c r="BK326" i="3"/>
  <c r="J326" i="3" s="1"/>
  <c r="J99" i="3" s="1"/>
  <c r="T555" i="3"/>
  <c r="P596" i="3"/>
  <c r="BK715" i="3"/>
  <c r="J715" i="3" s="1"/>
  <c r="J105" i="3" s="1"/>
  <c r="T118" i="4"/>
  <c r="T117" i="4" s="1"/>
  <c r="R118" i="5"/>
  <c r="R117" i="5"/>
  <c r="P188" i="6"/>
  <c r="BK146" i="7"/>
  <c r="BK173" i="7"/>
  <c r="J173" i="7"/>
  <c r="J102" i="7"/>
  <c r="R242" i="7"/>
  <c r="T274" i="7"/>
  <c r="T125" i="8"/>
  <c r="BK172" i="8"/>
  <c r="J172" i="8"/>
  <c r="J101" i="8" s="1"/>
  <c r="T212" i="9"/>
  <c r="R314" i="9"/>
  <c r="P345" i="9"/>
  <c r="R126" i="10"/>
  <c r="T158" i="10"/>
  <c r="P788" i="2"/>
  <c r="R2367" i="2"/>
  <c r="R2474" i="2"/>
  <c r="T3535" i="2"/>
  <c r="BK3576" i="2"/>
  <c r="J3576" i="2" s="1"/>
  <c r="J110" i="2" s="1"/>
  <c r="T3639" i="2"/>
  <c r="P5400" i="2"/>
  <c r="BK5666" i="2"/>
  <c r="J5666" i="2"/>
  <c r="J115" i="2" s="1"/>
  <c r="P5749" i="2"/>
  <c r="P5887" i="2"/>
  <c r="BK6335" i="2"/>
  <c r="J6335" i="2"/>
  <c r="J120" i="2" s="1"/>
  <c r="T6465" i="2"/>
  <c r="T6663" i="2"/>
  <c r="R6881" i="2"/>
  <c r="BK127" i="3"/>
  <c r="J127" i="3" s="1"/>
  <c r="J98" i="3" s="1"/>
  <c r="R326" i="3"/>
  <c r="R555" i="3"/>
  <c r="T596" i="3"/>
  <c r="T710" i="3"/>
  <c r="BK188" i="6"/>
  <c r="J188" i="6" s="1"/>
  <c r="J102" i="6" s="1"/>
  <c r="P131" i="7"/>
  <c r="P146" i="7"/>
  <c r="R173" i="7"/>
  <c r="T242" i="7"/>
  <c r="P274" i="7"/>
  <c r="BK125" i="8"/>
  <c r="J125" i="8" s="1"/>
  <c r="J98" i="8" s="1"/>
  <c r="R172" i="8"/>
  <c r="R212" i="9"/>
  <c r="T314" i="9"/>
  <c r="T345" i="9"/>
  <c r="BK135" i="10"/>
  <c r="J135" i="10" s="1"/>
  <c r="J99" i="10" s="1"/>
  <c r="R158" i="10"/>
  <c r="BK172" i="10"/>
  <c r="J172" i="10"/>
  <c r="J104" i="10" s="1"/>
  <c r="T788" i="2"/>
  <c r="BK2367" i="2"/>
  <c r="J2367" i="2" s="1"/>
  <c r="J105" i="2" s="1"/>
  <c r="P2474" i="2"/>
  <c r="BK3535" i="2"/>
  <c r="J3535" i="2"/>
  <c r="J107" i="2" s="1"/>
  <c r="P3576" i="2"/>
  <c r="BK3639" i="2"/>
  <c r="J3639" i="2" s="1"/>
  <c r="J111" i="2" s="1"/>
  <c r="BK5400" i="2"/>
  <c r="J5400" i="2" s="1"/>
  <c r="J114" i="2" s="1"/>
  <c r="T5749" i="2"/>
  <c r="R5887" i="2"/>
  <c r="BK6281" i="2"/>
  <c r="J6281" i="2" s="1"/>
  <c r="J119" i="2" s="1"/>
  <c r="T6335" i="2"/>
  <c r="P6610" i="2"/>
  <c r="BK6881" i="2"/>
  <c r="J6881" i="2" s="1"/>
  <c r="J124" i="2" s="1"/>
  <c r="T6881" i="2"/>
  <c r="T127" i="3"/>
  <c r="T126" i="3" s="1"/>
  <c r="T125" i="3" s="1"/>
  <c r="T326" i="3"/>
  <c r="P555" i="3"/>
  <c r="BK596" i="3"/>
  <c r="J596" i="3"/>
  <c r="J102" i="3" s="1"/>
  <c r="BK710" i="3"/>
  <c r="J710" i="3" s="1"/>
  <c r="J104" i="3" s="1"/>
  <c r="R118" i="4"/>
  <c r="R117" i="4"/>
  <c r="P118" i="5"/>
  <c r="P117" i="5"/>
  <c r="AU98" i="1" s="1"/>
  <c r="P124" i="6"/>
  <c r="BK129" i="6"/>
  <c r="J129" i="6"/>
  <c r="J99" i="6" s="1"/>
  <c r="R171" i="6"/>
  <c r="R181" i="6"/>
  <c r="BK131" i="7"/>
  <c r="J131" i="7" s="1"/>
  <c r="J99" i="7" s="1"/>
  <c r="T146" i="7"/>
  <c r="T173" i="7"/>
  <c r="P242" i="7"/>
  <c r="T269" i="7"/>
  <c r="R125" i="8"/>
  <c r="T166" i="8"/>
  <c r="R188" i="8"/>
  <c r="P126" i="9"/>
  <c r="BK288" i="9"/>
  <c r="J288" i="9"/>
  <c r="J100" i="9" s="1"/>
  <c r="BK307" i="9"/>
  <c r="J307" i="9" s="1"/>
  <c r="J101" i="9" s="1"/>
  <c r="R307" i="9"/>
  <c r="R339" i="9"/>
  <c r="P126" i="10"/>
  <c r="BK158" i="10"/>
  <c r="J158" i="10" s="1"/>
  <c r="J100" i="10" s="1"/>
  <c r="BK147" i="2"/>
  <c r="BK146" i="2" s="1"/>
  <c r="J146" i="2" s="1"/>
  <c r="J97" i="2" s="1"/>
  <c r="R341" i="2"/>
  <c r="R399" i="2"/>
  <c r="R693" i="2"/>
  <c r="R2035" i="2"/>
  <c r="T3798" i="2"/>
  <c r="R5351" i="2"/>
  <c r="T5666" i="2"/>
  <c r="T6006" i="2"/>
  <c r="P6281" i="2"/>
  <c r="BK6465" i="2"/>
  <c r="J6465" i="2"/>
  <c r="J121" i="2" s="1"/>
  <c r="BK6610" i="2"/>
  <c r="J6610" i="2" s="1"/>
  <c r="J122" i="2" s="1"/>
  <c r="R6663" i="2"/>
  <c r="P6881" i="2"/>
  <c r="R356" i="3"/>
  <c r="BK647" i="3"/>
  <c r="J647" i="3" s="1"/>
  <c r="J103" i="3" s="1"/>
  <c r="R715" i="3"/>
  <c r="BK118" i="5"/>
  <c r="J118" i="5" s="1"/>
  <c r="J97" i="5" s="1"/>
  <c r="R124" i="6"/>
  <c r="R129" i="6"/>
  <c r="BK171" i="6"/>
  <c r="J171" i="6"/>
  <c r="J100" i="6" s="1"/>
  <c r="BK181" i="6"/>
  <c r="J181" i="6" s="1"/>
  <c r="J101" i="6" s="1"/>
  <c r="BK137" i="7"/>
  <c r="J137" i="7"/>
  <c r="J100" i="7" s="1"/>
  <c r="R191" i="7"/>
  <c r="BK274" i="7"/>
  <c r="J274" i="7"/>
  <c r="J106" i="7" s="1"/>
  <c r="P125" i="8"/>
  <c r="R166" i="8"/>
  <c r="T188" i="8"/>
  <c r="T126" i="9"/>
  <c r="T125" i="9"/>
  <c r="T124" i="9" s="1"/>
  <c r="T288" i="9"/>
  <c r="T307" i="9"/>
  <c r="T339" i="9"/>
  <c r="BK126" i="10"/>
  <c r="J126" i="10"/>
  <c r="J98" i="10" s="1"/>
  <c r="P158" i="10"/>
  <c r="P172" i="10"/>
  <c r="R147" i="2"/>
  <c r="R146" i="2" s="1"/>
  <c r="BK341" i="2"/>
  <c r="J341" i="2" s="1"/>
  <c r="J99" i="2" s="1"/>
  <c r="BK399" i="2"/>
  <c r="J399" i="2"/>
  <c r="J100" i="2" s="1"/>
  <c r="BK693" i="2"/>
  <c r="J693" i="2" s="1"/>
  <c r="J101" i="2" s="1"/>
  <c r="P2035" i="2"/>
  <c r="BK2356" i="2"/>
  <c r="J2356" i="2" s="1"/>
  <c r="J104" i="2" s="1"/>
  <c r="P3798" i="2"/>
  <c r="P3575" i="2" s="1"/>
  <c r="P5351" i="2"/>
  <c r="R5749" i="2"/>
  <c r="T5887" i="2"/>
  <c r="R6335" i="2"/>
  <c r="P6663" i="2"/>
  <c r="T7134" i="2"/>
  <c r="P356" i="3"/>
  <c r="P647" i="3"/>
  <c r="R710" i="3"/>
  <c r="P118" i="4"/>
  <c r="P117" i="4"/>
  <c r="AU97" i="1" s="1"/>
  <c r="T118" i="5"/>
  <c r="T117" i="5"/>
  <c r="T124" i="6"/>
  <c r="T123" i="6" s="1"/>
  <c r="T122" i="6" s="1"/>
  <c r="P129" i="6"/>
  <c r="P171" i="6"/>
  <c r="P181" i="6"/>
  <c r="R137" i="7"/>
  <c r="T191" i="7"/>
  <c r="R269" i="7"/>
  <c r="R157" i="8"/>
  <c r="P166" i="8"/>
  <c r="BK188" i="8"/>
  <c r="J188" i="8" s="1"/>
  <c r="J103" i="8" s="1"/>
  <c r="P212" i="9"/>
  <c r="BK314" i="9"/>
  <c r="J314" i="9" s="1"/>
  <c r="J102" i="9" s="1"/>
  <c r="P339" i="9"/>
  <c r="T135" i="10"/>
  <c r="T172" i="10"/>
  <c r="BK788" i="2"/>
  <c r="J788" i="2" s="1"/>
  <c r="J102" i="2" s="1"/>
  <c r="P2367" i="2"/>
  <c r="T2474" i="2"/>
  <c r="P3535" i="2"/>
  <c r="T3576" i="2"/>
  <c r="R3639" i="2"/>
  <c r="T5400" i="2"/>
  <c r="R5666" i="2"/>
  <c r="R6006" i="2"/>
  <c r="R6281" i="2"/>
  <c r="R6465" i="2"/>
  <c r="R6610" i="2"/>
  <c r="P7134" i="2"/>
  <c r="BK356" i="3"/>
  <c r="J356" i="3"/>
  <c r="J100" i="3" s="1"/>
  <c r="R647" i="3"/>
  <c r="P715" i="3"/>
  <c r="R188" i="6"/>
  <c r="P137" i="7"/>
  <c r="BK191" i="7"/>
  <c r="J191" i="7" s="1"/>
  <c r="J103" i="7" s="1"/>
  <c r="BK269" i="7"/>
  <c r="J269" i="7"/>
  <c r="J105" i="7" s="1"/>
  <c r="P157" i="8"/>
  <c r="T172" i="8"/>
  <c r="BK126" i="9"/>
  <c r="BK125" i="9" s="1"/>
  <c r="BK124" i="9" s="1"/>
  <c r="J124" i="9" s="1"/>
  <c r="P135" i="10"/>
  <c r="R172" i="10"/>
  <c r="BK163" i="10"/>
  <c r="J163" i="10"/>
  <c r="J101" i="10" s="1"/>
  <c r="BK186" i="8"/>
  <c r="J186" i="8" s="1"/>
  <c r="J102" i="8" s="1"/>
  <c r="BK3572" i="2"/>
  <c r="J3572" i="2"/>
  <c r="J108" i="2" s="1"/>
  <c r="BK169" i="10"/>
  <c r="J169" i="10" s="1"/>
  <c r="J103" i="10" s="1"/>
  <c r="BK166" i="10"/>
  <c r="J166" i="10"/>
  <c r="J102" i="10" s="1"/>
  <c r="BK128" i="7"/>
  <c r="J128" i="7" s="1"/>
  <c r="J98" i="7" s="1"/>
  <c r="BE138" i="10"/>
  <c r="BE146" i="10"/>
  <c r="BE161" i="10"/>
  <c r="F92" i="10"/>
  <c r="BE148" i="10"/>
  <c r="BE152" i="10"/>
  <c r="BE159" i="10"/>
  <c r="BE150" i="10"/>
  <c r="BE164" i="10"/>
  <c r="BE181" i="10"/>
  <c r="E85" i="10"/>
  <c r="J118" i="10"/>
  <c r="BE129" i="10"/>
  <c r="BE133" i="10"/>
  <c r="BE170" i="10"/>
  <c r="BE176" i="10"/>
  <c r="BE178" i="10"/>
  <c r="BE127" i="10"/>
  <c r="BE131" i="10"/>
  <c r="BE140" i="10"/>
  <c r="BE144" i="10"/>
  <c r="BE142" i="10"/>
  <c r="BE136" i="10"/>
  <c r="BE154" i="10"/>
  <c r="BE156" i="10"/>
  <c r="BE167" i="10"/>
  <c r="BE173" i="10"/>
  <c r="BE175" i="10"/>
  <c r="F92" i="9"/>
  <c r="BE149" i="9"/>
  <c r="BE173" i="9"/>
  <c r="BE181" i="9"/>
  <c r="BE189" i="9"/>
  <c r="BE204" i="9"/>
  <c r="BE259" i="9"/>
  <c r="BE261" i="9"/>
  <c r="BE282" i="9"/>
  <c r="BE309" i="9"/>
  <c r="J89" i="9"/>
  <c r="E114" i="9"/>
  <c r="BE155" i="9"/>
  <c r="BE191" i="9"/>
  <c r="BE219" i="9"/>
  <c r="BE221" i="9"/>
  <c r="BE223" i="9"/>
  <c r="BE225" i="9"/>
  <c r="BE227" i="9"/>
  <c r="BE235" i="9"/>
  <c r="BE237" i="9"/>
  <c r="BE257" i="9"/>
  <c r="BE273" i="9"/>
  <c r="BE293" i="9"/>
  <c r="BE295" i="9"/>
  <c r="BE301" i="9"/>
  <c r="BE310" i="9"/>
  <c r="BE323" i="9"/>
  <c r="BE329" i="9"/>
  <c r="BE330" i="9"/>
  <c r="BE347" i="9"/>
  <c r="BE129" i="9"/>
  <c r="BE131" i="9"/>
  <c r="BE147" i="9"/>
  <c r="BE175" i="9"/>
  <c r="BE183" i="9"/>
  <c r="BE229" i="9"/>
  <c r="BE241" i="9"/>
  <c r="BE260" i="9"/>
  <c r="BE302" i="9"/>
  <c r="BE303" i="9"/>
  <c r="BE305" i="9"/>
  <c r="BE308" i="9"/>
  <c r="BE311" i="9"/>
  <c r="BE313" i="9"/>
  <c r="BE319" i="9"/>
  <c r="BE320" i="9"/>
  <c r="BE321" i="9"/>
  <c r="BE137" i="9"/>
  <c r="BE163" i="9"/>
  <c r="BE165" i="9"/>
  <c r="BE177" i="9"/>
  <c r="BE243" i="9"/>
  <c r="BE247" i="9"/>
  <c r="BE267" i="9"/>
  <c r="BE299" i="9"/>
  <c r="BE300" i="9"/>
  <c r="BE337" i="9"/>
  <c r="BE338" i="9"/>
  <c r="BE341" i="9"/>
  <c r="BE342" i="9"/>
  <c r="BE343" i="9"/>
  <c r="BE344" i="9"/>
  <c r="BE352" i="9"/>
  <c r="BK124" i="8"/>
  <c r="BK123" i="8"/>
  <c r="J123" i="8" s="1"/>
  <c r="J30" i="8" s="1"/>
  <c r="BE133" i="9"/>
  <c r="BE135" i="9"/>
  <c r="BE161" i="9"/>
  <c r="BE169" i="9"/>
  <c r="BE171" i="9"/>
  <c r="BE185" i="9"/>
  <c r="BE187" i="9"/>
  <c r="BE199" i="9"/>
  <c r="BE201" i="9"/>
  <c r="BE215" i="9"/>
  <c r="BE245" i="9"/>
  <c r="BE266" i="9"/>
  <c r="BE270" i="9"/>
  <c r="BE279" i="9"/>
  <c r="BE284" i="9"/>
  <c r="BE294" i="9"/>
  <c r="BE296" i="9"/>
  <c r="BE298" i="9"/>
  <c r="BE315" i="9"/>
  <c r="BE317" i="9"/>
  <c r="BE325" i="9"/>
  <c r="BE327" i="9"/>
  <c r="BE328" i="9"/>
  <c r="BE340" i="9"/>
  <c r="BE349" i="9"/>
  <c r="BE351" i="9"/>
  <c r="BE353" i="9"/>
  <c r="BE127" i="9"/>
  <c r="BE139" i="9"/>
  <c r="BE253" i="9"/>
  <c r="BE263" i="9"/>
  <c r="BE275" i="9"/>
  <c r="BE276" i="9"/>
  <c r="BE277" i="9"/>
  <c r="BE332" i="9"/>
  <c r="BE145" i="9"/>
  <c r="BE151" i="9"/>
  <c r="BE153" i="9"/>
  <c r="BE157" i="9"/>
  <c r="BE159" i="9"/>
  <c r="BE167" i="9"/>
  <c r="BE179" i="9"/>
  <c r="BE193" i="9"/>
  <c r="BE195" i="9"/>
  <c r="BE197" i="9"/>
  <c r="BE202" i="9"/>
  <c r="BE206" i="9"/>
  <c r="BE208" i="9"/>
  <c r="BE231" i="9"/>
  <c r="BE264" i="9"/>
  <c r="BE265" i="9"/>
  <c r="BE268" i="9"/>
  <c r="BE271" i="9"/>
  <c r="BE281" i="9"/>
  <c r="BE289" i="9"/>
  <c r="BE291" i="9"/>
  <c r="BE297" i="9"/>
  <c r="BE304" i="9"/>
  <c r="BE331" i="9"/>
  <c r="BE334" i="9"/>
  <c r="BE336" i="9"/>
  <c r="BE141" i="9"/>
  <c r="BE143" i="9"/>
  <c r="BE210" i="9"/>
  <c r="BE213" i="9"/>
  <c r="BE217" i="9"/>
  <c r="BE233" i="9"/>
  <c r="BE239" i="9"/>
  <c r="BE249" i="9"/>
  <c r="BE251" i="9"/>
  <c r="BE255" i="9"/>
  <c r="BE272" i="9"/>
  <c r="BE286" i="9"/>
  <c r="BE346" i="9"/>
  <c r="J117" i="8"/>
  <c r="BE131" i="8"/>
  <c r="BE133" i="8"/>
  <c r="BE144" i="8"/>
  <c r="BE151" i="8"/>
  <c r="BE165" i="8"/>
  <c r="BE183" i="8"/>
  <c r="BE190" i="8"/>
  <c r="BE191" i="8"/>
  <c r="BE128" i="8"/>
  <c r="BE137" i="8"/>
  <c r="BE139" i="8"/>
  <c r="BE141" i="8"/>
  <c r="BE142" i="8"/>
  <c r="BE145" i="8"/>
  <c r="BE129" i="8"/>
  <c r="BE135" i="8"/>
  <c r="BE152" i="8"/>
  <c r="BE153" i="8"/>
  <c r="BE164" i="8"/>
  <c r="BE168" i="8"/>
  <c r="BE171" i="8"/>
  <c r="BE176" i="8"/>
  <c r="BE177" i="8"/>
  <c r="BE182" i="8"/>
  <c r="BE184" i="8"/>
  <c r="BE185" i="8"/>
  <c r="BE179" i="8"/>
  <c r="BE180" i="8"/>
  <c r="BE181" i="8"/>
  <c r="BE187" i="8"/>
  <c r="E113" i="8"/>
  <c r="F120" i="8"/>
  <c r="BE138" i="8"/>
  <c r="BE146" i="8"/>
  <c r="BE147" i="8"/>
  <c r="BE154" i="8"/>
  <c r="BE155" i="8"/>
  <c r="BE169" i="8"/>
  <c r="BE189" i="8"/>
  <c r="BE148" i="8"/>
  <c r="BE149" i="8"/>
  <c r="BE160" i="8"/>
  <c r="BE173" i="8"/>
  <c r="BE174" i="8"/>
  <c r="J146" i="7"/>
  <c r="J101" i="7"/>
  <c r="BE143" i="8"/>
  <c r="BE156" i="8"/>
  <c r="BE163" i="8"/>
  <c r="BE167" i="8"/>
  <c r="BE175" i="8"/>
  <c r="BE178" i="8"/>
  <c r="BE194" i="8"/>
  <c r="BE126" i="8"/>
  <c r="BE158" i="8"/>
  <c r="BE159" i="8"/>
  <c r="BE161" i="8"/>
  <c r="BE192" i="8"/>
  <c r="BE193" i="8"/>
  <c r="J89" i="7"/>
  <c r="BE144" i="7"/>
  <c r="BE169" i="7"/>
  <c r="BE177" i="7"/>
  <c r="BE178" i="7"/>
  <c r="BE187" i="7"/>
  <c r="BE188" i="7"/>
  <c r="BE195" i="7"/>
  <c r="BE210" i="7"/>
  <c r="BE211" i="7"/>
  <c r="BE222" i="7"/>
  <c r="BE225" i="7"/>
  <c r="BE268" i="7"/>
  <c r="BE277" i="7"/>
  <c r="BE279" i="7"/>
  <c r="BE280" i="7"/>
  <c r="J124" i="6"/>
  <c r="J98" i="6" s="1"/>
  <c r="BE153" i="7"/>
  <c r="BE154" i="7"/>
  <c r="BE157" i="7"/>
  <c r="BE160" i="7"/>
  <c r="BE163" i="7"/>
  <c r="BE166" i="7"/>
  <c r="BE168" i="7"/>
  <c r="BE186" i="7"/>
  <c r="BE189" i="7"/>
  <c r="BE190" i="7"/>
  <c r="BE226" i="7"/>
  <c r="BE228" i="7"/>
  <c r="BE241" i="7"/>
  <c r="BE267" i="7"/>
  <c r="BE272" i="7"/>
  <c r="BE273" i="7"/>
  <c r="BE181" i="7"/>
  <c r="F92" i="7"/>
  <c r="BE138" i="7"/>
  <c r="BE148" i="7"/>
  <c r="BE159" i="7"/>
  <c r="BE175" i="7"/>
  <c r="BE184" i="7"/>
  <c r="BE198" i="7"/>
  <c r="BE199" i="7"/>
  <c r="BE202" i="7"/>
  <c r="BE204" i="7"/>
  <c r="BE214" i="7"/>
  <c r="BE249" i="7"/>
  <c r="BE250" i="7"/>
  <c r="BE270" i="7"/>
  <c r="E116" i="7"/>
  <c r="BE129" i="7"/>
  <c r="BE141" i="7"/>
  <c r="BE142" i="7"/>
  <c r="BE151" i="7"/>
  <c r="BE165" i="7"/>
  <c r="BE179" i="7"/>
  <c r="BE180" i="7"/>
  <c r="BE183" i="7"/>
  <c r="BE231" i="7"/>
  <c r="BE259" i="7"/>
  <c r="BE261" i="7"/>
  <c r="BE275" i="7"/>
  <c r="BE276" i="7"/>
  <c r="BE135" i="7"/>
  <c r="BE139" i="7"/>
  <c r="BE145" i="7"/>
  <c r="BE156" i="7"/>
  <c r="BE193" i="7"/>
  <c r="BE196" i="7"/>
  <c r="BE208" i="7"/>
  <c r="BE213" i="7"/>
  <c r="BE217" i="7"/>
  <c r="BE252" i="7"/>
  <c r="BE253" i="7"/>
  <c r="BE255" i="7"/>
  <c r="BE256" i="7"/>
  <c r="BE262" i="7"/>
  <c r="BE264" i="7"/>
  <c r="BE278" i="7"/>
  <c r="BE182" i="7"/>
  <c r="BE205" i="7"/>
  <c r="BE207" i="7"/>
  <c r="BE216" i="7"/>
  <c r="BE220" i="7"/>
  <c r="BE229" i="7"/>
  <c r="BE237" i="7"/>
  <c r="BE238" i="7"/>
  <c r="BE240" i="7"/>
  <c r="BE246" i="7"/>
  <c r="BE258" i="7"/>
  <c r="BE132" i="7"/>
  <c r="BE133" i="7"/>
  <c r="BE136" i="7"/>
  <c r="BE147" i="7"/>
  <c r="BE150" i="7"/>
  <c r="BE162" i="7"/>
  <c r="BE171" i="7"/>
  <c r="BE172" i="7"/>
  <c r="BE174" i="7"/>
  <c r="BE185" i="7"/>
  <c r="BE192" i="7"/>
  <c r="BE201" i="7"/>
  <c r="BE219" i="7"/>
  <c r="BE223" i="7"/>
  <c r="BE232" i="7"/>
  <c r="BE234" i="7"/>
  <c r="BE235" i="7"/>
  <c r="BE243" i="7"/>
  <c r="BE244" i="7"/>
  <c r="BE247" i="7"/>
  <c r="BE265" i="7"/>
  <c r="BK117" i="5"/>
  <c r="J117" i="5"/>
  <c r="J96" i="5" s="1"/>
  <c r="J89" i="6"/>
  <c r="BE136" i="6"/>
  <c r="BE143" i="6"/>
  <c r="BE144" i="6"/>
  <c r="BE145" i="6"/>
  <c r="BE148" i="6"/>
  <c r="BE165" i="6"/>
  <c r="BE166" i="6"/>
  <c r="BE184" i="6"/>
  <c r="BE197" i="6"/>
  <c r="BE206" i="6"/>
  <c r="BE207" i="6"/>
  <c r="BE213" i="6"/>
  <c r="BE215" i="6"/>
  <c r="BE224" i="6"/>
  <c r="BE230" i="6"/>
  <c r="BE242" i="6"/>
  <c r="BE244" i="6"/>
  <c r="BE254" i="6"/>
  <c r="BE255" i="6"/>
  <c r="BE262" i="6"/>
  <c r="BE265" i="6"/>
  <c r="BE268" i="6"/>
  <c r="BE272" i="6"/>
  <c r="BE128" i="6"/>
  <c r="BE134" i="6"/>
  <c r="BE140" i="6"/>
  <c r="BE149" i="6"/>
  <c r="BE162" i="6"/>
  <c r="BE164" i="6"/>
  <c r="BE167" i="6"/>
  <c r="BE179" i="6"/>
  <c r="BE189" i="6"/>
  <c r="BE191" i="6"/>
  <c r="BE200" i="6"/>
  <c r="BE211" i="6"/>
  <c r="BE218" i="6"/>
  <c r="BE232" i="6"/>
  <c r="BE243" i="6"/>
  <c r="BE245" i="6"/>
  <c r="BE260" i="6"/>
  <c r="BE131" i="6"/>
  <c r="BE132" i="6"/>
  <c r="BE135" i="6"/>
  <c r="BE141" i="6"/>
  <c r="BE151" i="6"/>
  <c r="BE154" i="6"/>
  <c r="BE157" i="6"/>
  <c r="BE160" i="6"/>
  <c r="BE161" i="6"/>
  <c r="BE169" i="6"/>
  <c r="BE170" i="6"/>
  <c r="BE180" i="6"/>
  <c r="BE190" i="6"/>
  <c r="BE199" i="6"/>
  <c r="BE203" i="6"/>
  <c r="BE205" i="6"/>
  <c r="BE219" i="6"/>
  <c r="BE237" i="6"/>
  <c r="BE252" i="6"/>
  <c r="BE256" i="6"/>
  <c r="BE257" i="6"/>
  <c r="BE263" i="6"/>
  <c r="BE264" i="6"/>
  <c r="BE267" i="6"/>
  <c r="F92" i="6"/>
  <c r="BE125" i="6"/>
  <c r="BE139" i="6"/>
  <c r="BE150" i="6"/>
  <c r="BE159" i="6"/>
  <c r="BE174" i="6"/>
  <c r="BE175" i="6"/>
  <c r="BE176" i="6"/>
  <c r="BE183" i="6"/>
  <c r="BE192" i="6"/>
  <c r="BE198" i="6"/>
  <c r="BE209" i="6"/>
  <c r="BE210" i="6"/>
  <c r="BE212" i="6"/>
  <c r="BE217" i="6"/>
  <c r="BE228" i="6"/>
  <c r="BE234" i="6"/>
  <c r="BE236" i="6"/>
  <c r="BE238" i="6"/>
  <c r="BE240" i="6"/>
  <c r="BE258" i="6"/>
  <c r="BE259" i="6"/>
  <c r="BE130" i="6"/>
  <c r="BE142" i="6"/>
  <c r="BE147" i="6"/>
  <c r="BE163" i="6"/>
  <c r="BE186" i="6"/>
  <c r="BE193" i="6"/>
  <c r="BE204" i="6"/>
  <c r="BE227" i="6"/>
  <c r="BE235" i="6"/>
  <c r="BE239" i="6"/>
  <c r="BE247" i="6"/>
  <c r="BE249" i="6"/>
  <c r="BE250" i="6"/>
  <c r="BE253" i="6"/>
  <c r="BE270" i="6"/>
  <c r="BE271" i="6"/>
  <c r="E112" i="6"/>
  <c r="BE127" i="6"/>
  <c r="BE153" i="6"/>
  <c r="BE172" i="6"/>
  <c r="BE173" i="6"/>
  <c r="BE177" i="6"/>
  <c r="BE182" i="6"/>
  <c r="BE208" i="6"/>
  <c r="BE216" i="6"/>
  <c r="BE221" i="6"/>
  <c r="BE225" i="6"/>
  <c r="BE251" i="6"/>
  <c r="BE261" i="6"/>
  <c r="BE266" i="6"/>
  <c r="BE269" i="6"/>
  <c r="BE133" i="6"/>
  <c r="BE137" i="6"/>
  <c r="BE146" i="6"/>
  <c r="BE152" i="6"/>
  <c r="BE155" i="6"/>
  <c r="BE158" i="6"/>
  <c r="BE168" i="6"/>
  <c r="BE178" i="6"/>
  <c r="BE185" i="6"/>
  <c r="BE187" i="6"/>
  <c r="BE222" i="6"/>
  <c r="BE223" i="6"/>
  <c r="BE231" i="6"/>
  <c r="BE233" i="6"/>
  <c r="BE248" i="6"/>
  <c r="BE126" i="6"/>
  <c r="BE138" i="6"/>
  <c r="BE156" i="6"/>
  <c r="BE194" i="6"/>
  <c r="BE195" i="6"/>
  <c r="BE196" i="6"/>
  <c r="BE201" i="6"/>
  <c r="BE202" i="6"/>
  <c r="BE214" i="6"/>
  <c r="BE220" i="6"/>
  <c r="BE226" i="6"/>
  <c r="BE229" i="6"/>
  <c r="BE241" i="6"/>
  <c r="BE246" i="6"/>
  <c r="BE121" i="5"/>
  <c r="BE145" i="5"/>
  <c r="BE125" i="5"/>
  <c r="BE126" i="5"/>
  <c r="BE128" i="5"/>
  <c r="BE129" i="5"/>
  <c r="E85" i="5"/>
  <c r="BE137" i="5"/>
  <c r="BE139" i="5"/>
  <c r="F92" i="5"/>
  <c r="BE119" i="5"/>
  <c r="BE135" i="5"/>
  <c r="BK117" i="4"/>
  <c r="J117" i="4"/>
  <c r="J96" i="4" s="1"/>
  <c r="J89" i="5"/>
  <c r="BE123" i="5"/>
  <c r="BE146" i="5"/>
  <c r="BE131" i="5"/>
  <c r="BE143" i="5"/>
  <c r="BE133" i="5"/>
  <c r="BE141" i="5"/>
  <c r="BE142" i="5"/>
  <c r="BE135" i="4"/>
  <c r="BE145" i="4"/>
  <c r="E85" i="4"/>
  <c r="BE123" i="4"/>
  <c r="BE141" i="4"/>
  <c r="BE143" i="4"/>
  <c r="F92" i="4"/>
  <c r="BE139" i="4"/>
  <c r="BE149" i="4"/>
  <c r="BK126" i="3"/>
  <c r="BK125" i="3"/>
  <c r="J125" i="3" s="1"/>
  <c r="J30" i="3" s="1"/>
  <c r="BE121" i="4"/>
  <c r="J89" i="4"/>
  <c r="BE127" i="4"/>
  <c r="BE137" i="4"/>
  <c r="BE147" i="4"/>
  <c r="BE119" i="4"/>
  <c r="BE125" i="4"/>
  <c r="BE129" i="4"/>
  <c r="BE131" i="4"/>
  <c r="BE151" i="4"/>
  <c r="BE133" i="4"/>
  <c r="BK3575" i="2"/>
  <c r="J3575" i="2" s="1"/>
  <c r="J109" i="2" s="1"/>
  <c r="BE310" i="3"/>
  <c r="BE316" i="3"/>
  <c r="BE327" i="3"/>
  <c r="BE332" i="3"/>
  <c r="BE337" i="3"/>
  <c r="BE348" i="3"/>
  <c r="BE352" i="3"/>
  <c r="BE446" i="3"/>
  <c r="BE453" i="3"/>
  <c r="BE470" i="3"/>
  <c r="BE472" i="3"/>
  <c r="BE556" i="3"/>
  <c r="BE600" i="3"/>
  <c r="BE602" i="3"/>
  <c r="BE608" i="3"/>
  <c r="J89" i="3"/>
  <c r="BE142" i="3"/>
  <c r="BE149" i="3"/>
  <c r="BE155" i="3"/>
  <c r="BE218" i="3"/>
  <c r="BE403" i="3"/>
  <c r="BE464" i="3"/>
  <c r="BE480" i="3"/>
  <c r="BE501" i="3"/>
  <c r="BE507" i="3"/>
  <c r="BE513" i="3"/>
  <c r="BE648" i="3"/>
  <c r="E85" i="3"/>
  <c r="F122" i="3"/>
  <c r="BE173" i="3"/>
  <c r="BE213" i="3"/>
  <c r="BE357" i="3"/>
  <c r="BE492" i="3"/>
  <c r="BE495" i="3"/>
  <c r="BE543" i="3"/>
  <c r="BE549" i="3"/>
  <c r="BE566" i="3"/>
  <c r="BE610" i="3"/>
  <c r="BE644" i="3"/>
  <c r="BE724" i="3"/>
  <c r="BE339" i="3"/>
  <c r="BE362" i="3"/>
  <c r="BE455" i="3"/>
  <c r="BE462" i="3"/>
  <c r="BE519" i="3"/>
  <c r="BE531" i="3"/>
  <c r="BE614" i="3"/>
  <c r="BE627" i="3"/>
  <c r="BE662" i="3"/>
  <c r="BE161" i="3"/>
  <c r="BE167" i="3"/>
  <c r="BE223" i="3"/>
  <c r="BE229" i="3"/>
  <c r="BE235" i="3"/>
  <c r="BE254" i="3"/>
  <c r="BE274" i="3"/>
  <c r="BE486" i="3"/>
  <c r="BE633" i="3"/>
  <c r="BE638" i="3"/>
  <c r="BE641" i="3"/>
  <c r="BE680" i="3"/>
  <c r="BE720" i="3"/>
  <c r="BE128" i="3"/>
  <c r="BE135" i="3"/>
  <c r="BE368" i="3"/>
  <c r="BE409" i="3"/>
  <c r="BE440" i="3"/>
  <c r="BE474" i="3"/>
  <c r="BE563" i="3"/>
  <c r="BE597" i="3"/>
  <c r="BE657" i="3"/>
  <c r="BE685" i="3"/>
  <c r="BE700" i="3"/>
  <c r="BE716" i="3"/>
  <c r="BE185" i="3"/>
  <c r="BE191" i="3"/>
  <c r="BE198" i="3"/>
  <c r="BE292" i="3"/>
  <c r="BE525" i="3"/>
  <c r="BE572" i="3"/>
  <c r="BE578" i="3"/>
  <c r="BE584" i="3"/>
  <c r="BE590" i="3"/>
  <c r="BE706" i="3"/>
  <c r="BE711" i="3"/>
  <c r="BE713" i="3"/>
  <c r="BE319" i="2"/>
  <c r="BE342" i="2"/>
  <c r="BE363" i="2"/>
  <c r="BE375" i="2"/>
  <c r="BE444" i="2"/>
  <c r="BE576" i="2"/>
  <c r="BE658" i="2"/>
  <c r="BE771" i="2"/>
  <c r="BE780" i="2"/>
  <c r="BE932" i="2"/>
  <c r="BE962" i="2"/>
  <c r="BE1116" i="2"/>
  <c r="BE1337" i="2"/>
  <c r="BE1817" i="2"/>
  <c r="BE2036" i="2"/>
  <c r="BE2332" i="2"/>
  <c r="BE2416" i="2"/>
  <c r="BE2432" i="2"/>
  <c r="BE2501" i="2"/>
  <c r="BE2850" i="2"/>
  <c r="BE2858" i="2"/>
  <c r="BE2918" i="2"/>
  <c r="BE2957" i="2"/>
  <c r="BE3007" i="2"/>
  <c r="BE3013" i="2"/>
  <c r="BE3280" i="2"/>
  <c r="BE3370" i="2"/>
  <c r="BE3397" i="2"/>
  <c r="BE3424" i="2"/>
  <c r="BE3552" i="2"/>
  <c r="BE3556" i="2"/>
  <c r="BE3640" i="2"/>
  <c r="BE3717" i="2"/>
  <c r="BE4008" i="2"/>
  <c r="BE4014" i="2"/>
  <c r="BE4026" i="2"/>
  <c r="BE4472" i="2"/>
  <c r="BE4606" i="2"/>
  <c r="BE4645" i="2"/>
  <c r="BE4806" i="2"/>
  <c r="BE5058" i="2"/>
  <c r="BE5177" i="2"/>
  <c r="BE5210" i="2"/>
  <c r="BE5352" i="2"/>
  <c r="BE5378" i="2"/>
  <c r="BE5401" i="2"/>
  <c r="BE5458" i="2"/>
  <c r="BE5525" i="2"/>
  <c r="BE5691" i="2"/>
  <c r="BE5719" i="2"/>
  <c r="BE5784" i="2"/>
  <c r="BE5817" i="2"/>
  <c r="BE5850" i="2"/>
  <c r="BE5856" i="2"/>
  <c r="BE5857" i="2"/>
  <c r="BE5858" i="2"/>
  <c r="BE5879" i="2"/>
  <c r="BE5881" i="2"/>
  <c r="BE5884" i="2"/>
  <c r="BE5885" i="2"/>
  <c r="BE5888" i="2"/>
  <c r="BE5906" i="2"/>
  <c r="BE5911" i="2"/>
  <c r="BE5935" i="2"/>
  <c r="BE5948" i="2"/>
  <c r="BE5958" i="2"/>
  <c r="BE5971" i="2"/>
  <c r="BE5972" i="2"/>
  <c r="BE5974" i="2"/>
  <c r="BE5976" i="2"/>
  <c r="BE5978" i="2"/>
  <c r="BE5980" i="2"/>
  <c r="BE5981" i="2"/>
  <c r="BE5982" i="2"/>
  <c r="BE5984" i="2"/>
  <c r="BE5986" i="2"/>
  <c r="BE5988" i="2"/>
  <c r="BE5990" i="2"/>
  <c r="BE5992" i="2"/>
  <c r="BE5993" i="2"/>
  <c r="BE5994" i="2"/>
  <c r="BE5998" i="2"/>
  <c r="BE5999" i="2"/>
  <c r="BE6000" i="2"/>
  <c r="BE6001" i="2"/>
  <c r="BE6002" i="2"/>
  <c r="BE6003" i="2"/>
  <c r="BE6004" i="2"/>
  <c r="BE6007" i="2"/>
  <c r="BE6022" i="2"/>
  <c r="BE6037" i="2"/>
  <c r="BE6060" i="2"/>
  <c r="BE6090" i="2"/>
  <c r="BE6120" i="2"/>
  <c r="BE6137" i="2"/>
  <c r="BE6155" i="2"/>
  <c r="BE6172" i="2"/>
  <c r="BE6189" i="2"/>
  <c r="BE6210" i="2"/>
  <c r="BE6221" i="2"/>
  <c r="BE6224" i="2"/>
  <c r="BE6234" i="2"/>
  <c r="BE6236" i="2"/>
  <c r="BE6257" i="2"/>
  <c r="BE6260" i="2"/>
  <c r="BE6277" i="2"/>
  <c r="BE6279" i="2"/>
  <c r="BE6282" i="2"/>
  <c r="BE6291" i="2"/>
  <c r="BE6300" i="2"/>
  <c r="BE6308" i="2"/>
  <c r="BE6316" i="2"/>
  <c r="BE6324" i="2"/>
  <c r="BE6333" i="2"/>
  <c r="BE6336" i="2"/>
  <c r="BE6364" i="2"/>
  <c r="BE6392" i="2"/>
  <c r="BE6421" i="2"/>
  <c r="BE6428" i="2"/>
  <c r="BE6445" i="2"/>
  <c r="BE6463" i="2"/>
  <c r="BE6466" i="2"/>
  <c r="BE6481" i="2"/>
  <c r="BE6487" i="2"/>
  <c r="BE6502" i="2"/>
  <c r="BE6517" i="2"/>
  <c r="BE6532" i="2"/>
  <c r="BE6547" i="2"/>
  <c r="BE6561" i="2"/>
  <c r="BE6563" i="2"/>
  <c r="BE6578" i="2"/>
  <c r="BE6593" i="2"/>
  <c r="BE6608" i="2"/>
  <c r="BE6611" i="2"/>
  <c r="BE6645" i="2"/>
  <c r="BE6654" i="2"/>
  <c r="BE6664" i="2"/>
  <c r="BE6684" i="2"/>
  <c r="BE6729" i="2"/>
  <c r="BE6744" i="2"/>
  <c r="BE6759" i="2"/>
  <c r="BE6761" i="2"/>
  <c r="BE6790" i="2"/>
  <c r="BE6807" i="2"/>
  <c r="BE6837" i="2"/>
  <c r="BE6839" i="2"/>
  <c r="BE6879" i="2"/>
  <c r="BE6882" i="2"/>
  <c r="BE6905" i="2"/>
  <c r="BE6911" i="2"/>
  <c r="BE6920" i="2"/>
  <c r="BE6929" i="2"/>
  <c r="BE6938" i="2"/>
  <c r="BE7005" i="2"/>
  <c r="BE7072" i="2"/>
  <c r="BE7135" i="2"/>
  <c r="BE7143" i="2"/>
  <c r="BE7330" i="2"/>
  <c r="BE7344" i="2"/>
  <c r="BE7436" i="2"/>
  <c r="BE7528" i="2"/>
  <c r="BE7542" i="2"/>
  <c r="BE7556" i="2"/>
  <c r="E135" i="2"/>
  <c r="BE245" i="2"/>
  <c r="BE251" i="2"/>
  <c r="BE352" i="2"/>
  <c r="BE508" i="2"/>
  <c r="BE646" i="2"/>
  <c r="BE750" i="2"/>
  <c r="BE756" i="2"/>
  <c r="BE762" i="2"/>
  <c r="BE984" i="2"/>
  <c r="BE1054" i="2"/>
  <c r="BE1109" i="2"/>
  <c r="BE1217" i="2"/>
  <c r="BE1640" i="2"/>
  <c r="BE1696" i="2"/>
  <c r="BE2235" i="2"/>
  <c r="BE2295" i="2"/>
  <c r="BE2368" i="2"/>
  <c r="BE2514" i="2"/>
  <c r="BE2747" i="2"/>
  <c r="BE2814" i="2"/>
  <c r="BE2835" i="2"/>
  <c r="BE3338" i="2"/>
  <c r="BE3526" i="2"/>
  <c r="BE3560" i="2"/>
  <c r="BE3605" i="2"/>
  <c r="BE3607" i="2"/>
  <c r="BE3723" i="2"/>
  <c r="BE3732" i="2"/>
  <c r="BE3734" i="2"/>
  <c r="BE3843" i="2"/>
  <c r="BE3951" i="2"/>
  <c r="BE3993" i="2"/>
  <c r="BE4812" i="2"/>
  <c r="BE5345" i="2"/>
  <c r="BE5349" i="2"/>
  <c r="BE5364" i="2"/>
  <c r="BE5373" i="2"/>
  <c r="BE5384" i="2"/>
  <c r="BE5424" i="2"/>
  <c r="BE5429" i="2"/>
  <c r="BE5560" i="2"/>
  <c r="BE5609" i="2"/>
  <c r="BE5872" i="2"/>
  <c r="BE5878" i="2"/>
  <c r="BE5882" i="2"/>
  <c r="BE148" i="2"/>
  <c r="BE224" i="2"/>
  <c r="BE308" i="2"/>
  <c r="BE381" i="2"/>
  <c r="BE580" i="2"/>
  <c r="BE630" i="2"/>
  <c r="BE724" i="2"/>
  <c r="BE730" i="2"/>
  <c r="BE737" i="2"/>
  <c r="BE998" i="2"/>
  <c r="BE1506" i="2"/>
  <c r="BE1517" i="2"/>
  <c r="BE1597" i="2"/>
  <c r="BE1838" i="2"/>
  <c r="BE1914" i="2"/>
  <c r="BE1945" i="2"/>
  <c r="BE1967" i="2"/>
  <c r="BE2331" i="2"/>
  <c r="BE2341" i="2"/>
  <c r="BE2519" i="2"/>
  <c r="BE2994" i="2"/>
  <c r="BE3146" i="2"/>
  <c r="BE3309" i="2"/>
  <c r="BE3365" i="2"/>
  <c r="BE4716" i="2"/>
  <c r="BE4761" i="2"/>
  <c r="BE5079" i="2"/>
  <c r="BE5240" i="2"/>
  <c r="BE5477" i="2"/>
  <c r="BE5538" i="2"/>
  <c r="BE5549" i="2"/>
  <c r="BE5618" i="2"/>
  <c r="BE5852" i="2"/>
  <c r="BE5855" i="2"/>
  <c r="BE199" i="2"/>
  <c r="BE291" i="2"/>
  <c r="BE461" i="2"/>
  <c r="BE694" i="2"/>
  <c r="BE700" i="2"/>
  <c r="BE706" i="2"/>
  <c r="BE1149" i="2"/>
  <c r="BE1482" i="2"/>
  <c r="BE1796" i="2"/>
  <c r="BE2345" i="2"/>
  <c r="BE2348" i="2"/>
  <c r="BE2352" i="2"/>
  <c r="BE2357" i="2"/>
  <c r="BE2362" i="2"/>
  <c r="BE2529" i="2"/>
  <c r="BE2543" i="2"/>
  <c r="BE2581" i="2"/>
  <c r="BE2588" i="2"/>
  <c r="BE2647" i="2"/>
  <c r="BE2697" i="2"/>
  <c r="BE3060" i="2"/>
  <c r="BE3429" i="2"/>
  <c r="BE3456" i="2"/>
  <c r="BE3494" i="2"/>
  <c r="BE3504" i="2"/>
  <c r="BE3508" i="2"/>
  <c r="BE3513" i="2"/>
  <c r="BE3620" i="2"/>
  <c r="BE3856" i="2"/>
  <c r="BE3887" i="2"/>
  <c r="BE3896" i="2"/>
  <c r="BE4329" i="2"/>
  <c r="BE4428" i="2"/>
  <c r="BE4442" i="2"/>
  <c r="BE4684" i="2"/>
  <c r="BE4701" i="2"/>
  <c r="BE5065" i="2"/>
  <c r="BE5072" i="2"/>
  <c r="BE5472" i="2"/>
  <c r="BE5490" i="2"/>
  <c r="BE5499" i="2"/>
  <c r="BE5501" i="2"/>
  <c r="BE5512" i="2"/>
  <c r="BE5574" i="2"/>
  <c r="BE5602" i="2"/>
  <c r="BE5633" i="2"/>
  <c r="BE5678" i="2"/>
  <c r="BE5767" i="2"/>
  <c r="BE5860" i="2"/>
  <c r="BE5864" i="2"/>
  <c r="BE5873" i="2"/>
  <c r="BE5880" i="2"/>
  <c r="BE5883" i="2"/>
  <c r="BE297" i="2"/>
  <c r="BE369" i="2"/>
  <c r="BE388" i="2"/>
  <c r="BE394" i="2"/>
  <c r="BE503" i="2"/>
  <c r="BE947" i="2"/>
  <c r="BE1494" i="2"/>
  <c r="BE1638" i="2"/>
  <c r="BE2301" i="2"/>
  <c r="BE2384" i="2"/>
  <c r="BE2524" i="2"/>
  <c r="BE2879" i="2"/>
  <c r="BE2885" i="2"/>
  <c r="BE2988" i="2"/>
  <c r="BE3500" i="2"/>
  <c r="BE3517" i="2"/>
  <c r="BE3538" i="2"/>
  <c r="BE3637" i="2"/>
  <c r="BE3649" i="2"/>
  <c r="BE3705" i="2"/>
  <c r="BE3707" i="2"/>
  <c r="BE3709" i="2"/>
  <c r="BE3743" i="2"/>
  <c r="BE3749" i="2"/>
  <c r="BE3779" i="2"/>
  <c r="BE3781" i="2"/>
  <c r="BE3796" i="2"/>
  <c r="BE4384" i="2"/>
  <c r="BE5099" i="2"/>
  <c r="BE5225" i="2"/>
  <c r="BE5398" i="2"/>
  <c r="BE5588" i="2"/>
  <c r="BE5745" i="2"/>
  <c r="BE5861" i="2"/>
  <c r="BE5870" i="2"/>
  <c r="BE5871" i="2"/>
  <c r="BE5875" i="2"/>
  <c r="F92" i="2"/>
  <c r="BE208" i="2"/>
  <c r="BE271" i="2"/>
  <c r="BE330" i="2"/>
  <c r="BE400" i="2"/>
  <c r="BE419" i="2"/>
  <c r="BE435" i="2"/>
  <c r="BE450" i="2"/>
  <c r="BE595" i="2"/>
  <c r="BE599" i="2"/>
  <c r="BE712" i="2"/>
  <c r="BE744" i="2"/>
  <c r="BE789" i="2"/>
  <c r="BE1963" i="2"/>
  <c r="BE2056" i="2"/>
  <c r="BE2116" i="2"/>
  <c r="BE2175" i="2"/>
  <c r="BE2307" i="2"/>
  <c r="BE2448" i="2"/>
  <c r="BE2475" i="2"/>
  <c r="BE2864" i="2"/>
  <c r="BE3069" i="2"/>
  <c r="BE3482" i="2"/>
  <c r="BE3536" i="2"/>
  <c r="BE3564" i="2"/>
  <c r="BE3568" i="2"/>
  <c r="BE3573" i="2"/>
  <c r="BE3618" i="2"/>
  <c r="BE3635" i="2"/>
  <c r="BE3757" i="2"/>
  <c r="BE3777" i="2"/>
  <c r="BE3788" i="2"/>
  <c r="BE3799" i="2"/>
  <c r="BE3909" i="2"/>
  <c r="BE4335" i="2"/>
  <c r="BE4456" i="2"/>
  <c r="BE5051" i="2"/>
  <c r="BE5290" i="2"/>
  <c r="BE5296" i="2"/>
  <c r="BE5297" i="2"/>
  <c r="BE5299" i="2"/>
  <c r="BE5391" i="2"/>
  <c r="BE5410" i="2"/>
  <c r="BE5463" i="2"/>
  <c r="BE5581" i="2"/>
  <c r="BE5639" i="2"/>
  <c r="BE5652" i="2"/>
  <c r="BE5658" i="2"/>
  <c r="BE5664" i="2"/>
  <c r="BE5667" i="2"/>
  <c r="BE5689" i="2"/>
  <c r="BE5851" i="2"/>
  <c r="BE5859" i="2"/>
  <c r="BE5862" i="2"/>
  <c r="J89" i="2"/>
  <c r="BE482" i="2"/>
  <c r="BE535" i="2"/>
  <c r="BE540" i="2"/>
  <c r="BE544" i="2"/>
  <c r="BE635" i="2"/>
  <c r="BE718" i="2"/>
  <c r="BE1471" i="2"/>
  <c r="BE1718" i="2"/>
  <c r="BE1774" i="2"/>
  <c r="BE2023" i="2"/>
  <c r="BE2313" i="2"/>
  <c r="BE2319" i="2"/>
  <c r="BE2323" i="2"/>
  <c r="BE2337" i="2"/>
  <c r="BE2400" i="2"/>
  <c r="BE2509" i="2"/>
  <c r="BE2890" i="2"/>
  <c r="BE2909" i="2"/>
  <c r="BE3024" i="2"/>
  <c r="BE3044" i="2"/>
  <c r="BE3137" i="2"/>
  <c r="BE3466" i="2"/>
  <c r="BE3472" i="2"/>
  <c r="BE3488" i="2"/>
  <c r="BE3540" i="2"/>
  <c r="BE3544" i="2"/>
  <c r="BE3548" i="2"/>
  <c r="BE3577" i="2"/>
  <c r="BE3588" i="2"/>
  <c r="BE3590" i="2"/>
  <c r="BE3869" i="2"/>
  <c r="BE3930" i="2"/>
  <c r="BE4154" i="2"/>
  <c r="BE5119" i="2"/>
  <c r="BE5144" i="2"/>
  <c r="BE5305" i="2"/>
  <c r="BE5325" i="2"/>
  <c r="BE5626" i="2"/>
  <c r="BE5747" i="2"/>
  <c r="BE5750" i="2"/>
  <c r="BE5853" i="2"/>
  <c r="BE5854" i="2"/>
  <c r="BE5866" i="2"/>
  <c r="BE5868" i="2"/>
  <c r="BE5877" i="2"/>
  <c r="F34" i="2"/>
  <c r="BA95" i="1" s="1"/>
  <c r="F35" i="2"/>
  <c r="BB95" i="1" s="1"/>
  <c r="J34" i="3"/>
  <c r="AW96" i="1" s="1"/>
  <c r="F34" i="4"/>
  <c r="BA97" i="1" s="1"/>
  <c r="F36" i="4"/>
  <c r="BC97" i="1" s="1"/>
  <c r="F35" i="4"/>
  <c r="BB97" i="1" s="1"/>
  <c r="F37" i="4"/>
  <c r="BD97" i="1"/>
  <c r="J34" i="4"/>
  <c r="AW97" i="1"/>
  <c r="J34" i="5"/>
  <c r="AW98" i="1"/>
  <c r="F37" i="5"/>
  <c r="BD98" i="1"/>
  <c r="F35" i="5"/>
  <c r="BB98" i="1"/>
  <c r="F36" i="5"/>
  <c r="BC98" i="1"/>
  <c r="J34" i="6"/>
  <c r="AW99" i="1"/>
  <c r="F36" i="7"/>
  <c r="BC100" i="1"/>
  <c r="F34" i="7"/>
  <c r="BA100" i="1"/>
  <c r="F37" i="7"/>
  <c r="BD100" i="1"/>
  <c r="F34" i="9"/>
  <c r="BA102" i="1"/>
  <c r="F34" i="10"/>
  <c r="BA103" i="1" s="1"/>
  <c r="F36" i="10"/>
  <c r="BC103" i="1" s="1"/>
  <c r="J34" i="10"/>
  <c r="AW103" i="1"/>
  <c r="F35" i="10"/>
  <c r="BB103" i="1" s="1"/>
  <c r="F37" i="10"/>
  <c r="BD103" i="1" s="1"/>
  <c r="F37" i="2"/>
  <c r="BD95" i="1" s="1"/>
  <c r="F36" i="2"/>
  <c r="BC95" i="1" s="1"/>
  <c r="F34" i="3"/>
  <c r="BA96" i="1" s="1"/>
  <c r="F36" i="3"/>
  <c r="BC96" i="1" s="1"/>
  <c r="F34" i="5"/>
  <c r="BA98" i="1" s="1"/>
  <c r="F34" i="6"/>
  <c r="BA99" i="1" s="1"/>
  <c r="F37" i="6"/>
  <c r="BD99" i="1" s="1"/>
  <c r="F35" i="7"/>
  <c r="BB100" i="1" s="1"/>
  <c r="F34" i="8"/>
  <c r="BA101" i="1" s="1"/>
  <c r="F37" i="8"/>
  <c r="BD101" i="1" s="1"/>
  <c r="F35" i="9"/>
  <c r="BB102" i="1" s="1"/>
  <c r="F37" i="9"/>
  <c r="BD102" i="1" s="1"/>
  <c r="J34" i="2"/>
  <c r="AW95" i="1" s="1"/>
  <c r="F35" i="3"/>
  <c r="BB96" i="1" s="1"/>
  <c r="F37" i="3"/>
  <c r="BD96" i="1" s="1"/>
  <c r="F35" i="6"/>
  <c r="BB99" i="1" s="1"/>
  <c r="F36" i="6"/>
  <c r="BC99" i="1" s="1"/>
  <c r="J34" i="7"/>
  <c r="AW100" i="1" s="1"/>
  <c r="F36" i="8"/>
  <c r="BC101" i="1" s="1"/>
  <c r="J34" i="8"/>
  <c r="AW101" i="1" s="1"/>
  <c r="F35" i="8"/>
  <c r="BB101" i="1" s="1"/>
  <c r="J34" i="9"/>
  <c r="AW102" i="1" s="1"/>
  <c r="F36" i="9"/>
  <c r="BC102" i="1" s="1"/>
  <c r="J147" i="2" l="1"/>
  <c r="J98" i="2" s="1"/>
  <c r="J96" i="9"/>
  <c r="J30" i="9"/>
  <c r="J126" i="9"/>
  <c r="J98" i="9" s="1"/>
  <c r="P124" i="8"/>
  <c r="P123" i="8"/>
  <c r="AU101" i="1" s="1"/>
  <c r="P127" i="7"/>
  <c r="P126" i="7" s="1"/>
  <c r="AU100" i="1" s="1"/>
  <c r="R123" i="6"/>
  <c r="R122" i="6"/>
  <c r="T146" i="2"/>
  <c r="T127" i="7"/>
  <c r="T126" i="7" s="1"/>
  <c r="P123" i="6"/>
  <c r="P122" i="6" s="1"/>
  <c r="AU99" i="1" s="1"/>
  <c r="T124" i="8"/>
  <c r="T123" i="8" s="1"/>
  <c r="P126" i="3"/>
  <c r="P125" i="3"/>
  <c r="AU96" i="1" s="1"/>
  <c r="BK123" i="6"/>
  <c r="J123" i="6" s="1"/>
  <c r="J97" i="6" s="1"/>
  <c r="P146" i="2"/>
  <c r="P145" i="2" s="1"/>
  <c r="AU95" i="1" s="1"/>
  <c r="P125" i="9"/>
  <c r="P124" i="9" s="1"/>
  <c r="AU102" i="1" s="1"/>
  <c r="R3575" i="2"/>
  <c r="R145" i="2" s="1"/>
  <c r="R125" i="9"/>
  <c r="R124" i="9" s="1"/>
  <c r="R127" i="7"/>
  <c r="R126" i="7" s="1"/>
  <c r="T3575" i="2"/>
  <c r="R124" i="8"/>
  <c r="R123" i="8" s="1"/>
  <c r="R125" i="10"/>
  <c r="R124" i="10"/>
  <c r="BK127" i="7"/>
  <c r="J127" i="7"/>
  <c r="J97" i="7" s="1"/>
  <c r="R126" i="3"/>
  <c r="R125" i="3"/>
  <c r="T125" i="10"/>
  <c r="T124" i="10" s="1"/>
  <c r="P125" i="10"/>
  <c r="P124" i="10" s="1"/>
  <c r="AU103" i="1" s="1"/>
  <c r="J125" i="9"/>
  <c r="J97" i="9"/>
  <c r="BK125" i="10"/>
  <c r="BK124" i="10" s="1"/>
  <c r="J124" i="10" s="1"/>
  <c r="J30" i="10" s="1"/>
  <c r="AG103" i="1" s="1"/>
  <c r="AN103" i="1" s="1"/>
  <c r="AG102" i="1"/>
  <c r="AG101" i="1"/>
  <c r="J96" i="8"/>
  <c r="J124" i="8"/>
  <c r="J97" i="8"/>
  <c r="AG96" i="1"/>
  <c r="J126" i="3"/>
  <c r="J97" i="3" s="1"/>
  <c r="J96" i="3"/>
  <c r="BK145" i="2"/>
  <c r="J145" i="2" s="1"/>
  <c r="J30" i="2" s="1"/>
  <c r="AG95" i="1" s="1"/>
  <c r="J30" i="4"/>
  <c r="AG97" i="1" s="1"/>
  <c r="F33" i="5"/>
  <c r="AZ98" i="1"/>
  <c r="J33" i="6"/>
  <c r="AV99" i="1" s="1"/>
  <c r="AT99" i="1" s="1"/>
  <c r="J33" i="9"/>
  <c r="AV102" i="1" s="1"/>
  <c r="AT102" i="1" s="1"/>
  <c r="AN102" i="1" s="1"/>
  <c r="F33" i="3"/>
  <c r="AZ96" i="1" s="1"/>
  <c r="J33" i="10"/>
  <c r="AV103" i="1" s="1"/>
  <c r="AT103" i="1" s="1"/>
  <c r="J33" i="2"/>
  <c r="AV95" i="1" s="1"/>
  <c r="AT95" i="1" s="1"/>
  <c r="J33" i="3"/>
  <c r="AV96" i="1" s="1"/>
  <c r="AT96" i="1" s="1"/>
  <c r="AN96" i="1" s="1"/>
  <c r="BB94" i="1"/>
  <c r="W31" i="1" s="1"/>
  <c r="J33" i="4"/>
  <c r="AV97" i="1"/>
  <c r="AT97" i="1"/>
  <c r="F33" i="6"/>
  <c r="AZ99" i="1" s="1"/>
  <c r="F33" i="9"/>
  <c r="AZ102" i="1" s="1"/>
  <c r="F33" i="2"/>
  <c r="AZ95" i="1" s="1"/>
  <c r="F33" i="4"/>
  <c r="AZ97" i="1"/>
  <c r="J30" i="5"/>
  <c r="AG98" i="1" s="1"/>
  <c r="F33" i="7"/>
  <c r="AZ100" i="1" s="1"/>
  <c r="F33" i="8"/>
  <c r="AZ101" i="1" s="1"/>
  <c r="F33" i="10"/>
  <c r="AZ103" i="1"/>
  <c r="J33" i="5"/>
  <c r="AV98" i="1" s="1"/>
  <c r="AT98" i="1" s="1"/>
  <c r="J33" i="7"/>
  <c r="AV100" i="1"/>
  <c r="AT100" i="1" s="1"/>
  <c r="J33" i="8"/>
  <c r="AV101" i="1" s="1"/>
  <c r="AT101" i="1" s="1"/>
  <c r="AN101" i="1" s="1"/>
  <c r="BA94" i="1"/>
  <c r="AW94" i="1"/>
  <c r="AK30" i="1" s="1"/>
  <c r="BD94" i="1"/>
  <c r="W33" i="1"/>
  <c r="BC94" i="1"/>
  <c r="W32" i="1" s="1"/>
  <c r="T145" i="2" l="1"/>
  <c r="J96" i="10"/>
  <c r="J125" i="10"/>
  <c r="J97" i="10"/>
  <c r="BK126" i="7"/>
  <c r="J126" i="7" s="1"/>
  <c r="J96" i="7" s="1"/>
  <c r="BK122" i="6"/>
  <c r="J122" i="6" s="1"/>
  <c r="J96" i="6" s="1"/>
  <c r="J39" i="10"/>
  <c r="J39" i="9"/>
  <c r="J39" i="8"/>
  <c r="AN98" i="1"/>
  <c r="AN97" i="1"/>
  <c r="J39" i="5"/>
  <c r="J39" i="4"/>
  <c r="AN95" i="1"/>
  <c r="J96" i="2"/>
  <c r="J39" i="3"/>
  <c r="J39" i="2"/>
  <c r="AU94" i="1"/>
  <c r="AX94" i="1"/>
  <c r="W30" i="1"/>
  <c r="AZ94" i="1"/>
  <c r="W29" i="1" s="1"/>
  <c r="AY94" i="1"/>
  <c r="J30" i="6" l="1"/>
  <c r="AG99" i="1" s="1"/>
  <c r="AN99" i="1" s="1"/>
  <c r="J30" i="7"/>
  <c r="AG100" i="1"/>
  <c r="AN100" i="1" s="1"/>
  <c r="AV94" i="1"/>
  <c r="AK29" i="1" s="1"/>
  <c r="J39" i="7" l="1"/>
  <c r="J39" i="6"/>
  <c r="AT94" i="1"/>
  <c r="AG94" i="1"/>
  <c r="AK26" i="1" s="1"/>
  <c r="AN94" i="1" l="1"/>
  <c r="AK35" i="1"/>
</calcChain>
</file>

<file path=xl/sharedStrings.xml><?xml version="1.0" encoding="utf-8"?>
<sst xmlns="http://schemas.openxmlformats.org/spreadsheetml/2006/main" count="85585" uniqueCount="6196">
  <si>
    <t>Export Komplet</t>
  </si>
  <si>
    <t/>
  </si>
  <si>
    <t>2.0</t>
  </si>
  <si>
    <t>False</t>
  </si>
  <si>
    <t>{d0db5f8a-69c8-4ea1-a762-8f7438ba786c}</t>
  </si>
  <si>
    <t>&gt;&gt;  skryté sloupce  &lt;&lt;</t>
  </si>
  <si>
    <t>0,01</t>
  </si>
  <si>
    <t>21</t>
  </si>
  <si>
    <t>15</t>
  </si>
  <si>
    <t>REKAPITULACE STAVBY</t>
  </si>
  <si>
    <t>v ---  níže se nacházejí doplnkové a pomocné údaje k sestavám  --- v</t>
  </si>
  <si>
    <t>Návod na vyplnění</t>
  </si>
  <si>
    <t>0,001</t>
  </si>
  <si>
    <t>Kód:</t>
  </si>
  <si>
    <t>2023-03</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</si>
  <si>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</si>
  <si>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</si>
  <si>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Rekonstrukce objektu Bubenečského nádraží</t>
  </si>
  <si>
    <t>KSO:</t>
  </si>
  <si>
    <t>801 4</t>
  </si>
  <si>
    <t>CC-CZ:</t>
  </si>
  <si>
    <t>126</t>
  </si>
  <si>
    <t>Místo:</t>
  </si>
  <si>
    <t>Goetheho č.p. 61 v k.ú. Bubeneč, Praha 6</t>
  </si>
  <si>
    <t>Datum:</t>
  </si>
  <si>
    <t>8. 3. 2023</t>
  </si>
  <si>
    <t>CZ-CPV:</t>
  </si>
  <si>
    <t>45000000-7</t>
  </si>
  <si>
    <t>CZ-CPA:</t>
  </si>
  <si>
    <t>41.00.28</t>
  </si>
  <si>
    <t>Zadavatel:</t>
  </si>
  <si>
    <t>IČ:</t>
  </si>
  <si>
    <t>00063703</t>
  </si>
  <si>
    <t>Městská část Praha 6</t>
  </si>
  <si>
    <t>DIČ:</t>
  </si>
  <si>
    <t>Uchazeč:</t>
  </si>
  <si>
    <t>Vyplň údaj</t>
  </si>
  <si>
    <t>Projektant:</t>
  </si>
  <si>
    <t>70735352</t>
  </si>
  <si>
    <t>ing. arch. Ondřej Tuček</t>
  </si>
  <si>
    <t>CZ7509300106</t>
  </si>
  <si>
    <t>True</t>
  </si>
  <si>
    <t>Zpracovatel:</t>
  </si>
  <si>
    <t>Poznámka:</t>
  </si>
  <si>
    <t>Celková rekonstrukce objektu bývalého nádraží spojená se změnou funkce na víceúčelové společenské zařízení. Celková oprava fasády budovy, úprava okenních a dveřních otvorů, oprava poškozených částí krovu, výměna střešní krytiny, nové oplechování říms, parapetů, žlabů a svodů, nové servisní lávky, nový hromosvod, úprava chodníku, nová dlažba peronu a okolí nádraží, nová parkovací stání, demolice části vnitřních příček, otvory v nosných stěnách, úprava vnitřních dveřních otvorů a jejich výplní, nové elektroinstalace, zdravotechnické instalace, topení a VZT.</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</si>
  <si>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</si>
  <si>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</si>
  <si>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</si>
  <si>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</si>
  <si>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</si>
  <si>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</si>
  <si>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</si>
  <si>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</si>
  <si>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</si>
  <si>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</si>
  <si>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</si>
  <si>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</si>
  <si>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</si>
  <si>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</si>
  <si>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</si>
  <si>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</si>
  <si>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</si>
  <si>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</si>
  <si>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</si>
  <si>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</si>
  <si>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</si>
  <si>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</si>
  <si>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</si>
  <si>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</si>
  <si>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</si>
  <si>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</si>
  <si>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</si>
  <si>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</si>
  <si>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</si>
  <si>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</si>
  <si>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</si>
  <si>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</si>
  <si>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</si>
  <si>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</si>
  <si>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</si>
  <si>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</si>
  <si>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</si>
  <si>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</si>
  <si>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</si>
  <si>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</si>
  <si>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</si>
  <si>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</si>
  <si>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</si>
  <si>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</si>
  <si>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</si>
  <si>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01</t>
  </si>
  <si>
    <t>Stavební a konstrukční část</t>
  </si>
  <si>
    <t>STA</t>
  </si>
  <si>
    <t>1</t>
  </si>
  <si>
    <t>{55f864dc-26d2-4896-8417-1fb8449f1e19}</t>
  </si>
  <si>
    <t>2</t>
  </si>
  <si>
    <t>SO 02</t>
  </si>
  <si>
    <t xml:space="preserve"> Dopravní řešení (DOP)</t>
  </si>
  <si>
    <t>{0684cf52-37e4-4978-b1d4-e5f17ce0733f}</t>
  </si>
  <si>
    <t>SO 03</t>
  </si>
  <si>
    <t>Gastrotechnologie (GA)</t>
  </si>
  <si>
    <t>{df2abb7f-9bc0-430a-ac99-6c972830a04a}</t>
  </si>
  <si>
    <t>SO 04</t>
  </si>
  <si>
    <t>Odběrné plynové zařízení (OPZ)</t>
  </si>
  <si>
    <t>{46cb29c6-b2c0-4efa-9a0b-1e657adc7145}</t>
  </si>
  <si>
    <t>SO 05</t>
  </si>
  <si>
    <t>Elektroinstalace (SIL+SLA)</t>
  </si>
  <si>
    <t>{9e69583b-eba0-4249-8021-25d6c492b111}</t>
  </si>
  <si>
    <t>SO 06</t>
  </si>
  <si>
    <t>Vytápění a chlazení (VYT)</t>
  </si>
  <si>
    <t>{c3b31aee-0629-48b3-b0e7-2fcda952982c}</t>
  </si>
  <si>
    <t>SO 07</t>
  </si>
  <si>
    <t>Vzduchotechnika (VZT)</t>
  </si>
  <si>
    <t>{8ac13cf3-5f31-4521-aee4-053ac2b4e12d}</t>
  </si>
  <si>
    <t>SO 08</t>
  </si>
  <si>
    <t>Zdravotně technické instalace (ZTI)</t>
  </si>
  <si>
    <t>{f50f1b5d-3ac7-47b9-9a6b-4a1e77a13987}</t>
  </si>
  <si>
    <t>OST</t>
  </si>
  <si>
    <t>Ostatní a vedlejší náklady</t>
  </si>
  <si>
    <t>{a4732201-01e3-476a-bf4e-e0f17f063bcc}</t>
  </si>
  <si>
    <t>KRYCÍ LIST SOUPISU PRACÍ</t>
  </si>
  <si>
    <t>Objekt:</t>
  </si>
  <si>
    <t>SO 01 - Stavební a konstrukční část</t>
  </si>
  <si>
    <t>Pokud se ve stavebním rozpočtu vyskytují obchodní názvy materiálů, slouží pouze pro vyjádření vlastností materiálů a mohou být nahrazeny materiály se stejnými nebo lepšími vlastnostmi. Při naceňování je nutné brát v úvahu celkovou projektovou dokumentaci. Jedná se o orientační výkazy výměr, které je nutno ověřit dodavatelskou firmou. V případě nesrovnalostí je nutné kontaktovat projektanta. Součástí nabídkové ceny musí být veškeré náklady, aby cena byla konečná. Každým uchazečem vyplněná položka musí obsahovat veškeré technicky a logicky dovoditélné součásti dodávky a montáže. Označení výrobků konkrétním výrobcem v projektu stavby vyjadřuje standard požadované kvality. Pokud uchazeč nabídne produkt od jiného výrobce je povinen dodržet standard a zároveň, přejímá odpovědnost za správnost náhrady - splnění všech parametrů a koordinaci se všemi navazujícími profesemi, eventuelní nutnost úpravy projektu pro výběr zhotovitele půjde k tíží uchazeče (vybraného dodavatele). Položky níže vykázané je nutné nacenit včetně přívozu, složení, naložení, manipulace, montáže, napojení, kotvení, kování, spojovacího materiálu, povrchové úpravy, atp.</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</si>
  <si>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</si>
  <si>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</si>
  <si>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</si>
  <si>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</si>
  <si>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</si>
  <si>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</si>
  <si>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</si>
  <si>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</si>
  <si>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</si>
  <si>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</si>
  <si>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</si>
  <si>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6F - Fasáda</t>
  </si>
  <si>
    <t xml:space="preserve">    6R - Restaurátorské práce</t>
  </si>
  <si>
    <t xml:space="preserve">    6S - Sanace a hydroizolace spodní stavby</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</si>
  <si>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</si>
  <si>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</si>
  <si>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</si>
  <si>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</si>
  <si>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</si>
  <si>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</si>
  <si>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</si>
  <si>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</si>
  <si>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</si>
  <si>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</si>
  <si>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</si>
  <si>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</si>
  <si>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</si>
  <si>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772 - Podlahy z kamene</t>
  </si>
  <si>
    <t xml:space="preserve">    773 - Podlahy z litého teraca</t>
  </si>
  <si>
    <t xml:space="preserve">    775 - Podlahy skládané</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</si>
  <si>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</si>
  <si>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</si>
  <si>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</si>
  <si>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</si>
  <si>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</si>
  <si>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</si>
  <si>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</si>
  <si>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</si>
  <si>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</si>
  <si>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</si>
  <si>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</si>
  <si>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</si>
  <si>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</si>
  <si>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</si>
  <si>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</si>
  <si>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</si>
  <si>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</si>
  <si>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</si>
  <si>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</si>
  <si>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</si>
  <si>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</si>
  <si>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</si>
  <si>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122211101</t>
  </si>
  <si>
    <t>Odkopávky a prokopávky ručně zapažené i nezapažené v hornině třídy těžitelnosti I skupiny 3</t>
  </si>
  <si>
    <t>m3</t>
  </si>
  <si>
    <t>CS ÚRS 2023 01</t>
  </si>
  <si>
    <t>4</t>
  </si>
  <si>
    <t>1161771949</t>
  </si>
  <si>
    <t>Online PSC</t>
  </si>
  <si>
    <t>https://podminky.urs.cz/item/CS_URS_2023_01/122211101</t>
  </si>
  <si>
    <t>VV</t>
  </si>
  <si>
    <t>SKL.01(b)</t>
  </si>
  <si>
    <t>výkop rostlého terénu tl. 100 mm</t>
  </si>
  <si>
    <t>mč 11. vestibul(b)</t>
  </si>
  <si>
    <t>17,8*0,1</t>
  </si>
  <si>
    <t>mč 12. zádveří(b)</t>
  </si>
  <si>
    <t>11,5*0,1</t>
  </si>
  <si>
    <t>mč. 13.1 zádveří(b)</t>
  </si>
  <si>
    <t>6*0,1</t>
  </si>
  <si>
    <t>13.2 sklad(b)</t>
  </si>
  <si>
    <t>3,3*0,1</t>
  </si>
  <si>
    <t>mč 14. koupelna a WC(b)</t>
  </si>
  <si>
    <t>2*0,1</t>
  </si>
  <si>
    <t>mč 15.1 kancelář výpravčího(b)</t>
  </si>
  <si>
    <t>33,5*0,1</t>
  </si>
  <si>
    <t>mč 15.2 zázemí kanceláře(b)</t>
  </si>
  <si>
    <t>2,55*0,1</t>
  </si>
  <si>
    <t>mč 16.1 chodba(b)</t>
  </si>
  <si>
    <t>12,45*0,1</t>
  </si>
  <si>
    <t>mč 16.2 kancelář(b)</t>
  </si>
  <si>
    <t>7,9*0,1</t>
  </si>
  <si>
    <t>mč 16.3 prodej lístků(b)</t>
  </si>
  <si>
    <t>11,3*0,1</t>
  </si>
  <si>
    <t>mč 16.4 vestibul(b)</t>
  </si>
  <si>
    <t>18,65*0,1</t>
  </si>
  <si>
    <t>mč 17.1 chodba(b)</t>
  </si>
  <si>
    <t>17.2 čekárna 3. třídy(b)</t>
  </si>
  <si>
    <t>5,1*0,1</t>
  </si>
  <si>
    <t>mč 17.3 čekárna 1., 2. třídy(b)</t>
  </si>
  <si>
    <t>14,3*0,1</t>
  </si>
  <si>
    <t>mč 17.4 letní veranda(b)</t>
  </si>
  <si>
    <t>10,55*0,1</t>
  </si>
  <si>
    <t>mč 17.5 hospoda(b)</t>
  </si>
  <si>
    <t>37,65*0,1</t>
  </si>
  <si>
    <t>mč 18.1 bar(b)</t>
  </si>
  <si>
    <t>14,1*0,1</t>
  </si>
  <si>
    <t>mč 18.2 kuchyně(b)</t>
  </si>
  <si>
    <t>9,5*0,1</t>
  </si>
  <si>
    <t>mč 19.1 toaleta(b)</t>
  </si>
  <si>
    <t>10,5*0,1</t>
  </si>
  <si>
    <t>mč 19.2 toaleta(b)</t>
  </si>
  <si>
    <t>2,8*0,1</t>
  </si>
  <si>
    <t>mč 19.3 toaleta(b)</t>
  </si>
  <si>
    <t>1,5*0,1</t>
  </si>
  <si>
    <t>mč 19.4 sklad(b)</t>
  </si>
  <si>
    <t>2,65*0,1</t>
  </si>
  <si>
    <t>mč 19.5 sklad(b)</t>
  </si>
  <si>
    <t>3,5*0,1</t>
  </si>
  <si>
    <t>Součet</t>
  </si>
  <si>
    <t>131213701</t>
  </si>
  <si>
    <t>Hloubení nezapažených jam ručně s urovnáním dna do předepsaného profilu a spádu v hornině třídy těžitelnosti I skupiny 3 soudržných</t>
  </si>
  <si>
    <t>787423148</t>
  </si>
  <si>
    <t>https://podminky.urs.cz/item/CS_URS_2023_01/131213701</t>
  </si>
  <si>
    <t>SKL.07(b)</t>
  </si>
  <si>
    <t>šachta na sudy</t>
  </si>
  <si>
    <t>svahování</t>
  </si>
  <si>
    <t>15,7*0,3</t>
  </si>
  <si>
    <t>hloubení jámy</t>
  </si>
  <si>
    <t>4,15*1,5*2,9</t>
  </si>
  <si>
    <t>3</t>
  </si>
  <si>
    <t>132212331</t>
  </si>
  <si>
    <t>Hloubení nezapažených rýh šířky přes 800 do 2 000 mm ručně s urovnáním dna do předepsaného profilu a spádu v hornině třídy těžitelnosti I skupiny 3 soudržných</t>
  </si>
  <si>
    <t>-181495776</t>
  </si>
  <si>
    <t>https://podminky.urs.cz/item/CS_URS_2023_01/132212331</t>
  </si>
  <si>
    <t>exteriér - hydroizolace spodní stavby (směrem do ulice)</t>
  </si>
  <si>
    <t>jihozápad</t>
  </si>
  <si>
    <t>18,73*0,35*1</t>
  </si>
  <si>
    <t>1,9*0,35*1</t>
  </si>
  <si>
    <t>12,19*0,35*1</t>
  </si>
  <si>
    <t>1,86*0,35*1</t>
  </si>
  <si>
    <t>7,055*0,35*1</t>
  </si>
  <si>
    <t>severozápad</t>
  </si>
  <si>
    <t>9,275*0,35*1</t>
  </si>
  <si>
    <t>2,26*0,35*1</t>
  </si>
  <si>
    <t>2,56*0,35*1</t>
  </si>
  <si>
    <t>jihovýchod</t>
  </si>
  <si>
    <t>6,9*0,35*1</t>
  </si>
  <si>
    <t>174111101</t>
  </si>
  <si>
    <t>Zásyp sypaninou z jakékoliv horniny ručně s uložením výkopku ve vrstvách se zhutněním jam, šachet, rýh nebo kolem objektů v těchto vykopávkách</t>
  </si>
  <si>
    <t>-1372403810</t>
  </si>
  <si>
    <t>https://podminky.urs.cz/item/CS_URS_2023_01/174111101</t>
  </si>
  <si>
    <t>SKL.24(n)</t>
  </si>
  <si>
    <t>Mezisoučet</t>
  </si>
  <si>
    <t>5</t>
  </si>
  <si>
    <t>181912112</t>
  </si>
  <si>
    <t>Úprava pláně vyrovnáním výškových rozdílů ručně v hornině třídy těžitelnosti I skupiny 3 se zhutněním</t>
  </si>
  <si>
    <t>m2</t>
  </si>
  <si>
    <t>-585510549</t>
  </si>
  <si>
    <t>https://podminky.urs.cz/item/CS_URS_2023_01/181912112</t>
  </si>
  <si>
    <t>SKL.08(n)</t>
  </si>
  <si>
    <t>4,15*2,9</t>
  </si>
  <si>
    <t>6</t>
  </si>
  <si>
    <t>162211311</t>
  </si>
  <si>
    <t>Vodorovné přemístění výkopku nebo sypaniny stavebním kolečkem s vyprázdněním kolečka na hromady nebo do dopravního prostředku na vzdálenost do 10 m z horniny třídy těžitelnosti I, skupiny 1 až 3</t>
  </si>
  <si>
    <t>-1248377038</t>
  </si>
  <si>
    <t>https://podminky.urs.cz/item/CS_URS_2023_01/162211311</t>
  </si>
  <si>
    <t>odvoz výkopku na skládku</t>
  </si>
  <si>
    <t>24,70</t>
  </si>
  <si>
    <t>výkop šachty na sudy</t>
  </si>
  <si>
    <t>odpočet výkopku pro zpětný zásyp</t>
  </si>
  <si>
    <t>-15,7*0,3</t>
  </si>
  <si>
    <t>odvoz výkopku na mezideponii - vzdáleno 50 m</t>
  </si>
  <si>
    <t>výkop pro zpětný zásyp šachty na sudy</t>
  </si>
  <si>
    <t>7</t>
  </si>
  <si>
    <t>162211319</t>
  </si>
  <si>
    <t>Vodorovné přemístění výkopku nebo sypaniny stavebním kolečkem s vyprázdněním kolečka na hromady nebo do dopravního prostředku na vzdálenost do 10 m Příplatek za každých dalších 10 m k ceně -1311</t>
  </si>
  <si>
    <t>-1339017980</t>
  </si>
  <si>
    <t>https://podminky.urs.cz/item/CS_URS_2023_01/162211319</t>
  </si>
  <si>
    <t>odvoz výkopku na skládku - kontejneru vzdáleného 30 m</t>
  </si>
  <si>
    <t>24,70*2</t>
  </si>
  <si>
    <t>(15,7*0,3)*2</t>
  </si>
  <si>
    <t>(4,15*1,5*2,9)*2</t>
  </si>
  <si>
    <t>-(15,7*0,3)*2</t>
  </si>
  <si>
    <t>odvoz výkopku na mezideponii (tam x zpět) - vzdáleno 50 m</t>
  </si>
  <si>
    <t>(15,7*0,3)*4*2</t>
  </si>
  <si>
    <t>8</t>
  </si>
  <si>
    <t>167111101</t>
  </si>
  <si>
    <t>Nakládání, skládání a překládání neulehlého výkopku nebo sypaniny ručně nakládání, z hornin třídy těžitelnosti I, skupiny 1 až 3</t>
  </si>
  <si>
    <t>1912294203</t>
  </si>
  <si>
    <t>https://podminky.urs.cz/item/CS_URS_2023_01/167111101</t>
  </si>
  <si>
    <t>odvoz výkopku z mezideponii</t>
  </si>
  <si>
    <t>9</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</si>
  <si>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</si>
  <si>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</si>
  <si>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1027745569</t>
  </si>
  <si>
    <t>https://podminky.urs.cz/item/CS_URS_2023_01/162751117</t>
  </si>
  <si>
    <t>18,052</t>
  </si>
  <si>
    <t>10</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</si>
  <si>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</si>
  <si>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</si>
  <si>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-625404671</t>
  </si>
  <si>
    <t>https://podminky.urs.cz/item/CS_URS_2023_01/162751119</t>
  </si>
  <si>
    <t>skládka vzdálena 25 km</t>
  </si>
  <si>
    <t>24,70*15</t>
  </si>
  <si>
    <t>18,052*15</t>
  </si>
  <si>
    <t>11</t>
  </si>
  <si>
    <t>171201231</t>
  </si>
  <si>
    <t>Poplatek za uložení stavebního odpadu na recyklační skládce (skládkovné) zeminy a kamení zatříděného do Katalogu odpadů pod kódem 17 05 04</t>
  </si>
  <si>
    <t>t</t>
  </si>
  <si>
    <t>501102221</t>
  </si>
  <si>
    <t>https://podminky.urs.cz/item/CS_URS_2023_01/171201231</t>
  </si>
  <si>
    <t>24,70*1,80</t>
  </si>
  <si>
    <t>18,052*1,80</t>
  </si>
  <si>
    <t>12</t>
  </si>
  <si>
    <t>171251201</t>
  </si>
  <si>
    <t>Uložení sypaniny na skládky nebo meziskládky bez hutnění s upravením uložené sypaniny do předepsaného tvaru</t>
  </si>
  <si>
    <t>1759337815</t>
  </si>
  <si>
    <t>https://podminky.urs.cz/item/CS_URS_2023_01/171251201</t>
  </si>
  <si>
    <t>Zakládání</t>
  </si>
  <si>
    <t>13</t>
  </si>
  <si>
    <t>271532213.R-pol</t>
  </si>
  <si>
    <t>Podsyp pod základové konstrukce se zhutněním a urovnáním povrchu z kameniva hrubého, frakce 4 - 8 mm</t>
  </si>
  <si>
    <t>1594396273</t>
  </si>
  <si>
    <t>4,15*0,05*2,9</t>
  </si>
  <si>
    <t>SKL.01(n)</t>
  </si>
  <si>
    <t>259*0,05</t>
  </si>
  <si>
    <t>-2,7*0,05</t>
  </si>
  <si>
    <t>14</t>
  </si>
  <si>
    <t>273321411</t>
  </si>
  <si>
    <t>Základy z betonu železového (bez výztuže) desky z betonu bez zvláštních nároků na prostředí tř. C 20/25</t>
  </si>
  <si>
    <t>1801844829</t>
  </si>
  <si>
    <t>https://podminky.urs.cz/item/CS_URS_2023_01/273321411</t>
  </si>
  <si>
    <t>3,95*0,2*2,7</t>
  </si>
  <si>
    <t>259*0,1</t>
  </si>
  <si>
    <t>-2,7*0,1</t>
  </si>
  <si>
    <t>273351121</t>
  </si>
  <si>
    <t>Bednění základů desek zřízení</t>
  </si>
  <si>
    <t>914053209</t>
  </si>
  <si>
    <t>https://podminky.urs.cz/item/CS_URS_2023_01/273351121</t>
  </si>
  <si>
    <t>(3,95*2+2,7*2)*0,2</t>
  </si>
  <si>
    <t>16</t>
  </si>
  <si>
    <t>273351122</t>
  </si>
  <si>
    <t>Bednění základů desek odstranění</t>
  </si>
  <si>
    <t>-1594817650</t>
  </si>
  <si>
    <t>https://podminky.urs.cz/item/CS_URS_2023_01/273351122</t>
  </si>
  <si>
    <t>17</t>
  </si>
  <si>
    <t>273353111</t>
  </si>
  <si>
    <t>Bednění kotevních otvorů a prostupů v základových konstrukcích v deskách včetně polohového zajištění a odbednění, popř. ztraceného bednění z pletiva apod. průřezu přes 0,01 do 0,02 m2, hl. do 0,50 m</t>
  </si>
  <si>
    <t>kus</t>
  </si>
  <si>
    <t>10398539</t>
  </si>
  <si>
    <t>https://podminky.urs.cz/item/CS_URS_2023_01/273353111</t>
  </si>
  <si>
    <t>2,00</t>
  </si>
  <si>
    <t>18</t>
  </si>
  <si>
    <t>273362021</t>
  </si>
  <si>
    <t>Výztuž základů desek ze svařovaných sítí z drátů typu KARI</t>
  </si>
  <si>
    <t>700285930</t>
  </si>
  <si>
    <t>https://podminky.urs.cz/item/CS_URS_2023_01/273362021</t>
  </si>
  <si>
    <t>P</t>
  </si>
  <si>
    <t>Poznámka k položce:_x000D_
 KARI síť 150/150/6 (3,033 kg/m2), prořez 15 %</t>
  </si>
  <si>
    <t>259*(3,033/1000)*1,15</t>
  </si>
  <si>
    <t>-2,7*(3,033/1000)*1,15</t>
  </si>
  <si>
    <t>19</t>
  </si>
  <si>
    <t>279113133</t>
  </si>
  <si>
    <t>Základové zdi z tvárnic ztraceného bednění včetně výplně z betonu bez zvláštních nároků na vliv prostředí třídy C 16/20, tloušťky zdiva přes 200 do 250 mm</t>
  </si>
  <si>
    <t>-1332272802</t>
  </si>
  <si>
    <t>https://podminky.urs.cz/item/CS_URS_2023_01/279113133</t>
  </si>
  <si>
    <t>11,5*1,25</t>
  </si>
  <si>
    <t>20</t>
  </si>
  <si>
    <t>273353111.R-pol</t>
  </si>
  <si>
    <t>Bednění kotevních otvorů prolévaných betonových základových zdí ze ztracené bednění průřezu přes 0,01 do 0,02 m2 délky do 0,5 m</t>
  </si>
  <si>
    <t>848393904</t>
  </si>
  <si>
    <t>Svislé a kompletní konstrukce</t>
  </si>
  <si>
    <t>310238211</t>
  </si>
  <si>
    <t>Zazdívka otvorů ve zdivu nadzákladovém cihlami pálenými plochy přes 0,25 m2 do 1 m2 na maltu vápenocementovou</t>
  </si>
  <si>
    <t>303175811</t>
  </si>
  <si>
    <t>https://podminky.urs.cz/item/CS_URS_2023_01/310238211</t>
  </si>
  <si>
    <t>SKL.21</t>
  </si>
  <si>
    <t>severovýchodní pohled</t>
  </si>
  <si>
    <t>dozdívka - špalety dveře (D.03L)</t>
  </si>
  <si>
    <t>0,29*2,1*0,33</t>
  </si>
  <si>
    <t>dozdívka - špalety dveře (D.03P)</t>
  </si>
  <si>
    <t>0,35*2,1*0,33</t>
  </si>
  <si>
    <t>jihozápadní pohled</t>
  </si>
  <si>
    <t>dozdívka - špalety okna (O.01b)</t>
  </si>
  <si>
    <t>1*1,53*0,25</t>
  </si>
  <si>
    <t>0,5*1,53*0,25</t>
  </si>
  <si>
    <t>zazdívka otvoru - okno</t>
  </si>
  <si>
    <t>0,65*1,52*0,35</t>
  </si>
  <si>
    <t>dozdívka - špalety okna (O.01a)</t>
  </si>
  <si>
    <t>0,15*2,09*0,155</t>
  </si>
  <si>
    <t>22</t>
  </si>
  <si>
    <t>310239211</t>
  </si>
  <si>
    <t>Zazdívka otvorů ve zdivu nadzákladovém cihlami pálenými plochy přes 1 m2 do 4 m2 na maltu vápenocementovou</t>
  </si>
  <si>
    <t>1321284915</t>
  </si>
  <si>
    <t>https://podminky.urs.cz/item/CS_URS_2023_01/310239211</t>
  </si>
  <si>
    <t>severozápadní pohled</t>
  </si>
  <si>
    <t>zazdívka otvoru -  parapet  (O.01b)</t>
  </si>
  <si>
    <t>1,1*1*0,5</t>
  </si>
  <si>
    <t>1,08*0,5</t>
  </si>
  <si>
    <t>zazdívka otvoru - dveře</t>
  </si>
  <si>
    <t>0,9*2,1*0,3</t>
  </si>
  <si>
    <t>0,8*2,1*0,5</t>
  </si>
  <si>
    <t>zazdívka otvoru -  parapet</t>
  </si>
  <si>
    <t>1,55*1*0,62</t>
  </si>
  <si>
    <t>23</t>
  </si>
  <si>
    <t>311231115</t>
  </si>
  <si>
    <t>Zdivo z cihel pálených nosné z cihel plných dl. 290 mm P 7 až 15, na maltu ze suché směsi 5 MPa</t>
  </si>
  <si>
    <t>1317612340</t>
  </si>
  <si>
    <t>https://podminky.urs.cz/item/CS_URS_2023_01/311231115</t>
  </si>
  <si>
    <t>mč 18.1</t>
  </si>
  <si>
    <t>0,45*3,69*0,52</t>
  </si>
  <si>
    <t>0,9*2,94*0,3</t>
  </si>
  <si>
    <t>mč 19.1</t>
  </si>
  <si>
    <t>0,57*3,4*0,32</t>
  </si>
  <si>
    <t>24</t>
  </si>
  <si>
    <t>314231164</t>
  </si>
  <si>
    <t>Zdivo komínů a ventilací volně stojících z cihel pálených lícových včetně spárování, pevnosti P 60, na maltu MVC dl. 290 mm (český formát 290x140x65 mm) plných</t>
  </si>
  <si>
    <t>-1691133590</t>
  </si>
  <si>
    <t>https://podminky.urs.cz/item/CS_URS_2023_01/314231164</t>
  </si>
  <si>
    <t>dozdění komínového tělesa mč 17, celková délka 6,50 m</t>
  </si>
  <si>
    <t>0,60*2,50*0,50</t>
  </si>
  <si>
    <t>-0,32*2,50*0,20</t>
  </si>
  <si>
    <t>25</t>
  </si>
  <si>
    <t>317234410</t>
  </si>
  <si>
    <t>Vyzdívka mezi nosníky cihlami pálenými na maltu cementovou</t>
  </si>
  <si>
    <t>-1967551672</t>
  </si>
  <si>
    <t>https://podminky.urs.cz/item/CS_URS_2023_01/317234410</t>
  </si>
  <si>
    <t>překlady IPE-140</t>
  </si>
  <si>
    <t>1,4*0,14*0,35</t>
  </si>
  <si>
    <t>1,5*0,14*0,2</t>
  </si>
  <si>
    <t>2,5*0,14*0,3</t>
  </si>
  <si>
    <t xml:space="preserve">překlady HEB-140 </t>
  </si>
  <si>
    <t>0,50</t>
  </si>
  <si>
    <t>překlady HEB-160</t>
  </si>
  <si>
    <t>0,10</t>
  </si>
  <si>
    <t>26</t>
  </si>
  <si>
    <t>346481111</t>
  </si>
  <si>
    <t>Zaplentování rýh, potrubí, válcovaných nosníků, výklenků nebo nik jakéhokoliv tvaru, na maltu ve stěnách nebo před stěnami rabicovým pletivem</t>
  </si>
  <si>
    <t>1272552803</t>
  </si>
  <si>
    <t>https://podminky.urs.cz/item/CS_URS_2023_01/346481111</t>
  </si>
  <si>
    <t>překladem z dvojice ocelových profilů HEB-180</t>
  </si>
  <si>
    <t>3,3*0,865</t>
  </si>
  <si>
    <t xml:space="preserve">nosníky pro vynesení VZT jednotky IPE-100 </t>
  </si>
  <si>
    <t>4,3*0,255*2</t>
  </si>
  <si>
    <t>1,4*0,63</t>
  </si>
  <si>
    <t>1,5*0,48</t>
  </si>
  <si>
    <t>2,5*0,58</t>
  </si>
  <si>
    <t>1,4*0,42*3</t>
  </si>
  <si>
    <t>1,5*0,42*4</t>
  </si>
  <si>
    <t>1,7*0,42*2</t>
  </si>
  <si>
    <t>1,75*0,42*1</t>
  </si>
  <si>
    <t>1,85*0,42*2</t>
  </si>
  <si>
    <t>2*0,42*2</t>
  </si>
  <si>
    <t>2,05*0,42*4</t>
  </si>
  <si>
    <t>2,75*0,48*2</t>
  </si>
  <si>
    <t>27</t>
  </si>
  <si>
    <t>346244381</t>
  </si>
  <si>
    <t>Plentování ocelových válcovaných nosníků jednostranné cihlami na maltu, výška stojiny do 200 mm</t>
  </si>
  <si>
    <t>-587432483</t>
  </si>
  <si>
    <t>https://podminky.urs.cz/item/CS_URS_2023_01/346244381</t>
  </si>
  <si>
    <t>3,3*0,18*2</t>
  </si>
  <si>
    <t>4,3*0,1*4</t>
  </si>
  <si>
    <t>1,4*0,14*4</t>
  </si>
  <si>
    <t>1,5*0,14*2</t>
  </si>
  <si>
    <t>2,5*0,14*2</t>
  </si>
  <si>
    <t>1,4*0,14*3</t>
  </si>
  <si>
    <t>1,5*0,14*4</t>
  </si>
  <si>
    <t>1,7*0,14*2</t>
  </si>
  <si>
    <t>1,75*0,14*1</t>
  </si>
  <si>
    <t>1,85*0,14*2</t>
  </si>
  <si>
    <t>2*0,14*2</t>
  </si>
  <si>
    <t>2,05*0,14*4</t>
  </si>
  <si>
    <t>2,75*0,16*2</t>
  </si>
  <si>
    <t>28</t>
  </si>
  <si>
    <t>317944321</t>
  </si>
  <si>
    <t>Válcované nosníky dodatečně osazované do připravených otvorů bez zazdění hlav do č. 12</t>
  </si>
  <si>
    <t>1074875409</t>
  </si>
  <si>
    <t>https://podminky.urs.cz/item/CS_URS_2023_01/317944321</t>
  </si>
  <si>
    <t>nosníky pro vynesení VZT jednotky IPE-100 (hmotnost: 8,10 kg/m)</t>
  </si>
  <si>
    <t>4,3*2*(8,1/1000)*1,15</t>
  </si>
  <si>
    <t>29</t>
  </si>
  <si>
    <t>317944323</t>
  </si>
  <si>
    <t>Válcované nosníky dodatečně osazované do připravených otvorů bez zazdění hlav č. 14 až 22</t>
  </si>
  <si>
    <t>1204255666</t>
  </si>
  <si>
    <t>https://podminky.urs.cz/item/CS_URS_2023_01/317944323</t>
  </si>
  <si>
    <t>SKL.02</t>
  </si>
  <si>
    <t>sanace stropních trámů - 5 ks (odhad)</t>
  </si>
  <si>
    <t>UPN 160 - Hmotnost: 18,80 kg/m</t>
  </si>
  <si>
    <t>1*10*(18,8/1000)*1,15</t>
  </si>
  <si>
    <t>ocelové nosníky pod stěnami 2.NP IPE-200 (hmotnost: 23,00 kg/m)</t>
  </si>
  <si>
    <t>5,4*4*(23/1000)*1,15</t>
  </si>
  <si>
    <t>překladem z dvojice ocelových profilů HEB-180 (hmotnost: 52,60 kg/m)</t>
  </si>
  <si>
    <t>3,3*2*(52,6/1000)*1,15</t>
  </si>
  <si>
    <t>překlady IPE-140 (hmotnost: 13,40 kg/m)</t>
  </si>
  <si>
    <t>1,4*4*(13,4/1000)*1,15</t>
  </si>
  <si>
    <t>1,5*2*(13,4/1000)*1,15</t>
  </si>
  <si>
    <t>2,5*2*(13,4/1000)*1,15</t>
  </si>
  <si>
    <t>překlady HEB-140 (hmotnost: 34,50 kg/m)</t>
  </si>
  <si>
    <t>1,4*3*(34,5/1000)*1,15</t>
  </si>
  <si>
    <t>1,5*4*(34,5/1000)*1,15</t>
  </si>
  <si>
    <t>1,7*2*(34,5/1000)*1,15</t>
  </si>
  <si>
    <t>1,75*1*(34,5/1000)*1,15</t>
  </si>
  <si>
    <t>1,85*2*(34,5/1000)*1,15</t>
  </si>
  <si>
    <t>2*2*(34,5/1000)*1,15</t>
  </si>
  <si>
    <t>2,05*4*(34,5/1000)*1,15</t>
  </si>
  <si>
    <t>překlady HEB-160 (hmotnost: 43,70 kg/m)</t>
  </si>
  <si>
    <t>2,75*2*(43,7/1000)*1,15</t>
  </si>
  <si>
    <t>30</t>
  </si>
  <si>
    <t>R-pol 317-001</t>
  </si>
  <si>
    <t>D+M podepření stavebními stojkami s únosností 30 kN vč. roznášecích dřevěných trámů 100/100</t>
  </si>
  <si>
    <t>kpl</t>
  </si>
  <si>
    <t>-1304563221</t>
  </si>
  <si>
    <t>Poznámka k položce:_x000D_
Stávající překlad bude při realizaci podepřen v ose čtyřmi rektifikovatelnými stavebními stojkami s únosností 30 kN přes roznášecí dřevěný trám 100/100. Stojky budou umístěny vždy za lícem podpory a ve třetinách rozpětí.</t>
  </si>
  <si>
    <t>1,00</t>
  </si>
  <si>
    <t>31</t>
  </si>
  <si>
    <t>R-pol 317-002</t>
  </si>
  <si>
    <t>D+M podepření stavebními stojkami s únosností 30 kN vč. roznášecích valc. nosníků HEA-120 skrz stěnu</t>
  </si>
  <si>
    <t>1340116035</t>
  </si>
  <si>
    <t>mč 11</t>
  </si>
  <si>
    <t>32</t>
  </si>
  <si>
    <t>342244111</t>
  </si>
  <si>
    <t>Příčky jednoduché z cihel děrovaných klasických spojených na pero a drážku na maltu M5, pevnost cihel do P15, tl. příčky 115 mm</t>
  </si>
  <si>
    <t>-869450677</t>
  </si>
  <si>
    <t>https://podminky.urs.cz/item/CS_URS_2023_01/342244111</t>
  </si>
  <si>
    <t>SKL.22(n)</t>
  </si>
  <si>
    <t>objekt A - 2NP</t>
  </si>
  <si>
    <t>1,91*3,3</t>
  </si>
  <si>
    <t>-0,7*1,98</t>
  </si>
  <si>
    <t>SKL.22(n) 01</t>
  </si>
  <si>
    <t>2,34*3,72</t>
  </si>
  <si>
    <t>SKL.22(n) 02</t>
  </si>
  <si>
    <t>4,05*3,72</t>
  </si>
  <si>
    <t>-0,8*2,1</t>
  </si>
  <si>
    <t>SKL.22(n) 03</t>
  </si>
  <si>
    <t>-0,7*2,1</t>
  </si>
  <si>
    <t>SKL.22(n) 04</t>
  </si>
  <si>
    <t>2*3,72</t>
  </si>
  <si>
    <t>SKL.22(n) 05</t>
  </si>
  <si>
    <t>SKL.22(n) 06</t>
  </si>
  <si>
    <t>1,855*3,43</t>
  </si>
  <si>
    <t>SKL.22(n) 07</t>
  </si>
  <si>
    <t>1,7*3,43</t>
  </si>
  <si>
    <t>SKL.22(n) 08</t>
  </si>
  <si>
    <t>SKL.22(n) 09</t>
  </si>
  <si>
    <t>0,95*3,43</t>
  </si>
  <si>
    <t>SKL.22(n) 10</t>
  </si>
  <si>
    <t>3*3,43</t>
  </si>
  <si>
    <t>33</t>
  </si>
  <si>
    <t>317168012</t>
  </si>
  <si>
    <t>Překlady keramické ploché osazené do maltového lože, výšky překladu 71 mm šířky 115 mm, délky 1250 mm</t>
  </si>
  <si>
    <t>2096146489</t>
  </si>
  <si>
    <t>https://podminky.urs.cz/item/CS_URS_2023_01/317168012</t>
  </si>
  <si>
    <t>34</t>
  </si>
  <si>
    <t>342244121</t>
  </si>
  <si>
    <t>Příčky jednoduché z cihel děrovaných klasických spojených na pero a drážku na maltu M5, pevnost cihel do P15, tl. příčky 140 mm</t>
  </si>
  <si>
    <t>806573953</t>
  </si>
  <si>
    <t>https://podminky.urs.cz/item/CS_URS_2023_01/342244121</t>
  </si>
  <si>
    <t>mč 13.1</t>
  </si>
  <si>
    <t>1,35*3,46</t>
  </si>
  <si>
    <t>-1*2,02</t>
  </si>
  <si>
    <t>1,7*2,94</t>
  </si>
  <si>
    <t>-0,9*2,1</t>
  </si>
  <si>
    <t>4,9*3,3</t>
  </si>
  <si>
    <t>-1*2,1</t>
  </si>
  <si>
    <t>35</t>
  </si>
  <si>
    <t>317168022</t>
  </si>
  <si>
    <t>Překlady keramické ploché osazené do maltového lože, výšky překladu 71 mm šířky 145 mm, délky 1250 mm</t>
  </si>
  <si>
    <t>75596512</t>
  </si>
  <si>
    <t>https://podminky.urs.cz/item/CS_URS_2023_01/317168022</t>
  </si>
  <si>
    <t>36</t>
  </si>
  <si>
    <t>342291121</t>
  </si>
  <si>
    <t>Ukotvení příček plochými kotvami, do konstrukce cihelné</t>
  </si>
  <si>
    <t>m</t>
  </si>
  <si>
    <t>1016630731</t>
  </si>
  <si>
    <t>https://podminky.urs.cz/item/CS_URS_2023_01/342291121</t>
  </si>
  <si>
    <t>SKL.22(n) - příčka 150 mm</t>
  </si>
  <si>
    <t>3,46*2</t>
  </si>
  <si>
    <t>3,1*2</t>
  </si>
  <si>
    <t>3,3*4</t>
  </si>
  <si>
    <t>SKL.22(n) - příčka 100 mm</t>
  </si>
  <si>
    <t>3,3*2</t>
  </si>
  <si>
    <t>3,72*2</t>
  </si>
  <si>
    <t>3,43</t>
  </si>
  <si>
    <t>37</t>
  </si>
  <si>
    <t>346272236</t>
  </si>
  <si>
    <t>Přizdívky z pórobetonových tvárnic objemová hmotnost do 500 kg/m3, na tenké maltové lože, tloušťka přizdívky 100 mm</t>
  </si>
  <si>
    <t>404041608</t>
  </si>
  <si>
    <t>https://podminky.urs.cz/item/CS_URS_2023_01/346272236</t>
  </si>
  <si>
    <t>mč 19.2</t>
  </si>
  <si>
    <t>1,6*1,5</t>
  </si>
  <si>
    <t>38</t>
  </si>
  <si>
    <t>346272256</t>
  </si>
  <si>
    <t>Přizdívky z pórobetonových tvárnic objemová hmotnost do 500 kg/m3, na tenké maltové lože, tloušťka přizdívky 150 mm</t>
  </si>
  <si>
    <t>366945591</t>
  </si>
  <si>
    <t>https://podminky.urs.cz/item/CS_URS_2023_01/346272256</t>
  </si>
  <si>
    <t>mč 18.3</t>
  </si>
  <si>
    <t>1,2*1,5</t>
  </si>
  <si>
    <t>mč 18.4</t>
  </si>
  <si>
    <t>0,9*1,5</t>
  </si>
  <si>
    <t>0,95*1,5</t>
  </si>
  <si>
    <t>mč 19.3</t>
  </si>
  <si>
    <t>39</t>
  </si>
  <si>
    <t>967031132</t>
  </si>
  <si>
    <t>Přisekání (špicování) plošné nebo rovných ostění zdiva z cihel pálených rovných ostění, bez odstupu, po hrubém vybourání otvorů, na maltu vápennou nebo vápenocementovou</t>
  </si>
  <si>
    <t>-2020959690</t>
  </si>
  <si>
    <t>https://podminky.urs.cz/item/CS_URS_2023_01/967031132</t>
  </si>
  <si>
    <t>okno (O.01b)</t>
  </si>
  <si>
    <t>5,18*0,6</t>
  </si>
  <si>
    <t>dveře (D.01)</t>
  </si>
  <si>
    <t>6,3*0,615</t>
  </si>
  <si>
    <t>jihovýchodní pohled</t>
  </si>
  <si>
    <t>5,18*0,605</t>
  </si>
  <si>
    <t>40</t>
  </si>
  <si>
    <t>973031826</t>
  </si>
  <si>
    <t>Vysekání výklenků nebo kapes ve zdivu z cihel na maltu vápennou nebo vápenocementovou kapes pro zavázání nových zdí, tl. do 600 mm</t>
  </si>
  <si>
    <t>-511522914</t>
  </si>
  <si>
    <t>https://podminky.urs.cz/item/CS_URS_2023_01/973031826</t>
  </si>
  <si>
    <t>fasáda</t>
  </si>
  <si>
    <t>1*2</t>
  </si>
  <si>
    <t>1,3*2</t>
  </si>
  <si>
    <t>2,1*2</t>
  </si>
  <si>
    <t>1,52*2</t>
  </si>
  <si>
    <t>2,09*2</t>
  </si>
  <si>
    <t>interiér</t>
  </si>
  <si>
    <t>3,69</t>
  </si>
  <si>
    <t>3,40</t>
  </si>
  <si>
    <t>Vodorovné konstrukce</t>
  </si>
  <si>
    <t>41</t>
  </si>
  <si>
    <t>411321515</t>
  </si>
  <si>
    <t>Stropy z betonu železového (bez výztuže) stropů deskových, plochých střech, desek balkonových, desek hřibových stropů včetně hlavic hřibových sloupů tř. C 20/25</t>
  </si>
  <si>
    <t>-1127787951</t>
  </si>
  <si>
    <t>https://podminky.urs.cz/item/CS_URS_2023_01/411321515</t>
  </si>
  <si>
    <t>3,75*0,2*1,4</t>
  </si>
  <si>
    <t>42</t>
  </si>
  <si>
    <t>411351011</t>
  </si>
  <si>
    <t>Bednění stropních konstrukcí - bez podpěrné konstrukce desek tloušťky stropní desky přes 5 do 25 cm zřízení</t>
  </si>
  <si>
    <t>-1367681780</t>
  </si>
  <si>
    <t>https://podminky.urs.cz/item/CS_URS_2023_01/411351011</t>
  </si>
  <si>
    <t>3,25*1,15</t>
  </si>
  <si>
    <t>43</t>
  </si>
  <si>
    <t>411351012</t>
  </si>
  <si>
    <t>Bednění stropních konstrukcí - bez podpěrné konstrukce desek tloušťky stropní desky přes 5 do 25 cm odstranění</t>
  </si>
  <si>
    <t>662866346</t>
  </si>
  <si>
    <t>https://podminky.urs.cz/item/CS_URS_2023_01/411351012</t>
  </si>
  <si>
    <t>44</t>
  </si>
  <si>
    <t>411354313</t>
  </si>
  <si>
    <t>Podpěrná konstrukce stropů - desek, kleneb a skořepin výška podepření do 4 m tloušťka stropu přes 15 do 25 cm zřízení</t>
  </si>
  <si>
    <t>1325314233</t>
  </si>
  <si>
    <t>https://podminky.urs.cz/item/CS_URS_2023_01/411354313</t>
  </si>
  <si>
    <t>45</t>
  </si>
  <si>
    <t>411354314</t>
  </si>
  <si>
    <t>Podpěrná konstrukce stropů - desek, kleneb a skořepin výška podepření do 4 m tloušťka stropu přes 15 do 25 cm odstranění</t>
  </si>
  <si>
    <t>163784905</t>
  </si>
  <si>
    <t>https://podminky.urs.cz/item/CS_URS_2023_01/411354314</t>
  </si>
  <si>
    <t>46</t>
  </si>
  <si>
    <t>413321515</t>
  </si>
  <si>
    <t>Nosníky z betonu železového (bez výztuže) včetně stěnových i jeřábových drah, volných trámů, průvlaků, rámových příčlí, ztužidel, konzol, vodorovných táhel apod., tyčových konstrukcí tř. C 20/25</t>
  </si>
  <si>
    <t>563737515</t>
  </si>
  <si>
    <t>https://podminky.urs.cz/item/CS_URS_2023_01/413321515</t>
  </si>
  <si>
    <t>3,75*0,28*0,25</t>
  </si>
  <si>
    <t>47</t>
  </si>
  <si>
    <t>413351111</t>
  </si>
  <si>
    <t>Bednění nosníků a průvlaků - bez podpěrné konstrukce výška nosníku po spodní líc stropní desky do 100 cm zřízení</t>
  </si>
  <si>
    <t>6362241</t>
  </si>
  <si>
    <t>https://podminky.urs.cz/item/CS_URS_2023_01/413351111</t>
  </si>
  <si>
    <t>3,75*0,81</t>
  </si>
  <si>
    <t>0,25*0,28*2</t>
  </si>
  <si>
    <t>48</t>
  </si>
  <si>
    <t>413351112</t>
  </si>
  <si>
    <t>Bednění nosníků a průvlaků - bez podpěrné konstrukce výška nosníku po spodní líc stropní desky do 100 cm odstranění</t>
  </si>
  <si>
    <t>-2037013762</t>
  </si>
  <si>
    <t>https://podminky.urs.cz/item/CS_URS_2023_01/413351112</t>
  </si>
  <si>
    <t>49</t>
  </si>
  <si>
    <t>413352111</t>
  </si>
  <si>
    <t>Podpěrná konstrukce nosníků a průvlaků výšky podepření do 4 m výšky nosníku (po spodní hranu stropní desky) do 100 cm zřízení</t>
  </si>
  <si>
    <t>2016587850</t>
  </si>
  <si>
    <t>https://podminky.urs.cz/item/CS_URS_2023_01/413352111</t>
  </si>
  <si>
    <t>50</t>
  </si>
  <si>
    <t>413352112</t>
  </si>
  <si>
    <t>Podpěrná konstrukce nosníků a průvlaků výšky podepření do 4 m výšky nosníku (po spodní hranu stropní desky) do 100 cm odstranění</t>
  </si>
  <si>
    <t>2090598134</t>
  </si>
  <si>
    <t>https://podminky.urs.cz/item/CS_URS_2023_01/413352112</t>
  </si>
  <si>
    <t>51</t>
  </si>
  <si>
    <t>417321414</t>
  </si>
  <si>
    <t>Ztužující pásy a věnce z betonu železového (bez výztuže) tř. C 20/25</t>
  </si>
  <si>
    <t>-1657442017</t>
  </si>
  <si>
    <t>https://podminky.urs.cz/item/CS_URS_2023_01/417321414</t>
  </si>
  <si>
    <t>4,95*0,28*0,25</t>
  </si>
  <si>
    <t>52</t>
  </si>
  <si>
    <t>417351115</t>
  </si>
  <si>
    <t>Bednění bočnic ztužujících pásů a věnců včetně vzpěr zřízení</t>
  </si>
  <si>
    <t>340949269</t>
  </si>
  <si>
    <t>https://podminky.urs.cz/item/CS_URS_2023_01/417351115</t>
  </si>
  <si>
    <t>ztužující věnec</t>
  </si>
  <si>
    <t>9,9*0,28</t>
  </si>
  <si>
    <t>stropní deska - obvod</t>
  </si>
  <si>
    <t>6,55*0,2</t>
  </si>
  <si>
    <t>53</t>
  </si>
  <si>
    <t>417351116</t>
  </si>
  <si>
    <t>Bednění bočnic ztužujících pásů a věnců včetně vzpěr odstranění</t>
  </si>
  <si>
    <t>-150567693</t>
  </si>
  <si>
    <t>https://podminky.urs.cz/item/CS_URS_2023_01/417351116</t>
  </si>
  <si>
    <t>54</t>
  </si>
  <si>
    <t>411361821.R-pol</t>
  </si>
  <si>
    <t>Výztuž základů a stropních konstrukcí z betonářské oceli 10 505 (R) nebo BSt 500</t>
  </si>
  <si>
    <t>-1823320775</t>
  </si>
  <si>
    <t>SKL.08+SKL.24(n)</t>
  </si>
  <si>
    <t>výztuž základů, stěn a stropní kce</t>
  </si>
  <si>
    <t>894,6/1000</t>
  </si>
  <si>
    <t>technologická a montážní výztuž, prořez (15%)</t>
  </si>
  <si>
    <t>0,895*0,15</t>
  </si>
  <si>
    <t>Úpravy povrchů, podlahy a osazování výplní</t>
  </si>
  <si>
    <t>55</t>
  </si>
  <si>
    <t>629991011.R-pol</t>
  </si>
  <si>
    <t>Zakrytí vnitřních ploch před znečištěním včetně pozdějšího odkrytí výplní otvorů a svislých ploch fólií přilepenou lepící páskou</t>
  </si>
  <si>
    <t>1615932059</t>
  </si>
  <si>
    <t>D01</t>
  </si>
  <si>
    <t>3,60</t>
  </si>
  <si>
    <t>D11</t>
  </si>
  <si>
    <t>4,10</t>
  </si>
  <si>
    <t>mč 12</t>
  </si>
  <si>
    <t>D13</t>
  </si>
  <si>
    <t>4,20</t>
  </si>
  <si>
    <t>D12</t>
  </si>
  <si>
    <t>5,30</t>
  </si>
  <si>
    <t>3,6*2</t>
  </si>
  <si>
    <t>mč 14</t>
  </si>
  <si>
    <t>D15</t>
  </si>
  <si>
    <t>1,65</t>
  </si>
  <si>
    <t>mč 15</t>
  </si>
  <si>
    <t>D02</t>
  </si>
  <si>
    <t>4,00</t>
  </si>
  <si>
    <t>O01b</t>
  </si>
  <si>
    <t>2,3*5</t>
  </si>
  <si>
    <t>mč 16</t>
  </si>
  <si>
    <t>5,3*3</t>
  </si>
  <si>
    <t>O01a</t>
  </si>
  <si>
    <t>3*2</t>
  </si>
  <si>
    <t>mč 17</t>
  </si>
  <si>
    <t>4*2</t>
  </si>
  <si>
    <t>D14</t>
  </si>
  <si>
    <t>2,50</t>
  </si>
  <si>
    <t>2,3*6</t>
  </si>
  <si>
    <t>D05</t>
  </si>
  <si>
    <t>3,20</t>
  </si>
  <si>
    <t>D16</t>
  </si>
  <si>
    <t>1,85</t>
  </si>
  <si>
    <t>mč 18.2</t>
  </si>
  <si>
    <t>1,65*2</t>
  </si>
  <si>
    <t>2,30</t>
  </si>
  <si>
    <t>mč 18.5</t>
  </si>
  <si>
    <t>otvor 900x1000</t>
  </si>
  <si>
    <t>0,90</t>
  </si>
  <si>
    <t>otvor 800x1000</t>
  </si>
  <si>
    <t>0,80</t>
  </si>
  <si>
    <t>mč 18.6</t>
  </si>
  <si>
    <t>D03</t>
  </si>
  <si>
    <t>1,95</t>
  </si>
  <si>
    <t>D17</t>
  </si>
  <si>
    <t>D4</t>
  </si>
  <si>
    <t>2,20</t>
  </si>
  <si>
    <t>O02</t>
  </si>
  <si>
    <t>0,6*4</t>
  </si>
  <si>
    <t>2NP</t>
  </si>
  <si>
    <t>mč 21</t>
  </si>
  <si>
    <t>D21</t>
  </si>
  <si>
    <t>2,90</t>
  </si>
  <si>
    <t>D23</t>
  </si>
  <si>
    <t>2,80</t>
  </si>
  <si>
    <t>D25</t>
  </si>
  <si>
    <t>1,70</t>
  </si>
  <si>
    <t>mč 22.1</t>
  </si>
  <si>
    <t>D22</t>
  </si>
  <si>
    <t>D26</t>
  </si>
  <si>
    <t>1,50</t>
  </si>
  <si>
    <t>O03</t>
  </si>
  <si>
    <t>mč 22.2</t>
  </si>
  <si>
    <t>mč 23</t>
  </si>
  <si>
    <t>D24</t>
  </si>
  <si>
    <t>mč 24</t>
  </si>
  <si>
    <t>mč 25.1</t>
  </si>
  <si>
    <t>mč 25.2</t>
  </si>
  <si>
    <t>mč 25.3</t>
  </si>
  <si>
    <t>56</t>
  </si>
  <si>
    <t>611142022</t>
  </si>
  <si>
    <t>Potažení vnitřních ploch pletivem rákosovou rohoží přichycením stropů v jedné vrstvě</t>
  </si>
  <si>
    <t>1538041538</t>
  </si>
  <si>
    <t>https://podminky.urs.cz/item/CS_URS_2023_01/611142022</t>
  </si>
  <si>
    <t>SKL.04</t>
  </si>
  <si>
    <t>degradovaná část stropu</t>
  </si>
  <si>
    <t>10,83</t>
  </si>
  <si>
    <t>SKL.05</t>
  </si>
  <si>
    <t>7,61</t>
  </si>
  <si>
    <t>57</t>
  </si>
  <si>
    <t>611311141</t>
  </si>
  <si>
    <t>Omítka vápenná vnitřních ploch nanášená ručně dvouvrstvá štuková, tloušťky jádrové omítky do 10 mm a tloušťky štuku do 3 mm vodorovných konstrukcí stropů rovných</t>
  </si>
  <si>
    <t>-952802881</t>
  </si>
  <si>
    <t>https://podminky.urs.cz/item/CS_URS_2023_01/611311141</t>
  </si>
  <si>
    <t>58</t>
  </si>
  <si>
    <t>611315422</t>
  </si>
  <si>
    <t>Oprava vápenné omítky vnitřních ploch štukové dvouvrstvé, tloušťky do 20 mm a tloušťky štuku do 3 mm stropů, v rozsahu opravované plochy přes 10 do 30%</t>
  </si>
  <si>
    <t>1587014654</t>
  </si>
  <si>
    <t>https://podminky.urs.cz/item/CS_URS_2023_01/611315422</t>
  </si>
  <si>
    <t>klenby</t>
  </si>
  <si>
    <t>mč 13.2</t>
  </si>
  <si>
    <t>schodiště</t>
  </si>
  <si>
    <t>7,70</t>
  </si>
  <si>
    <t>68,49</t>
  </si>
  <si>
    <t>-13,62*0,2*2</t>
  </si>
  <si>
    <t>-5,615*0,2*9</t>
  </si>
  <si>
    <t>-0,55*0,2*2</t>
  </si>
  <si>
    <t>-1,2*0,2*4</t>
  </si>
  <si>
    <t>-2,25*0,2*2</t>
  </si>
  <si>
    <t>-0,95*0,2*2</t>
  </si>
  <si>
    <t>-1,07*0,2*6</t>
  </si>
  <si>
    <t>-3,65*0,2*3</t>
  </si>
  <si>
    <t>59</t>
  </si>
  <si>
    <t>611995102</t>
  </si>
  <si>
    <t>Příplatky k cenám oprav vnitřních povrchů za provádění omítek na pletivu rabicovém ve stropech, v rozsahu opravované plochy přes 10 do 30%</t>
  </si>
  <si>
    <t>2057983052</t>
  </si>
  <si>
    <t>https://podminky.urs.cz/item/CS_URS_2023_01/611995102</t>
  </si>
  <si>
    <t>60</t>
  </si>
  <si>
    <t>611315423</t>
  </si>
  <si>
    <t>Oprava vápenné omítky vnitřních ploch štukové dvouvrstvé, tloušťky do 20 mm a tloušťky štuku do 3 mm stropů, v rozsahu opravované plochy přes 30 do 50%</t>
  </si>
  <si>
    <t>-1273370065</t>
  </si>
  <si>
    <t>https://podminky.urs.cz/item/CS_URS_2023_01/611315423</t>
  </si>
  <si>
    <t>15,70</t>
  </si>
  <si>
    <t>10,60</t>
  </si>
  <si>
    <t>5,50</t>
  </si>
  <si>
    <t>50,30</t>
  </si>
  <si>
    <t>SKL.03</t>
  </si>
  <si>
    <t>3,30</t>
  </si>
  <si>
    <t>11,00</t>
  </si>
  <si>
    <t>16,30</t>
  </si>
  <si>
    <t>17,50</t>
  </si>
  <si>
    <t>17,10</t>
  </si>
  <si>
    <t>17,90</t>
  </si>
  <si>
    <t>25,27</t>
  </si>
  <si>
    <t>4,90</t>
  </si>
  <si>
    <t>3,50</t>
  </si>
  <si>
    <t>2,40</t>
  </si>
  <si>
    <t>1,80</t>
  </si>
  <si>
    <t>7,20</t>
  </si>
  <si>
    <t>2,10</t>
  </si>
  <si>
    <t>3,00</t>
  </si>
  <si>
    <t>6,70</t>
  </si>
  <si>
    <t>61</t>
  </si>
  <si>
    <t>611995103.R-pol</t>
  </si>
  <si>
    <t>Příplatky k cenám oprav vnitřních povrchů za provádění omítek na rákosové rozhoži ve stropech, v rozsahu opravované plochy přes 30 do 50%</t>
  </si>
  <si>
    <t>-1681702617</t>
  </si>
  <si>
    <t>62</t>
  </si>
  <si>
    <t>612131100</t>
  </si>
  <si>
    <t>Podkladní a spojovací vrstva vnitřních omítaných ploch vápenný postřik nanášený ručně celoplošně stěn</t>
  </si>
  <si>
    <t>1650675274</t>
  </si>
  <si>
    <t>https://podminky.urs.cz/item/CS_URS_2023_01/612131100</t>
  </si>
  <si>
    <t>vápenná hladká omítka</t>
  </si>
  <si>
    <t>86,56</t>
  </si>
  <si>
    <t xml:space="preserve">vápenná štuková omítka </t>
  </si>
  <si>
    <t>187,29</t>
  </si>
  <si>
    <t>63</t>
  </si>
  <si>
    <t>612311121</t>
  </si>
  <si>
    <t>Omítka vápenná vnitřních ploch nanášená ručně jednovrstvá hladká, tloušťky do 10 mm svislých konstrukcí stěn</t>
  </si>
  <si>
    <t>1466047124</t>
  </si>
  <si>
    <t>https://podminky.urs.cz/item/CS_URS_2023_01/612311121</t>
  </si>
  <si>
    <t>doplnění omítky v místě původního ker. obkladu</t>
  </si>
  <si>
    <t>5,45*2</t>
  </si>
  <si>
    <t>5,5*1,5</t>
  </si>
  <si>
    <t>1,58*1,5</t>
  </si>
  <si>
    <t>úprava povrchu nového zdiva pod ker. obkladem</t>
  </si>
  <si>
    <t>2*2,1</t>
  </si>
  <si>
    <t>1,3*2,1</t>
  </si>
  <si>
    <t>5,39*2,1</t>
  </si>
  <si>
    <t>-0,8*1</t>
  </si>
  <si>
    <t>7,36*2,1</t>
  </si>
  <si>
    <t>5,3*2,1</t>
  </si>
  <si>
    <t>5,63*2,1</t>
  </si>
  <si>
    <t>0,76*2</t>
  </si>
  <si>
    <t>1,9*2</t>
  </si>
  <si>
    <t>64</t>
  </si>
  <si>
    <t>612311141</t>
  </si>
  <si>
    <t>Omítka vápenná vnitřních ploch nanášená ručně dvouvrstvá štuková, tloušťky jádrové omítky do 10 mm a tloušťky štuku do 3 mm svislých konstrukcí stěn</t>
  </si>
  <si>
    <t>910142878</t>
  </si>
  <si>
    <t>https://podminky.urs.cz/item/CS_URS_2023_01/612311141</t>
  </si>
  <si>
    <t>5,1*2</t>
  </si>
  <si>
    <t>2,45*2</t>
  </si>
  <si>
    <t>2,3*2</t>
  </si>
  <si>
    <t>3,15*2</t>
  </si>
  <si>
    <t>0,92*1,5</t>
  </si>
  <si>
    <t>0,8*1,5</t>
  </si>
  <si>
    <t>3,7*1,5</t>
  </si>
  <si>
    <t>úprava povrchu nového zdiva</t>
  </si>
  <si>
    <t>4,05*3,54*2</t>
  </si>
  <si>
    <t>-0,8*2,1*3</t>
  </si>
  <si>
    <t>3,75*3,54</t>
  </si>
  <si>
    <t>-2*2,1</t>
  </si>
  <si>
    <t>5,2*3,54</t>
  </si>
  <si>
    <t>-2*2,1*2</t>
  </si>
  <si>
    <t>2,9*3,54</t>
  </si>
  <si>
    <t>5,39*3,54</t>
  </si>
  <si>
    <t>3,25*3,54</t>
  </si>
  <si>
    <t>7,36*3,25</t>
  </si>
  <si>
    <t>-7,36*2,1</t>
  </si>
  <si>
    <t>5,3*3,25</t>
  </si>
  <si>
    <t>-5,3*2,1</t>
  </si>
  <si>
    <t>5,63*3,28</t>
  </si>
  <si>
    <t>-5,63*2,1</t>
  </si>
  <si>
    <t>1,51*3,1</t>
  </si>
  <si>
    <t>-0,76*2</t>
  </si>
  <si>
    <t>1,9*3,1</t>
  </si>
  <si>
    <t>-1,9*2</t>
  </si>
  <si>
    <t>0,95*2,06</t>
  </si>
  <si>
    <t>4,89*3,1</t>
  </si>
  <si>
    <t>4,89*3,1*2</t>
  </si>
  <si>
    <t>-1*2,1*2</t>
  </si>
  <si>
    <t>65</t>
  </si>
  <si>
    <t>612315302</t>
  </si>
  <si>
    <t>Vápenná omítka ostění nebo nadpraží štuková</t>
  </si>
  <si>
    <t>-172150511</t>
  </si>
  <si>
    <t>https://podminky.urs.cz/item/CS_URS_2023_01/612315302</t>
  </si>
  <si>
    <t>nadpraží</t>
  </si>
  <si>
    <t>1,53*0,3</t>
  </si>
  <si>
    <t>2,77*0,52</t>
  </si>
  <si>
    <t>2,25*0,2</t>
  </si>
  <si>
    <t>1,36*0,51</t>
  </si>
  <si>
    <t>1,53*0,33</t>
  </si>
  <si>
    <t>1,375*0,365</t>
  </si>
  <si>
    <t>1,98*0,745</t>
  </si>
  <si>
    <t>1,49*0,35</t>
  </si>
  <si>
    <t>1,2*0,2*5</t>
  </si>
  <si>
    <t>1,5*0,23</t>
  </si>
  <si>
    <t>1,5*0,215</t>
  </si>
  <si>
    <t>1,52*0,2</t>
  </si>
  <si>
    <t>1,5*0,625</t>
  </si>
  <si>
    <t>1,35*0,625</t>
  </si>
  <si>
    <t>1,2*0,27*2</t>
  </si>
  <si>
    <t>*</t>
  </si>
  <si>
    <t>0,9*0,65</t>
  </si>
  <si>
    <t>1,2*0,15</t>
  </si>
  <si>
    <t>1,535*0,27*2</t>
  </si>
  <si>
    <t>1,094*0,5</t>
  </si>
  <si>
    <t>1,15*0,1</t>
  </si>
  <si>
    <t>1,05*0,27</t>
  </si>
  <si>
    <t>1,2*0,25</t>
  </si>
  <si>
    <t>1,067*0,23</t>
  </si>
  <si>
    <t>0,9*0,22</t>
  </si>
  <si>
    <t>2,475*0,29</t>
  </si>
  <si>
    <t>0,5*0,27*4</t>
  </si>
  <si>
    <t>0,9*0,25</t>
  </si>
  <si>
    <t>1*0,52</t>
  </si>
  <si>
    <t>1,05*0,15</t>
  </si>
  <si>
    <t>1,17*0,25</t>
  </si>
  <si>
    <t>0,95*0,34</t>
  </si>
  <si>
    <t>0,92*0,25</t>
  </si>
  <si>
    <t>špalety</t>
  </si>
  <si>
    <t>0,3*2,84*2</t>
  </si>
  <si>
    <t>0,505*3,07*2</t>
  </si>
  <si>
    <t>0,2*3,28*2</t>
  </si>
  <si>
    <t>0,51*2,13*2</t>
  </si>
  <si>
    <t>0,375*2,58*2</t>
  </si>
  <si>
    <t>0,75*2,76*2</t>
  </si>
  <si>
    <t>0,35*2,89*2</t>
  </si>
  <si>
    <t>0,2*2*10</t>
  </si>
  <si>
    <t>0,23*2,84*2</t>
  </si>
  <si>
    <t>0,215*2,84*2</t>
  </si>
  <si>
    <t>0,2*2,84*2</t>
  </si>
  <si>
    <t>0,625*2,76*2</t>
  </si>
  <si>
    <t>0,27*2*4</t>
  </si>
  <si>
    <t>0,25*2*2</t>
  </si>
  <si>
    <t>0,15*2*2</t>
  </si>
  <si>
    <t>0,6*1*2</t>
  </si>
  <si>
    <t>0,27*2,88*4</t>
  </si>
  <si>
    <t>0,15*2,88*2</t>
  </si>
  <si>
    <t>0,5*2,065*2</t>
  </si>
  <si>
    <t>0,1*2,74*2</t>
  </si>
  <si>
    <t>0,27*2*2</t>
  </si>
  <si>
    <t>0,23*2*2</t>
  </si>
  <si>
    <t>0,22*2,15*2</t>
  </si>
  <si>
    <t>0,29*1,06*2</t>
  </si>
  <si>
    <t>0,27*1,15*8</t>
  </si>
  <si>
    <t>0,25*2,18*2</t>
  </si>
  <si>
    <t>0,52*2,18*2</t>
  </si>
  <si>
    <t>0,15*2,18*2</t>
  </si>
  <si>
    <t>0,25*1,7*2</t>
  </si>
  <si>
    <t>0,34*2,1*2</t>
  </si>
  <si>
    <t>0,25*2,03*2</t>
  </si>
  <si>
    <t>66</t>
  </si>
  <si>
    <t>612315422</t>
  </si>
  <si>
    <t>Oprava vápenné omítky vnitřních ploch štukové dvouvrstvé, tloušťky do 20 mm a tloušťky štuku do 3 mm stěn, v rozsahu opravované plochy přes 10 do 30%</t>
  </si>
  <si>
    <t>1006441629</t>
  </si>
  <si>
    <t>https://podminky.urs.cz/item/CS_URS_2023_01/612315422</t>
  </si>
  <si>
    <t>15,82*3,28</t>
  </si>
  <si>
    <t>-1,25*2,54</t>
  </si>
  <si>
    <t>-1,53*2,84</t>
  </si>
  <si>
    <t>-2,25*3,28</t>
  </si>
  <si>
    <t>-2,77*3,07</t>
  </si>
  <si>
    <t>-0,505*2</t>
  </si>
  <si>
    <t>-1,08*2</t>
  </si>
  <si>
    <t>-2,95*2</t>
  </si>
  <si>
    <t>13,4*3,28</t>
  </si>
  <si>
    <t>-1,35*3,46</t>
  </si>
  <si>
    <t>-1,36*2,13</t>
  </si>
  <si>
    <t>10,68*3</t>
  </si>
  <si>
    <t>-1,39*2,58</t>
  </si>
  <si>
    <t>-1,11*2,66</t>
  </si>
  <si>
    <t>8,2*2,02</t>
  </si>
  <si>
    <t>schodiště 1NP-2NP</t>
  </si>
  <si>
    <t>10,2*3,2</t>
  </si>
  <si>
    <t>5,76*3,32</t>
  </si>
  <si>
    <t>-5,1*2</t>
  </si>
  <si>
    <t>24,09*3,38</t>
  </si>
  <si>
    <t>-2,45*2</t>
  </si>
  <si>
    <t>-1,25*2,34</t>
  </si>
  <si>
    <t>-1,26*2,73</t>
  </si>
  <si>
    <t>-1,18*2*5</t>
  </si>
  <si>
    <t>30,9*3,3</t>
  </si>
  <si>
    <t>-1,25*2,43</t>
  </si>
  <si>
    <t>-1,51*2,09*2</t>
  </si>
  <si>
    <t>-2,3*2</t>
  </si>
  <si>
    <t>-2,86*2</t>
  </si>
  <si>
    <t>-1,675*2</t>
  </si>
  <si>
    <t>38,46*4,1</t>
  </si>
  <si>
    <t>-0,9*1</t>
  </si>
  <si>
    <t>-1,7*2,94</t>
  </si>
  <si>
    <t>-0,9*2,94</t>
  </si>
  <si>
    <t>-1,18*2*6</t>
  </si>
  <si>
    <t>-1,25*2,73*2</t>
  </si>
  <si>
    <t>1,2*3,54</t>
  </si>
  <si>
    <t>-1,2*2,16</t>
  </si>
  <si>
    <t>-1,15*2,68</t>
  </si>
  <si>
    <t>-3,75*2,1</t>
  </si>
  <si>
    <t>-1,2*2,1</t>
  </si>
  <si>
    <t>-1,18*2</t>
  </si>
  <si>
    <t>5,45*3,54</t>
  </si>
  <si>
    <t>-5,45*2</t>
  </si>
  <si>
    <t>3,24*3,54</t>
  </si>
  <si>
    <t>mč 19.1; 19.2; 19.3</t>
  </si>
  <si>
    <t>16,35*3,28</t>
  </si>
  <si>
    <t>-0,9*2,15</t>
  </si>
  <si>
    <t>-0,9*2,18</t>
  </si>
  <si>
    <t>-1,05*2,15</t>
  </si>
  <si>
    <t>-3,97*2,1</t>
  </si>
  <si>
    <t>-2,95*2,1</t>
  </si>
  <si>
    <t>-1*2,18</t>
  </si>
  <si>
    <t>-0,5*1,15*4</t>
  </si>
  <si>
    <t>-0,92*1,5</t>
  </si>
  <si>
    <t>-0,8*1,5</t>
  </si>
  <si>
    <t>-0,9*1,5</t>
  </si>
  <si>
    <t>-3,7*1,5</t>
  </si>
  <si>
    <t>7,42*3,47</t>
  </si>
  <si>
    <t>-3,03*2,1</t>
  </si>
  <si>
    <t>4,25*3,1</t>
  </si>
  <si>
    <t>-0,9*2,04</t>
  </si>
  <si>
    <t>-0,8*1,98</t>
  </si>
  <si>
    <t>4,5*3,1</t>
  </si>
  <si>
    <t>-0,8*1,98*2</t>
  </si>
  <si>
    <t>-1,16*1,715</t>
  </si>
  <si>
    <t>-0,6*2</t>
  </si>
  <si>
    <t>6,925*3,1</t>
  </si>
  <si>
    <t>-6,925*2</t>
  </si>
  <si>
    <t>13,8*3,1</t>
  </si>
  <si>
    <t>15,88*3,1</t>
  </si>
  <si>
    <t>-0,95*2,06</t>
  </si>
  <si>
    <t>12,05*3,1</t>
  </si>
  <si>
    <t>3,5*3,1</t>
  </si>
  <si>
    <t>-0,92*2,03</t>
  </si>
  <si>
    <t>12,22*3,1</t>
  </si>
  <si>
    <t>67</t>
  </si>
  <si>
    <t>612325131</t>
  </si>
  <si>
    <t>Omítka sanační vnitřních ploch jádrová tloušťky do 15 mm nanášená ručně svislých konstrukcí stěn</t>
  </si>
  <si>
    <t>1574055066</t>
  </si>
  <si>
    <t>https://podminky.urs.cz/item/CS_URS_2023_01/612325131</t>
  </si>
  <si>
    <t>degradované omítky vlhkostí</t>
  </si>
  <si>
    <t>0,505*2</t>
  </si>
  <si>
    <t>1,08*2</t>
  </si>
  <si>
    <t>2,95*2</t>
  </si>
  <si>
    <t>2,86*2</t>
  </si>
  <si>
    <t>1,675*2</t>
  </si>
  <si>
    <t>68</t>
  </si>
  <si>
    <t>612324111</t>
  </si>
  <si>
    <t>Omítka sanační vnitřních ploch podkladní (vyrovnávací) tloušťky do 10 mm nanášená ručně svislých konstrukcí stěn</t>
  </si>
  <si>
    <t>-1350511148</t>
  </si>
  <si>
    <t>https://podminky.urs.cz/item/CS_URS_2023_01/612324111</t>
  </si>
  <si>
    <t>Poznámka k položce:_x000D_
součástí položky je odsolení zdiva buněčnými zábaly</t>
  </si>
  <si>
    <t>69</t>
  </si>
  <si>
    <t>612325191</t>
  </si>
  <si>
    <t>Omítka sanační vnitřních ploch jádrová Příplatek k cenám za každých dalších i započatých 5 mm tloušťky omítky přes 15 mm stěn</t>
  </si>
  <si>
    <t>1650941244</t>
  </si>
  <si>
    <t>https://podminky.urs.cz/item/CS_URS_2023_01/612325191</t>
  </si>
  <si>
    <t xml:space="preserve">přípočet 3x (předpoklad tl. omítky 40 mm) </t>
  </si>
  <si>
    <t>0,505*2*3</t>
  </si>
  <si>
    <t>1,08*2*3</t>
  </si>
  <si>
    <t>2,95*2*3</t>
  </si>
  <si>
    <t>2,86*2*3</t>
  </si>
  <si>
    <t>1,675*2*3</t>
  </si>
  <si>
    <t>70</t>
  </si>
  <si>
    <t>612328131</t>
  </si>
  <si>
    <t>Potažení vnitřních ploch sanačním štukem tloušťky do 3 mm svislých konstrukcí stěn</t>
  </si>
  <si>
    <t>-124708928</t>
  </si>
  <si>
    <t>https://podminky.urs.cz/item/CS_URS_2023_01/612328131</t>
  </si>
  <si>
    <t>71</t>
  </si>
  <si>
    <t>619995001</t>
  </si>
  <si>
    <t>Začištění omítek (s dodáním hmot) kolem oken, dveří, podlah, obkladů apod.</t>
  </si>
  <si>
    <t>1827707161</t>
  </si>
  <si>
    <t>https://podminky.urs.cz/item/CS_URS_2023_01/619995001</t>
  </si>
  <si>
    <t>6,17</t>
  </si>
  <si>
    <t>6,78</t>
  </si>
  <si>
    <t>7,33</t>
  </si>
  <si>
    <t>7,97</t>
  </si>
  <si>
    <t>7,33*2</t>
  </si>
  <si>
    <t>5,04</t>
  </si>
  <si>
    <t>6,76</t>
  </si>
  <si>
    <t>4,85*5</t>
  </si>
  <si>
    <t>7,97*3</t>
  </si>
  <si>
    <t>5,25*2</t>
  </si>
  <si>
    <t>6,76*2</t>
  </si>
  <si>
    <t>5,49</t>
  </si>
  <si>
    <t>4,85*6</t>
  </si>
  <si>
    <t>6,48</t>
  </si>
  <si>
    <t>4,85</t>
  </si>
  <si>
    <t>5,00</t>
  </si>
  <si>
    <t>5,10</t>
  </si>
  <si>
    <t>2,74*4</t>
  </si>
  <si>
    <t>4,59*6</t>
  </si>
  <si>
    <t>O04</t>
  </si>
  <si>
    <t>2,27*2</t>
  </si>
  <si>
    <t>72</t>
  </si>
  <si>
    <t>622143003</t>
  </si>
  <si>
    <t>Montáž omítkových profilů plastových, pozinkovaných nebo dřevěných upevněných vtlačením do podkladní vrstvy nebo přibitím rohových s tkaninou</t>
  </si>
  <si>
    <t>-1643419666</t>
  </si>
  <si>
    <t>https://podminky.urs.cz/item/CS_URS_2023_01/622143003</t>
  </si>
  <si>
    <t>3,28*2</t>
  </si>
  <si>
    <t>2,84*2</t>
  </si>
  <si>
    <t>2,15*2</t>
  </si>
  <si>
    <t>2,05*2</t>
  </si>
  <si>
    <t>2*2</t>
  </si>
  <si>
    <t>1,18</t>
  </si>
  <si>
    <t>2,6*2</t>
  </si>
  <si>
    <t>2,76*2</t>
  </si>
  <si>
    <t>1,51</t>
  </si>
  <si>
    <t>0,9*2</t>
  </si>
  <si>
    <t>2,16</t>
  </si>
  <si>
    <t>0,8*2</t>
  </si>
  <si>
    <t>3,25*3</t>
  </si>
  <si>
    <t>2,18*2</t>
  </si>
  <si>
    <t>3,28</t>
  </si>
  <si>
    <t>2,1*4</t>
  </si>
  <si>
    <t>73</t>
  </si>
  <si>
    <t>M</t>
  </si>
  <si>
    <t>55343021</t>
  </si>
  <si>
    <t>profil rohový Pz s kulatou hlavou pro vnitřní omítky tl 12mm</t>
  </si>
  <si>
    <t>-678822793</t>
  </si>
  <si>
    <t>110,72*1,05 'Přepočtené koeficientem množství</t>
  </si>
  <si>
    <t>74</t>
  </si>
  <si>
    <t>631311114</t>
  </si>
  <si>
    <t>Mazanina z betonu prostého bez zvýšených nároků na prostředí tl. přes 50 do 80 mm tř. C 16/20</t>
  </si>
  <si>
    <t>-1897728228</t>
  </si>
  <si>
    <t>https://podminky.urs.cz/item/CS_URS_2023_01/631311114</t>
  </si>
  <si>
    <t>3,25*0,05*2</t>
  </si>
  <si>
    <t>mč 11.</t>
  </si>
  <si>
    <t>17*0,055</t>
  </si>
  <si>
    <t>mč 12.</t>
  </si>
  <si>
    <t>12,1*0,055</t>
  </si>
  <si>
    <t>6,2*0,055</t>
  </si>
  <si>
    <t>3,25*0,055</t>
  </si>
  <si>
    <t>mč 14.</t>
  </si>
  <si>
    <t>2,15*0,055</t>
  </si>
  <si>
    <t>mč 15.</t>
  </si>
  <si>
    <t>36,65*0,055</t>
  </si>
  <si>
    <t>mč 16.</t>
  </si>
  <si>
    <t>53,2*0,055</t>
  </si>
  <si>
    <t>mč 17.</t>
  </si>
  <si>
    <t>78,2*0,055</t>
  </si>
  <si>
    <t>-3,35*0,055*0,7</t>
  </si>
  <si>
    <t>3,5*0,055</t>
  </si>
  <si>
    <t>2,3*0,055</t>
  </si>
  <si>
    <t>1,7*0,055</t>
  </si>
  <si>
    <t>7,2*0,055</t>
  </si>
  <si>
    <t>2,1*0,055</t>
  </si>
  <si>
    <t>7,05*0,055</t>
  </si>
  <si>
    <t>3,1*0,055</t>
  </si>
  <si>
    <t>11*0,055</t>
  </si>
  <si>
    <t>SKL.02(n)</t>
  </si>
  <si>
    <t>mč 21. (předsíň)</t>
  </si>
  <si>
    <t>2,1*0,05</t>
  </si>
  <si>
    <t>mč 22.1; 22.2</t>
  </si>
  <si>
    <t>5,9*0,05</t>
  </si>
  <si>
    <t>mč 23.</t>
  </si>
  <si>
    <t>11*0,05</t>
  </si>
  <si>
    <t>mč 24.</t>
  </si>
  <si>
    <t>16,3*0,05</t>
  </si>
  <si>
    <t>mč 25.1; 25.2; 25.3</t>
  </si>
  <si>
    <t>54,5*0,05</t>
  </si>
  <si>
    <t>75</t>
  </si>
  <si>
    <t>631311134</t>
  </si>
  <si>
    <t>Mazanina z betonu prostého bez zvýšených nároků na prostředí tl. přes 120 do 240 mm tř. C 16/20</t>
  </si>
  <si>
    <t>-1027706154</t>
  </si>
  <si>
    <t>https://podminky.urs.cz/item/CS_URS_2023_01/631311134</t>
  </si>
  <si>
    <t>(0,5*0,15*0,2)*10</t>
  </si>
  <si>
    <t>nové mezilehlé trámy</t>
  </si>
  <si>
    <t>(0,5*0,15*0,2)*(10+6)*2</t>
  </si>
  <si>
    <t>0,25*0,15*0,18*4</t>
  </si>
  <si>
    <t xml:space="preserve">ocelové nosníky pod stěnami 2.NP IPE-200 </t>
  </si>
  <si>
    <t>0,25*0,15*0,2*4</t>
  </si>
  <si>
    <t>nosníky pro vynesení VZT jednotky IPE-100</t>
  </si>
  <si>
    <t>0,25*0,15*0,055*4</t>
  </si>
  <si>
    <t>0,25*0,15*0,073*16</t>
  </si>
  <si>
    <t>překlady HEB-140</t>
  </si>
  <si>
    <t>0,25*0,15*0,14*36</t>
  </si>
  <si>
    <t>0,25*0,15*0,16*4</t>
  </si>
  <si>
    <t>76</t>
  </si>
  <si>
    <t>631319171</t>
  </si>
  <si>
    <t>Příplatek k cenám mazanin za stržení povrchu spodní vrstvy mazaniny latí před vložením výztuže nebo pletiva pro tl. obou vrstev mazaniny přes 50 do 80 mm</t>
  </si>
  <si>
    <t>1837365010</t>
  </si>
  <si>
    <t>https://podminky.urs.cz/item/CS_URS_2023_01/631319171</t>
  </si>
  <si>
    <t>77</t>
  </si>
  <si>
    <t>631319175</t>
  </si>
  <si>
    <t>Příplatek k cenám mazanin za stržení povrchu spodní vrstvy mazaniny latí před vložením výztuže nebo pletiva pro tl. obou vrstev mazaniny přes 120 do 240 mm</t>
  </si>
  <si>
    <t>-1645346531</t>
  </si>
  <si>
    <t>https://podminky.urs.cz/item/CS_URS_2023_01/631319175</t>
  </si>
  <si>
    <t>78</t>
  </si>
  <si>
    <t>R-pol 631-001</t>
  </si>
  <si>
    <t>Zřízení bednění mazanin - betonového lože</t>
  </si>
  <si>
    <t>-1207019601</t>
  </si>
  <si>
    <t>0,5*0,15*10</t>
  </si>
  <si>
    <t>0,5*0,15*32</t>
  </si>
  <si>
    <t>0,43*0,15*4</t>
  </si>
  <si>
    <t>0,2*0,15*4</t>
  </si>
  <si>
    <t>0,055*0,15*4</t>
  </si>
  <si>
    <t>0,073*0,15*16</t>
  </si>
  <si>
    <t>0,14*0,15*36</t>
  </si>
  <si>
    <t>0,16*0,15*4</t>
  </si>
  <si>
    <t>79</t>
  </si>
  <si>
    <t>R-pol 631-002</t>
  </si>
  <si>
    <t>Odstranění bednění mazanin - betonového lože</t>
  </si>
  <si>
    <t>-253556139</t>
  </si>
  <si>
    <t>80</t>
  </si>
  <si>
    <t>631362021</t>
  </si>
  <si>
    <t>Výztuž mazanin ze svařovaných sítí z drátů typu KARI</t>
  </si>
  <si>
    <t>-702618899</t>
  </si>
  <si>
    <t>https://podminky.urs.cz/item/CS_URS_2023_01/631362021</t>
  </si>
  <si>
    <t>3,25*2*(3,033/1000)*1,15</t>
  </si>
  <si>
    <t>17*(3,033/1000)*1,15</t>
  </si>
  <si>
    <t>12,1*(3,033/1000)*1,15</t>
  </si>
  <si>
    <t>6,2*(3,033/1000)*1,15</t>
  </si>
  <si>
    <t>3,25*(3,033/1000)*1,15</t>
  </si>
  <si>
    <t>2,15*(3,033/1000)*1,15</t>
  </si>
  <si>
    <t>36,65*(3,033/1000)*1,15</t>
  </si>
  <si>
    <t>53,2*(3,033/1000)*1,15</t>
  </si>
  <si>
    <t>78,2*(3,033/1000)*1,15</t>
  </si>
  <si>
    <t>-3,35*0,7*(3,033/1000)*1,15</t>
  </si>
  <si>
    <t>3,5*(3,033/1000)*1,15</t>
  </si>
  <si>
    <t>2,3*(3,033/1000)*1,15</t>
  </si>
  <si>
    <t>1,7*(3,033/1000)*1,15</t>
  </si>
  <si>
    <t>7,2*(3,033/1000)*1,15</t>
  </si>
  <si>
    <t>2,1*(3,033/1000)*1,15</t>
  </si>
  <si>
    <t>7,05*(3,033/1000)*1,15</t>
  </si>
  <si>
    <t>3,1*(3,033/1000)*1,15</t>
  </si>
  <si>
    <t>11*(3,033/1000)*1,15</t>
  </si>
  <si>
    <t>5,9*(3,033/1000)*1,15</t>
  </si>
  <si>
    <t>16,3*(3,033/1000)*1,15</t>
  </si>
  <si>
    <t>54,5*(3,033/1000)*1,15</t>
  </si>
  <si>
    <t>0,5*0,2*10*(3,033/1000)*1,15</t>
  </si>
  <si>
    <t>0,5*0,2*(10+6)*2*(3,033/1000)*1,15</t>
  </si>
  <si>
    <t>0,25*0,18*4*(3,033/1000)*1,15</t>
  </si>
  <si>
    <t>0,25*0,2*4*(3,033/1000)*1,15</t>
  </si>
  <si>
    <t>0,25*0,055*4*(3,033/1000)*1,15</t>
  </si>
  <si>
    <t>0,25*0,073*16*(3,033/1000)*1,15</t>
  </si>
  <si>
    <t>0,25*0,14*36*(3,033/1000)*1,15</t>
  </si>
  <si>
    <t>0,25*0,16*4*(3,033/1000)*1,15</t>
  </si>
  <si>
    <t>81</t>
  </si>
  <si>
    <t>632450122</t>
  </si>
  <si>
    <t>Potěr cementový vyrovnávací ze suchých směsí v pásu o průměrné (střední) tl. přes 20 do 30 mm</t>
  </si>
  <si>
    <t>-993249823</t>
  </si>
  <si>
    <t>https://podminky.urs.cz/item/CS_URS_2023_01/632450122</t>
  </si>
  <si>
    <t>Vyrovnání plochy pod parapet</t>
  </si>
  <si>
    <t>0,60</t>
  </si>
  <si>
    <t>82</t>
  </si>
  <si>
    <t>634111114</t>
  </si>
  <si>
    <t>Obvodová dilatace mezi stěnou a mazaninou nebo potěrem pružnou těsnicí páskou na bázi syntetického kaučuku výšky 100 mm</t>
  </si>
  <si>
    <t>-1650807781</t>
  </si>
  <si>
    <t>https://podminky.urs.cz/item/CS_URS_2023_01/634111114</t>
  </si>
  <si>
    <t>213,45</t>
  </si>
  <si>
    <t>3,17</t>
  </si>
  <si>
    <t>10,55</t>
  </si>
  <si>
    <t>11,37</t>
  </si>
  <si>
    <t>15,52</t>
  </si>
  <si>
    <t>31,75</t>
  </si>
  <si>
    <t>83</t>
  </si>
  <si>
    <t>R-pol PU-001</t>
  </si>
  <si>
    <t xml:space="preserve">Požární ucpávky prostupů </t>
  </si>
  <si>
    <t>467149069</t>
  </si>
  <si>
    <t>požární ucpávky svislými a vodorovnými konstrukcemi</t>
  </si>
  <si>
    <t>3,950</t>
  </si>
  <si>
    <t>84</t>
  </si>
  <si>
    <t>632481213</t>
  </si>
  <si>
    <t>Separační vrstva k oddělení podlahových vrstev z polyetylénové fólie</t>
  </si>
  <si>
    <t>-968458762</t>
  </si>
  <si>
    <t>https://podminky.urs.cz/item/CS_URS_2023_01/632481213</t>
  </si>
  <si>
    <t>3,25*2</t>
  </si>
  <si>
    <t>17,00</t>
  </si>
  <si>
    <t>12,10</t>
  </si>
  <si>
    <t>6,20</t>
  </si>
  <si>
    <t>3,25</t>
  </si>
  <si>
    <t>2,15</t>
  </si>
  <si>
    <t>36,65</t>
  </si>
  <si>
    <t>53,20</t>
  </si>
  <si>
    <t>78,20</t>
  </si>
  <si>
    <t>-3,35*0,7</t>
  </si>
  <si>
    <t>7,05</t>
  </si>
  <si>
    <t>3,10</t>
  </si>
  <si>
    <t>5,90</t>
  </si>
  <si>
    <t>54,50</t>
  </si>
  <si>
    <t>85</t>
  </si>
  <si>
    <t>632481215</t>
  </si>
  <si>
    <t>Separační vrstva k oddělení podlahových vrstev z geotextilie</t>
  </si>
  <si>
    <t>298499495</t>
  </si>
  <si>
    <t>https://podminky.urs.cz/item/CS_URS_2023_01/632481215</t>
  </si>
  <si>
    <t>6,75*1,65</t>
  </si>
  <si>
    <t>7,35*1,45</t>
  </si>
  <si>
    <t>6F</t>
  </si>
  <si>
    <t>Fasáda</t>
  </si>
  <si>
    <t>86</t>
  </si>
  <si>
    <t>629991011</t>
  </si>
  <si>
    <t>Zakrytí vnějších ploch před znečištěním včetně pozdějšího odkrytí výplní otvorů a svislých ploch fólií přilepenou lepící páskou</t>
  </si>
  <si>
    <t>-1592361416</t>
  </si>
  <si>
    <t>https://podminky.urs.cz/item/CS_URS_2023_01/629991011</t>
  </si>
  <si>
    <t>1,75*7</t>
  </si>
  <si>
    <t>1,5*3</t>
  </si>
  <si>
    <t>3,2*3</t>
  </si>
  <si>
    <t>1,75*2</t>
  </si>
  <si>
    <t>2,60</t>
  </si>
  <si>
    <t>0,17</t>
  </si>
  <si>
    <t>severovýchod</t>
  </si>
  <si>
    <t>1,75*3</t>
  </si>
  <si>
    <t>0,4*4</t>
  </si>
  <si>
    <t>3,5*4</t>
  </si>
  <si>
    <t>87</t>
  </si>
  <si>
    <t>629995101</t>
  </si>
  <si>
    <t>Očištění vnějších ploch tlakovou vodou omytím</t>
  </si>
  <si>
    <t>932802367</t>
  </si>
  <si>
    <t>https://podminky.urs.cz/item/CS_URS_2023_01/629995101</t>
  </si>
  <si>
    <t>18,73*4,2</t>
  </si>
  <si>
    <t>1,9*7,35</t>
  </si>
  <si>
    <t>12,19*7,35</t>
  </si>
  <si>
    <t>1,86*7,35</t>
  </si>
  <si>
    <t>7,055*3,8</t>
  </si>
  <si>
    <t>-1,75*7</t>
  </si>
  <si>
    <t>-1,5*3</t>
  </si>
  <si>
    <t>-3,2*3</t>
  </si>
  <si>
    <t>49,50</t>
  </si>
  <si>
    <t>2,26*3,8</t>
  </si>
  <si>
    <t>-1,75*2</t>
  </si>
  <si>
    <t>-2,60</t>
  </si>
  <si>
    <t>-0,17</t>
  </si>
  <si>
    <t>severozápad - střecha</t>
  </si>
  <si>
    <t>7,29*3,75</t>
  </si>
  <si>
    <t>14,05*4,3</t>
  </si>
  <si>
    <t>1,85*7,35</t>
  </si>
  <si>
    <t>7,025*4,3</t>
  </si>
  <si>
    <t>-1,75*3</t>
  </si>
  <si>
    <t>-0,4*4</t>
  </si>
  <si>
    <t>-3,5*4</t>
  </si>
  <si>
    <t>31,60</t>
  </si>
  <si>
    <t>jihovýchod - střecha</t>
  </si>
  <si>
    <t>špalety a ostění</t>
  </si>
  <si>
    <t>O.01a</t>
  </si>
  <si>
    <t>(1,51+2,09*2)*0,20*2</t>
  </si>
  <si>
    <t>O.01b</t>
  </si>
  <si>
    <t>(1,18+2,00*2)*0,20*14</t>
  </si>
  <si>
    <t>O.02</t>
  </si>
  <si>
    <t>(0,50+1,15*2)*0,20*4</t>
  </si>
  <si>
    <t>O.03</t>
  </si>
  <si>
    <t>(1,16+1,715*2)*0,20*6</t>
  </si>
  <si>
    <t>O.04</t>
  </si>
  <si>
    <t>(0,52*4)*0,20*2</t>
  </si>
  <si>
    <t>D.01</t>
  </si>
  <si>
    <t>(1,26+2,52*2)*0,20*3</t>
  </si>
  <si>
    <t>D.02</t>
  </si>
  <si>
    <t>(1,26+2,73*2)*0,20*4</t>
  </si>
  <si>
    <t>D.03</t>
  </si>
  <si>
    <t>(0,80+1,98*2)*0,20*2</t>
  </si>
  <si>
    <t>D.04</t>
  </si>
  <si>
    <t>(0,90+1,98*2)*0,20*1</t>
  </si>
  <si>
    <t>D.05</t>
  </si>
  <si>
    <t>(0,95+2,40*2)*0,20*1</t>
  </si>
  <si>
    <t>88</t>
  </si>
  <si>
    <t>R-pol 6F-001</t>
  </si>
  <si>
    <t>Mechanické dočištění fasádního nátěru, vodou, chemií, párou stupně členitosti 1 až 2</t>
  </si>
  <si>
    <t>855640557</t>
  </si>
  <si>
    <t>89</t>
  </si>
  <si>
    <t>978015341</t>
  </si>
  <si>
    <t>Otlučení vápenných nebo vápenocementových omítek vnějších ploch s vyškrabáním spar a s očištěním zdiva stupně členitosti 1 a 2, v rozsahu přes 10 do 30 %</t>
  </si>
  <si>
    <t>108162696</t>
  </si>
  <si>
    <t>https://podminky.urs.cz/item/CS_URS_2023_01/978015341</t>
  </si>
  <si>
    <t>90</t>
  </si>
  <si>
    <t>622325356</t>
  </si>
  <si>
    <t>Oprava vápenné omítky s celoplošným přeštukováním vnějších ploch stupně členitosti 2, v rozsahu opravované plochy přes 40 do 50%</t>
  </si>
  <si>
    <t>-424958601</t>
  </si>
  <si>
    <t>https://podminky.urs.cz/item/CS_URS_2023_01/622325356</t>
  </si>
  <si>
    <t>91</t>
  </si>
  <si>
    <t>978015361</t>
  </si>
  <si>
    <t>Otlučení vápenných nebo vápenocementových omítek vnějších ploch s vyškrabáním spar a s očištěním zdiva stupně členitosti 1 a 2, v rozsahu přes 30 do 50 %</t>
  </si>
  <si>
    <t>-1508363055</t>
  </si>
  <si>
    <t>https://podminky.urs.cz/item/CS_URS_2023_01/978015361</t>
  </si>
  <si>
    <t>oprava komínových těles</t>
  </si>
  <si>
    <t>objekt A</t>
  </si>
  <si>
    <t>(0,9*2+0,55*2)*1,85*2</t>
  </si>
  <si>
    <t>92</t>
  </si>
  <si>
    <t>985131111</t>
  </si>
  <si>
    <t>Očištění ploch stěn, rubu kleneb a podlah tlakovou vodou</t>
  </si>
  <si>
    <t>-280055586</t>
  </si>
  <si>
    <t>https://podminky.urs.cz/item/CS_URS_2023_01/985131111</t>
  </si>
  <si>
    <t>93</t>
  </si>
  <si>
    <t>985131311</t>
  </si>
  <si>
    <t>Očištění ploch stěn, rubu kleneb a podlah ruční dočištění ocelovými kartáči</t>
  </si>
  <si>
    <t>1577994429</t>
  </si>
  <si>
    <t>https://podminky.urs.cz/item/CS_URS_2023_01/985131311</t>
  </si>
  <si>
    <t>94</t>
  </si>
  <si>
    <t>622325258</t>
  </si>
  <si>
    <t>Oprava vápenné omítky s celoplošným přeštukováním vnějších ploch stupně členitosti 1, v rozsahu opravované plochy přes 65 do 80%</t>
  </si>
  <si>
    <t>1994338923</t>
  </si>
  <si>
    <t>https://podminky.urs.cz/item/CS_URS_2023_01/622325258</t>
  </si>
  <si>
    <t>95</t>
  </si>
  <si>
    <t>R-pol 6F-002</t>
  </si>
  <si>
    <t>Příplatek za opravu komínů horolezeckou technikou</t>
  </si>
  <si>
    <t>804790568</t>
  </si>
  <si>
    <t>96</t>
  </si>
  <si>
    <t>316121001</t>
  </si>
  <si>
    <t>Montáž krycí desky prefabrikované</t>
  </si>
  <si>
    <t>-1760949267</t>
  </si>
  <si>
    <t>https://podminky.urs.cz/item/CS_URS_2023_01/316121001</t>
  </si>
  <si>
    <t>dostavba komínového tělesa mč 17</t>
  </si>
  <si>
    <t>97</t>
  </si>
  <si>
    <t>59882252</t>
  </si>
  <si>
    <t>deska krycí dvouprůduchová základní</t>
  </si>
  <si>
    <t>722572236</t>
  </si>
  <si>
    <t>98</t>
  </si>
  <si>
    <t>R-pol 6F-003</t>
  </si>
  <si>
    <t>Modelace a doplnění štukových šambrán výplní otvorů</t>
  </si>
  <si>
    <t>-161226191</t>
  </si>
  <si>
    <t>1,21*2</t>
  </si>
  <si>
    <t>0,25*2</t>
  </si>
  <si>
    <t>99</t>
  </si>
  <si>
    <t>R-pol 6F-004</t>
  </si>
  <si>
    <t xml:space="preserve">Modelace a doplnění korunní římsy </t>
  </si>
  <si>
    <t>2079387519</t>
  </si>
  <si>
    <t>po bourání komínu (obj. A)</t>
  </si>
  <si>
    <t>100</t>
  </si>
  <si>
    <t>R-pol 6F-005</t>
  </si>
  <si>
    <t>Očištění, doplnění, konzervace, fixace a zpevnění kamenných konzol, ozn. P.6</t>
  </si>
  <si>
    <t>ks</t>
  </si>
  <si>
    <t>-408864870</t>
  </si>
  <si>
    <t>12,00</t>
  </si>
  <si>
    <t>101</t>
  </si>
  <si>
    <t>R-pol 6F-006</t>
  </si>
  <si>
    <t>Očištění, doplnění, konzervace, fixace a zpevnění kamenných podstavců sloupů verandy</t>
  </si>
  <si>
    <t>-1305094966</t>
  </si>
  <si>
    <t>6,00</t>
  </si>
  <si>
    <t>102</t>
  </si>
  <si>
    <t>R-pol 6F-007</t>
  </si>
  <si>
    <t>Očištění, doplnění, konzervace, fixace a leštění kamenné pamětní desky s nápisem „Zde padl za vlast v květnu 1945 Josef Žirovnický“</t>
  </si>
  <si>
    <t>-2122789145</t>
  </si>
  <si>
    <t>103</t>
  </si>
  <si>
    <t>R-pol 6F-008</t>
  </si>
  <si>
    <t>Obnovení označení objektu „BUBENEČ“ písmomalířskou formou na fasádu, ozn. P.4</t>
  </si>
  <si>
    <t>-279599229</t>
  </si>
  <si>
    <t>6R</t>
  </si>
  <si>
    <t>Restaurátorské práce</t>
  </si>
  <si>
    <t>104</t>
  </si>
  <si>
    <t>R-pol 6R-001</t>
  </si>
  <si>
    <t>D+M restaurování dřevěného trámového stropu vč. původní kresby (černo-červený lineární dekor) a doplnění chybějících dřevěných prvků, ozn. P12</t>
  </si>
  <si>
    <t>-1313879018</t>
  </si>
  <si>
    <t>105</t>
  </si>
  <si>
    <t>R-pol 6R-002</t>
  </si>
  <si>
    <t>Restaurování pergoly peronu vč. odstranění nepůvodních nátěrů, doplnění chybějících dřevěných a zámečnickcýh prvků (mřížek), spojovacího a pomocného materiálu, finální povrchové úpravy</t>
  </si>
  <si>
    <t>705600637</t>
  </si>
  <si>
    <t>Poznámka k položce:_x000D_
součástí je podříznutí nosných sloupů pergoly peronu vč. osazení ocel kotevních patek a zhotovení betonových patek</t>
  </si>
  <si>
    <t>6S</t>
  </si>
  <si>
    <t>Sanace a hydroizolace spodní stavby</t>
  </si>
  <si>
    <t>106</t>
  </si>
  <si>
    <t>-377318868</t>
  </si>
  <si>
    <t>18,73*0,35</t>
  </si>
  <si>
    <t>1,9*0,35</t>
  </si>
  <si>
    <t>12,19*0,35</t>
  </si>
  <si>
    <t>1,86*0,35</t>
  </si>
  <si>
    <t>7,055*0,35</t>
  </si>
  <si>
    <t>9,275*0,35</t>
  </si>
  <si>
    <t>2,26*0,35</t>
  </si>
  <si>
    <t>2,56*0,35</t>
  </si>
  <si>
    <t>6,9*0,35</t>
  </si>
  <si>
    <t>107</t>
  </si>
  <si>
    <t>-837195213</t>
  </si>
  <si>
    <t>108</t>
  </si>
  <si>
    <t>622131100</t>
  </si>
  <si>
    <t>Podkladní a spojovací vrstva vnějších omítaných ploch vápenný postřik nanášený ručně celoplošně stěn</t>
  </si>
  <si>
    <t>-2119104566</t>
  </si>
  <si>
    <t>https://podminky.urs.cz/item/CS_URS_2023_01/622131100</t>
  </si>
  <si>
    <t>109</t>
  </si>
  <si>
    <t>622311111</t>
  </si>
  <si>
    <t>Omítka vápenná vnějších ploch nanášená ručně jednovrstvá, tloušťky do 15 mm hrubá zatřená stěn</t>
  </si>
  <si>
    <t>-1485269605</t>
  </si>
  <si>
    <t>https://podminky.urs.cz/item/CS_URS_2023_01/622311111</t>
  </si>
  <si>
    <t>110</t>
  </si>
  <si>
    <t>711113127</t>
  </si>
  <si>
    <t>Izolace proti zemní vlhkosti natěradly a tmely za studena na ploše svislé S těsnicí stěrkou jednosložkovu na bázi cementu</t>
  </si>
  <si>
    <t>-1617484052</t>
  </si>
  <si>
    <t>https://podminky.urs.cz/item/CS_URS_2023_01/711113127</t>
  </si>
  <si>
    <t>111</t>
  </si>
  <si>
    <t>319202114</t>
  </si>
  <si>
    <t>Dodatečná izolace zdiva injektáží nízkotlakou metodou silikonovou mikroemulzí, tloušťka zdiva přes 450 do 600 mm</t>
  </si>
  <si>
    <t>1566177828</t>
  </si>
  <si>
    <t>https://podminky.urs.cz/item/CS_URS_2023_01/319202114</t>
  </si>
  <si>
    <t>0,51</t>
  </si>
  <si>
    <t>1,08</t>
  </si>
  <si>
    <t>2,95</t>
  </si>
  <si>
    <t>2,86</t>
  </si>
  <si>
    <t>1,68</t>
  </si>
  <si>
    <t>18,73</t>
  </si>
  <si>
    <t>1,90</t>
  </si>
  <si>
    <t>12,19</t>
  </si>
  <si>
    <t>1,86</t>
  </si>
  <si>
    <t>7,06</t>
  </si>
  <si>
    <t>9,28</t>
  </si>
  <si>
    <t>2,26</t>
  </si>
  <si>
    <t>2,56</t>
  </si>
  <si>
    <t>6,90</t>
  </si>
  <si>
    <t>Ostatní konstrukce a práce, bourání</t>
  </si>
  <si>
    <t>112</t>
  </si>
  <si>
    <t>962031132</t>
  </si>
  <si>
    <t>Bourání příček z cihel, tvárnic nebo příčkovek z cihel pálených, plných nebo dutých na maltu vápennou nebo vápenocementovou, tl. do 100 mm</t>
  </si>
  <si>
    <t>1689533291</t>
  </si>
  <si>
    <t>https://podminky.urs.cz/item/CS_URS_2023_01/962031132</t>
  </si>
  <si>
    <t>tl. 50 mm</t>
  </si>
  <si>
    <t>SKL.22(B) 18 - mč 17.1</t>
  </si>
  <si>
    <t>1,8*4,1</t>
  </si>
  <si>
    <t>-1,22*2,43</t>
  </si>
  <si>
    <t>tl. 100 mm</t>
  </si>
  <si>
    <t>SKL.22(B) 07 - mč 17.3</t>
  </si>
  <si>
    <t>3,65*4,1</t>
  </si>
  <si>
    <t>SKL.22(B) 12 - mč 19.1</t>
  </si>
  <si>
    <t>0,85*3,25</t>
  </si>
  <si>
    <t>SKL.22(B) 13 - mč 19.1</t>
  </si>
  <si>
    <t>2,84*3,25</t>
  </si>
  <si>
    <t>SKL.22(B) 14 - mč 19.1</t>
  </si>
  <si>
    <t>2,98*3,25</t>
  </si>
  <si>
    <t>SKL.22(B) 15 - mč 19.3</t>
  </si>
  <si>
    <t>1,4*3,25</t>
  </si>
  <si>
    <t>SKL.22(B) 16 - mč 19.2</t>
  </si>
  <si>
    <t>0,68*3,25</t>
  </si>
  <si>
    <t>SKL.22(B) 17 - mč 17.2</t>
  </si>
  <si>
    <t>1*2,5</t>
  </si>
  <si>
    <t>SKL.22(B) 19 - mč 25.3</t>
  </si>
  <si>
    <t>3,715*3,1</t>
  </si>
  <si>
    <t>113</t>
  </si>
  <si>
    <t>962031133</t>
  </si>
  <si>
    <t>Bourání příček z cihel, tvárnic nebo příčkovek z cihel pálených, plných nebo dutých na maltu vápennou nebo vápenocementovou, tl. do 150 mm</t>
  </si>
  <si>
    <t>-1567340685</t>
  </si>
  <si>
    <t>https://podminky.urs.cz/item/CS_URS_2023_01/962031133</t>
  </si>
  <si>
    <t>tl. 130 mm</t>
  </si>
  <si>
    <t>SKL.22(B) 03 - mč 16.1</t>
  </si>
  <si>
    <t>7,2*3,3</t>
  </si>
  <si>
    <t>SKL.22(B) 04 - mč 16.2</t>
  </si>
  <si>
    <t>2,8*3,3</t>
  </si>
  <si>
    <t>114</t>
  </si>
  <si>
    <t>977331115</t>
  </si>
  <si>
    <t>Zvětšení komínového průduchu frézováním zdiva z cihel plných pálených maximální hloubky frézování přes 30 do 50 mm</t>
  </si>
  <si>
    <t>-783947701</t>
  </si>
  <si>
    <t>https://podminky.urs.cz/item/CS_URS_2023_01/977331115</t>
  </si>
  <si>
    <t>část stávajícího komínového tělesa mč 17</t>
  </si>
  <si>
    <t>4,50</t>
  </si>
  <si>
    <t>115</t>
  </si>
  <si>
    <t>953845113</t>
  </si>
  <si>
    <t>Vyvložkování stávajících komínových nebo větracích průduchů nerezovými vložkami pevnými, včetně ukončení komínu komínového tělesa výšky 3 m světlý průměr vložky přes 130 m do 160 mm</t>
  </si>
  <si>
    <t>soubor</t>
  </si>
  <si>
    <t>528603335</t>
  </si>
  <si>
    <t>https://podminky.urs.cz/item/CS_URS_2023_01/953845113</t>
  </si>
  <si>
    <t>komínové těleso mč 17, celková délka 6,50 m</t>
  </si>
  <si>
    <t>116</t>
  </si>
  <si>
    <t>953845123</t>
  </si>
  <si>
    <t>Vyvložkování stávajících komínových nebo větracích průduchů nerezovými vložkami pevnými, včetně ukončení komínu svislého kouřovodu výšky 3 m Příplatek k cenám za každý další i započatý metr výšky komínového průduchu přes 3 m světlý průměr vložky přes 130 m do 160 mm</t>
  </si>
  <si>
    <t>-696086855</t>
  </si>
  <si>
    <t>https://podminky.urs.cz/item/CS_URS_2023_01/953845123</t>
  </si>
  <si>
    <t>6,50-3</t>
  </si>
  <si>
    <t>117</t>
  </si>
  <si>
    <t>R-pol 985-001</t>
  </si>
  <si>
    <t>Postupné rozebírání zdiva cihelného, objemu přes 1 do 3 m3 vč. následného doplnění zdiva cihlami ručně do malty s fungicidní příměsí</t>
  </si>
  <si>
    <t>1516436592</t>
  </si>
  <si>
    <t>SKL.06</t>
  </si>
  <si>
    <t>sanace zdiva pod napadenou pezednicí</t>
  </si>
  <si>
    <t>118</t>
  </si>
  <si>
    <t>962032230</t>
  </si>
  <si>
    <t>Bourání zdiva nadzákladového z cihel nebo tvárnic z cihel pálených nebo vápenopískových, na maltu vápennou nebo vápenocementovou, objemu do 1 m3</t>
  </si>
  <si>
    <t>-876705663</t>
  </si>
  <si>
    <t>https://podminky.urs.cz/item/CS_URS_2023_01/962032230</t>
  </si>
  <si>
    <t>tl. 160 mm</t>
  </si>
  <si>
    <t>SKL.22(B) 01 - mč 15.1</t>
  </si>
  <si>
    <t>1,47*3,38*0,16</t>
  </si>
  <si>
    <t>SKL.22(B) 02 - mč 15.1</t>
  </si>
  <si>
    <t>1,64*3,38*0,16</t>
  </si>
  <si>
    <t>SKL.22(B) 09 - mč 17.5</t>
  </si>
  <si>
    <t>1,05*4,1*0,16</t>
  </si>
  <si>
    <t>odstranění sloupku - fasáda (historická přizdívka pro uzávěr plynu)</t>
  </si>
  <si>
    <t>1*2*0,35</t>
  </si>
  <si>
    <t>119</t>
  </si>
  <si>
    <t>962032231</t>
  </si>
  <si>
    <t>Bourání zdiva nadzákladového z cihel nebo tvárnic z cihel pálených nebo vápenopískových, na maltu vápennou nebo vápenocementovou, objemu přes 1 m3</t>
  </si>
  <si>
    <t>1839697111</t>
  </si>
  <si>
    <t>https://podminky.urs.cz/item/CS_URS_2023_01/962032231</t>
  </si>
  <si>
    <t>SKL.22(B) 05 - mč 16.4</t>
  </si>
  <si>
    <t>4,68*3,3*0,16</t>
  </si>
  <si>
    <t>SKL.22(B) 06 - mč 17.1+17.2</t>
  </si>
  <si>
    <t>6,85*4,1*0,16</t>
  </si>
  <si>
    <t>SKL.22(B) 10 - mč 18.1</t>
  </si>
  <si>
    <t>4,05*3,54*0,16</t>
  </si>
  <si>
    <t>tl. 165 mm</t>
  </si>
  <si>
    <t>SKL.21(B) 08 - mč 12</t>
  </si>
  <si>
    <t>1,35*3,25*0,26</t>
  </si>
  <si>
    <t>tl. 180 mm</t>
  </si>
  <si>
    <t>SKL.22(B) 08 - mč 17.5</t>
  </si>
  <si>
    <t>5,615*4,1*0,18</t>
  </si>
  <si>
    <t>SKL.22(B) 20 - mč 25.2</t>
  </si>
  <si>
    <t>4,9*3,1*0,18</t>
  </si>
  <si>
    <t>SKL.22(B) 22 - mč 32.</t>
  </si>
  <si>
    <t>7,93*0,18</t>
  </si>
  <si>
    <t>tl. 200 mm</t>
  </si>
  <si>
    <t>SKL.21(B) 07 - mč 12</t>
  </si>
  <si>
    <t>2,25*3,28*0,2</t>
  </si>
  <si>
    <t>tl. 260 mm</t>
  </si>
  <si>
    <t>SKL.21(B) 05 - mč 15</t>
  </si>
  <si>
    <t>2*2,1*0,26</t>
  </si>
  <si>
    <t>tl. 270 mm</t>
  </si>
  <si>
    <t>4,9*3,1*0,27</t>
  </si>
  <si>
    <t>1,80*2,2*0,41</t>
  </si>
  <si>
    <t>120</t>
  </si>
  <si>
    <t>962032631</t>
  </si>
  <si>
    <t>Bourání zdiva nadzákladového z cihel nebo tvárnic komínového z cihel pálených, šamotových nebo vápenopískových nad střechou na maltu vápennou nebo vápenocementovou</t>
  </si>
  <si>
    <t>-1119747894</t>
  </si>
  <si>
    <t>https://podminky.urs.cz/item/CS_URS_2023_01/962032631</t>
  </si>
  <si>
    <t>0,55*1,95*0,55</t>
  </si>
  <si>
    <t>objekt D</t>
  </si>
  <si>
    <t>0,5*6,7*0,5</t>
  </si>
  <si>
    <t>121</t>
  </si>
  <si>
    <t>965045113</t>
  </si>
  <si>
    <t>Bourání potěrů tl. do 50 mm cementových nebo pískocementových, plochy přes 4 m2</t>
  </si>
  <si>
    <t>1777955799</t>
  </si>
  <si>
    <t>https://podminky.urs.cz/item/CS_URS_2023_01/965045113</t>
  </si>
  <si>
    <t>maltové lože tl. 50 mm</t>
  </si>
  <si>
    <t>17,80</t>
  </si>
  <si>
    <t>11,50</t>
  </si>
  <si>
    <t>33,50</t>
  </si>
  <si>
    <t>2,55</t>
  </si>
  <si>
    <t>12,45</t>
  </si>
  <si>
    <t>7,90</t>
  </si>
  <si>
    <t>11,30</t>
  </si>
  <si>
    <t>18,65</t>
  </si>
  <si>
    <t>14,30</t>
  </si>
  <si>
    <t>37,65</t>
  </si>
  <si>
    <t>14,10</t>
  </si>
  <si>
    <t>9,50</t>
  </si>
  <si>
    <t>10,50</t>
  </si>
  <si>
    <t>2,65</t>
  </si>
  <si>
    <t>SKL.05(b)</t>
  </si>
  <si>
    <t>mazanina tl. 20 mm</t>
  </si>
  <si>
    <t>objekt C - krov</t>
  </si>
  <si>
    <t>76,70</t>
  </si>
  <si>
    <t>objekt D - krov</t>
  </si>
  <si>
    <t>24,00</t>
  </si>
  <si>
    <t>122</t>
  </si>
  <si>
    <t>965042141</t>
  </si>
  <si>
    <t>Bourání mazanin betonových nebo z litého asfaltu tl. do 100 mm, plochy přes 4 m2</t>
  </si>
  <si>
    <t>-1830217336</t>
  </si>
  <si>
    <t>https://podminky.urs.cz/item/CS_URS_2023_01/965042141</t>
  </si>
  <si>
    <t>123</t>
  </si>
  <si>
    <t>965049111</t>
  </si>
  <si>
    <t>Bourání mazanin Příplatek k cenám za bourání mazanin betonových se svařovanou sítí, tl. do 100 mm</t>
  </si>
  <si>
    <t>-355453628</t>
  </si>
  <si>
    <t>https://podminky.urs.cz/item/CS_URS_2023_01/965049111</t>
  </si>
  <si>
    <t>124</t>
  </si>
  <si>
    <t>965082923</t>
  </si>
  <si>
    <t>Odstranění násypu pod podlahami nebo ochranného násypu na střechách tl. do 100 mm, plochy přes 2 m2</t>
  </si>
  <si>
    <t>1980138761</t>
  </si>
  <si>
    <t>https://podminky.urs.cz/item/CS_URS_2023_01/965082923</t>
  </si>
  <si>
    <t>štěrkový násyp tl. 50 mm</t>
  </si>
  <si>
    <t>17,8*0,05</t>
  </si>
  <si>
    <t>11,5*0,05</t>
  </si>
  <si>
    <t>6*0,05</t>
  </si>
  <si>
    <t>3,3*0,05</t>
  </si>
  <si>
    <t>2*0,05</t>
  </si>
  <si>
    <t>33,5*0,05</t>
  </si>
  <si>
    <t>2,55*0,05</t>
  </si>
  <si>
    <t>12,45*0,05</t>
  </si>
  <si>
    <t>7,9*0,05</t>
  </si>
  <si>
    <t>11,3*0,05</t>
  </si>
  <si>
    <t>18,65*0,05</t>
  </si>
  <si>
    <t>5,1*0,05</t>
  </si>
  <si>
    <t>14,3*0,05</t>
  </si>
  <si>
    <t>10,55*0,05</t>
  </si>
  <si>
    <t>37,65*0,05</t>
  </si>
  <si>
    <t>14,1*0,05</t>
  </si>
  <si>
    <t>9,5*0,05</t>
  </si>
  <si>
    <t>10,5*0,05</t>
  </si>
  <si>
    <t>2,8*0,05</t>
  </si>
  <si>
    <t>1,5*0,05</t>
  </si>
  <si>
    <t>2,65*0,05</t>
  </si>
  <si>
    <t>3,5*0,05</t>
  </si>
  <si>
    <t>SKL.03(b)</t>
  </si>
  <si>
    <t>násyp podlahy (stavební rum a kameny) tl. 100 mm</t>
  </si>
  <si>
    <t>mč 31. podkroví l(b)</t>
  </si>
  <si>
    <t>70*0,1</t>
  </si>
  <si>
    <t>-0,9*0,1*0,55</t>
  </si>
  <si>
    <t>mč 32. technická místnost(b)</t>
  </si>
  <si>
    <t>18,4*0,1</t>
  </si>
  <si>
    <t>násyp (škvára) tl. 40 mm</t>
  </si>
  <si>
    <t>76,70*0,04</t>
  </si>
  <si>
    <t>24,00*0,04</t>
  </si>
  <si>
    <t>125</t>
  </si>
  <si>
    <t>965083122</t>
  </si>
  <si>
    <t>Odstranění násypu mezi stropními trámy tl. do 200 mm, plochy přes 2 m2</t>
  </si>
  <si>
    <t>-11551857</t>
  </si>
  <si>
    <t>https://podminky.urs.cz/item/CS_URS_2023_01/965083122</t>
  </si>
  <si>
    <t>SKL.02(b)</t>
  </si>
  <si>
    <t xml:space="preserve">násyp (stavební rum) tl. 150 mm </t>
  </si>
  <si>
    <t>mč 21. zádveří(b)</t>
  </si>
  <si>
    <t>2*0,15</t>
  </si>
  <si>
    <t>mč 22. koupelna(b)</t>
  </si>
  <si>
    <t>5,5*0,15</t>
  </si>
  <si>
    <t>mč 23. chodba(b)</t>
  </si>
  <si>
    <t>11*0,15</t>
  </si>
  <si>
    <t>mč 24. pokoj(b)</t>
  </si>
  <si>
    <t>16,3*0,15</t>
  </si>
  <si>
    <t>mč 25.1 pokoj(b)</t>
  </si>
  <si>
    <t>16,8*0,15</t>
  </si>
  <si>
    <t>mč 25.2 pokoj(b)</t>
  </si>
  <si>
    <t>17,2*0,15</t>
  </si>
  <si>
    <t>mč 25.3 kuchyně(b)</t>
  </si>
  <si>
    <t>9,5*0,15</t>
  </si>
  <si>
    <t>mč 25.4 jídelna(b)</t>
  </si>
  <si>
    <t>8,6*0,15</t>
  </si>
  <si>
    <t>974031664</t>
  </si>
  <si>
    <t>Vysekání rýh ve zdivu cihelném na maltu vápennou nebo vápenocementovou pro vtahování nosníků do zdí, před vybouráním otvoru do hl. 150 mm, při v. nosníku do 150 mm</t>
  </si>
  <si>
    <t>2038130382</t>
  </si>
  <si>
    <t>https://podminky.urs.cz/item/CS_URS_2023_01/974031664</t>
  </si>
  <si>
    <t>1,4*4</t>
  </si>
  <si>
    <t>1,5*2</t>
  </si>
  <si>
    <t>2,5*2</t>
  </si>
  <si>
    <t>1,4*3</t>
  </si>
  <si>
    <t>1,5*4</t>
  </si>
  <si>
    <t>1,7*2</t>
  </si>
  <si>
    <t>1,75*1</t>
  </si>
  <si>
    <t>1,85*2</t>
  </si>
  <si>
    <t>2,05*4</t>
  </si>
  <si>
    <t>127</t>
  </si>
  <si>
    <t>974031666</t>
  </si>
  <si>
    <t>Vysekání rýh ve zdivu cihelném na maltu vápennou nebo vápenocementovou pro vtahování nosníků do zdí, před vybouráním otvoru do hl. 150 mm, při v. nosníku do 250 mm</t>
  </si>
  <si>
    <t>-1693991544</t>
  </si>
  <si>
    <t>https://podminky.urs.cz/item/CS_URS_2023_01/974031666</t>
  </si>
  <si>
    <t>2,75*4</t>
  </si>
  <si>
    <t>128</t>
  </si>
  <si>
    <t>973031324</t>
  </si>
  <si>
    <t>Vysekání výklenků nebo kapes ve zdivu z cihel na maltu vápennou nebo vápenocementovou kapes, plochy do 0,10 m2, hl. do 150 mm</t>
  </si>
  <si>
    <t>-1763449481</t>
  </si>
  <si>
    <t>https://podminky.urs.cz/item/CS_URS_2023_01/973031324</t>
  </si>
  <si>
    <t>(10+6)*2</t>
  </si>
  <si>
    <t>129</t>
  </si>
  <si>
    <t>973031325</t>
  </si>
  <si>
    <t>Vysekání výklenků nebo kapes ve zdivu z cihel na maltu vápennou nebo vápenocementovou kapes, plochy do 0,10 m2, hl. do 300 mm</t>
  </si>
  <si>
    <t>-1716652052</t>
  </si>
  <si>
    <t>https://podminky.urs.cz/item/CS_URS_2023_01/973031325</t>
  </si>
  <si>
    <t>16,00</t>
  </si>
  <si>
    <t>36,00</t>
  </si>
  <si>
    <t>130</t>
  </si>
  <si>
    <t>968062246</t>
  </si>
  <si>
    <t>Vybourání dřevěných rámů oken s křídly, dveřních zárubní, vrat, stěn, ostění nebo obkladů rámů oken s křídly jednoduchých, plochy do 4 m2</t>
  </si>
  <si>
    <t>-1543836474</t>
  </si>
  <si>
    <t>https://podminky.urs.cz/item/CS_URS_2023_01/968062246</t>
  </si>
  <si>
    <t>odstranění okenice</t>
  </si>
  <si>
    <t>fasáda jihozápad</t>
  </si>
  <si>
    <t>2,2*1,5</t>
  </si>
  <si>
    <t>131</t>
  </si>
  <si>
    <t>968062354</t>
  </si>
  <si>
    <t>Vybourání dřevěných rámů oken s křídly, dveřních zárubní, vrat, stěn, ostění nebo obkladů rámů oken s křídly dvojitých, plochy do 1 m2</t>
  </si>
  <si>
    <t>-2106681360</t>
  </si>
  <si>
    <t>https://podminky.urs.cz/item/CS_URS_2023_01/968062354</t>
  </si>
  <si>
    <t>fasáda severovýchod</t>
  </si>
  <si>
    <t>0,5*1,52</t>
  </si>
  <si>
    <t>132</t>
  </si>
  <si>
    <t>968062355</t>
  </si>
  <si>
    <t>Vybourání dřevěných rámů oken s křídly, dveřních zárubní, vrat, stěn, ostění nebo obkladů rámů oken s křídly dvojitých, plochy do 2 m2</t>
  </si>
  <si>
    <t>826235001</t>
  </si>
  <si>
    <t>https://podminky.urs.cz/item/CS_URS_2023_01/968062355</t>
  </si>
  <si>
    <t>1,75*6</t>
  </si>
  <si>
    <t>0,94*1,54*3</t>
  </si>
  <si>
    <t>fasáda jihovýchod</t>
  </si>
  <si>
    <t>fasáda severozápad</t>
  </si>
  <si>
    <t>133</t>
  </si>
  <si>
    <t>968062356</t>
  </si>
  <si>
    <t>Vybourání dřevěných rámů oken s křídly, dveřních zárubní, vrat, stěn, ostění nebo obkladů rámů oken s křídly dvojitých, plochy do 4 m2</t>
  </si>
  <si>
    <t>1761314318</t>
  </si>
  <si>
    <t>https://podminky.urs.cz/item/CS_URS_2023_01/968062356</t>
  </si>
  <si>
    <t>1,55*1,53</t>
  </si>
  <si>
    <t>134</t>
  </si>
  <si>
    <t>968062455</t>
  </si>
  <si>
    <t>Vybourání dřevěných rámů oken s křídly, dveřních zárubní, vrat, stěn, ostění nebo obkladů dveřních zárubní, plochy do 2 m2</t>
  </si>
  <si>
    <t>-114174238</t>
  </si>
  <si>
    <t>https://podminky.urs.cz/item/CS_URS_2023_01/968062455</t>
  </si>
  <si>
    <t>demontáž dveří 600/1980 mm (interiér)</t>
  </si>
  <si>
    <t>0,6*1,98*1</t>
  </si>
  <si>
    <t>mč 25.4</t>
  </si>
  <si>
    <t>demontáž dveří 700/1980 mm (interiér)</t>
  </si>
  <si>
    <t>mč 15.2</t>
  </si>
  <si>
    <t>0,7*1,98*1</t>
  </si>
  <si>
    <t>demontáž dveří 800/1980 mm (interiér)</t>
  </si>
  <si>
    <t>mč 15.1</t>
  </si>
  <si>
    <t>0,8*1,98*1</t>
  </si>
  <si>
    <t>mč 16.1</t>
  </si>
  <si>
    <t>0,8*1,98*2</t>
  </si>
  <si>
    <t>mč 17.1</t>
  </si>
  <si>
    <t>mč 32</t>
  </si>
  <si>
    <t>demontáž dveří 900/1980 mm (interiér)</t>
  </si>
  <si>
    <t>0,9*1,98*1</t>
  </si>
  <si>
    <t>135</t>
  </si>
  <si>
    <t>968062456</t>
  </si>
  <si>
    <t>Vybourání dřevěných rámů oken s křídly, dveřních zárubní, vrat, stěn, ostění nebo obkladů dveřních zárubní, plochy přes 2 m2</t>
  </si>
  <si>
    <t>-1557956319</t>
  </si>
  <si>
    <t>https://podminky.urs.cz/item/CS_URS_2023_01/968062456</t>
  </si>
  <si>
    <t>demontáž dveří 1220/2430 mm (interiér)</t>
  </si>
  <si>
    <t>mč 17.1 (přesun umístění, ponecháno na stavbě)</t>
  </si>
  <si>
    <t>1,22*2,43*1</t>
  </si>
  <si>
    <t>demontáž dveří 990/2220 mm (interiér)</t>
  </si>
  <si>
    <t>mč 13.1 (přesun umístění, ponecháno na stavbě)</t>
  </si>
  <si>
    <t>0,99*2,22*1</t>
  </si>
  <si>
    <t>demontáž dveří (fasáda)  - vysazení křídel</t>
  </si>
  <si>
    <t>3,17*2</t>
  </si>
  <si>
    <t>3,4*3</t>
  </si>
  <si>
    <t xml:space="preserve">demontáž dveří (fasáda)  </t>
  </si>
  <si>
    <t>900/1980 (s klenutím)</t>
  </si>
  <si>
    <t>dveře 800/1980</t>
  </si>
  <si>
    <t>D.02 (přesun dveří)</t>
  </si>
  <si>
    <t>136</t>
  </si>
  <si>
    <t>971033541</t>
  </si>
  <si>
    <t>Vybourání otvorů ve zdivu základovém nebo nadzákladovém z cihel, tvárnic, příčkovek z cihel pálených na maltu vápennou nebo vápenocementovou plochy do 1 m2, tl. do 300 mm</t>
  </si>
  <si>
    <t>-2124542906</t>
  </si>
  <si>
    <t>https://podminky.urs.cz/item/CS_URS_2023_01/971033541</t>
  </si>
  <si>
    <t>tl. 170 mm</t>
  </si>
  <si>
    <t>SKL.21(B) 15 - fasáda jihovýchod (D03P)</t>
  </si>
  <si>
    <t>0,2*2,15*0,17</t>
  </si>
  <si>
    <t>137</t>
  </si>
  <si>
    <t>971033561</t>
  </si>
  <si>
    <t>Vybourání otvorů ve zdivu základovém nebo nadzákladovém z cihel, tvárnic, příčkovek z cihel pálených na maltu vápennou nebo vápenocementovou plochy do 1 m2, tl. do 600 mm</t>
  </si>
  <si>
    <t>-782985460</t>
  </si>
  <si>
    <t>https://podminky.urs.cz/item/CS_URS_2023_01/971033561</t>
  </si>
  <si>
    <t>tl. 370 mm</t>
  </si>
  <si>
    <t>SKL.21(B) 16 - krov obj. D</t>
  </si>
  <si>
    <t>0,5*1*0,37</t>
  </si>
  <si>
    <t>SKL.21(B) 13 - fasáda severozápad (D05)</t>
  </si>
  <si>
    <t>1*0,95*0,37</t>
  </si>
  <si>
    <t>tl. 480 mm</t>
  </si>
  <si>
    <t>SKL.21(B) 03 - mč 17.5</t>
  </si>
  <si>
    <t>0,68*2,2*0,48</t>
  </si>
  <si>
    <t>138</t>
  </si>
  <si>
    <t>971033581</t>
  </si>
  <si>
    <t>Vybourání otvorů ve zdivu základovém nebo nadzákladovém z cihel, tvárnic, příčkovek z cihel pálených na maltu vápennou nebo vápenocementovou plochy do 1 m2, tl. do 900 mm</t>
  </si>
  <si>
    <t>1650503452</t>
  </si>
  <si>
    <t>https://podminky.urs.cz/item/CS_URS_2023_01/971033581</t>
  </si>
  <si>
    <t>tl. 650 mm</t>
  </si>
  <si>
    <t>SKL.21(B) 02 - mč 17.5</t>
  </si>
  <si>
    <t>0,9*1*0,65</t>
  </si>
  <si>
    <t>139</t>
  </si>
  <si>
    <t>971033641</t>
  </si>
  <si>
    <t>Vybourání otvorů ve zdivu základovém nebo nadzákladovém z cihel, tvárnic, příčkovek z cihel pálených na maltu vápennou nebo vápenocementovou plochy do 4 m2, tl. do 300 mm</t>
  </si>
  <si>
    <t>-792618522</t>
  </si>
  <si>
    <t>https://podminky.urs.cz/item/CS_URS_2023_01/971033641</t>
  </si>
  <si>
    <t>SKL.21(B) 09 - mč 24</t>
  </si>
  <si>
    <t>0,95*2,06*0,165</t>
  </si>
  <si>
    <t>1,125*2,15*0,17</t>
  </si>
  <si>
    <t>140</t>
  </si>
  <si>
    <t>971033651</t>
  </si>
  <si>
    <t>Vybourání otvorů ve zdivu základovém nebo nadzákladovém z cihel, tvárnic, příčkovek z cihel pálených na maltu vápennou nebo vápenocementovou plochy do 4 m2, tl. do 600 mm</t>
  </si>
  <si>
    <t>1966610362</t>
  </si>
  <si>
    <t>https://podminky.urs.cz/item/CS_URS_2023_01/971033651</t>
  </si>
  <si>
    <t>tl. 330 mm</t>
  </si>
  <si>
    <t>SKL.21(B) 14 - fasáda jihovýchod (D06L)</t>
  </si>
  <si>
    <t>1,18*2,15*0,33</t>
  </si>
  <si>
    <t>tl. 500 mm</t>
  </si>
  <si>
    <t>SKL.21(B) 06 - mč 15</t>
  </si>
  <si>
    <t>1,35*2,5*0,5</t>
  </si>
  <si>
    <t>-0,9*1,98*0,5</t>
  </si>
  <si>
    <t>tl. 510 mm</t>
  </si>
  <si>
    <t>SKL.21(B) 04 - mč 19.5</t>
  </si>
  <si>
    <t>1*2,1*0,51</t>
  </si>
  <si>
    <t>tl. 590 mm</t>
  </si>
  <si>
    <t>SKL.21(B) 12 - fasáda jihovýchod (O01b)</t>
  </si>
  <si>
    <t>1,2*2*0,59</t>
  </si>
  <si>
    <t>141</t>
  </si>
  <si>
    <t>971033681</t>
  </si>
  <si>
    <t>Vybourání otvorů ve zdivu základovém nebo nadzákladovém z cihel, tvárnic, příčkovek z cihel pálených na maltu vápennou nebo vápenocementovou plochy do 4 m2, tl. do 900 mm</t>
  </si>
  <si>
    <t>830900657</t>
  </si>
  <si>
    <t>https://podminky.urs.cz/item/CS_URS_2023_01/971033681</t>
  </si>
  <si>
    <t>tl. 625 mm</t>
  </si>
  <si>
    <t>SKL.21(B) 01 - mč 16.4</t>
  </si>
  <si>
    <t>1,5*2,5*0,625</t>
  </si>
  <si>
    <t>tl. 630 mm</t>
  </si>
  <si>
    <t>SKL.21(B) 10 - fasáda jihozápad (O01b)</t>
  </si>
  <si>
    <t>1,2*2*0,63</t>
  </si>
  <si>
    <t>SKL.21(B) 11 - fasáda jihozápad (okno)</t>
  </si>
  <si>
    <t>1,55*2,6*0,63</t>
  </si>
  <si>
    <t>-0,98*1,82*0,63</t>
  </si>
  <si>
    <t>SKL.21(B) 11 - fasáda severovýchod (okno O01a)</t>
  </si>
  <si>
    <t>0,9*1,5*0,63</t>
  </si>
  <si>
    <t>142</t>
  </si>
  <si>
    <t>978011121</t>
  </si>
  <si>
    <t>Otlučení vápenných nebo vápenocementových omítek vnitřních ploch stropů, v rozsahu přes 5 do 10 %</t>
  </si>
  <si>
    <t>1871730524</t>
  </si>
  <si>
    <t>https://podminky.urs.cz/item/CS_URS_2023_01/978011121</t>
  </si>
  <si>
    <t>143</t>
  </si>
  <si>
    <t>978012121</t>
  </si>
  <si>
    <t>Otlučení vápenných nebo vápenocementových omítek vnitřních ploch stropů rákosovaných, v rozsahu přes 5 do 10 %</t>
  </si>
  <si>
    <t>968944694</t>
  </si>
  <si>
    <t>https://podminky.urs.cz/item/CS_URS_2023_01/978012121</t>
  </si>
  <si>
    <t>144</t>
  </si>
  <si>
    <t>978012191</t>
  </si>
  <si>
    <t>Otlučení vápenných nebo vápenocementových omítek vnitřních ploch stropů rákosovaných, v rozsahu přes 50 do 100 %</t>
  </si>
  <si>
    <t>-530535331</t>
  </si>
  <si>
    <t>https://podminky.urs.cz/item/CS_URS_2023_01/978012191</t>
  </si>
  <si>
    <t>145</t>
  </si>
  <si>
    <t>978013121</t>
  </si>
  <si>
    <t>Otlučení vápenných nebo vápenocementových omítek vnitřních ploch stěn s vyškrabáním spar, s očištěním zdiva, v rozsahu přes 5 do 10 %</t>
  </si>
  <si>
    <t>-1226370113</t>
  </si>
  <si>
    <t>https://podminky.urs.cz/item/CS_URS_2023_01/978013121</t>
  </si>
  <si>
    <t>146</t>
  </si>
  <si>
    <t>978013191</t>
  </si>
  <si>
    <t>Otlučení vápenných nebo vápenocementových omítek vnitřních ploch stěn s vyškrabáním spar, s očištěním zdiva, v rozsahu přes 50 do 100 %</t>
  </si>
  <si>
    <t>-1155428962</t>
  </si>
  <si>
    <t>https://podminky.urs.cz/item/CS_URS_2023_01/978013191</t>
  </si>
  <si>
    <t>otlučení omítek na cihlu (pod původními ker. obklady)</t>
  </si>
  <si>
    <t>mč 18.5+18.6</t>
  </si>
  <si>
    <t>8,6*2</t>
  </si>
  <si>
    <t>2,5*1,5</t>
  </si>
  <si>
    <t>otlučení degradovaných omítek vlhkostí</t>
  </si>
  <si>
    <t>147</t>
  </si>
  <si>
    <t>-1278880241</t>
  </si>
  <si>
    <t>148</t>
  </si>
  <si>
    <t>941111131</t>
  </si>
  <si>
    <t>Montáž lešení řadového trubkového lehkého pracovního s podlahami s provozním zatížením tř. 3 do 200 kg/m2 šířky tř. W12 od 1,2 do 1,5 m, výšky do 10 m</t>
  </si>
  <si>
    <t>-735155785</t>
  </si>
  <si>
    <t>https://podminky.urs.cz/item/CS_URS_2023_01/941111131</t>
  </si>
  <si>
    <t>149</t>
  </si>
  <si>
    <t>941111231</t>
  </si>
  <si>
    <t>Montáž lešení řadového trubkového lehkého pracovního s podlahami s provozním zatížením tř. 3 do 200 kg/m2 Příplatek za první a každý další den použití lešení k ceně -1131</t>
  </si>
  <si>
    <t>101276336</t>
  </si>
  <si>
    <t>https://podminky.urs.cz/item/CS_URS_2023_01/941111231</t>
  </si>
  <si>
    <t>pronájem lešení 90 dní</t>
  </si>
  <si>
    <t>599,65*90</t>
  </si>
  <si>
    <t>150</t>
  </si>
  <si>
    <t>941111831</t>
  </si>
  <si>
    <t>Demontáž lešení řadového trubkového lehkého pracovního s podlahami s provozním zatížením tř. 3 do 200 kg/m2 šířky tř. W12 od 1,2 do 1,5 m, výšky do 10 m</t>
  </si>
  <si>
    <t>-1346962352</t>
  </si>
  <si>
    <t>https://podminky.urs.cz/item/CS_URS_2023_01/941111831</t>
  </si>
  <si>
    <t>151</t>
  </si>
  <si>
    <t>944511111</t>
  </si>
  <si>
    <t>Montáž ochranné sítě zavěšené na konstrukci lešení z textilie z umělých vláken</t>
  </si>
  <si>
    <t>-1317894195</t>
  </si>
  <si>
    <t>https://podminky.urs.cz/item/CS_URS_2023_01/944511111</t>
  </si>
  <si>
    <t>152</t>
  </si>
  <si>
    <t>944511211</t>
  </si>
  <si>
    <t>Montáž ochranné sítě Příplatek za první a každý další den použití sítě k ceně -1111</t>
  </si>
  <si>
    <t>390223483</t>
  </si>
  <si>
    <t>https://podminky.urs.cz/item/CS_URS_2023_01/944511211</t>
  </si>
  <si>
    <t>153</t>
  </si>
  <si>
    <t>944511811</t>
  </si>
  <si>
    <t>Demontáž ochranné sítě zavěšené na konstrukci lešení z textilie z umělých vláken</t>
  </si>
  <si>
    <t>1189866104</t>
  </si>
  <si>
    <t>https://podminky.urs.cz/item/CS_URS_2023_01/944511811</t>
  </si>
  <si>
    <t>154</t>
  </si>
  <si>
    <t>944711112</t>
  </si>
  <si>
    <t>Montáž záchytné stříšky zřizované současně s lehkým nebo těžkým lešením, šířky přes 1,5 do 2,0 m</t>
  </si>
  <si>
    <t>1859238910</t>
  </si>
  <si>
    <t>https://podminky.urs.cz/item/CS_URS_2023_01/944711112</t>
  </si>
  <si>
    <t>155</t>
  </si>
  <si>
    <t>944711212</t>
  </si>
  <si>
    <t>Montáž záchytné stříšky Příplatek za první a každý další den použití záchytné stříšky k ceně -1112</t>
  </si>
  <si>
    <t>-157944548</t>
  </si>
  <si>
    <t>https://podminky.urs.cz/item/CS_URS_2023_01/944711212</t>
  </si>
  <si>
    <t>41,74*90</t>
  </si>
  <si>
    <t>156</t>
  </si>
  <si>
    <t>944711812</t>
  </si>
  <si>
    <t>Demontáž záchytné stříšky zřizované současně s lehkým nebo těžkým lešením, šířky přes 1,5 do 2,0 m</t>
  </si>
  <si>
    <t>-1928677314</t>
  </si>
  <si>
    <t>https://podminky.urs.cz/item/CS_URS_2023_01/944711812</t>
  </si>
  <si>
    <t>157</t>
  </si>
  <si>
    <t>949511112</t>
  </si>
  <si>
    <t>Montáž podchodu u trubkových lešení zřizovaného současně s lehkým nebo těžkým pracovním lešením, šířky do 2,0 m</t>
  </si>
  <si>
    <t>-1894765067</t>
  </si>
  <si>
    <t>https://podminky.urs.cz/item/CS_URS_2023_01/949511112</t>
  </si>
  <si>
    <t>158</t>
  </si>
  <si>
    <t>949511212</t>
  </si>
  <si>
    <t>Montáž podchodu u trubkových lešení Příplatek k cenám za první a každý další den použití podchodu k ceně -1112</t>
  </si>
  <si>
    <t>-962740443</t>
  </si>
  <si>
    <t>https://podminky.urs.cz/item/CS_URS_2023_01/949511212</t>
  </si>
  <si>
    <t>12,19*90</t>
  </si>
  <si>
    <t>159</t>
  </si>
  <si>
    <t>949511812</t>
  </si>
  <si>
    <t>Demontáž podchodu u trubkových lešení zřizovaného současně s lehkým nebo těžkým pracovním lešením, šířky do 2,0 m</t>
  </si>
  <si>
    <t>1591480806</t>
  </si>
  <si>
    <t>https://podminky.urs.cz/item/CS_URS_2023_01/949511812</t>
  </si>
  <si>
    <t>160</t>
  </si>
  <si>
    <t>R-pol 949-001</t>
  </si>
  <si>
    <t>Příplatek za založení lešení na střešní konstrukci</t>
  </si>
  <si>
    <t>2118611063</t>
  </si>
  <si>
    <t>161</t>
  </si>
  <si>
    <t>946111113</t>
  </si>
  <si>
    <t>Montáž pojízdných věží trubkových nebo dílcových s maximálním zatížením podlahy do 200 kg/m2 šířky od 0,6 do 0,9 m, délky do 3,2 m, výšky přes 2,5 m do 3,5 m</t>
  </si>
  <si>
    <t>-317075586</t>
  </si>
  <si>
    <t>https://podminky.urs.cz/item/CS_URS_2023_01/946111113</t>
  </si>
  <si>
    <t>162</t>
  </si>
  <si>
    <t>946111213</t>
  </si>
  <si>
    <t>Montáž pojízdných věží trubkových nebo dílcových s maximálním zatížením podlahy do 200 kg/m2 Příplatek za první a každý další den použití pojízdného lešení k ceně -1113</t>
  </si>
  <si>
    <t>640803479</t>
  </si>
  <si>
    <t>https://podminky.urs.cz/item/CS_URS_2023_01/946111213</t>
  </si>
  <si>
    <t>pronájem 60 dní</t>
  </si>
  <si>
    <t>1*60</t>
  </si>
  <si>
    <t>163</t>
  </si>
  <si>
    <t>946111813</t>
  </si>
  <si>
    <t>Demontáž pojízdných věží trubkových nebo dílcových s maximálním zatížením podlahy do 200 kg/m2 šířky od 0,6 do 0,9 m, délky do 3,2 m, výšky přes 2,5 m do 3,5 m</t>
  </si>
  <si>
    <t>2041259218</t>
  </si>
  <si>
    <t>https://podminky.urs.cz/item/CS_URS_2023_01/946111813</t>
  </si>
  <si>
    <t>164</t>
  </si>
  <si>
    <t>949101112</t>
  </si>
  <si>
    <t>Lešení pomocné pracovní pro objekty pozemních staveb pro zatížení do 150 kg/m2, o výšce lešeňové podlahy přes 1,9 do 3,5 m</t>
  </si>
  <si>
    <t>-1221608163</t>
  </si>
  <si>
    <t>https://podminky.urs.cz/item/CS_URS_2023_01/949101112</t>
  </si>
  <si>
    <t>1NP</t>
  </si>
  <si>
    <t>246,20</t>
  </si>
  <si>
    <t>86,60</t>
  </si>
  <si>
    <t>3NP</t>
  </si>
  <si>
    <t>165</t>
  </si>
  <si>
    <t>952901111</t>
  </si>
  <si>
    <t>Vyčištění budov nebo objektů před předáním do užívání budov bytové nebo občanské výstavby, světlé výšky podlaží do 4 m</t>
  </si>
  <si>
    <t>-2003992424</t>
  </si>
  <si>
    <t>https://podminky.urs.cz/item/CS_URS_2023_01/952901111</t>
  </si>
  <si>
    <t>997</t>
  </si>
  <si>
    <t>Přesun sutě</t>
  </si>
  <si>
    <t>166</t>
  </si>
  <si>
    <t>997013212</t>
  </si>
  <si>
    <t>Vnitrostaveništní doprava suti a vybouraných hmot vodorovně do 50 m svisle ručně pro budovy a haly výšky přes 6 do 9 m</t>
  </si>
  <si>
    <t>-1605174613</t>
  </si>
  <si>
    <t>https://podminky.urs.cz/item/CS_URS_2023_01/997013212</t>
  </si>
  <si>
    <t>167</t>
  </si>
  <si>
    <t>997013501</t>
  </si>
  <si>
    <t>Odvoz suti a vybouraných hmot na skládku nebo meziskládku se složením, na vzdálenost do 1 km</t>
  </si>
  <si>
    <t>1997056624</t>
  </si>
  <si>
    <t>https://podminky.urs.cz/item/CS_URS_2023_01/997013501</t>
  </si>
  <si>
    <t>168</t>
  </si>
  <si>
    <t>997013509</t>
  </si>
  <si>
    <t>Odvoz suti a vybouraných hmot na skládku nebo meziskládku se složením, na vzdálenost Příplatek k ceně za každý další i započatý 1 km přes 1 km</t>
  </si>
  <si>
    <t>-1614103911</t>
  </si>
  <si>
    <t>https://podminky.urs.cz/item/CS_URS_2023_01/997013509</t>
  </si>
  <si>
    <t>ovdo na skládku vzdálenou 25 km</t>
  </si>
  <si>
    <t>325,453*24</t>
  </si>
  <si>
    <t>169</t>
  </si>
  <si>
    <t>997013601</t>
  </si>
  <si>
    <t>Poplatek za uložení stavebního odpadu na skládce (skládkovné) z prostého betonu zatříděného do Katalogu odpadů pod kódem 17 01 01</t>
  </si>
  <si>
    <t>1624472601</t>
  </si>
  <si>
    <t>https://podminky.urs.cz/item/CS_URS_2023_01/997013601</t>
  </si>
  <si>
    <t>31,293</t>
  </si>
  <si>
    <t>170</t>
  </si>
  <si>
    <t>997013602</t>
  </si>
  <si>
    <t>Poplatek za uložení stavebního odpadu na skládce (skládkovné) z armovaného betonu zatříděného do Katalogu odpadů pod kódem 17 01 01</t>
  </si>
  <si>
    <t>-1118082590</t>
  </si>
  <si>
    <t>https://podminky.urs.cz/item/CS_URS_2023_01/997013602</t>
  </si>
  <si>
    <t>55,427</t>
  </si>
  <si>
    <t>171</t>
  </si>
  <si>
    <t>997013603</t>
  </si>
  <si>
    <t>Poplatek za uložení stavebního odpadu na skládce (skládkovné) cihelného zatříděného do Katalogu odpadů pod kódem 17 01 02</t>
  </si>
  <si>
    <t>-506911238</t>
  </si>
  <si>
    <t>https://podminky.urs.cz/item/CS_URS_2023_01/997013603</t>
  </si>
  <si>
    <t>97,650</t>
  </si>
  <si>
    <t>172</t>
  </si>
  <si>
    <t>997013631</t>
  </si>
  <si>
    <t>Poplatek za uložení stavebního odpadu na skládce (skládkovné) směsného stavebního a demoličního zatříděného do Katalogu odpadů pod kódem 17 09 04</t>
  </si>
  <si>
    <t>1079025852</t>
  </si>
  <si>
    <t>https://podminky.urs.cz/item/CS_URS_2023_01/997013631</t>
  </si>
  <si>
    <t>326,458-31,293-55,427-97,650-29,977-7,751</t>
  </si>
  <si>
    <t>173</t>
  </si>
  <si>
    <t>997013811</t>
  </si>
  <si>
    <t>Poplatek za uložení stavebního odpadu na skládce (skládkovné) dřevěného zatříděného do Katalogu odpadů pod kódem 17 02 01</t>
  </si>
  <si>
    <t>1612392145</t>
  </si>
  <si>
    <t>https://podminky.urs.cz/item/CS_URS_2023_01/997013811</t>
  </si>
  <si>
    <t>29,977</t>
  </si>
  <si>
    <t>174</t>
  </si>
  <si>
    <t>997006004</t>
  </si>
  <si>
    <t>Úprava stavebního odpadu pytlování nebezpečného odpadu s obsahem azbestu ze šablon</t>
  </si>
  <si>
    <t>-1517267748</t>
  </si>
  <si>
    <t>https://podminky.urs.cz/item/CS_URS_2023_01/997006004</t>
  </si>
  <si>
    <t>7,751</t>
  </si>
  <si>
    <t>175</t>
  </si>
  <si>
    <t>997013821</t>
  </si>
  <si>
    <t>Poplatek za uložení stavebního odpadu na skládce (skládkovné) ze stavebních materiálů obsahujících azbest zatříděných do Katalogu odpadů pod kódem 17 06 05</t>
  </si>
  <si>
    <t>1434851387</t>
  </si>
  <si>
    <t>https://podminky.urs.cz/item/CS_URS_2023_01/997013821</t>
  </si>
  <si>
    <t>998</t>
  </si>
  <si>
    <t>Přesun hmot</t>
  </si>
  <si>
    <t>176</t>
  </si>
  <si>
    <t>998017002</t>
  </si>
  <si>
    <t>Přesun hmot pro budovy občanské výstavby, bydlení, výrobu a služby s omezením mechanizace vodorovná dopravní vzdálenost do 100 m pro budovy s jakoukoliv nosnou konstrukcí výšky přes 6 do 12 m</t>
  </si>
  <si>
    <t>831940406</t>
  </si>
  <si>
    <t>https://podminky.urs.cz/item/CS_URS_2023_01/998017002</t>
  </si>
  <si>
    <t>PSV</t>
  </si>
  <si>
    <t>Práce a dodávky PSV</t>
  </si>
  <si>
    <t>711</t>
  </si>
  <si>
    <t>Izolace proti vodě, vlhkosti a plynům</t>
  </si>
  <si>
    <t>177</t>
  </si>
  <si>
    <t>711111001</t>
  </si>
  <si>
    <t>Provedení izolace proti zemní vlhkosti natěradly a tmely za studena na ploše vodorovné V nátěrem penetračním</t>
  </si>
  <si>
    <t>-238529186</t>
  </si>
  <si>
    <t>https://podminky.urs.cz/item/CS_URS_2023_01/711111001</t>
  </si>
  <si>
    <t>3,95*2,7</t>
  </si>
  <si>
    <t>259,00</t>
  </si>
  <si>
    <t>-2,70</t>
  </si>
  <si>
    <t>178</t>
  </si>
  <si>
    <t>11163150</t>
  </si>
  <si>
    <t>lak penetrační asfaltový</t>
  </si>
  <si>
    <t>397633669</t>
  </si>
  <si>
    <t>266,965*0,0003 'Přepočtené koeficientem množství</t>
  </si>
  <si>
    <t>179</t>
  </si>
  <si>
    <t>711112001</t>
  </si>
  <si>
    <t>Provedení izolace proti zemní vlhkosti natěradly a tmely za studena na ploše svislé S nátěrem penetračním</t>
  </si>
  <si>
    <t>1614597519</t>
  </si>
  <si>
    <t>https://podminky.urs.cz/item/CS_URS_2023_01/711112001</t>
  </si>
  <si>
    <t>(3,95*2+2,70*2)*0,2</t>
  </si>
  <si>
    <t>12,5*1,45</t>
  </si>
  <si>
    <t>vytažení 150 mm</t>
  </si>
  <si>
    <t>175,4*0,15</t>
  </si>
  <si>
    <t>180</t>
  </si>
  <si>
    <t>18521181</t>
  </si>
  <si>
    <t>47,095*0,00034 'Přepočtené koeficientem množství</t>
  </si>
  <si>
    <t>181</t>
  </si>
  <si>
    <t>711141559</t>
  </si>
  <si>
    <t>Provedení izolace proti zemní vlhkosti pásy přitavením NAIP na ploše vodorovné V</t>
  </si>
  <si>
    <t>-892223121</t>
  </si>
  <si>
    <t>https://podminky.urs.cz/item/CS_URS_2023_01/711141559</t>
  </si>
  <si>
    <t>(3,95*2,7)*2</t>
  </si>
  <si>
    <t>259,00*2</t>
  </si>
  <si>
    <t>-2,70*2</t>
  </si>
  <si>
    <t>182</t>
  </si>
  <si>
    <t>62832001</t>
  </si>
  <si>
    <t>pás asfaltový natavitelný oxidovaný tl 3,5mm typu V60 S35 s vložkou ze skleněné rohože, s jemnozrnným minerálním posypem</t>
  </si>
  <si>
    <t>-1450873612</t>
  </si>
  <si>
    <t>533,93*1,1655 'Přepočtené koeficientem množství</t>
  </si>
  <si>
    <t>183</t>
  </si>
  <si>
    <t>711142559</t>
  </si>
  <si>
    <t>Provedení izolace proti zemní vlhkosti pásy přitavením NAIP na ploše svislé S</t>
  </si>
  <si>
    <t>1489551150</t>
  </si>
  <si>
    <t>https://podminky.urs.cz/item/CS_URS_2023_01/711142559</t>
  </si>
  <si>
    <t>(3,95*2+2,70*2)*0,2*2</t>
  </si>
  <si>
    <t>(12,5*1,45)*2</t>
  </si>
  <si>
    <t>(175,4*0,15)*2</t>
  </si>
  <si>
    <t>184</t>
  </si>
  <si>
    <t>-578891898</t>
  </si>
  <si>
    <t>94,19*1,221 'Přepočtené koeficientem množství</t>
  </si>
  <si>
    <t>185</t>
  </si>
  <si>
    <t>998711102</t>
  </si>
  <si>
    <t>Přesun hmot pro izolace proti vodě, vlhkosti a plynům stanovený z hmotnosti přesunovaného materiálu vodorovná dopravní vzdálenost do 50 m v objektech výšky přes 6 do 12 m</t>
  </si>
  <si>
    <t>519355205</t>
  </si>
  <si>
    <t>https://podminky.urs.cz/item/CS_URS_2023_01/998711102</t>
  </si>
  <si>
    <t>713</t>
  </si>
  <si>
    <t>Izolace tepelné</t>
  </si>
  <si>
    <t>186</t>
  </si>
  <si>
    <t>713110812</t>
  </si>
  <si>
    <t>Odstranění tepelné izolace stropů nebo podhledů z rohoží, pásů, dílců, desek, bloků volně kladených z vláknitých materiálů nasáklých vodou, tloušťka izolace do 100 mm</t>
  </si>
  <si>
    <t>-1792362848</t>
  </si>
  <si>
    <t>https://podminky.urs.cz/item/CS_URS_2023_01/713110812</t>
  </si>
  <si>
    <t>SKL.04(b)</t>
  </si>
  <si>
    <t>tepelná izolace v igelitu tl. 25 mm</t>
  </si>
  <si>
    <t>187</t>
  </si>
  <si>
    <t>713121111</t>
  </si>
  <si>
    <t>Montáž tepelné izolace podlah rohožemi, pásy, deskami, dílci, bloky (izolační materiál ve specifikaci) kladenými volně jednovrstvá</t>
  </si>
  <si>
    <t>-1929120891</t>
  </si>
  <si>
    <t>https://podminky.urs.cz/item/CS_URS_2023_01/713121111</t>
  </si>
  <si>
    <t>188</t>
  </si>
  <si>
    <t>28372309</t>
  </si>
  <si>
    <t>deska EPS 100 pro konstrukce s běžným zatížením λ=0,037 tl 100mm</t>
  </si>
  <si>
    <t>781579008</t>
  </si>
  <si>
    <t>346,855*1,05 'Přepočtené koeficientem množství</t>
  </si>
  <si>
    <t>189</t>
  </si>
  <si>
    <t>713121112</t>
  </si>
  <si>
    <t>Montáž tepelné izolace podlah rohožemi, pásy, deskami, dílci, bloky (izolační materiál ve specifikaci) kladenými volně jednovrstvá mezi trámy nebo rošt</t>
  </si>
  <si>
    <t>1588240288</t>
  </si>
  <si>
    <t>https://podminky.urs.cz/item/CS_URS_2023_01/713121112</t>
  </si>
  <si>
    <t>190</t>
  </si>
  <si>
    <t>63148104</t>
  </si>
  <si>
    <t>deska tepelně izolační minerální univerzální λ=0,038-0,039 tl 100mm</t>
  </si>
  <si>
    <t>-1139435541</t>
  </si>
  <si>
    <t>SKL.04(n)</t>
  </si>
  <si>
    <t>objekt B</t>
  </si>
  <si>
    <t>36,20</t>
  </si>
  <si>
    <t xml:space="preserve">objekt D </t>
  </si>
  <si>
    <t>60,2*1,05 'Přepočtené koeficientem množství</t>
  </si>
  <si>
    <t>191</t>
  </si>
  <si>
    <t>63148106</t>
  </si>
  <si>
    <t>deska tepelně izolační minerální univerzální λ=0,038-0,039 tl 140mm</t>
  </si>
  <si>
    <t>771070159</t>
  </si>
  <si>
    <t>SKL.05(n)</t>
  </si>
  <si>
    <t>objekt C</t>
  </si>
  <si>
    <t>76,7*1,05 'Přepočtené koeficientem množství</t>
  </si>
  <si>
    <t>192</t>
  </si>
  <si>
    <t>63148011</t>
  </si>
  <si>
    <t>deska tepelně izolační minerální univerzální λ=0,038-0,039 tl 200mm</t>
  </si>
  <si>
    <t>829653600</t>
  </si>
  <si>
    <t>SKL.03(n)</t>
  </si>
  <si>
    <t>mč 31</t>
  </si>
  <si>
    <t>68,20</t>
  </si>
  <si>
    <t>-0,9*0,55</t>
  </si>
  <si>
    <t>20,20</t>
  </si>
  <si>
    <t>87,905*1,05 'Přepočtené koeficientem množství</t>
  </si>
  <si>
    <t>193</t>
  </si>
  <si>
    <t>713121122</t>
  </si>
  <si>
    <t>Montáž tepelné izolace podlah rohožemi, pásy, deskami, dílci, bloky (izolační materiál ve specifikaci) kladenými volně dvouvrstvá mezi trámy nebo rošt</t>
  </si>
  <si>
    <t>-2128180581</t>
  </si>
  <si>
    <t>https://podminky.urs.cz/item/CS_URS_2023_01/713121122</t>
  </si>
  <si>
    <t>194</t>
  </si>
  <si>
    <t>63148103</t>
  </si>
  <si>
    <t>deska tepelně izolační minerální univerzální λ=0,038-0,039 tl 80mm</t>
  </si>
  <si>
    <t>1805493025</t>
  </si>
  <si>
    <t>mč 31.</t>
  </si>
  <si>
    <t>mč 32.</t>
  </si>
  <si>
    <t>87,905*2,1 'Přepočtené koeficientem množství</t>
  </si>
  <si>
    <t>195</t>
  </si>
  <si>
    <t>-1640761828</t>
  </si>
  <si>
    <t>76,7*2,1 'Přepočtené koeficientem množství</t>
  </si>
  <si>
    <t>196</t>
  </si>
  <si>
    <t>63148105</t>
  </si>
  <si>
    <t>deska tepelně izolační minerální univerzální λ=0,038-0,039 tl 120mm</t>
  </si>
  <si>
    <t>-1791297793</t>
  </si>
  <si>
    <t>60,2*2,1 'Přepočtené koeficientem množství</t>
  </si>
  <si>
    <t>197</t>
  </si>
  <si>
    <t>713121131</t>
  </si>
  <si>
    <t>Montáž tepelné izolace podlah parotěsnými reflexními pásy, tloušťka izolace do 5 mm</t>
  </si>
  <si>
    <t>-1276768564</t>
  </si>
  <si>
    <t>https://podminky.urs.cz/item/CS_URS_2023_01/713121131</t>
  </si>
  <si>
    <t>198</t>
  </si>
  <si>
    <t>28355306</t>
  </si>
  <si>
    <t>pás podlahový parotěsný tepelně izolační s reflexní Al vrstvou tl 5mm</t>
  </si>
  <si>
    <t>-13570366</t>
  </si>
  <si>
    <t>224,805*1,05 'Přepočtené koeficientem množství</t>
  </si>
  <si>
    <t>199</t>
  </si>
  <si>
    <t>713131141</t>
  </si>
  <si>
    <t>Montáž tepelné izolace stěn rohožemi, pásy, deskami, dílci, bloky (izolační materiál ve specifikaci) lepením celoplošně</t>
  </si>
  <si>
    <t>1606514162</t>
  </si>
  <si>
    <t>https://podminky.urs.cz/item/CS_URS_2023_01/713131141</t>
  </si>
  <si>
    <t>200</t>
  </si>
  <si>
    <t>28376422</t>
  </si>
  <si>
    <t>deska XPS hrana polodrážková a hladký povrch 300kPA tl 100mm</t>
  </si>
  <si>
    <t>1345855396</t>
  </si>
  <si>
    <t>základová deska</t>
  </si>
  <si>
    <t>13,7*0,2</t>
  </si>
  <si>
    <t>2,74*1,02 'Přepočtené koeficientem množství</t>
  </si>
  <si>
    <t>201</t>
  </si>
  <si>
    <t>28376451</t>
  </si>
  <si>
    <t>deska XPS hrana polodrážková a hladký povrch 300kPA tl 200mm</t>
  </si>
  <si>
    <t>801799372</t>
  </si>
  <si>
    <t>ztracené bednění z prolívaných betonových tvárnic</t>
  </si>
  <si>
    <t>6,35*1,45</t>
  </si>
  <si>
    <t>6,95*1,25</t>
  </si>
  <si>
    <t>17,896*1,02 'Přepočtené koeficientem množství</t>
  </si>
  <si>
    <t>202</t>
  </si>
  <si>
    <t>998713102</t>
  </si>
  <si>
    <t>Přesun hmot pro izolace tepelné stanovený z hmotnosti přesunovaného materiálu vodorovná dopravní vzdálenost do 50 m v objektech výšky přes 6 m do 12 m</t>
  </si>
  <si>
    <t>-2100320241</t>
  </si>
  <si>
    <t>https://podminky.urs.cz/item/CS_URS_2023_01/998713102</t>
  </si>
  <si>
    <t>762</t>
  </si>
  <si>
    <t>Konstrukce tesařské</t>
  </si>
  <si>
    <t>203</t>
  </si>
  <si>
    <t>762331922</t>
  </si>
  <si>
    <t>Vyřezání části střešní vazby vázané konstrukce krovů průřezové plochy řeziva přes 120 do 224 cm2, délky vyřezané části krovového prvku přes 3 do 5 m</t>
  </si>
  <si>
    <t>-1563564869</t>
  </si>
  <si>
    <t>https://podminky.urs.cz/item/CS_URS_2023_01/762331922</t>
  </si>
  <si>
    <t>předpoklad: vyřezávání degradovaných dřevěných krokví v rozsahu do 10 %</t>
  </si>
  <si>
    <t>0,48*7</t>
  </si>
  <si>
    <t>0,401*7</t>
  </si>
  <si>
    <t>objekt C+D</t>
  </si>
  <si>
    <t>0,468*16</t>
  </si>
  <si>
    <t>0,449*16</t>
  </si>
  <si>
    <t>objekt E</t>
  </si>
  <si>
    <t>0,506*5</t>
  </si>
  <si>
    <t>objekt A - jihozápad</t>
  </si>
  <si>
    <t>0,09*2</t>
  </si>
  <si>
    <t>0,1735*2</t>
  </si>
  <si>
    <t>0,2615*2</t>
  </si>
  <si>
    <t>0,3491*2</t>
  </si>
  <si>
    <t>0,437*2</t>
  </si>
  <si>
    <t>0,53</t>
  </si>
  <si>
    <t>objekt A - severozápad</t>
  </si>
  <si>
    <t>0,1155*2</t>
  </si>
  <si>
    <t>0,2158*2</t>
  </si>
  <si>
    <t>0,3162*2</t>
  </si>
  <si>
    <t>0,4167*2</t>
  </si>
  <si>
    <t>0,5169*2</t>
  </si>
  <si>
    <t>0,62</t>
  </si>
  <si>
    <t>objekt A - severovýchod</t>
  </si>
  <si>
    <t>0,1725*2</t>
  </si>
  <si>
    <t>0,35*2</t>
  </si>
  <si>
    <t>0,439*2</t>
  </si>
  <si>
    <t>objekt A - jihovýchod</t>
  </si>
  <si>
    <t>0,1093*2</t>
  </si>
  <si>
    <t>0,2096*2</t>
  </si>
  <si>
    <t>0,31*2</t>
  </si>
  <si>
    <t>0,4103*2</t>
  </si>
  <si>
    <t>0,57*2</t>
  </si>
  <si>
    <t>0,61</t>
  </si>
  <si>
    <t>výřezání a výměna napadené pozednice</t>
  </si>
  <si>
    <t>204</t>
  </si>
  <si>
    <t>762341811</t>
  </si>
  <si>
    <t>Demontáž bednění a laťování bednění střech rovných, obloukových, sklonu do 60° se všemi nadstřešními konstrukcemi z prken hrubých, hoblovaných tl. do 32 mm</t>
  </si>
  <si>
    <t>685570197</t>
  </si>
  <si>
    <t>https://podminky.urs.cz/item/CS_URS_2023_01/762341811</t>
  </si>
  <si>
    <t>SKL.06(b)</t>
  </si>
  <si>
    <t>předpoklad: degradovaný prkenný záklop v rozsahu do 20 %</t>
  </si>
  <si>
    <t>((6,436*6,467)/2)*0,20*8</t>
  </si>
  <si>
    <t>(8,065*9,315)*0,20</t>
  </si>
  <si>
    <t>(19,605*9,031)*0,20</t>
  </si>
  <si>
    <t>(7,98*5,06)*0,20</t>
  </si>
  <si>
    <t>205</t>
  </si>
  <si>
    <t>762345811</t>
  </si>
  <si>
    <t>Demontáž bednění a laťování k dalšímu použití sklonu do 60° se všemi nadstřešními konstrukcemi bednění střech rovných, obloukových z prken hrubých, hoblovaných tl. do 32 mm</t>
  </si>
  <si>
    <t>-234520197</t>
  </si>
  <si>
    <t>https://podminky.urs.cz/item/CS_URS_2023_01/762345811</t>
  </si>
  <si>
    <t>předpoklad: prkenný záklop vhodný pro zpětné použití v rozsahu do 80 %</t>
  </si>
  <si>
    <t>((6,436*6,467)/2)*0,8*8</t>
  </si>
  <si>
    <t>(8,065*9,315)*0,80</t>
  </si>
  <si>
    <t>(19,605*9,031)*0,80</t>
  </si>
  <si>
    <t>(7,98*5,06)*0,80</t>
  </si>
  <si>
    <t>206</t>
  </si>
  <si>
    <t>762431818</t>
  </si>
  <si>
    <t>Demontáž obložení stěn z dřevoštěpkových desek šroubovaných na sraz, tloušťka desky přes 15 mm</t>
  </si>
  <si>
    <t>-542088981</t>
  </si>
  <si>
    <t>https://podminky.urs.cz/item/CS_URS_2023_01/762431818</t>
  </si>
  <si>
    <t xml:space="preserve">odstranění bednění OSB </t>
  </si>
  <si>
    <t>1,8*3</t>
  </si>
  <si>
    <t>0,95*2,2</t>
  </si>
  <si>
    <t>0,3675*4</t>
  </si>
  <si>
    <t>0,5*1,55</t>
  </si>
  <si>
    <t>207</t>
  </si>
  <si>
    <t>762522811</t>
  </si>
  <si>
    <t>Demontáž podlah s polštáři z prken tl. do 32 mm</t>
  </si>
  <si>
    <t>-1478881879</t>
  </si>
  <si>
    <t>https://podminky.urs.cz/item/CS_URS_2023_01/762522811</t>
  </si>
  <si>
    <t>dřevěná prkna tl. 25 mm</t>
  </si>
  <si>
    <t>208</t>
  </si>
  <si>
    <t>762711820</t>
  </si>
  <si>
    <t>Demontáž prostorových vázaných konstrukcí z řeziva hraněného nebo polohraněného průřezové plochy přes 120 do 224 cm2</t>
  </si>
  <si>
    <t>273112346</t>
  </si>
  <si>
    <t>https://podminky.urs.cz/item/CS_URS_2023_01/762711820</t>
  </si>
  <si>
    <t>odstranění dřevěného altánu</t>
  </si>
  <si>
    <t>krokve</t>
  </si>
  <si>
    <t>(3,20*2)*5</t>
  </si>
  <si>
    <t>sloupky</t>
  </si>
  <si>
    <t>3*6</t>
  </si>
  <si>
    <t>vazné trámy</t>
  </si>
  <si>
    <t>6*3</t>
  </si>
  <si>
    <t>rezerva</t>
  </si>
  <si>
    <t>74*0,1</t>
  </si>
  <si>
    <t>209</t>
  </si>
  <si>
    <t>762526811</t>
  </si>
  <si>
    <t>Demontáž podlah z desek dřevotřískových, překližkových, sololitových tl. do 20 mm bez polštářů</t>
  </si>
  <si>
    <t>-1204936725</t>
  </si>
  <si>
    <t>https://podminky.urs.cz/item/CS_URS_2023_01/762526811</t>
  </si>
  <si>
    <t>DTD desky tl. 20 mm</t>
  </si>
  <si>
    <t>16,80</t>
  </si>
  <si>
    <t>17,20</t>
  </si>
  <si>
    <t>8,60</t>
  </si>
  <si>
    <t>210</t>
  </si>
  <si>
    <t>762512811</t>
  </si>
  <si>
    <t>Demontáž podlahové konstrukce podkladové roštu podkladového</t>
  </si>
  <si>
    <t>-45049475</t>
  </si>
  <si>
    <t>https://podminky.urs.cz/item/CS_URS_2023_01/762512811</t>
  </si>
  <si>
    <t>dřevěné polštáře</t>
  </si>
  <si>
    <t>211</t>
  </si>
  <si>
    <t>762811811</t>
  </si>
  <si>
    <t>Demontáž záklopů stropů vrchních a zapuštěných z hrubých prken, tl. do 32 mm</t>
  </si>
  <si>
    <t>-235594203</t>
  </si>
  <si>
    <t>https://podminky.urs.cz/item/CS_URS_2023_01/762811811</t>
  </si>
  <si>
    <t>prkenný záklop, překládaný (2x25) tl. 50 mm</t>
  </si>
  <si>
    <t>5,5*2</t>
  </si>
  <si>
    <t>11*2</t>
  </si>
  <si>
    <t>16,3*2</t>
  </si>
  <si>
    <t>16,8*2</t>
  </si>
  <si>
    <t>17,2*2</t>
  </si>
  <si>
    <t>9,5*2</t>
  </si>
  <si>
    <t>70,00*2</t>
  </si>
  <si>
    <t>-(0,9*0,55)*2</t>
  </si>
  <si>
    <t>18,40</t>
  </si>
  <si>
    <t>36,20*2</t>
  </si>
  <si>
    <t>76,70*2</t>
  </si>
  <si>
    <t>24,00*2</t>
  </si>
  <si>
    <t>212</t>
  </si>
  <si>
    <t>762811924</t>
  </si>
  <si>
    <t>Vyřezání záklopu nebo podbíjení stropů z prken tl. do 32 mm, plochy jednotlivě přes 4,00 m2</t>
  </si>
  <si>
    <t>874196000</t>
  </si>
  <si>
    <t>https://podminky.urs.cz/item/CS_URS_2023_01/762811924</t>
  </si>
  <si>
    <t>8,5</t>
  </si>
  <si>
    <t>8,25</t>
  </si>
  <si>
    <t>213</t>
  </si>
  <si>
    <t>762821950</t>
  </si>
  <si>
    <t>Vyřezání části stropního trámu průřezové plochy přes 450 cm2, délky vyřezané části trámu do 1 m</t>
  </si>
  <si>
    <t>1073935142</t>
  </si>
  <si>
    <t>https://podminky.urs.cz/item/CS_URS_2023_01/762821950</t>
  </si>
  <si>
    <t>sanace zhlaví stropních trámů (220/260) - 5 ks (odhad)</t>
  </si>
  <si>
    <t>(0,4*5)*2</t>
  </si>
  <si>
    <t>214</t>
  </si>
  <si>
    <t>762841821</t>
  </si>
  <si>
    <t>Demontáž podbíjení obkladů stropů a střech sklonu do 60° z desek měkkých (minerálněvláknitých, dřevovláknitých apod.)</t>
  </si>
  <si>
    <t>-248916766</t>
  </si>
  <si>
    <t>https://podminky.urs.cz/item/CS_URS_2023_01/762841821</t>
  </si>
  <si>
    <t>demontáž heraklitového podhledu</t>
  </si>
  <si>
    <t>mč 19.4</t>
  </si>
  <si>
    <t>215</t>
  </si>
  <si>
    <t>762081150</t>
  </si>
  <si>
    <t>Hoblování hraněného řeziva přímo na staveništi ve staveništní dílně</t>
  </si>
  <si>
    <t>1820553118</t>
  </si>
  <si>
    <t>https://podminky.urs.cz/item/CS_URS_2023_01/762081150</t>
  </si>
  <si>
    <t>prkenný záklop, překládaný 2x25 tl. 50 mm</t>
  </si>
  <si>
    <t>(2,10*0,025)*2</t>
  </si>
  <si>
    <t>(5,90*0,025)*2</t>
  </si>
  <si>
    <t>(11,00*0,025)*2</t>
  </si>
  <si>
    <t>(16,30*0,025)*2</t>
  </si>
  <si>
    <t>(54,50*0,025)*2</t>
  </si>
  <si>
    <t>(68,20*0,025)*2</t>
  </si>
  <si>
    <t>-(0,9*0,55*0,025)*2</t>
  </si>
  <si>
    <t>(20,20*0,025)*2</t>
  </si>
  <si>
    <t>36,20*0,025</t>
  </si>
  <si>
    <t>24,00*0,025</t>
  </si>
  <si>
    <t>76,70*0,025</t>
  </si>
  <si>
    <t>laťový rošt  (obousměrný)</t>
  </si>
  <si>
    <t>9,45*14*0,08*0,05</t>
  </si>
  <si>
    <t>2,85*3*0,08*0,05</t>
  </si>
  <si>
    <t>4,85*9*0,08*0,05</t>
  </si>
  <si>
    <t>11,05*10*0,08*0,05</t>
  </si>
  <si>
    <t>6,79*4*0,08*0,05</t>
  </si>
  <si>
    <t>8,2*6*0,08*0,05</t>
  </si>
  <si>
    <t xml:space="preserve">laťový rošt  </t>
  </si>
  <si>
    <t>5,7*24*0,05*0,1</t>
  </si>
  <si>
    <t>5,70*28*0,05*0,1</t>
  </si>
  <si>
    <t>13,40*12*0,05*0,1</t>
  </si>
  <si>
    <t>10,83*0,025</t>
  </si>
  <si>
    <t>4,20*0,025</t>
  </si>
  <si>
    <t>7,61*0,025</t>
  </si>
  <si>
    <t>doplnění prkenného záklopu novým řezivem</t>
  </si>
  <si>
    <t>87,86*0,025</t>
  </si>
  <si>
    <t>0,48*0,17*0,12*7</t>
  </si>
  <si>
    <t>0,401*0,17*0,12*7</t>
  </si>
  <si>
    <t>0,468*0,17*0,12*16</t>
  </si>
  <si>
    <t>0,449*0,17*0,12*16</t>
  </si>
  <si>
    <t>0,506*0,17*0,12*5</t>
  </si>
  <si>
    <t>0,09*0,17*0,12*2</t>
  </si>
  <si>
    <t>0,1735*0,17*0,12*2</t>
  </si>
  <si>
    <t>0,2615*0,17*0,12*2</t>
  </si>
  <si>
    <t>0,3491*0,17*0,12*2</t>
  </si>
  <si>
    <t>0,437*0,17*0,12*2</t>
  </si>
  <si>
    <t>0,5251*0,17*0,12</t>
  </si>
  <si>
    <t>0,1155*0,17*0,12*2</t>
  </si>
  <si>
    <t>0,2158*0,17*0,12*2</t>
  </si>
  <si>
    <t>0,3162*0,17*0,12*2</t>
  </si>
  <si>
    <t>0,4167*0,17*0,12*2</t>
  </si>
  <si>
    <t>0,5169*0,17*0,12*2</t>
  </si>
  <si>
    <t>0,617*0,17*0,12</t>
  </si>
  <si>
    <t>0,1725*0,17*0,12*2</t>
  </si>
  <si>
    <t>0,35*0,17*0,12*2</t>
  </si>
  <si>
    <t>0,439*0,17*0,12*2</t>
  </si>
  <si>
    <t>0,526*0,17*0,12</t>
  </si>
  <si>
    <t>0,1093*0,17*0,12*2</t>
  </si>
  <si>
    <t>0,2096*0,17*0,12*2</t>
  </si>
  <si>
    <t>0,31*0,17*0,12*2</t>
  </si>
  <si>
    <t>0,4103*0,17*0,12*2</t>
  </si>
  <si>
    <t>0,57*0,17*0,12*2</t>
  </si>
  <si>
    <t>0,6114*0,17*0,12</t>
  </si>
  <si>
    <t>nahrazení napadené pozednice</t>
  </si>
  <si>
    <t>4*0,18*0,12</t>
  </si>
  <si>
    <t>SKL.07</t>
  </si>
  <si>
    <t>u objekt A</t>
  </si>
  <si>
    <t>12,1*3,85*0,025</t>
  </si>
  <si>
    <t>střecha sousedící s traktem B</t>
  </si>
  <si>
    <t>7,7*5,75*0,025</t>
  </si>
  <si>
    <t>střecha sousedící s traktem C+D</t>
  </si>
  <si>
    <t>14,1*5,75*0,025</t>
  </si>
  <si>
    <t>nové mezilehlé trámy (140/240)</t>
  </si>
  <si>
    <t>4,5*0,14*0,24*6</t>
  </si>
  <si>
    <t>5*0,14*0,24*10</t>
  </si>
  <si>
    <t>vyrovnání stávajících stropních trámů příložkou (40/240)</t>
  </si>
  <si>
    <t>4,5*0,04*0,24*14</t>
  </si>
  <si>
    <t>5*0,04*0,24*22</t>
  </si>
  <si>
    <t>216</t>
  </si>
  <si>
    <t>762083111</t>
  </si>
  <si>
    <t>Impregnace řeziva máčením proti dřevokaznému hmyzu a houbám, třída ohrožení 1 a 2 (dřevo v interiéru)</t>
  </si>
  <si>
    <t>1017037148</t>
  </si>
  <si>
    <t>https://podminky.urs.cz/item/CS_URS_2023_01/762083111</t>
  </si>
  <si>
    <t>prkenný záklop vhodný pro zpětné použití v rozsahu do 80 %</t>
  </si>
  <si>
    <t>367,23*0,025</t>
  </si>
  <si>
    <t>stávající dřevěné krokve 120/170</t>
  </si>
  <si>
    <t>4,8*0,17*0,12*7</t>
  </si>
  <si>
    <t>4,01*0,17*0,12*7</t>
  </si>
  <si>
    <t>4,68*0,17*0,12*16</t>
  </si>
  <si>
    <t>4,49*0,17*0,12*16</t>
  </si>
  <si>
    <t>5,06*0,17*0,12*5</t>
  </si>
  <si>
    <t>0,9*0,17*0,12*2</t>
  </si>
  <si>
    <t>1,735*0,17*0,12*2</t>
  </si>
  <si>
    <t>2,615*0,17*0,12*2</t>
  </si>
  <si>
    <t>3,491*0,17*0,12*2</t>
  </si>
  <si>
    <t>4,37*0,17*0,12*2</t>
  </si>
  <si>
    <t>5,251*0,17*0,12</t>
  </si>
  <si>
    <t>1,155*0,17*0,12*2</t>
  </si>
  <si>
    <t>2,158*0,17*0,12*2</t>
  </si>
  <si>
    <t>3,162*0,17*0,12*2</t>
  </si>
  <si>
    <t>4,167*0,17*0,12*2</t>
  </si>
  <si>
    <t>5,169*0,17*0,12*2</t>
  </si>
  <si>
    <t>6,17*0,17*0,12</t>
  </si>
  <si>
    <t>1,725*0,17*0,12*2</t>
  </si>
  <si>
    <t>3,5*0,17*0,12*2</t>
  </si>
  <si>
    <t>4,39*0,17*0,12*2</t>
  </si>
  <si>
    <t>5,26*0,17*0,12</t>
  </si>
  <si>
    <t>1,093*0,17*0,12*2</t>
  </si>
  <si>
    <t>2,096*0,17*0,12*2</t>
  </si>
  <si>
    <t>3,1*0,17*0,12*2</t>
  </si>
  <si>
    <t>4,103*0,17*0,12*2</t>
  </si>
  <si>
    <t>5,7*0,17*0,12*2</t>
  </si>
  <si>
    <t>6,114*0,17*0,12</t>
  </si>
  <si>
    <t>odečet nahrazovaných (nových částí) krokví</t>
  </si>
  <si>
    <t>-0,75</t>
  </si>
  <si>
    <t>vaznice, kleštiny, hambalky, sloupky a vzpěry - odhad</t>
  </si>
  <si>
    <t>sanace stávajících stropních trámů</t>
  </si>
  <si>
    <t>4,5*0,22*0,26*6</t>
  </si>
  <si>
    <t>5*0,22*0,26*6</t>
  </si>
  <si>
    <t>217</t>
  </si>
  <si>
    <t>762381012</t>
  </si>
  <si>
    <t>Heverování a podepření tesařských konstrukcí krovů plná vazba, rozpětí přes 9 do 12,5 m</t>
  </si>
  <si>
    <t>-1874639418</t>
  </si>
  <si>
    <t>https://podminky.urs.cz/item/CS_URS_2023_01/762381012</t>
  </si>
  <si>
    <t>V rámci oprav a nahrazení degradovaných částí krovu</t>
  </si>
  <si>
    <t>218</t>
  </si>
  <si>
    <t>R-pol 762-001</t>
  </si>
  <si>
    <t>Čištění stávajících dřevěných prvků prostorové vazané kce z hraněného řeziva</t>
  </si>
  <si>
    <t>1040418332</t>
  </si>
  <si>
    <t>4,5*0,96*0,22*0,26*14</t>
  </si>
  <si>
    <t>5*0,96*0,22*0,26*22</t>
  </si>
  <si>
    <t>219</t>
  </si>
  <si>
    <t>R-pol 762-002</t>
  </si>
  <si>
    <t>Lokální oprava stávajících dřevěných prvků prostorové vazané kce z hraněného řeziva v rozsahu do 30 %</t>
  </si>
  <si>
    <t>2035325094</t>
  </si>
  <si>
    <t>220</t>
  </si>
  <si>
    <t>762342214</t>
  </si>
  <si>
    <t>Montáž laťování střech jednoduchých sklonu do 60° při osové vzdálenosti latí přes 150 do 360 mm</t>
  </si>
  <si>
    <t>1973525303</t>
  </si>
  <si>
    <t>https://podminky.urs.cz/item/CS_URS_2023_01/762342214</t>
  </si>
  <si>
    <t>objekt B - směrem do ulice</t>
  </si>
  <si>
    <t>7,95*4,8</t>
  </si>
  <si>
    <t>objekt B - směrem k peronu</t>
  </si>
  <si>
    <t>7,95*4,01</t>
  </si>
  <si>
    <t>objekt C+D - směrem do ulice</t>
  </si>
  <si>
    <t>19,6*4,68</t>
  </si>
  <si>
    <t>objekt C+D - směrem k peronu</t>
  </si>
  <si>
    <t>19,6*4,485</t>
  </si>
  <si>
    <t>7,98*5,06</t>
  </si>
  <si>
    <t>221</t>
  </si>
  <si>
    <t>60514114</t>
  </si>
  <si>
    <t>řezivo jehličnaté lať impregnovaná dl 4 m</t>
  </si>
  <si>
    <t>537529895</t>
  </si>
  <si>
    <t>7,95*0,06*0,04*22</t>
  </si>
  <si>
    <t>7,95*0,06*0,04*20</t>
  </si>
  <si>
    <t>19,6*0,06*0,04*22</t>
  </si>
  <si>
    <t>19,6*0,06*0,04*21</t>
  </si>
  <si>
    <t>7,98*0,06*0,04*24</t>
  </si>
  <si>
    <t>3,285*1,1 'Přepočtené koeficientem množství</t>
  </si>
  <si>
    <t>222</t>
  </si>
  <si>
    <t>762342314</t>
  </si>
  <si>
    <t>Montáž laťování střech složitých sklonu do 60° při osové vzdálenosti latí přes 150 do 360 mm</t>
  </si>
  <si>
    <t>1643578981</t>
  </si>
  <si>
    <t>https://podminky.urs.cz/item/CS_URS_2023_01/762342314</t>
  </si>
  <si>
    <t>(6,475*6,45)/2</t>
  </si>
  <si>
    <t>(7,15*5,7)/2</t>
  </si>
  <si>
    <t>223</t>
  </si>
  <si>
    <t>778637734</t>
  </si>
  <si>
    <t>12,52*0,06*0,04</t>
  </si>
  <si>
    <t>12,06*0,06*0,04</t>
  </si>
  <si>
    <t>11,61*0,06*0,04</t>
  </si>
  <si>
    <t>11,15*0,06*0,04</t>
  </si>
  <si>
    <t>10,7*0,06*0,04</t>
  </si>
  <si>
    <t>10,25*0,06*0,04</t>
  </si>
  <si>
    <t>9,8*0,06*0,04</t>
  </si>
  <si>
    <t>9,34*0,06*0,04</t>
  </si>
  <si>
    <t>8,9*0,06*0,04</t>
  </si>
  <si>
    <t>8,45*0,06*0,04</t>
  </si>
  <si>
    <t>7,95*0,06*0,04</t>
  </si>
  <si>
    <t>7,53*0,06*0,04</t>
  </si>
  <si>
    <t>7,08*0,06*0,04</t>
  </si>
  <si>
    <t>6,65*0,06*0,04</t>
  </si>
  <si>
    <t>6,2*0,06*0,04</t>
  </si>
  <si>
    <t>5,72*0,06*0,04</t>
  </si>
  <si>
    <t>5,26*0,06*0,04</t>
  </si>
  <si>
    <t>4,8*0,06*0,04</t>
  </si>
  <si>
    <t>4,35*0,06*0,04</t>
  </si>
  <si>
    <t>3,9*0,06*0,04</t>
  </si>
  <si>
    <t>3,45*0,06*0,04</t>
  </si>
  <si>
    <t>3*0,06*0,04</t>
  </si>
  <si>
    <t>2,54*0,06*0,04</t>
  </si>
  <si>
    <t>2,09*0,06*0,04</t>
  </si>
  <si>
    <t>1,63*0,06*0,04</t>
  </si>
  <si>
    <t>1,18*0,06*0,04</t>
  </si>
  <si>
    <t>0,75*0,06*0,04</t>
  </si>
  <si>
    <t>0,3*0,06*0,04</t>
  </si>
  <si>
    <t>11,1*0,06*0,04</t>
  </si>
  <si>
    <t>10,8*0,06*0,04</t>
  </si>
  <si>
    <t>10,5*0,06*0,04</t>
  </si>
  <si>
    <t>10,15*0,06*0,04</t>
  </si>
  <si>
    <t>9,85*0,06*0,04</t>
  </si>
  <si>
    <t>9,52*0,06*0,04</t>
  </si>
  <si>
    <t>9,2*0,06*0,04</t>
  </si>
  <si>
    <t>8,56*0,06*0,04</t>
  </si>
  <si>
    <t>8,25*0,06*0,04</t>
  </si>
  <si>
    <t>7,93*0,06*0,04</t>
  </si>
  <si>
    <t>7,61*0,06*0,04</t>
  </si>
  <si>
    <t>7,3*0,06*0,04</t>
  </si>
  <si>
    <t>7*0,06*0,04</t>
  </si>
  <si>
    <t>6,34*0,06*0,04</t>
  </si>
  <si>
    <t>6,05*0,06*0,04</t>
  </si>
  <si>
    <t>5,7*0,06*0,04</t>
  </si>
  <si>
    <t>5,39*0,06*0,04</t>
  </si>
  <si>
    <t>5,07*0,06*0,04</t>
  </si>
  <si>
    <t>4,75*0,06*0,04</t>
  </si>
  <si>
    <t>4,45*0,06*0,04</t>
  </si>
  <si>
    <t>4,2*0,06*0,04</t>
  </si>
  <si>
    <t>3,8*0,06*0,04</t>
  </si>
  <si>
    <t>3,48*0,06*0,04</t>
  </si>
  <si>
    <t>3,2*0,06*0,04</t>
  </si>
  <si>
    <t>2,85*0,06*0,04</t>
  </si>
  <si>
    <t>2,53*0,06*0,04</t>
  </si>
  <si>
    <t>2,2*0,06*0,04</t>
  </si>
  <si>
    <t>1,9*0,06*0,04</t>
  </si>
  <si>
    <t>1,58*0,06*0,04</t>
  </si>
  <si>
    <t>1,26*0,06*0,04</t>
  </si>
  <si>
    <t>0,94*0,06*0,04</t>
  </si>
  <si>
    <t>0,63*0,06*0,04</t>
  </si>
  <si>
    <t>1,826*1,1 'Přepočtené koeficientem množství</t>
  </si>
  <si>
    <t>224</t>
  </si>
  <si>
    <t>762342511</t>
  </si>
  <si>
    <t>Montáž laťování montáž kontralatí na podklad bez tepelné izolace</t>
  </si>
  <si>
    <t>1348437522</t>
  </si>
  <si>
    <t>https://podminky.urs.cz/item/CS_URS_2023_01/762342511</t>
  </si>
  <si>
    <t>4,8*7</t>
  </si>
  <si>
    <t>4,01*7</t>
  </si>
  <si>
    <t>4,68*16</t>
  </si>
  <si>
    <t>4,49*16</t>
  </si>
  <si>
    <t>5,06*5</t>
  </si>
  <si>
    <t>1,735*2</t>
  </si>
  <si>
    <t>2,615*2</t>
  </si>
  <si>
    <t>3,491*2</t>
  </si>
  <si>
    <t>4,37*2</t>
  </si>
  <si>
    <t>5,25</t>
  </si>
  <si>
    <t>1,155*2</t>
  </si>
  <si>
    <t>2,158*2</t>
  </si>
  <si>
    <t>3,162*2</t>
  </si>
  <si>
    <t>4,167*2</t>
  </si>
  <si>
    <t>5,169*2</t>
  </si>
  <si>
    <t>1,725*2</t>
  </si>
  <si>
    <t>3,5*2</t>
  </si>
  <si>
    <t>4,39*2</t>
  </si>
  <si>
    <t>5,26</t>
  </si>
  <si>
    <t>1,093*2</t>
  </si>
  <si>
    <t>2,096*2</t>
  </si>
  <si>
    <t>4,103*2</t>
  </si>
  <si>
    <t>5,7*2</t>
  </si>
  <si>
    <t>6,11</t>
  </si>
  <si>
    <t>225</t>
  </si>
  <si>
    <t>-1372939962</t>
  </si>
  <si>
    <t>4,8*0,04*0,06*7</t>
  </si>
  <si>
    <t>4,01*0,04*0,06*7</t>
  </si>
  <si>
    <t>4,68*0,04*0,06*16</t>
  </si>
  <si>
    <t>4,49*0,04*0,06*16</t>
  </si>
  <si>
    <t>5,06*0,04*0,06*5</t>
  </si>
  <si>
    <t>0,9*0,04*0,06*2</t>
  </si>
  <si>
    <t>1,735*0,04*0,06*2</t>
  </si>
  <si>
    <t>2,615*0,04*0,06*2</t>
  </si>
  <si>
    <t>3,491*0,04*0,06*2</t>
  </si>
  <si>
    <t>4,37*0,04*0,06*2</t>
  </si>
  <si>
    <t>5,251*0,04*0,06</t>
  </si>
  <si>
    <t>1,155*0,04*0,06*2</t>
  </si>
  <si>
    <t>2,158*0,04*0,06*2</t>
  </si>
  <si>
    <t>3,162*0,04*0,06*2</t>
  </si>
  <si>
    <t>4,167*0,04*0,06*2</t>
  </si>
  <si>
    <t>5,169*0,04*0,06*2</t>
  </si>
  <si>
    <t>6,17*0,04*0,06</t>
  </si>
  <si>
    <t>1,725*0,04*0,06*2</t>
  </si>
  <si>
    <t>3,5*0,04*0,06*2</t>
  </si>
  <si>
    <t>4,39*0,04*0,06*2</t>
  </si>
  <si>
    <t>5,26*0,04*0,06</t>
  </si>
  <si>
    <t>1,093*0,04*0,06*2</t>
  </si>
  <si>
    <t>2,096*0,04*0,06*2</t>
  </si>
  <si>
    <t>3,1*0,04*0,06*2</t>
  </si>
  <si>
    <t>4,103*0,04*0,06*2</t>
  </si>
  <si>
    <t>5,7*0,04*0,06*2</t>
  </si>
  <si>
    <t>6,114*0,04*0,06</t>
  </si>
  <si>
    <t>0,883*1,1 'Přepočtené koeficientem množství</t>
  </si>
  <si>
    <t>226</t>
  </si>
  <si>
    <t>762341210</t>
  </si>
  <si>
    <t>Montáž bednění střech rovných a šikmých sklonu do 60° s vyřezáním otvorů z prken hrubých na sraz tl. do 32 mm</t>
  </si>
  <si>
    <t>-1709301272</t>
  </si>
  <si>
    <t>https://podminky.urs.cz/item/CS_URS_2023_01/762341210</t>
  </si>
  <si>
    <t>367,23</t>
  </si>
  <si>
    <t>87,86</t>
  </si>
  <si>
    <t>12,1*3,85</t>
  </si>
  <si>
    <t>7,7*5,75</t>
  </si>
  <si>
    <t>14,1*5,75</t>
  </si>
  <si>
    <t>227</t>
  </si>
  <si>
    <t>60515111</t>
  </si>
  <si>
    <t>řezivo jehličnaté boční prkno 20-30mm</t>
  </si>
  <si>
    <t>21110233</t>
  </si>
  <si>
    <t>6,496*1,1 'Přepočtené koeficientem množství</t>
  </si>
  <si>
    <t>228</t>
  </si>
  <si>
    <t>762713120</t>
  </si>
  <si>
    <t>Montáž prostorových vázaných konstrukcí z řeziva hraněného nebo polohraněného průřezové plochy přes 120 do 224 cm2</t>
  </si>
  <si>
    <t>1883403367</t>
  </si>
  <si>
    <t>https://podminky.urs.cz/item/CS_URS_2023_01/762713120</t>
  </si>
  <si>
    <t>229</t>
  </si>
  <si>
    <t>60512130</t>
  </si>
  <si>
    <t>hranol stavební řezivo průřezu do 224cm2 do dl 6m</t>
  </si>
  <si>
    <t>-432837869</t>
  </si>
  <si>
    <t>0,839*1,1 'Přepočtené koeficientem množství</t>
  </si>
  <si>
    <t>230</t>
  </si>
  <si>
    <t>R-pol 762-003</t>
  </si>
  <si>
    <t>Kotva chemická průměru Ø10 mm, do cihly s vyvrtáním otvoru</t>
  </si>
  <si>
    <t>-124774226</t>
  </si>
  <si>
    <t>9,00</t>
  </si>
  <si>
    <t>231</t>
  </si>
  <si>
    <t>762395000</t>
  </si>
  <si>
    <t>Spojovací prostředky krovů, bednění a laťování, nadstřešních konstrukcí svory, prkna, hřebíky, pásová ocel, vruty</t>
  </si>
  <si>
    <t>-1043377595</t>
  </si>
  <si>
    <t>https://podminky.urs.cz/item/CS_URS_2023_01/762395000</t>
  </si>
  <si>
    <t>střešní lať (40/60)</t>
  </si>
  <si>
    <t>kontralať (40/60)</t>
  </si>
  <si>
    <t>232</t>
  </si>
  <si>
    <t>762822130</t>
  </si>
  <si>
    <t>Montáž stropních trámů z hraněného a polohraněného řeziva s trámovými výměnami, průřezové plochy přes 288 do 450 cm2</t>
  </si>
  <si>
    <t>-393938692</t>
  </si>
  <si>
    <t>https://podminky.urs.cz/item/CS_URS_2023_01/762822130</t>
  </si>
  <si>
    <t>4,5*6</t>
  </si>
  <si>
    <t>5*10</t>
  </si>
  <si>
    <t>233</t>
  </si>
  <si>
    <t>60512140</t>
  </si>
  <si>
    <t>hranol stavební řezivo průřezu do 450cm2 do dl 6m</t>
  </si>
  <si>
    <t>1883811789</t>
  </si>
  <si>
    <t>2,587*1,1 'Přepočtené koeficientem množství</t>
  </si>
  <si>
    <t>234</t>
  </si>
  <si>
    <t>762822110</t>
  </si>
  <si>
    <t>Montáž stropních trámů z hraněného a polohraněného řeziva s trámovými výměnami, průřezové plochy do 144 cm2</t>
  </si>
  <si>
    <t>-933233982</t>
  </si>
  <si>
    <t>https://podminky.urs.cz/item/CS_URS_2023_01/762822110</t>
  </si>
  <si>
    <t>4,5*14</t>
  </si>
  <si>
    <t>5*22</t>
  </si>
  <si>
    <t>235</t>
  </si>
  <si>
    <t>-1712900937</t>
  </si>
  <si>
    <t>1,661*1,1 'Přepočtené koeficientem množství</t>
  </si>
  <si>
    <t>236</t>
  </si>
  <si>
    <t>762523108</t>
  </si>
  <si>
    <t>Položení podlah hoblovaných na sraz z fošen</t>
  </si>
  <si>
    <t>-302550014</t>
  </si>
  <si>
    <t>https://podminky.urs.cz/item/CS_URS_2023_01/762523108</t>
  </si>
  <si>
    <t>237</t>
  </si>
  <si>
    <t>60556105</t>
  </si>
  <si>
    <t>řezivo bukové sušené tl 30mm</t>
  </si>
  <si>
    <t>1638797920</t>
  </si>
  <si>
    <t>68,20*0,03</t>
  </si>
  <si>
    <t>-0,9*0,55*0,03</t>
  </si>
  <si>
    <t>20,20*0,03</t>
  </si>
  <si>
    <t>36,20*0,03</t>
  </si>
  <si>
    <t>24,00*0,03</t>
  </si>
  <si>
    <t>76,70*0,03</t>
  </si>
  <si>
    <t>6,744*1,1 'Přepočtené koeficientem množství</t>
  </si>
  <si>
    <t>238</t>
  </si>
  <si>
    <t>762595001</t>
  </si>
  <si>
    <t>Spojovací prostředky podlah a podkladových konstrukcí hřebíky, vruty</t>
  </si>
  <si>
    <t>-1181517867</t>
  </si>
  <si>
    <t>https://podminky.urs.cz/item/CS_URS_2023_01/762595001</t>
  </si>
  <si>
    <t>239</t>
  </si>
  <si>
    <t>762811210</t>
  </si>
  <si>
    <t>Záklop stropů montáž (materiál ve specifikaci) z prken hrubých vrchního na sraz, spáry zakryté lepenkovými pásy nebo lištami</t>
  </si>
  <si>
    <t>602259856</t>
  </si>
  <si>
    <t>https://podminky.urs.cz/item/CS_URS_2023_01/762811210</t>
  </si>
  <si>
    <t>2,10*2</t>
  </si>
  <si>
    <t>5,90*2</t>
  </si>
  <si>
    <t>11,00*2</t>
  </si>
  <si>
    <t>16,30*2</t>
  </si>
  <si>
    <t>54,50*2</t>
  </si>
  <si>
    <t>68,20*2</t>
  </si>
  <si>
    <t>-0,9*0,55*2</t>
  </si>
  <si>
    <t>20,20*2</t>
  </si>
  <si>
    <t>240</t>
  </si>
  <si>
    <t>-1953903401</t>
  </si>
  <si>
    <t>12,308*1,1 'Přepočtené koeficientem množství</t>
  </si>
  <si>
    <t>241</t>
  </si>
  <si>
    <t>762841111</t>
  </si>
  <si>
    <t>Montáž podbíjení stropů a střech vodorovných z hrubých prken s mezerou 10 až 15 mm</t>
  </si>
  <si>
    <t>1336918303</t>
  </si>
  <si>
    <t>https://podminky.urs.cz/item/CS_URS_2023_01/762841111</t>
  </si>
  <si>
    <t>242</t>
  </si>
  <si>
    <t>818086181</t>
  </si>
  <si>
    <t>0,566*1,1 'Přepočtené koeficientem množství</t>
  </si>
  <si>
    <t>243</t>
  </si>
  <si>
    <t>762895000</t>
  </si>
  <si>
    <t>Spojovací prostředky záklopu stropů, stropnic, podbíjení hřebíky, svory</t>
  </si>
  <si>
    <t>-1193605618</t>
  </si>
  <si>
    <t>https://podminky.urs.cz/item/CS_URS_2023_01/762895000</t>
  </si>
  <si>
    <t>244</t>
  </si>
  <si>
    <t>762085113</t>
  </si>
  <si>
    <t>Montáž ocelových spojovacích prostředků (materiál ve specifikaci) svorníků nebo šroubů délky přes 300 do 450 mm</t>
  </si>
  <si>
    <t>361790316</t>
  </si>
  <si>
    <t>https://podminky.urs.cz/item/CS_URS_2023_01/762085113</t>
  </si>
  <si>
    <t>3*(5*2)</t>
  </si>
  <si>
    <t>245</t>
  </si>
  <si>
    <t>R-pol 762-004</t>
  </si>
  <si>
    <t>svorník M20</t>
  </si>
  <si>
    <t>293592307</t>
  </si>
  <si>
    <t>246</t>
  </si>
  <si>
    <t>762085111</t>
  </si>
  <si>
    <t>Montáž ocelových spojovacích prostředků (materiál ve specifikaci) svorníků nebo šroubů délky do 150 mm</t>
  </si>
  <si>
    <t>1316468457</t>
  </si>
  <si>
    <t>https://podminky.urs.cz/item/CS_URS_2023_01/762085111</t>
  </si>
  <si>
    <t>247</t>
  </si>
  <si>
    <t>R-pol 762-005</t>
  </si>
  <si>
    <t>svorník M12</t>
  </si>
  <si>
    <t>970553534</t>
  </si>
  <si>
    <t>9*14</t>
  </si>
  <si>
    <t>10*22</t>
  </si>
  <si>
    <t>248</t>
  </si>
  <si>
    <t>762512261</t>
  </si>
  <si>
    <t>Podlahové konstrukce podkladové montáž roštu podkladového</t>
  </si>
  <si>
    <t>1595646571</t>
  </si>
  <si>
    <t>https://podminky.urs.cz/item/CS_URS_2023_01/762512261</t>
  </si>
  <si>
    <t>9,45*14</t>
  </si>
  <si>
    <t>2,85*3</t>
  </si>
  <si>
    <t>4,85*9</t>
  </si>
  <si>
    <t>11,05*10</t>
  </si>
  <si>
    <t>6,79*4</t>
  </si>
  <si>
    <t>8,2*6</t>
  </si>
  <si>
    <t>5,7*24</t>
  </si>
  <si>
    <t>5,70*28</t>
  </si>
  <si>
    <t>13,40*12</t>
  </si>
  <si>
    <t>249</t>
  </si>
  <si>
    <t>60512125</t>
  </si>
  <si>
    <t>hranol stavební řezivo průřezu do 120cm2 do dl 6m</t>
  </si>
  <si>
    <t>-1220807399</t>
  </si>
  <si>
    <t>3,772*1,05 'Přepočtené koeficientem množství</t>
  </si>
  <si>
    <t>250</t>
  </si>
  <si>
    <t xml:space="preserve">D+M technologického pultového vikýře - vč. všech syst. detailů, řeziva, klempířských a záměčnických prvků, pojistné HIZ, spojovacího a pomocného materiálu, povrchové úpravy </t>
  </si>
  <si>
    <t>990210948</t>
  </si>
  <si>
    <t>251</t>
  </si>
  <si>
    <t>998762102</t>
  </si>
  <si>
    <t>Přesun hmot pro konstrukce tesařské stanovený z hmotnosti přesunovaného materiálu vodorovná dopravní vzdálenost do 50 m v objektech výšky přes 6 do 12 m</t>
  </si>
  <si>
    <t>-884498369</t>
  </si>
  <si>
    <t>https://podminky.urs.cz/item/CS_URS_2023_01/998762102</t>
  </si>
  <si>
    <t>763</t>
  </si>
  <si>
    <t>Konstrukce suché výstavby</t>
  </si>
  <si>
    <t>252</t>
  </si>
  <si>
    <t>763221811.R-pol</t>
  </si>
  <si>
    <t>Demontáž předsazených stěn z plast lamel s nosnou konstrukcí, opláštění jednoduché</t>
  </si>
  <si>
    <t>406186352</t>
  </si>
  <si>
    <t>10,3*2,5</t>
  </si>
  <si>
    <t>-1,8*3</t>
  </si>
  <si>
    <t>13,6*3,38</t>
  </si>
  <si>
    <t>-3,4</t>
  </si>
  <si>
    <t>-1,8</t>
  </si>
  <si>
    <t>3,2*2,61</t>
  </si>
  <si>
    <t>253</t>
  </si>
  <si>
    <t>763431801</t>
  </si>
  <si>
    <t>Demontáž podhledu minerálního na zavěšeném na roštu viditelném</t>
  </si>
  <si>
    <t>392917331</t>
  </si>
  <si>
    <t>https://podminky.urs.cz/item/CS_URS_2023_01/763431801</t>
  </si>
  <si>
    <t>podhled FEAL tl. 30 mm</t>
  </si>
  <si>
    <t>254</t>
  </si>
  <si>
    <t>763111426.R-pol</t>
  </si>
  <si>
    <t>Příčka ze sádrokartonových desek s nosnou konstrukcí z jednoduchých ocelových profilů UW, CW opláštěná deskami protipožárními DF tl. 15 mm EI 90, příčka tl. 150 mm, profil 100, s izolací, Rw do 59 dB</t>
  </si>
  <si>
    <t>-68895422</t>
  </si>
  <si>
    <t>SKL.23(n)</t>
  </si>
  <si>
    <t>objekt A - podkroví</t>
  </si>
  <si>
    <t>7,80</t>
  </si>
  <si>
    <t>255</t>
  </si>
  <si>
    <t>763111719</t>
  </si>
  <si>
    <t>Příčka ze sádrokartonových desek ostatní konstrukce a práce na příčkách ze sádrokartonových desek úprava styku příčky a podhledu (oboustranně) akrylátovým tmelem</t>
  </si>
  <si>
    <t>-1562866546</t>
  </si>
  <si>
    <t>https://podminky.urs.cz/item/CS_URS_2023_01/763111719</t>
  </si>
  <si>
    <t>256</t>
  </si>
  <si>
    <t>763111717</t>
  </si>
  <si>
    <t>Příčka ze sádrokartonových desek ostatní konstrukce a práce na příčkách ze sádrokartonových desek základní penetrační nátěr (oboustranný)</t>
  </si>
  <si>
    <t>1911584402</t>
  </si>
  <si>
    <t>https://podminky.urs.cz/item/CS_URS_2023_01/763111717</t>
  </si>
  <si>
    <t>257</t>
  </si>
  <si>
    <t>763111771</t>
  </si>
  <si>
    <t>Příčka ze sádrokartonových desek Příplatek k cenám za rovinnost speciální tmelení kvality Q3</t>
  </si>
  <si>
    <t>1635995999</t>
  </si>
  <si>
    <t>https://podminky.urs.cz/item/CS_URS_2023_01/763111771</t>
  </si>
  <si>
    <t>7,80*2</t>
  </si>
  <si>
    <t>258</t>
  </si>
  <si>
    <t>998763101</t>
  </si>
  <si>
    <t>Přesun hmot pro dřevostavby stanovený z hmotnosti přesunovaného materiálu vodorovná dopravní vzdálenost do 50 m v objektech výšky přes 6 do 12 m</t>
  </si>
  <si>
    <t>-2095691464</t>
  </si>
  <si>
    <t>https://podminky.urs.cz/item/CS_URS_2023_01/998763101</t>
  </si>
  <si>
    <t>764</t>
  </si>
  <si>
    <t>Konstrukce klempířské</t>
  </si>
  <si>
    <t>259</t>
  </si>
  <si>
    <t>764001821</t>
  </si>
  <si>
    <t>Demontáž klempířských konstrukcí krytiny ze svitků nebo tabulí do suti</t>
  </si>
  <si>
    <t>-2115258996</t>
  </si>
  <si>
    <t>https://podminky.urs.cz/item/CS_URS_2023_01/764001821</t>
  </si>
  <si>
    <t>PERON</t>
  </si>
  <si>
    <t>14,065*5,875</t>
  </si>
  <si>
    <t>12,05*3,94</t>
  </si>
  <si>
    <t>7,7*5,763</t>
  </si>
  <si>
    <t>260</t>
  </si>
  <si>
    <t>764002801</t>
  </si>
  <si>
    <t>Demontáž klempířských konstrukcí závětrné lišty do suti</t>
  </si>
  <si>
    <t>-569321476</t>
  </si>
  <si>
    <t>https://podminky.urs.cz/item/CS_URS_2023_01/764002801</t>
  </si>
  <si>
    <t>komíny</t>
  </si>
  <si>
    <t>2,9*2</t>
  </si>
  <si>
    <t>styk stěny a střechy - objekt A</t>
  </si>
  <si>
    <t>12,20</t>
  </si>
  <si>
    <t>10,20</t>
  </si>
  <si>
    <t>10,40</t>
  </si>
  <si>
    <t>střecha</t>
  </si>
  <si>
    <t>261</t>
  </si>
  <si>
    <t>764002821</t>
  </si>
  <si>
    <t>Demontáž klempířských konstrukcí střešního výlezu do suti</t>
  </si>
  <si>
    <t>1714493740</t>
  </si>
  <si>
    <t>https://podminky.urs.cz/item/CS_URS_2023_01/764002821</t>
  </si>
  <si>
    <t>262</t>
  </si>
  <si>
    <t>764002851</t>
  </si>
  <si>
    <t>Demontáž klempířských konstrukcí oplechování parapetů do suti</t>
  </si>
  <si>
    <t>-954769230</t>
  </si>
  <si>
    <t>https://podminky.urs.cz/item/CS_URS_2023_01/764002851</t>
  </si>
  <si>
    <t>0,95*3</t>
  </si>
  <si>
    <t>1*3</t>
  </si>
  <si>
    <t>0,35*4</t>
  </si>
  <si>
    <t>zrušené okno</t>
  </si>
  <si>
    <t>ULICE</t>
  </si>
  <si>
    <t>1*7</t>
  </si>
  <si>
    <t>POHLED OBJEDKT D+E</t>
  </si>
  <si>
    <t>neoznačené okno</t>
  </si>
  <si>
    <t>0,65</t>
  </si>
  <si>
    <t>POHLED OBJEKT B</t>
  </si>
  <si>
    <t>263</t>
  </si>
  <si>
    <t>764002861</t>
  </si>
  <si>
    <t>Demontáž klempířských konstrukcí oplechování říms do suti</t>
  </si>
  <si>
    <t>-1057175138</t>
  </si>
  <si>
    <t>https://podminky.urs.cz/item/CS_URS_2023_01/764002861</t>
  </si>
  <si>
    <t>42,00</t>
  </si>
  <si>
    <t>264</t>
  </si>
  <si>
    <t>764004801</t>
  </si>
  <si>
    <t>Demontáž klempířských konstrukcí žlabu podokapního do suti</t>
  </si>
  <si>
    <t>304010944</t>
  </si>
  <si>
    <t>https://podminky.urs.cz/item/CS_URS_2023_01/764004801</t>
  </si>
  <si>
    <t>41,20</t>
  </si>
  <si>
    <t>7,50</t>
  </si>
  <si>
    <t>19,20</t>
  </si>
  <si>
    <t>265</t>
  </si>
  <si>
    <t>764004821</t>
  </si>
  <si>
    <t>Demontáž klempířských konstrukcí žlabu nástřešního do suti</t>
  </si>
  <si>
    <t>-1340969488</t>
  </si>
  <si>
    <t>https://podminky.urs.cz/item/CS_URS_2023_01/764004821</t>
  </si>
  <si>
    <t>46,50</t>
  </si>
  <si>
    <t>266</t>
  </si>
  <si>
    <t>764004861</t>
  </si>
  <si>
    <t>Demontáž klempířských konstrukcí svodu do suti</t>
  </si>
  <si>
    <t>1029115768</t>
  </si>
  <si>
    <t>https://podminky.urs.cz/item/CS_URS_2023_01/764004861</t>
  </si>
  <si>
    <t>5,85</t>
  </si>
  <si>
    <t>ulice</t>
  </si>
  <si>
    <t>6,30</t>
  </si>
  <si>
    <t>5,55</t>
  </si>
  <si>
    <t>267</t>
  </si>
  <si>
    <t>765191013</t>
  </si>
  <si>
    <t>Montáž pojistné hydroizolační nebo parotěsné fólie kladené ve sklonu přes 20° volně na bednění nebo tepelnou izolaci</t>
  </si>
  <si>
    <t>-1147127596</t>
  </si>
  <si>
    <t>https://podminky.urs.cz/item/CS_URS_2023_01/765191013</t>
  </si>
  <si>
    <t>268</t>
  </si>
  <si>
    <t>28329223</t>
  </si>
  <si>
    <t>fólie difuzně propustné s nakašírovanou strukturovanou rohoží pod hladkou plechovou krytinu</t>
  </si>
  <si>
    <t>-448790843</t>
  </si>
  <si>
    <t>171,935*1,1 'Přepočtené koeficientem množství</t>
  </si>
  <si>
    <t>269</t>
  </si>
  <si>
    <t>764141511</t>
  </si>
  <si>
    <t>Krytina ze svitků nebo tabulí z titanzinkového plechu s povrchovou úpravou s úpravou u okapů, prostupů a výčnělků střechy rovné drážkováním ze svitků rš 670 mm, sklon střechy do 30°</t>
  </si>
  <si>
    <t>-545339427</t>
  </si>
  <si>
    <t>https://podminky.urs.cz/item/CS_URS_2023_01/764141511</t>
  </si>
  <si>
    <t>Poznámka k položce:_x000D_
barevný odstín dle střešní krytiny</t>
  </si>
  <si>
    <t>12,1*3,95</t>
  </si>
  <si>
    <t>7,7*5,85</t>
  </si>
  <si>
    <t>14,1*5,85</t>
  </si>
  <si>
    <t>270</t>
  </si>
  <si>
    <t>764246404</t>
  </si>
  <si>
    <t>Oplechování parapetů z titanzinkového předzvětralého plechu rovných mechanicky kotvené, bez rohů rš 330 mm</t>
  </si>
  <si>
    <t>-1243022127</t>
  </si>
  <si>
    <t>https://podminky.urs.cz/item/CS_URS_2023_01/764246404</t>
  </si>
  <si>
    <t>1,51*2</t>
  </si>
  <si>
    <t>1,18*14</t>
  </si>
  <si>
    <t>0,50*4</t>
  </si>
  <si>
    <t>1,16*6</t>
  </si>
  <si>
    <t>0,80*2</t>
  </si>
  <si>
    <t>271</t>
  </si>
  <si>
    <t>764246465</t>
  </si>
  <si>
    <t>Oplechování parapetů z titanzinkového předzvětralého plechu rovných celoplošně lepené, bez rohů Příplatek k cenám za zvýšenou pracnost při provedení rohu nebo koutu do rš 400 mm</t>
  </si>
  <si>
    <t>1838703732</t>
  </si>
  <si>
    <t>https://podminky.urs.cz/item/CS_URS_2023_01/764246465</t>
  </si>
  <si>
    <t>2*14</t>
  </si>
  <si>
    <t>2*4</t>
  </si>
  <si>
    <t>2*6</t>
  </si>
  <si>
    <t>272</t>
  </si>
  <si>
    <t>764344412</t>
  </si>
  <si>
    <t>Lemování prostupů z titanzinkového předzvětralého plechu bez lišty, střech s krytinou skládanou nebo z plechu</t>
  </si>
  <si>
    <t>1664688432</t>
  </si>
  <si>
    <t>https://podminky.urs.cz/item/CS_URS_2023_01/764344412</t>
  </si>
  <si>
    <t>Poznámka k položce:_x000D_
včetně příponek a kotevního materiálu, podkladního plechu</t>
  </si>
  <si>
    <t>K.12</t>
  </si>
  <si>
    <t>OPLECHOVÁNÍ KOMÍNŮ A PROSTUPŮ</t>
  </si>
  <si>
    <t>(3,60*2)*0,35</t>
  </si>
  <si>
    <t>(2,50*1)*0,35</t>
  </si>
  <si>
    <t>(1*2)*0,35</t>
  </si>
  <si>
    <t>komínové těleso mč 17</t>
  </si>
  <si>
    <t>(0,80*2+0,50*2)*0,50</t>
  </si>
  <si>
    <t>273</t>
  </si>
  <si>
    <t>764241466.R-pol</t>
  </si>
  <si>
    <t>Oplechování střešních prvků z titanzinkového předzvětralého plechu úžlabí rš 300 mm</t>
  </si>
  <si>
    <t>260711264</t>
  </si>
  <si>
    <t>K.08</t>
  </si>
  <si>
    <t>OPLECHOVÁNÍ ČELNÍHO ÚŽLABÍ U NOVÉHO PULTOVÉHO VIKÝŘE</t>
  </si>
  <si>
    <t>1,40*2</t>
  </si>
  <si>
    <t>K.10</t>
  </si>
  <si>
    <t>OPLECHOVÁNÍ ÚŽLABÍ U VIKÝŘE</t>
  </si>
  <si>
    <t>2,50*2</t>
  </si>
  <si>
    <t>274</t>
  </si>
  <si>
    <t>764241466</t>
  </si>
  <si>
    <t>Oplechování střešních prvků z titanzinkového předzvětralého plechu úžlabí rš 500 mm</t>
  </si>
  <si>
    <t>-1817130955</t>
  </si>
  <si>
    <t>https://podminky.urs.cz/item/CS_URS_2023_01/764241466</t>
  </si>
  <si>
    <t>K.06</t>
  </si>
  <si>
    <t>OPLECHOVÁNÍ ÚŽLABÍ MEZI SKL.06 A SKL.07</t>
  </si>
  <si>
    <t>19,50</t>
  </si>
  <si>
    <t>K.13</t>
  </si>
  <si>
    <t>12,2</t>
  </si>
  <si>
    <t>275</t>
  </si>
  <si>
    <t>764242403</t>
  </si>
  <si>
    <t>Oplechování střešních prvků z titanzinkového předzvětralého plechu štítu závětrnou lištou rš 250 mm</t>
  </si>
  <si>
    <t>2113215186</t>
  </si>
  <si>
    <t>https://podminky.urs.cz/item/CS_URS_2023_01/764242403</t>
  </si>
  <si>
    <t>K.09</t>
  </si>
  <si>
    <t>OPLECHOVÁNÍ ŠTÍTU U NOVÉHO PULTOVÉHO VIKÝŘE</t>
  </si>
  <si>
    <t>2,60*4</t>
  </si>
  <si>
    <t>276</t>
  </si>
  <si>
    <t>764242406</t>
  </si>
  <si>
    <t>Oplechování střešních prvků z titanzinkového předzvětralého plechu štítu závětrnou lištou rš 500 mm</t>
  </si>
  <si>
    <t>216380986</t>
  </si>
  <si>
    <t>https://podminky.urs.cz/item/CS_URS_2023_01/764242406</t>
  </si>
  <si>
    <t>K.11</t>
  </si>
  <si>
    <t>OPLECHOVÁNÍ ŠTÍTU SEVERNÍHO A JIŽNÍHO KŘÍDLA</t>
  </si>
  <si>
    <t>9,00*2</t>
  </si>
  <si>
    <t>277</t>
  </si>
  <si>
    <t>764242433</t>
  </si>
  <si>
    <t>Oplechování střešních prvků z titanzinkového předzvětralého plechu okapu okapovým plechem střechy rovné rš 250 mm</t>
  </si>
  <si>
    <t>-49944698</t>
  </si>
  <si>
    <t>https://podminky.urs.cz/item/CS_URS_2023_01/764242433</t>
  </si>
  <si>
    <t>K.05</t>
  </si>
  <si>
    <t xml:space="preserve">OKAPNICEOVÝ PLECH </t>
  </si>
  <si>
    <t>41,8</t>
  </si>
  <si>
    <t>19,6</t>
  </si>
  <si>
    <t>K.07</t>
  </si>
  <si>
    <t>OKAPNICE ČELA NOVÉHO PULTOVÉHO VIKÝŘE</t>
  </si>
  <si>
    <t>278</t>
  </si>
  <si>
    <t>764248407</t>
  </si>
  <si>
    <t>Oplechování říms a ozdobných prvků z titanzinkového předzvětralého plechu rovných, bez rohů mechanicky kotvené rš 670 mm</t>
  </si>
  <si>
    <t>1958724663</t>
  </si>
  <si>
    <t>https://podminky.urs.cz/item/CS_URS_2023_01/764248407</t>
  </si>
  <si>
    <t>K.14</t>
  </si>
  <si>
    <t>OPLECHOVÁNÍ OKAPNICE POD NÁSTŘEŠNÍM ŽLABEM HLAVNÍ BUDOVY</t>
  </si>
  <si>
    <t>48,70</t>
  </si>
  <si>
    <t>279</t>
  </si>
  <si>
    <t>764541405</t>
  </si>
  <si>
    <t>Žlab podokapní z titanzinkového předzvětralého plechu včetně háků a čel půlkruhový rš 330 mm</t>
  </si>
  <si>
    <t>-514203600</t>
  </si>
  <si>
    <t>https://podminky.urs.cz/item/CS_URS_2023_01/764541405</t>
  </si>
  <si>
    <t>Poznámka k položce:_x000D_
včetně příponek, háků a kotevního materiálu, viz výkres D.1.1.10 dokumentace</t>
  </si>
  <si>
    <t>K.01</t>
  </si>
  <si>
    <t>POD OKAPNÍ ODVODŇOVACÍ ŽLAB SEVERNÍ A JIŽNÍ KŘÍDLO</t>
  </si>
  <si>
    <t>41,80</t>
  </si>
  <si>
    <t>19,60</t>
  </si>
  <si>
    <t>8,1</t>
  </si>
  <si>
    <t>280</t>
  </si>
  <si>
    <t>764541425</t>
  </si>
  <si>
    <t>Žlab podokapní z titanzinkového předzvětralého plechu včetně háků a čel roh nebo kout, žlabu půlkruhového rš 330 mm</t>
  </si>
  <si>
    <t>2089337322</t>
  </si>
  <si>
    <t>https://podminky.urs.cz/item/CS_URS_2023_01/764541425</t>
  </si>
  <si>
    <t>281</t>
  </si>
  <si>
    <t>764543409.R-pol</t>
  </si>
  <si>
    <t>Žlab nadokapní (nástřešní) z titanzinkového předzvětralého plechu oblého tvaru, včetně háků, čel a hrdel max rš 1250 mm</t>
  </si>
  <si>
    <t>1095162144</t>
  </si>
  <si>
    <t>Poznámka k položce:_x000D_
včetně příponek, háků a kotevního materiálu</t>
  </si>
  <si>
    <t>K.03</t>
  </si>
  <si>
    <t>NÁSTŘEŠNÍ ODVODŇOVACÍ ŽLAB HLAVNÍ BUDOVA</t>
  </si>
  <si>
    <t>10,80*2</t>
  </si>
  <si>
    <t>12,30*2</t>
  </si>
  <si>
    <t>282</t>
  </si>
  <si>
    <t>764543429</t>
  </si>
  <si>
    <t>Žlab nadokapní (nástřešní) z titanzinkového předzvětralého plechu Příplatek k cenám za zvýšenou pracnost při provedení rohu nebo koutu max rš 1250 mm</t>
  </si>
  <si>
    <t>-1151510574</t>
  </si>
  <si>
    <t>https://podminky.urs.cz/item/CS_URS_2023_01/764543429</t>
  </si>
  <si>
    <t>283</t>
  </si>
  <si>
    <t>764548423</t>
  </si>
  <si>
    <t>Svod z titanzinkového předzvětralého plechu včetně objímek, kolen a odskoků kruhový, průměru 100 mm</t>
  </si>
  <si>
    <t>-1641651917</t>
  </si>
  <si>
    <t>https://podminky.urs.cz/item/CS_URS_2023_01/764548423</t>
  </si>
  <si>
    <t>Poznámka k položce:_x000D_
včetně příponek a kotevního materiálu</t>
  </si>
  <si>
    <t>K.02</t>
  </si>
  <si>
    <t>ODVODŇOVACÍ SVOD SEVERNÍ A JIŽNÍ KŘÍDLO</t>
  </si>
  <si>
    <t>4,50*6</t>
  </si>
  <si>
    <t>0,5</t>
  </si>
  <si>
    <t>K.04</t>
  </si>
  <si>
    <t>ODVODŇOVACÍ SVOD HLAVNÍ BUDOVA</t>
  </si>
  <si>
    <t>3*4</t>
  </si>
  <si>
    <t>284</t>
  </si>
  <si>
    <t>764541446</t>
  </si>
  <si>
    <t>Žlab podokapní z titanzinkového předzvětralého plechu včetně háků a čel kotlík oválný (trychtýřový), rš žlabu/průměr svodu 330/100 mm</t>
  </si>
  <si>
    <t>-1508188313</t>
  </si>
  <si>
    <t>https://podminky.urs.cz/item/CS_URS_2023_01/764541446</t>
  </si>
  <si>
    <t>K.02 (kotlík)</t>
  </si>
  <si>
    <t>285</t>
  </si>
  <si>
    <t>764541449</t>
  </si>
  <si>
    <t>Žlab podokapní z titanzinkového předzvětralého plechu včetně háků a čel kotlík oválný (trychtýřový), rš žlabu max 1250 mm, průměr svodu 100 mm</t>
  </si>
  <si>
    <t>-599067979</t>
  </si>
  <si>
    <t>https://podminky.urs.cz/item/CS_URS_2023_01/764541449</t>
  </si>
  <si>
    <t>K.04 (kotlík)</t>
  </si>
  <si>
    <t>286</t>
  </si>
  <si>
    <t>998764102</t>
  </si>
  <si>
    <t>Přesun hmot pro konstrukce klempířské stanovený z hmotnosti přesunovaného materiálu vodorovná dopravní vzdálenost do 50 m v objektech výšky přes 6 do 12 m</t>
  </si>
  <si>
    <t>501278135</t>
  </si>
  <si>
    <t>https://podminky.urs.cz/item/CS_URS_2023_01/998764102</t>
  </si>
  <si>
    <t>765</t>
  </si>
  <si>
    <t>Krytina skládaná</t>
  </si>
  <si>
    <t>287</t>
  </si>
  <si>
    <t>765131803</t>
  </si>
  <si>
    <t>Demontáž azbestocementové krytiny skládané sklonu do 30° do suti</t>
  </si>
  <si>
    <t>-1994324692</t>
  </si>
  <si>
    <t>https://podminky.urs.cz/item/CS_URS_2023_01/765131803</t>
  </si>
  <si>
    <t>eternitová šablona tl. 20 mm</t>
  </si>
  <si>
    <t>20,810806*8</t>
  </si>
  <si>
    <t>8,065*9,315</t>
  </si>
  <si>
    <t>19,605*9,031</t>
  </si>
  <si>
    <t>288</t>
  </si>
  <si>
    <t>765131823</t>
  </si>
  <si>
    <t>Demontáž azbestocementové krytiny skládané sklonu do 30° hřebene nebo nároží z hřebenáčů do suti</t>
  </si>
  <si>
    <t>1793795651</t>
  </si>
  <si>
    <t>https://podminky.urs.cz/item/CS_URS_2023_01/765131823</t>
  </si>
  <si>
    <t>9,70*4</t>
  </si>
  <si>
    <t>289</t>
  </si>
  <si>
    <t>765131011</t>
  </si>
  <si>
    <t>Montáž vláknocementové krytiny skládané sklonu střechy do 30° jednoduché krytí z pravoúhlých formátů, počet desek přes 10 do 20 ks/m2</t>
  </si>
  <si>
    <t>-1258871116</t>
  </si>
  <si>
    <t>https://podminky.urs.cz/item/CS_URS_2023_01/765131011</t>
  </si>
  <si>
    <t>290</t>
  </si>
  <si>
    <t>R-pol 591-001</t>
  </si>
  <si>
    <t>vláknocementová šablona, povrchová úprava světlý odstín, ozn. P.3</t>
  </si>
  <si>
    <t>-184110014</t>
  </si>
  <si>
    <t>Poznámka k položce:_x000D_
výběr barevnosti podléhá vzorkování za účasti památkářů</t>
  </si>
  <si>
    <t>označení P.3</t>
  </si>
  <si>
    <t>455,093*1,15 'Přepočtené koeficientem množství</t>
  </si>
  <si>
    <t>291</t>
  </si>
  <si>
    <t>765191023</t>
  </si>
  <si>
    <t>Montáž pojistné hydroizolační nebo parotěsné fólie kladené ve sklonu přes 20° s lepenými přesahy na bednění nebo tepelnou izolaci</t>
  </si>
  <si>
    <t>820916479</t>
  </si>
  <si>
    <t>https://podminky.urs.cz/item/CS_URS_2023_01/765191023</t>
  </si>
  <si>
    <t>292</t>
  </si>
  <si>
    <t>28329036</t>
  </si>
  <si>
    <t>fólie kontaktní difuzně propustná pro doplňkovou hydroizolační vrstvu, třívrstvá mikroporézní PP 150g/m2 s integrovanou samolepící páskou</t>
  </si>
  <si>
    <t>420809101</t>
  </si>
  <si>
    <t>455,093*1,1 'Přepočtené koeficientem množství</t>
  </si>
  <si>
    <t>293</t>
  </si>
  <si>
    <t>998765102</t>
  </si>
  <si>
    <t>Přesun hmot pro krytiny skládané stanovený z hmotnosti přesunovaného materiálu vodorovná dopravní vzdálenost do 50 m na objektech výšky přes 6 do 12 m</t>
  </si>
  <si>
    <t>-1920077469</t>
  </si>
  <si>
    <t>https://podminky.urs.cz/item/CS_URS_2023_01/998765102</t>
  </si>
  <si>
    <t>766</t>
  </si>
  <si>
    <t>Konstrukce truhlářské</t>
  </si>
  <si>
    <t>294</t>
  </si>
  <si>
    <t>766411821</t>
  </si>
  <si>
    <t>Demontáž obložení stěn palubkami</t>
  </si>
  <si>
    <t>-334358883</t>
  </si>
  <si>
    <t>https://podminky.urs.cz/item/CS_URS_2023_01/766411821</t>
  </si>
  <si>
    <t>mč 17.3</t>
  </si>
  <si>
    <t>15,2*1</t>
  </si>
  <si>
    <t>mč 17.5</t>
  </si>
  <si>
    <t>26,05*1</t>
  </si>
  <si>
    <t>-1,25*1</t>
  </si>
  <si>
    <t>-0,88*1</t>
  </si>
  <si>
    <t>0,54*2,1</t>
  </si>
  <si>
    <t>0,54*0,88</t>
  </si>
  <si>
    <t>14,64*1</t>
  </si>
  <si>
    <t>-0,7*1</t>
  </si>
  <si>
    <t>295</t>
  </si>
  <si>
    <t>766411822</t>
  </si>
  <si>
    <t>Demontáž obložení stěn podkladových roštů</t>
  </si>
  <si>
    <t>1678127190</t>
  </si>
  <si>
    <t>https://podminky.urs.cz/item/CS_URS_2023_01/766411822</t>
  </si>
  <si>
    <t>296</t>
  </si>
  <si>
    <t>766694126</t>
  </si>
  <si>
    <t>Montáž ostatních truhlářských konstrukcí parapetních desek dřevěných nebo plastových šířky přes 300 mm</t>
  </si>
  <si>
    <t>-956690694</t>
  </si>
  <si>
    <t>https://podminky.urs.cz/item/CS_URS_2023_01/766694126</t>
  </si>
  <si>
    <t>1,2*5</t>
  </si>
  <si>
    <t>1,52</t>
  </si>
  <si>
    <t>1,2*2</t>
  </si>
  <si>
    <t>2,75</t>
  </si>
  <si>
    <t>1,20</t>
  </si>
  <si>
    <t>1,05</t>
  </si>
  <si>
    <t>1,07</t>
  </si>
  <si>
    <t>0,5*4</t>
  </si>
  <si>
    <t>1,17</t>
  </si>
  <si>
    <t>297</t>
  </si>
  <si>
    <t>60794104.R-pol</t>
  </si>
  <si>
    <t>parapet dřevěný dubový vč. povrchové úpravy š 350 mm</t>
  </si>
  <si>
    <t>-1941915534</t>
  </si>
  <si>
    <t>28,91*1,15 'Přepočtené koeficientem množství</t>
  </si>
  <si>
    <t>298</t>
  </si>
  <si>
    <t>R-pol 766-001</t>
  </si>
  <si>
    <t>Repase špaletového okna s kováním, rozměr 2090/1510 mm, ozn. O.01a - vč. všech syst. detailů, očištění, tmelení, přesklení (dvojsklo), izolace křídel, pomocného materiálu, finální povrchové úpravy</t>
  </si>
  <si>
    <t>310187543</t>
  </si>
  <si>
    <t>299</t>
  </si>
  <si>
    <t>R-pol 766-002</t>
  </si>
  <si>
    <t>Repase a přemístění špaletovéha okna s kováním, rozměr 2090/1510 mm, ozn. O.01a - vč. všech syst. detailů, očištění, tmelení, přesklení (dvojsklo), izolace křídel, pomocného materiálu, finální povrchové úpravy</t>
  </si>
  <si>
    <t>682067452</t>
  </si>
  <si>
    <t>300</t>
  </si>
  <si>
    <t>R-pol 766-003</t>
  </si>
  <si>
    <t>Replika špaletového okna s kováním, rozměr 960-1180/2000 mm, ozn. O.01b - vč. všech syst. detailů, rámu, křídla, kování, dvojsklo, izolace křídel, finální povrchové úpravy, spojovacího a pomocného materiálu</t>
  </si>
  <si>
    <t>1325154905</t>
  </si>
  <si>
    <t>301</t>
  </si>
  <si>
    <t>R-pol 766-004</t>
  </si>
  <si>
    <t>Repase okna s kováním, rozměr 500/1150 mm, ozn. O.02 - vč. všech syst. detailů, očištění, tmelení, přesklení (dvojsklo), izolace křídel, pomocného materiálu, finální povrchové úpravy</t>
  </si>
  <si>
    <t>1221326712</t>
  </si>
  <si>
    <t>302</t>
  </si>
  <si>
    <t>R-pol 766-005</t>
  </si>
  <si>
    <t>Replika špaletového okna s kováním, rozměr 1160/1715 mm, ozn. O.03 - vč. všech syst. detailů, rámu, křídla, kování, izolace křídel, finální povrchové úpravy, spojovacího a pomocného materiálu</t>
  </si>
  <si>
    <t>2108799142</t>
  </si>
  <si>
    <t>303</t>
  </si>
  <si>
    <t>R-pol 766-006</t>
  </si>
  <si>
    <t>Repase kruhového okna s kováním, rozměr 520/520 mm, ozn. O.04 - vč. všech syst. detailů, očištění, tmelení, přesklení (dvojsklo), izolace křídla, pomocného materiálu, finální povrchové úpravy</t>
  </si>
  <si>
    <t>-466999505</t>
  </si>
  <si>
    <t>304</t>
  </si>
  <si>
    <t>R-pol 766-007</t>
  </si>
  <si>
    <t>Replika kruhového okna s kováním, rozměr 520/520 mm, ozn. O.04 - vč. všech syst. detailů, rámu, křídla, kování, dvosklo, izolace křídla, finální povrchové úpravy, spojovacího a pomocného materiálu</t>
  </si>
  <si>
    <t>1586894210</t>
  </si>
  <si>
    <t>305</t>
  </si>
  <si>
    <t>R-pol 766-008</t>
  </si>
  <si>
    <t>D+M jednokřídlě dřevěné střešní okno, rozměr 500/600 mm, ozn. O.05 - vč. všech syst. detailů, rámu, křídla, kování, dvosklo, izolace křídla, finální povrchové úpravy, spojovacího a pomocného materiálu</t>
  </si>
  <si>
    <t>-1813838744</t>
  </si>
  <si>
    <t>306</t>
  </si>
  <si>
    <t>R-pol 766-009</t>
  </si>
  <si>
    <t>Repase rámu a kování dvoukřídlových vstupních dveří z ulice, rozměr 1260/2520 mm, ozn. D.01 - vč. všech syst. detailů, očištění, tmelení, pomocného materiálu, finální povrchové úpravy</t>
  </si>
  <si>
    <t>-1719760341</t>
  </si>
  <si>
    <t>307</t>
  </si>
  <si>
    <t>R-pol 766-010</t>
  </si>
  <si>
    <t>Replika plných dřevěných křídel dvoukřídlových vstupních dveří z ulice, rozměr 1260/2520 mm, ozn. D.01 - vč. všech syst. detailů, kování, finální povrchové úpravy, spojovacího a pomocného materiálu</t>
  </si>
  <si>
    <t>-1799767873</t>
  </si>
  <si>
    <t>308</t>
  </si>
  <si>
    <t>R-pol 766-011</t>
  </si>
  <si>
    <t>Repase rámu a kování dvoukřídlých vstupních dveří z peronu, rozměr 1260/2730 mm, ozn. D.02 - vč. všech syst. detailů, očištění, tmelení, pomocného materiálu, finální povrchové úpravy</t>
  </si>
  <si>
    <t>2070348827</t>
  </si>
  <si>
    <t>309</t>
  </si>
  <si>
    <t>R-pol 766-012</t>
  </si>
  <si>
    <t>Replika částečně prosklených dřevěných křídel dvoukřídlových vstupních dveří z peronu, rozměr 1260/2730 mm, ozn. D.02 - vč. všech syst. detailů, kování, zasklení (dvojsklo), finální povrchové úpravy, spojovacího a pomocného materiálu</t>
  </si>
  <si>
    <t>-74814586</t>
  </si>
  <si>
    <t>310</t>
  </si>
  <si>
    <t>R-pol 766-013</t>
  </si>
  <si>
    <t>Replika dveří a kování na toalety, rozměr 800/1980 mm, ozn. D.03 (P) - vč. všech syst. detailů, kování, finální povrchové úpravy, spojovacího a pomocného materiálu</t>
  </si>
  <si>
    <t>-1697889326</t>
  </si>
  <si>
    <t>Poznámka k položce:_x000D_
dřevěné plné, větrací spára 15mm</t>
  </si>
  <si>
    <t>311</t>
  </si>
  <si>
    <t>R-pol 766-014</t>
  </si>
  <si>
    <t>Replika dveří a kování na toalety, rozměr 800/1980 mm, ozn. D.03 (L) - vč. všech syst. detailů, kování, finální povrchové úpravy, spojovacího a pomocného materiálu</t>
  </si>
  <si>
    <t>-34189107</t>
  </si>
  <si>
    <t>312</t>
  </si>
  <si>
    <t>R-pol 766-015</t>
  </si>
  <si>
    <t>Replika dveří a kování na toalety, rozměr 900/1980 mm, ozn. D.04 (L) - vč. všech syst. detailů, kování, finální povrchové úpravy, spojovacího a pomocného materiálu</t>
  </si>
  <si>
    <t>1412876985</t>
  </si>
  <si>
    <t>313</t>
  </si>
  <si>
    <t>R-pol 766-016</t>
  </si>
  <si>
    <t>Replika částečné prosklených dveří a kování do zázemí, rozměr 950/1980 mm, ozn. D.05 (L) - vč. všech syst. detailů, kování, zasklení (dvojsklo), finální povrchové úpravy, spojovacího a pomocného materiálu</t>
  </si>
  <si>
    <t>938340760</t>
  </si>
  <si>
    <t>Poznámka k položce:_x000D_
dřevěné plné, prosklený nadsvětlík</t>
  </si>
  <si>
    <t>314</t>
  </si>
  <si>
    <t>R-pol 766-017</t>
  </si>
  <si>
    <t>Repase plných dvoukřídlých dveří a kování ve vestibulu, rozměr 1250/2450 mm, ozn. D.11 - vč. všech syst. detailů, kování, finální povrchové úpravy, spojovacího a pomocného materiálu</t>
  </si>
  <si>
    <t>1308099005</t>
  </si>
  <si>
    <t>315</t>
  </si>
  <si>
    <t>R-pol 766-018</t>
  </si>
  <si>
    <t>Repase a přemístění částešně prosklených dvoukřídlých dveří ve vestibulu a kováním, rozměr 1250/2340+810 mm, ozn. D.12 - vč. všech syst. detailů, kování, přesklení, finální povrchové úpravy, spojovacího a pomocného materiálu</t>
  </si>
  <si>
    <t>1079035743</t>
  </si>
  <si>
    <t>316</t>
  </si>
  <si>
    <t>R-pol 766-019</t>
  </si>
  <si>
    <t>Replika částešně prosklených dvoukřídlých dveří ve vestibulu a kováním, rozměr 1250/2340+810 mm, ozn. D.12 - vč. všech syst. detailů, kování, zasklení, finální povrchové úpravy, spojovacího a pomocného materiálu</t>
  </si>
  <si>
    <t>-1393296216</t>
  </si>
  <si>
    <t>317</t>
  </si>
  <si>
    <t>R-pol 766-020</t>
  </si>
  <si>
    <t>Repase plných dveří na chodbě a kování, rozměr 1000/2020 mm, ozn. D.13 (L) - vč. všech syst. detailů, kování, finální povrchové úpravy, spojovacího a pomocného materiálu</t>
  </si>
  <si>
    <t>126965869</t>
  </si>
  <si>
    <t>318</t>
  </si>
  <si>
    <t>R-pol 766-021</t>
  </si>
  <si>
    <t>Repase a přesun plných dveří na chodbě a kování, rozměr 1000/2020 mm, ozn. D.13 (L) - vč. všech syst. detailů, kování, finální povrchové úpravy, spojovacího a pomocného materiálu</t>
  </si>
  <si>
    <t>1429383960</t>
  </si>
  <si>
    <t>319</t>
  </si>
  <si>
    <t>R-pol 766-022</t>
  </si>
  <si>
    <t>Repase dvoukřídlých částečně prosklených dveří na schodiště a kování, rozměr 1100/2150+475 mm, ozn. D.21 - vč. všech syst. detailů, kování, přesklení, finální povrchové úpravy, spojovacího a pomocného materiálu</t>
  </si>
  <si>
    <t>466540596</t>
  </si>
  <si>
    <t>320</t>
  </si>
  <si>
    <t>R-pol 766-023</t>
  </si>
  <si>
    <t>Repase plných dveří na půdu s požadavkem na požár. odolnost (EW15DP3+C3+P) a kování, rozměr 800/1980 mm, ozn. D.22 - vč. všech syst. detailů, kování, finální povrchové úpravy, spojovacího a pomocného materiálu</t>
  </si>
  <si>
    <t>1754371458</t>
  </si>
  <si>
    <t>321</t>
  </si>
  <si>
    <t>R-pol 766-024</t>
  </si>
  <si>
    <t>Repase částečně prosklených dveří do recepce a kování, rozměr 980/2040 mm, ozn. D.23 - vč. všech syst. detailů, kování, přesklení, finální povrchové úpravy, spojovacího a pomocného materiálu</t>
  </si>
  <si>
    <t>-1921973158</t>
  </si>
  <si>
    <t>322</t>
  </si>
  <si>
    <t>R-pol 766-025</t>
  </si>
  <si>
    <t>Repase a přesun částečně prosklených dveří do kanceláře a kování, rozměr 700/2040 mm, ozn. D.24 - vč. všech syst. detailů, kování, přesklení, finální povrchové úpravy, spojovacího a pomocného materiálu</t>
  </si>
  <si>
    <t>1056848796</t>
  </si>
  <si>
    <t>323</t>
  </si>
  <si>
    <t>R-pol 766-026</t>
  </si>
  <si>
    <t>D+M plné dřevěné bezrámové dveře v patře, jednokřídlové, rozměr 800/1980 mm, ozn. D.25 (P) - všech syst. detailů, rámu, křídla, kování, manipulace, osazení, kotvení, finální povrchové úpravy, pomocného a spojovacího materiálu</t>
  </si>
  <si>
    <t>-1972474165</t>
  </si>
  <si>
    <t>324</t>
  </si>
  <si>
    <t>R-pol 766-027</t>
  </si>
  <si>
    <t>D+M plné dřevěné bezrámové dveře v patře, jednokřídlové, rozměr 700/1980 mm, ozn. D.26 (L) - všech syst. detailů, rámu, křídla, kování, manipulace, osazení, kotvení, finální povrchové úpravy, pomocného a spojovacího materiálu</t>
  </si>
  <si>
    <t>1839534717</t>
  </si>
  <si>
    <t>325</t>
  </si>
  <si>
    <t>R-pol 766-028</t>
  </si>
  <si>
    <t>D+M plné dřevěné bezrámové dveře v podkroví, jednokřídlové, požadavek na požár. Odolnost (EW 15DP3), rozměr 700/1980 mm, ozn. D.31 (L) - všech syst. detailů, rámu, křídla, kování, manipulace, osazení, kotvení, finální povrchové úpravy, pomocného a spojova</t>
  </si>
  <si>
    <t>-1057709934</t>
  </si>
  <si>
    <t>326</t>
  </si>
  <si>
    <t>R-pol 766-029</t>
  </si>
  <si>
    <t>D+M nástěná police u baru - vč. všech syst. detailů, kotvení, pomocného a spojovacího materiálu, finální povrchové úpravy</t>
  </si>
  <si>
    <t>-909653708</t>
  </si>
  <si>
    <t>327</t>
  </si>
  <si>
    <t>998766102</t>
  </si>
  <si>
    <t>Přesun hmot pro konstrukce truhlářské stanovený z hmotnosti přesunovaného materiálu vodorovná dopravní vzdálenost do 50 m v objektech výšky přes 6 do 12 m</t>
  </si>
  <si>
    <t>-389684728</t>
  </si>
  <si>
    <t>https://podminky.urs.cz/item/CS_URS_2023_01/998766102</t>
  </si>
  <si>
    <t>767</t>
  </si>
  <si>
    <t>Konstrukce zámečnické</t>
  </si>
  <si>
    <t>328</t>
  </si>
  <si>
    <t>767661811</t>
  </si>
  <si>
    <t>Demontáž mříží pevných nebo otevíravých</t>
  </si>
  <si>
    <t>-388229824</t>
  </si>
  <si>
    <t>https://podminky.urs.cz/item/CS_URS_2023_01/767661811</t>
  </si>
  <si>
    <t>1*1,5*6</t>
  </si>
  <si>
    <t>0,95*1,95</t>
  </si>
  <si>
    <t>0,8*2,2</t>
  </si>
  <si>
    <t>0,6*1,5</t>
  </si>
  <si>
    <t>0,95*2,5*2</t>
  </si>
  <si>
    <t>1*1,5</t>
  </si>
  <si>
    <t>1,25*1,75</t>
  </si>
  <si>
    <t>0,95*1,65</t>
  </si>
  <si>
    <t>1,5*1,6*2</t>
  </si>
  <si>
    <t>329</t>
  </si>
  <si>
    <t>767812812</t>
  </si>
  <si>
    <t>Demontáž markýz výsuvných nebo kazetových ze zdi, šířky přes 2 000 do 3 500 mm</t>
  </si>
  <si>
    <t>-498247307</t>
  </si>
  <si>
    <t>https://podminky.urs.cz/item/CS_URS_2023_01/767812812</t>
  </si>
  <si>
    <t>330</t>
  </si>
  <si>
    <t>767996801</t>
  </si>
  <si>
    <t>Demontáž ostatních zámečnických konstrukcí rozebráním o hmotnosti jednotlivých dílů do 50 kg</t>
  </si>
  <si>
    <t>kg</t>
  </si>
  <si>
    <t>-278795373</t>
  </si>
  <si>
    <t>https://podminky.urs.cz/item/CS_URS_2023_01/767996801</t>
  </si>
  <si>
    <t>odstranění bednění plech</t>
  </si>
  <si>
    <t>fasáda severovýchod (předpoklad 5 kg/m2)</t>
  </si>
  <si>
    <t>3,30*5</t>
  </si>
  <si>
    <t>odstranění reklam</t>
  </si>
  <si>
    <t>fasáda jihozápad (předpoklad 15kg/m2)</t>
  </si>
  <si>
    <t>(2,7*0,45)*15</t>
  </si>
  <si>
    <t>(5,3*2,6)*15</t>
  </si>
  <si>
    <t>odstranění drážního značení (předpoklad 10 kg/m2)</t>
  </si>
  <si>
    <t>(4,9*0,65)*10</t>
  </si>
  <si>
    <t>(4,2*0,65)*10</t>
  </si>
  <si>
    <t>(1,2*0,58)*10</t>
  </si>
  <si>
    <t>(0,8*0,8)*10</t>
  </si>
  <si>
    <t>331</t>
  </si>
  <si>
    <t>R-pol 767-001</t>
  </si>
  <si>
    <t>D+M roštový kovový podhled, barva kovářská čerň RAL9005 - vč. všech syst. detailů, roštu, kotvení, spojovacího a pomocného materiálu, povrchové úpravy</t>
  </si>
  <si>
    <t>1053925313</t>
  </si>
  <si>
    <t>332</t>
  </si>
  <si>
    <t>R-pol 767-002</t>
  </si>
  <si>
    <t>D+M plechová montovaná předstěna z Pz vlnitého plechu v 18 mm - vč. všech syst. detailů, kotvení, kování, povrchové úpravy, pomocného materiálu</t>
  </si>
  <si>
    <t>1391446511</t>
  </si>
  <si>
    <t>Poznámka k položce:_x000D_
Součástí položky je materiál typu:_x000D_
- úchytka Pz 30x30x120 mm_x000D_
- plech pásek tl. 2 mm_x000D_
- kotevní jekl sloupek 25x25x2 mm_x000D_
- Pz kování vč. zámku</t>
  </si>
  <si>
    <t>0,95*2,1</t>
  </si>
  <si>
    <t>0,8*2,1</t>
  </si>
  <si>
    <t>1,6*2,1</t>
  </si>
  <si>
    <t>333</t>
  </si>
  <si>
    <t>R-pol 767-003</t>
  </si>
  <si>
    <t>D+M plechová montovaná příčka tl 50 mm (mezi kabinkami) z Pz vlnitého plechu v 18 mm - vč. všech syst. detailů, kotvení, kování, povrchové úpravy, pomocného materiálu</t>
  </si>
  <si>
    <t>1638697573</t>
  </si>
  <si>
    <t>1,2*2,1</t>
  </si>
  <si>
    <t>-0,7*2</t>
  </si>
  <si>
    <t>1*2,1</t>
  </si>
  <si>
    <t>334</t>
  </si>
  <si>
    <t>R-pol 767-004</t>
  </si>
  <si>
    <t>D+M plechových, pozinkovaných kyvných dveří do přípravy, jednokřídlové, rozměr 900/2100 mm, ozn. D.14 - všech syst. detailů, rámu, křídla, kování, manipulace, osazení, kotvení, finální povrchové úpravy, pomocného a spojovacího materiálu</t>
  </si>
  <si>
    <t>-756758005</t>
  </si>
  <si>
    <t>335</t>
  </si>
  <si>
    <t>R-pol 767-005</t>
  </si>
  <si>
    <t>D+M plechových, pozinkovaných, plných dveří v zázemí, jednokřídlové, rozměr 700/2100 mm, ozn. D.15 (P) - všech syst. detailů, rámu, křídla, kování, manipulace, osazení, kotvení, finální povrchové úpravy, pomocného a spojovacího materiálu</t>
  </si>
  <si>
    <t>-2041824544</t>
  </si>
  <si>
    <t>Poznámka k položce:_x000D_
1x větrací mřížka</t>
  </si>
  <si>
    <t>336</t>
  </si>
  <si>
    <t>R-pol 767-006</t>
  </si>
  <si>
    <t>D+M plechových, pozinkovaných, plných dveří v zázemí, jednokřídlové, rozměr 700/2100 mm, ozn. D.15 (L) - všech syst. detailů, rámu, křídla, kování, manipulace, osazení, kotvení, finální povrchové úpravy, pomocného a spojovacího materiálu</t>
  </si>
  <si>
    <t>-47774499</t>
  </si>
  <si>
    <t>337</t>
  </si>
  <si>
    <t>R-pol 767-007</t>
  </si>
  <si>
    <t>D+M plechových, pozinkovaných, plných dveří v zázemí, jednokřídlové, rozměr 800/2100 mm, ozn. D.16 (P) - všech syst. detailů, rámu, křídla, kování, manipulace, osazení, kotvení, finální povrchové úpravy, pomocného a spojovacího materiálu</t>
  </si>
  <si>
    <t>334007432</t>
  </si>
  <si>
    <t>Poznámka k položce:_x000D_
2x větrací mřížka</t>
  </si>
  <si>
    <t>338</t>
  </si>
  <si>
    <t>R-pol 767-008</t>
  </si>
  <si>
    <t>D+M plechových, pozinkovaných, plných dveří v zázemí, jednokřídlové, rozměr 800/2100 mm, ozn. D.16 (L) - všech syst. detailů, rámu, křídla, kování, manipulace, osazení, kotvení, finální povrchové úpravy, pomocného a spojovacího materiálu</t>
  </si>
  <si>
    <t>597837394</t>
  </si>
  <si>
    <t>339</t>
  </si>
  <si>
    <t>R-pol 767-009</t>
  </si>
  <si>
    <t>D+M plechové plné dveře na WC, jednokřídlové, rozměr 700/2100 mm, ozn. D.17 (P) - všech syst. detailů, rámu, křídla, kování, manipulace, osazení, kotvení, finální povrchové úpravy, pomocného a spojovacího materiálu</t>
  </si>
  <si>
    <t>1802048409</t>
  </si>
  <si>
    <t>340</t>
  </si>
  <si>
    <t>R-pol 767-010</t>
  </si>
  <si>
    <t>D+M plechové plné dveře na WC, jednokřídlové, rozměr 700/2100 mm, ozn. D.17 (L) - všech syst. detailů, rámu, křídla, kování, manipulace, osazení, kotvení, finální povrchové úpravy, pomocného a spojovacího materiálu</t>
  </si>
  <si>
    <t>1855678086</t>
  </si>
  <si>
    <t>341</t>
  </si>
  <si>
    <t>R-pol 767-011</t>
  </si>
  <si>
    <t>D+M oplocení pozemku ze svařované kce jednotlivých polí (z pásků) montovaných ke kotevním T sloupkům, rozměr pole 1500/1525/120 mm, ozn. Z.1 - vč. všech syst. detailů, základ. patek, kotvení, svařování, povrchové úpravy, pomocného a spojovacího materiálu</t>
  </si>
  <si>
    <t>-1099933353</t>
  </si>
  <si>
    <t>Poznámka k položce:_x000D_
svařovaná konstrukce jednotlivých polí (z pásků) montovaných ke kotevním T sloupkům, materiál cortenový plech</t>
  </si>
  <si>
    <t>342</t>
  </si>
  <si>
    <t>R-pol 767-012</t>
  </si>
  <si>
    <t>D+M vstup branky v oplocení ze svařované kce jednotlivých polí (z jeklů a pásků) montovaných ke kotevním sloupkům, rozměr 1500/1350/120 mm, ozn. Z.2 - vč. všech syst. detailů, kování, kotvení, svařování, povrchové úpravy, pomocného a spojovacího materiálu</t>
  </si>
  <si>
    <t>1845911812</t>
  </si>
  <si>
    <t>Poznámka k položce:_x000D_
uzamykatelná jednokřídlá branka_x000D_
svařovaná konstrukce jednotlivých polí (z jeklů a pásků) montovaných ke kotevním sloupkům přes dveřní závěs (průměr 16mm), kování: klika - koule, zámek: cylindrická vložka</t>
  </si>
  <si>
    <t>343</t>
  </si>
  <si>
    <t>R-pol 767-013</t>
  </si>
  <si>
    <t>D+M brány v oplocení ze svařované kce jednotlivých polí (z jeklů a pásků) montovaných ke kotevním sloupkům, rozměr 1500/3050/120 mm, ozn. Z.3 - vč. všech syst. detailů, kování, kotvení, svařování, povrchové úpravy, pomocného a spojovacího materiálu</t>
  </si>
  <si>
    <t>195630811</t>
  </si>
  <si>
    <t>Poznámka k položce:_x000D_
uzamykatelná dvoukřídlá brána_x000D_
svařovaná konstrukce jednotlivých polí (z jeklů a pásků) montovaných ke kotevním sloupkům přes dveřní závěs (průměr 16mm)</t>
  </si>
  <si>
    <t>344</t>
  </si>
  <si>
    <t>R-pol 767-014</t>
  </si>
  <si>
    <t>D+M gravírovaného značení provozoven z plechu na fasádě, rozměr 600/600/150 mm, ozn. Z.4 - vč. všech syst. detailů, kotvení, povrchové úpravy, pomocného a spojovacího materiálu</t>
  </si>
  <si>
    <t>-685872805</t>
  </si>
  <si>
    <t>Poznámka k položce:_x000D_
označení stanice šestka a galerie ostošest, plech ošetřen práškovou černou barvou, podsvícení LED svítidlem</t>
  </si>
  <si>
    <t>345</t>
  </si>
  <si>
    <t>R-pol 767-015</t>
  </si>
  <si>
    <t>D+M servisních pororoštových lávek na střeše, rozměr 1200/300/100 mm, ozn. Z.5 - vč. všech syst. detailů, kotvení, povrchové úpravy, pomocného a spojovacího materiálu</t>
  </si>
  <si>
    <t>-1904577356</t>
  </si>
  <si>
    <t>Poznámka k položce:_x000D_
průchozí vzdálenost od komínového tělesa 60cm, barevnost dle střešní krytiny</t>
  </si>
  <si>
    <t>346</t>
  </si>
  <si>
    <t>R-pol 767-016</t>
  </si>
  <si>
    <t>D+M barový pult - vč. všech syst. detailů, kotvení, svařování, pomocného a spojovacího materiálu, finální povrchové úpravy</t>
  </si>
  <si>
    <t>-429195019</t>
  </si>
  <si>
    <t>347</t>
  </si>
  <si>
    <t>R-pol 767-017</t>
  </si>
  <si>
    <t>D+M mobilní barový pult - vč. všech syst. detailů, kotvení, svařování, pomocného a spojovacího materiálu, finální povrchové úpravy</t>
  </si>
  <si>
    <t>-1793843673</t>
  </si>
  <si>
    <t>348</t>
  </si>
  <si>
    <t>R-pol 767-019</t>
  </si>
  <si>
    <t>Příplatek za řezání tvaru zámečnických konstrukcí</t>
  </si>
  <si>
    <t>830878255</t>
  </si>
  <si>
    <t>překlady a stropní trámy z válc. nosníků, pásová ocel zábradlí, atd.</t>
  </si>
  <si>
    <t>349</t>
  </si>
  <si>
    <t>R-pol 767-020</t>
  </si>
  <si>
    <t>D+M hasicí přístroj práškový do 1kV - vč. všech syst. detailů, držáku, kotvení, pomocného a spojovacího materiálu</t>
  </si>
  <si>
    <t>-1168865312</t>
  </si>
  <si>
    <t>350</t>
  </si>
  <si>
    <t>R-pol 767-021</t>
  </si>
  <si>
    <t>D+M hasicí přístroj CO2 - vč. všech syst. detailů, držáku, kotvení, pomocného a spojovacího materiálu</t>
  </si>
  <si>
    <t>1420262196</t>
  </si>
  <si>
    <t>351</t>
  </si>
  <si>
    <t>R-pol 767-022</t>
  </si>
  <si>
    <t>D+M cedulky se směrem úniku fotoluminiscenční 200x100 - vč. všech syst. detailů, kotvení, pomocného a spojovacího materiálu</t>
  </si>
  <si>
    <t>-471488258</t>
  </si>
  <si>
    <t>352</t>
  </si>
  <si>
    <t>R-pol 767-023</t>
  </si>
  <si>
    <t>D+M cedulka TOTAL STOP - vč. všech syst. detailů, kotvení, pomocného a spojovacího materiálu</t>
  </si>
  <si>
    <t>-486669636</t>
  </si>
  <si>
    <t>353</t>
  </si>
  <si>
    <t>R-pol 767-024</t>
  </si>
  <si>
    <t>D+M Cedulka Hydrant - vč. všech syst. detailů, kotvení, pomocného a spojovacího materiálu</t>
  </si>
  <si>
    <t>1433481065</t>
  </si>
  <si>
    <t>354</t>
  </si>
  <si>
    <t>R-pol 767-025</t>
  </si>
  <si>
    <t>D+M Cedulka Hasicí přístroj 150x150 - vč. všech syst. detailů, kotvení, pomocného a spojovacího materiálu</t>
  </si>
  <si>
    <t>-2077255913</t>
  </si>
  <si>
    <t>355</t>
  </si>
  <si>
    <t>998767102</t>
  </si>
  <si>
    <t>Přesun hmot pro zámečnické konstrukce stanovený z hmotnosti přesunovaného materiálu vodorovná dopravní vzdálenost do 50 m v objektech výšky přes 6 do 12 m</t>
  </si>
  <si>
    <t>-990062495</t>
  </si>
  <si>
    <t>https://podminky.urs.cz/item/CS_URS_2023_01/998767102</t>
  </si>
  <si>
    <t>771</t>
  </si>
  <si>
    <t>Podlahy z dlaždic</t>
  </si>
  <si>
    <t>356</t>
  </si>
  <si>
    <t>771531801</t>
  </si>
  <si>
    <t>Demontáž podlah z dlaždic cihelných nebo portlanských kladených do malty</t>
  </si>
  <si>
    <t>-708032548</t>
  </si>
  <si>
    <t>https://podminky.urs.cz/item/CS_URS_2023_01/771531801</t>
  </si>
  <si>
    <t xml:space="preserve">nášlapná vrstva (keramické půdovky) tl. 65 mm vč. maltového lože </t>
  </si>
  <si>
    <t>70,00</t>
  </si>
  <si>
    <t>357</t>
  </si>
  <si>
    <t>771571810</t>
  </si>
  <si>
    <t>Demontáž podlah z dlaždic keramických kladených do malty</t>
  </si>
  <si>
    <t>1058815502</t>
  </si>
  <si>
    <t>https://podminky.urs.cz/item/CS_URS_2023_01/771571810</t>
  </si>
  <si>
    <t>historická keramická dražba tl. 30 mm</t>
  </si>
  <si>
    <t>358</t>
  </si>
  <si>
    <t>771573810</t>
  </si>
  <si>
    <t>Demontáž podlah z dlaždic keramických lepených</t>
  </si>
  <si>
    <t>-1167599703</t>
  </si>
  <si>
    <t>https://podminky.urs.cz/item/CS_URS_2023_01/771573810</t>
  </si>
  <si>
    <t>keramická dlažba</t>
  </si>
  <si>
    <t>mč. 13.2 sklad(b)</t>
  </si>
  <si>
    <t>mč. 17.2 čekárna 3. třídy(b)</t>
  </si>
  <si>
    <t>mč. 18.1 bar(b)</t>
  </si>
  <si>
    <t>mč. 18.2 kuchyně(b)</t>
  </si>
  <si>
    <t>mč. 19.1 toaleta(b)</t>
  </si>
  <si>
    <t>mč. 19.2 toaleta(b)</t>
  </si>
  <si>
    <t>mč. 19.3 toaleta(b)</t>
  </si>
  <si>
    <t>mč. 19.4 sklad(b)</t>
  </si>
  <si>
    <t>mč. 19.5 sklad(b)</t>
  </si>
  <si>
    <t>359</t>
  </si>
  <si>
    <t>771111011</t>
  </si>
  <si>
    <t>Příprava podkladu před provedením dlažby vysátí podlah</t>
  </si>
  <si>
    <t>1989586097</t>
  </si>
  <si>
    <t>https://podminky.urs.cz/item/CS_URS_2023_01/771111011</t>
  </si>
  <si>
    <t>P.13</t>
  </si>
  <si>
    <t>P.15</t>
  </si>
  <si>
    <t>360</t>
  </si>
  <si>
    <t>771121011</t>
  </si>
  <si>
    <t>Příprava podkladu před provedením dlažby nátěr penetrační na podlahu</t>
  </si>
  <si>
    <t>252662029</t>
  </si>
  <si>
    <t>https://podminky.urs.cz/item/CS_URS_2023_01/771121011</t>
  </si>
  <si>
    <t>361</t>
  </si>
  <si>
    <t>771591112</t>
  </si>
  <si>
    <t>Izolace podlahy pod dlažbu nátěrem nebo stěrkou ve dvou vrstvách</t>
  </si>
  <si>
    <t>-1073871645</t>
  </si>
  <si>
    <t>https://podminky.urs.cz/item/CS_URS_2023_01/771591112</t>
  </si>
  <si>
    <t>362</t>
  </si>
  <si>
    <t>771591232</t>
  </si>
  <si>
    <t>Izolace podlahy pod dlažbu těsnícími izolačními pásy pro styčné nebo dilatační spáry</t>
  </si>
  <si>
    <t>1870882124</t>
  </si>
  <si>
    <t>https://podminky.urs.cz/item/CS_URS_2023_01/771591232</t>
  </si>
  <si>
    <t>13,50</t>
  </si>
  <si>
    <t>19,80</t>
  </si>
  <si>
    <t>0,59</t>
  </si>
  <si>
    <t>0,76</t>
  </si>
  <si>
    <t>8,20</t>
  </si>
  <si>
    <t>363</t>
  </si>
  <si>
    <t>771591241</t>
  </si>
  <si>
    <t>Izolace podlahy pod dlažbu těsnícími izolačními pásy vnitřní kout</t>
  </si>
  <si>
    <t>-1056875483</t>
  </si>
  <si>
    <t>https://podminky.urs.cz/item/CS_URS_2023_01/771591241</t>
  </si>
  <si>
    <t>10,00</t>
  </si>
  <si>
    <t>13,00</t>
  </si>
  <si>
    <t>364</t>
  </si>
  <si>
    <t>771591242</t>
  </si>
  <si>
    <t>Izolace podlahy pod dlažbu těsnícími izolačními pásy vnější roh</t>
  </si>
  <si>
    <t>-985129426</t>
  </si>
  <si>
    <t>https://podminky.urs.cz/item/CS_URS_2023_01/771591242</t>
  </si>
  <si>
    <t>365</t>
  </si>
  <si>
    <t>771151014</t>
  </si>
  <si>
    <t>Příprava podkladu před provedením dlažby samonivelační stěrka min.pevnosti 20 MPa, tloušťky přes 8 do 10 mm</t>
  </si>
  <si>
    <t>1265417953</t>
  </si>
  <si>
    <t>https://podminky.urs.cz/item/CS_URS_2023_01/771151014</t>
  </si>
  <si>
    <t>366</t>
  </si>
  <si>
    <t>771574226</t>
  </si>
  <si>
    <t>Montáž podlah z dlaždic keramických lepených flexibilním lepidlem maloformátových reliéfních nebo z dekorů přes 22 do 25 ks/m2</t>
  </si>
  <si>
    <t>1378719663</t>
  </si>
  <si>
    <t>https://podminky.urs.cz/item/CS_URS_2023_01/771574226</t>
  </si>
  <si>
    <t>367</t>
  </si>
  <si>
    <t>59761013.R-pol</t>
  </si>
  <si>
    <t>dlažba keramická historická tl 15mm</t>
  </si>
  <si>
    <t>-1964911086</t>
  </si>
  <si>
    <t>Poznámka k položce:_x000D_
replika podlahy, vzor vycházející z dnešní podlahy z prostoru vstupní haly</t>
  </si>
  <si>
    <t>82,3*1,1 'Přepočtené koeficientem množství</t>
  </si>
  <si>
    <t>368</t>
  </si>
  <si>
    <t>771474113</t>
  </si>
  <si>
    <t>Montáž soklů z dlaždic keramických lepených flexibilním lepidlem rovných, výšky přes 90 do 120 mm</t>
  </si>
  <si>
    <t>-545784527</t>
  </si>
  <si>
    <t>https://podminky.urs.cz/item/CS_URS_2023_01/771474113</t>
  </si>
  <si>
    <t>25,05</t>
  </si>
  <si>
    <t>369</t>
  </si>
  <si>
    <t>59761009.R-pol</t>
  </si>
  <si>
    <t>sokl dlažby keramické historická v do 120 mm</t>
  </si>
  <si>
    <t>2086230749</t>
  </si>
  <si>
    <t>43,55*1,2 'Přepočtené koeficientem množství</t>
  </si>
  <si>
    <t>370</t>
  </si>
  <si>
    <t>771574263</t>
  </si>
  <si>
    <t>Montáž podlah z dlaždic keramických lepených flexibilním lepidlem maloformátových pro vysoké mechanické zatížení protiskluzných nebo reliéfních (bezbariérových) přes 9 do 12 ks/m2</t>
  </si>
  <si>
    <t>-9534952</t>
  </si>
  <si>
    <t>https://podminky.urs.cz/item/CS_URS_2023_01/771574263</t>
  </si>
  <si>
    <t>371</t>
  </si>
  <si>
    <t>59761409</t>
  </si>
  <si>
    <t>dlažba keramická slinutá protiskluzná do interiéru i exteriéru pro vysoké mechanické namáhání přes 9 do 12ks/m2</t>
  </si>
  <si>
    <t>-123854547</t>
  </si>
  <si>
    <t>Poznámka k položce:_x000D_
keramická dlažba v černé barvě o rozměru 30,5 x30,5 cm , základní prvek ve tvaru čtverce o rozměru 10x10 cm</t>
  </si>
  <si>
    <t>29,05*1,1 'Přepočtené koeficientem množství</t>
  </si>
  <si>
    <t>372</t>
  </si>
  <si>
    <t>156783054</t>
  </si>
  <si>
    <t>0,70</t>
  </si>
  <si>
    <t>0,74</t>
  </si>
  <si>
    <t>9,63</t>
  </si>
  <si>
    <t>2,37</t>
  </si>
  <si>
    <t>373</t>
  </si>
  <si>
    <t>59761009</t>
  </si>
  <si>
    <t>sokl-dlažba keramická slinutá hladká do interiéru i exteriéru 600x95mm</t>
  </si>
  <si>
    <t>-955480761</t>
  </si>
  <si>
    <t>15,94*1,837 'Přepočtené koeficientem množství</t>
  </si>
  <si>
    <t>374</t>
  </si>
  <si>
    <t>998771102</t>
  </si>
  <si>
    <t>Přesun hmot pro podlahy z dlaždic stanovený z hmotnosti přesunovaného materiálu vodorovná dopravní vzdálenost do 50 m v objektech výšky přes 6 do 12 m</t>
  </si>
  <si>
    <t>1360770102</t>
  </si>
  <si>
    <t>https://podminky.urs.cz/item/CS_URS_2023_01/998771102</t>
  </si>
  <si>
    <t>772</t>
  </si>
  <si>
    <t>Podlahy z kamene</t>
  </si>
  <si>
    <t>375</t>
  </si>
  <si>
    <t>952902241</t>
  </si>
  <si>
    <t>Čištění budov při provádění oprav a udržovacích prací schodišť drhnutím s chemickými prostředky</t>
  </si>
  <si>
    <t>1595549310</t>
  </si>
  <si>
    <t>https://podminky.urs.cz/item/CS_URS_2023_01/952902241</t>
  </si>
  <si>
    <t>P.11</t>
  </si>
  <si>
    <t>mč 13.1 (scohdiště)</t>
  </si>
  <si>
    <t>schodiště do 2NP(b) - stupnice</t>
  </si>
  <si>
    <t>5,75</t>
  </si>
  <si>
    <t>schodiště do 2NP(b) - podstupnice</t>
  </si>
  <si>
    <t>(1,65+1,11*5+1,12+1,08+1,09*2+1,11*6)*0,3</t>
  </si>
  <si>
    <t>376</t>
  </si>
  <si>
    <t>772591915</t>
  </si>
  <si>
    <t>Dlažby z kamene oprava - ostatní práce očištění ocelovými kartáči</t>
  </si>
  <si>
    <t>-363454944</t>
  </si>
  <si>
    <t>https://podminky.urs.cz/item/CS_URS_2023_01/772591915</t>
  </si>
  <si>
    <t>377</t>
  </si>
  <si>
    <t>R-pol 722-002</t>
  </si>
  <si>
    <t>Repase a doplnění poškozených prvků a ploch kamenných schodišťových stupňů</t>
  </si>
  <si>
    <t>460769476</t>
  </si>
  <si>
    <t>378</t>
  </si>
  <si>
    <t>R-pol 772-001</t>
  </si>
  <si>
    <t>Odstranění novodobých vysprávek kamenných schodišťových stupňů</t>
  </si>
  <si>
    <t>1056481866</t>
  </si>
  <si>
    <t>379</t>
  </si>
  <si>
    <t>R-pol 772-003</t>
  </si>
  <si>
    <t>Broušení, konzervace a napouštění kamenných schodišťových stupňů</t>
  </si>
  <si>
    <t>-2122671949</t>
  </si>
  <si>
    <t>380</t>
  </si>
  <si>
    <t>772991431</t>
  </si>
  <si>
    <t>Dlažby z kamene - ostatní práce voskování a leštění ručně</t>
  </si>
  <si>
    <t>-520356097</t>
  </si>
  <si>
    <t>https://podminky.urs.cz/item/CS_URS_2023_01/772991431</t>
  </si>
  <si>
    <t>381</t>
  </si>
  <si>
    <t>998772102</t>
  </si>
  <si>
    <t>Přesun hmot pro kamenné dlažby, obklady schodišťových stupňů a soklů stanovený z hmotnosti přesunovaného materiálu vodorovná dopravní vzdálenost do 50 m v objektech výšky přes 6 do 12 m</t>
  </si>
  <si>
    <t>985374195</t>
  </si>
  <si>
    <t>https://podminky.urs.cz/item/CS_URS_2023_01/998772102</t>
  </si>
  <si>
    <t>773</t>
  </si>
  <si>
    <t>Podlahy z litého teraca</t>
  </si>
  <si>
    <t>382</t>
  </si>
  <si>
    <t>777111111</t>
  </si>
  <si>
    <t>Příprava podkladu před provedením podlah vysátí</t>
  </si>
  <si>
    <t>480304992</t>
  </si>
  <si>
    <t>https://podminky.urs.cz/item/CS_URS_2023_01/777111111</t>
  </si>
  <si>
    <t>P.14</t>
  </si>
  <si>
    <t>383</t>
  </si>
  <si>
    <t>777131111</t>
  </si>
  <si>
    <t>Penetrační nátěr podlahy předem plněný pískem</t>
  </si>
  <si>
    <t>-1206798123</t>
  </si>
  <si>
    <t>https://podminky.urs.cz/item/CS_URS_2023_01/777131111</t>
  </si>
  <si>
    <t>384</t>
  </si>
  <si>
    <t>773521260</t>
  </si>
  <si>
    <t>Podlaha z barevného litého teraca prostá tloušťky do 20 mm</t>
  </si>
  <si>
    <t>-2115805939</t>
  </si>
  <si>
    <t>https://podminky.urs.cz/item/CS_URS_2023_01/773521260</t>
  </si>
  <si>
    <t>Poznámka k položce:_x000D_
součástí položky je provedení dilatačních spár vč. jejich výplně vložkami z barevných kovů</t>
  </si>
  <si>
    <t>385</t>
  </si>
  <si>
    <t>773539195</t>
  </si>
  <si>
    <t>Podlaha z litého teraca kazetová Příplatek k cenám za každých dalších i započatých 5 mm tloušťky</t>
  </si>
  <si>
    <t>1525807514</t>
  </si>
  <si>
    <t>https://podminky.urs.cz/item/CS_URS_2023_01/773539195</t>
  </si>
  <si>
    <t xml:space="preserve">Poznámka k položce:_x000D_
celková tl. teraca 25 mm </t>
  </si>
  <si>
    <t xml:space="preserve">SKL.01(n) </t>
  </si>
  <si>
    <t>147,105</t>
  </si>
  <si>
    <t>386</t>
  </si>
  <si>
    <t>773529190</t>
  </si>
  <si>
    <t>Podlaha z barevného litého teraca Příplatek k cenám za plochu do 5 m2 jednotlivě</t>
  </si>
  <si>
    <t>807235868</t>
  </si>
  <si>
    <t>https://podminky.urs.cz/item/CS_URS_2023_01/773529190</t>
  </si>
  <si>
    <t>387</t>
  </si>
  <si>
    <t>773522010</t>
  </si>
  <si>
    <t>Podlaha z barevného litého teraca obruba, šířky do 100 mm</t>
  </si>
  <si>
    <t>751137655</t>
  </si>
  <si>
    <t>https://podminky.urs.cz/item/CS_URS_2023_01/773522010</t>
  </si>
  <si>
    <t>8,74</t>
  </si>
  <si>
    <t>7,15</t>
  </si>
  <si>
    <t>21,25</t>
  </si>
  <si>
    <t>34,34</t>
  </si>
  <si>
    <t>6,28</t>
  </si>
  <si>
    <t>5,60</t>
  </si>
  <si>
    <t>388</t>
  </si>
  <si>
    <t>998773102</t>
  </si>
  <si>
    <t>Přesun hmot pro podlahy teracové lité stanovený z hmotnosti přesunovaného materiálu vodorovná dopravní vzdálenost do 50 m v objektech výšky přes 6 do 12 m</t>
  </si>
  <si>
    <t>-570640589</t>
  </si>
  <si>
    <t>https://podminky.urs.cz/item/CS_URS_2023_01/998773102</t>
  </si>
  <si>
    <t>775</t>
  </si>
  <si>
    <t>Podlahy skládané</t>
  </si>
  <si>
    <t>389</t>
  </si>
  <si>
    <t>775511800</t>
  </si>
  <si>
    <t>Demontáž podlah vlysových do suti s lištami lepených</t>
  </si>
  <si>
    <t>-1917511140</t>
  </si>
  <si>
    <t>https://podminky.urs.cz/item/CS_URS_2023_01/775511800</t>
  </si>
  <si>
    <t>vlysy (parkety)</t>
  </si>
  <si>
    <t>390</t>
  </si>
  <si>
    <t>775541821</t>
  </si>
  <si>
    <t>Demontáž plovoucích podlah laminátových, dýhovaných, vinylových ap. zaklapávacích (spojených na zámek)</t>
  </si>
  <si>
    <t>789885957</t>
  </si>
  <si>
    <t>https://podminky.urs.cz/item/CS_URS_2023_01/775541821</t>
  </si>
  <si>
    <t>laminátová podlaha</t>
  </si>
  <si>
    <t>391</t>
  </si>
  <si>
    <t>775111112</t>
  </si>
  <si>
    <t>Příprava podkladu skládaných podlah broušení podlah nového podkladu betonového</t>
  </si>
  <si>
    <t>-1126515768</t>
  </si>
  <si>
    <t>https://podminky.urs.cz/item/CS_URS_2023_01/775111112</t>
  </si>
  <si>
    <t>P.16</t>
  </si>
  <si>
    <t>17,60</t>
  </si>
  <si>
    <t>18,20</t>
  </si>
  <si>
    <t>392</t>
  </si>
  <si>
    <t>775111311</t>
  </si>
  <si>
    <t>Příprava podkladu skládaných podlah vysátí podlah</t>
  </si>
  <si>
    <t>-2074272135</t>
  </si>
  <si>
    <t>https://podminky.urs.cz/item/CS_URS_2023_01/775111311</t>
  </si>
  <si>
    <t>393</t>
  </si>
  <si>
    <t>775121111</t>
  </si>
  <si>
    <t>Příprava podkladu skládaných podlah penetrace vodou ředitelná na savý podklad (válečkováním) podlah</t>
  </si>
  <si>
    <t>-1370220181</t>
  </si>
  <si>
    <t>https://podminky.urs.cz/item/CS_URS_2023_01/775121111</t>
  </si>
  <si>
    <t>394</t>
  </si>
  <si>
    <t>775511421</t>
  </si>
  <si>
    <t>Podlahy vlysové masivní lepené rybinový, řemenový, průpletový vzor s tmelením a broušením, bez povrchové úpravy a olištování z vlysů tl. do 22 mm šířky přes 40 do 50 mm, délky přes 240 do 300 mm buk, třída I</t>
  </si>
  <si>
    <t>-980370126</t>
  </si>
  <si>
    <t>https://podminky.urs.cz/item/CS_URS_2023_01/775511421</t>
  </si>
  <si>
    <t>395</t>
  </si>
  <si>
    <t>775413401</t>
  </si>
  <si>
    <t>Montáž lišty obvodové lepené</t>
  </si>
  <si>
    <t>-73243919</t>
  </si>
  <si>
    <t>https://podminky.urs.cz/item/CS_URS_2023_01/775413401</t>
  </si>
  <si>
    <t>11,05</t>
  </si>
  <si>
    <t>15,20</t>
  </si>
  <si>
    <t>15,85</t>
  </si>
  <si>
    <t>14,20</t>
  </si>
  <si>
    <t>396</t>
  </si>
  <si>
    <t>61418152</t>
  </si>
  <si>
    <t>lišta podlahová dřevěná buk 28x28mm</t>
  </si>
  <si>
    <t>1667289831</t>
  </si>
  <si>
    <t>72,3*1,08 'Přepočtené koeficientem množství</t>
  </si>
  <si>
    <t>397</t>
  </si>
  <si>
    <t>775591311</t>
  </si>
  <si>
    <t>Skládané podlahy - ostatní práce lakování jednotlivé operace základní lak</t>
  </si>
  <si>
    <t>1292585874</t>
  </si>
  <si>
    <t>https://podminky.urs.cz/item/CS_URS_2023_01/775591311</t>
  </si>
  <si>
    <t>398</t>
  </si>
  <si>
    <t>775591316</t>
  </si>
  <si>
    <t>Skládané podlahy - ostatní práce lakování jednotlivé operace mezibroušení mezi vrstvami laku</t>
  </si>
  <si>
    <t>2138483730</t>
  </si>
  <si>
    <t>https://podminky.urs.cz/item/CS_URS_2023_01/775591316</t>
  </si>
  <si>
    <t>399</t>
  </si>
  <si>
    <t>775591314</t>
  </si>
  <si>
    <t>Skládané podlahy - ostatní práce lakování jednotlivé operace vrchní lak pro velmi vysokou zátěž (schodiště, taneční sály, restaurace apod.)</t>
  </si>
  <si>
    <t>-1951334639</t>
  </si>
  <si>
    <t>https://podminky.urs.cz/item/CS_URS_2023_01/775591314</t>
  </si>
  <si>
    <t>400</t>
  </si>
  <si>
    <t>998775102</t>
  </si>
  <si>
    <t>Přesun hmot pro podlahy skládané stanovený z hmotnosti přesunovaného materiálu vodorovná dopravní vzdálenost do 50 m v objektech výšky přes 6 do 12 m</t>
  </si>
  <si>
    <t>-2143597531</t>
  </si>
  <si>
    <t>https://podminky.urs.cz/item/CS_URS_2023_01/998775102</t>
  </si>
  <si>
    <t>776</t>
  </si>
  <si>
    <t>Podlahy povlakové</t>
  </si>
  <si>
    <t>401</t>
  </si>
  <si>
    <t>776201811</t>
  </si>
  <si>
    <t>Demontáž povlakových podlahovin lepených ručně bez podložky</t>
  </si>
  <si>
    <t>-1595197039</t>
  </si>
  <si>
    <t>https://podminky.urs.cz/item/CS_URS_2023_01/776201811</t>
  </si>
  <si>
    <t>linoleum</t>
  </si>
  <si>
    <t>koberec</t>
  </si>
  <si>
    <t>402</t>
  </si>
  <si>
    <t>776301811</t>
  </si>
  <si>
    <t>Demontáž povlakových podlahovin ze schodišťových stupňů bez podložky</t>
  </si>
  <si>
    <t>2092927562</t>
  </si>
  <si>
    <t>https://podminky.urs.cz/item/CS_URS_2023_01/776301811</t>
  </si>
  <si>
    <t>403</t>
  </si>
  <si>
    <t>776991822</t>
  </si>
  <si>
    <t>Ostatní práce odstranění lepidla ručně ze schodišťových stupňů</t>
  </si>
  <si>
    <t>858866830</t>
  </si>
  <si>
    <t>https://podminky.urs.cz/item/CS_URS_2023_01/776991822</t>
  </si>
  <si>
    <t>781</t>
  </si>
  <si>
    <t>Dokončovací práce - obklady</t>
  </si>
  <si>
    <t>404</t>
  </si>
  <si>
    <t>781473810</t>
  </si>
  <si>
    <t>Demontáž obkladů z dlaždic keramických lepených</t>
  </si>
  <si>
    <t>225127840</t>
  </si>
  <si>
    <t>https://podminky.urs.cz/item/CS_URS_2023_01/781473810</t>
  </si>
  <si>
    <t>405</t>
  </si>
  <si>
    <t>781121011</t>
  </si>
  <si>
    <t>Příprava podkladu před provedením obkladu nátěr penetrační na stěnu</t>
  </si>
  <si>
    <t>1929814117</t>
  </si>
  <si>
    <t>https://podminky.urs.cz/item/CS_URS_2023_01/781121011</t>
  </si>
  <si>
    <t>keramický obklad světlý 10x10</t>
  </si>
  <si>
    <t>2,07*2,1</t>
  </si>
  <si>
    <t>2,46*2,1</t>
  </si>
  <si>
    <t>-0,90*1,00</t>
  </si>
  <si>
    <t>5,8*2</t>
  </si>
  <si>
    <t>4,35*2</t>
  </si>
  <si>
    <t>2,06*2</t>
  </si>
  <si>
    <t>0,9*0,15</t>
  </si>
  <si>
    <t>10,8*2</t>
  </si>
  <si>
    <t>-0,8*2</t>
  </si>
  <si>
    <t>-0,98*1,05</t>
  </si>
  <si>
    <t>3,6*0,1</t>
  </si>
  <si>
    <t>3,8*0,65</t>
  </si>
  <si>
    <t>0,59*2</t>
  </si>
  <si>
    <t>8,2*2</t>
  </si>
  <si>
    <t>keramický obklad tmavý 10x10</t>
  </si>
  <si>
    <t>3,56*2,1</t>
  </si>
  <si>
    <t>2,7*2,1</t>
  </si>
  <si>
    <t>1,55*2,1</t>
  </si>
  <si>
    <t>1,95*2,1</t>
  </si>
  <si>
    <t>1,75*2,1</t>
  </si>
  <si>
    <t>mč 19.5</t>
  </si>
  <si>
    <t>4,53*2,1</t>
  </si>
  <si>
    <t>2,96*2,1</t>
  </si>
  <si>
    <t>406</t>
  </si>
  <si>
    <t>781131112</t>
  </si>
  <si>
    <t>Izolace stěny pod obklad izolace nátěrem nebo stěrkou ve dvou vrstvách</t>
  </si>
  <si>
    <t>1133089063</t>
  </si>
  <si>
    <t>https://podminky.urs.cz/item/CS_URS_2023_01/781131112</t>
  </si>
  <si>
    <t>13,5*0,3</t>
  </si>
  <si>
    <t>5,85*0,3</t>
  </si>
  <si>
    <t>19,8*0,3</t>
  </si>
  <si>
    <t>0,59*0,3</t>
  </si>
  <si>
    <t>0,76*0,3</t>
  </si>
  <si>
    <t>4,11*0,3</t>
  </si>
  <si>
    <t>407</t>
  </si>
  <si>
    <t>781131232</t>
  </si>
  <si>
    <t>Izolace stěny pod obklad izolace těsnícími izolačními pásy pro styčné nebo dilatační spáry</t>
  </si>
  <si>
    <t>1722255430</t>
  </si>
  <si>
    <t>https://podminky.urs.cz/item/CS_URS_2023_01/781131232</t>
  </si>
  <si>
    <t>0,3*8</t>
  </si>
  <si>
    <t>0,3*6</t>
  </si>
  <si>
    <t>0,3*11</t>
  </si>
  <si>
    <t>0,3*2</t>
  </si>
  <si>
    <t>0,3*4</t>
  </si>
  <si>
    <t>2*3</t>
  </si>
  <si>
    <t>408</t>
  </si>
  <si>
    <t>781474112</t>
  </si>
  <si>
    <t>Montáž obkladů vnitřních stěn z dlaždic keramických lepených flexibilním lepidlem maloformátových hladkých přes 9 do 12 ks/m2</t>
  </si>
  <si>
    <t>756524493</t>
  </si>
  <si>
    <t>https://podminky.urs.cz/item/CS_URS_2023_01/781474112</t>
  </si>
  <si>
    <t>409</t>
  </si>
  <si>
    <t>59761026.R-pol01</t>
  </si>
  <si>
    <t>obklad keramický světlý do 12ks/m2</t>
  </si>
  <si>
    <t>1797759310</t>
  </si>
  <si>
    <t>Poznámka k položce:_x000D_
keramický obklad ve světlé barvě o rozměru 30,5 x30,5 cm , základní prvek ve tvaru čtverce o rozměru 10x10 cm</t>
  </si>
  <si>
    <t>72,549*1,1 'Přepočtené koeficientem množství</t>
  </si>
  <si>
    <t>410</t>
  </si>
  <si>
    <t>59761026.R-pol02</t>
  </si>
  <si>
    <t>obklad keramický tmavý do 12ks/m2</t>
  </si>
  <si>
    <t>-1022089372</t>
  </si>
  <si>
    <t>Poznámka k položce:_x000D_
keramický obklad ve tmavé barvě o rozměru 30,5 x30,5 cm , základní prvek ve tvaru čtverce o rozměru 10x10 cm</t>
  </si>
  <si>
    <t>50,085*1,1 'Přepočtené koeficientem množství</t>
  </si>
  <si>
    <t>411</t>
  </si>
  <si>
    <t>781161021</t>
  </si>
  <si>
    <t>Příprava podkladu před provedením obkladu montáž profilu ukončujícího profilu rohového, vanového</t>
  </si>
  <si>
    <t>-428247588</t>
  </si>
  <si>
    <t>https://podminky.urs.cz/item/CS_URS_2023_01/781161021</t>
  </si>
  <si>
    <t>2,07</t>
  </si>
  <si>
    <t>2,46</t>
  </si>
  <si>
    <t>7,60</t>
  </si>
  <si>
    <t>2,1*13</t>
  </si>
  <si>
    <t>2,1*8</t>
  </si>
  <si>
    <t>2*7</t>
  </si>
  <si>
    <t>412</t>
  </si>
  <si>
    <t>59054133.R-pol</t>
  </si>
  <si>
    <t>profil ukončovací pro vnější hrany obkladů nerez</t>
  </si>
  <si>
    <t>-769081350</t>
  </si>
  <si>
    <t>113,48*1,15 'Přepočtené koeficientem množství</t>
  </si>
  <si>
    <t>413</t>
  </si>
  <si>
    <t>781495115</t>
  </si>
  <si>
    <t>Obklad - dokončující práce ostatní práce spárování silikonem</t>
  </si>
  <si>
    <t>1957872124</t>
  </si>
  <si>
    <t>https://podminky.urs.cz/item/CS_URS_2023_01/781495115</t>
  </si>
  <si>
    <t>6,60</t>
  </si>
  <si>
    <t>4,42</t>
  </si>
  <si>
    <t>2,11</t>
  </si>
  <si>
    <t>11,92</t>
  </si>
  <si>
    <t>3,56</t>
  </si>
  <si>
    <t>2,70</t>
  </si>
  <si>
    <t>1,55</t>
  </si>
  <si>
    <t>1,75</t>
  </si>
  <si>
    <t>4,53</t>
  </si>
  <si>
    <t>2,96</t>
  </si>
  <si>
    <t>2,1*6</t>
  </si>
  <si>
    <t>414</t>
  </si>
  <si>
    <t>998781102</t>
  </si>
  <si>
    <t>Přesun hmot pro obklady keramické stanovený z hmotnosti přesunovaného materiálu vodorovná dopravní vzdálenost do 50 m v objektech výšky přes 6 do 12 m</t>
  </si>
  <si>
    <t>-1280410764</t>
  </si>
  <si>
    <t>https://podminky.urs.cz/item/CS_URS_2023_01/998781102</t>
  </si>
  <si>
    <t>783</t>
  </si>
  <si>
    <t>Dokončovací práce - nátěry</t>
  </si>
  <si>
    <t>415</t>
  </si>
  <si>
    <t>783314201</t>
  </si>
  <si>
    <t>Základní antikorozní nátěr zámečnických konstrukcí jednonásobný syntetický standardní</t>
  </si>
  <si>
    <t>-822276673</t>
  </si>
  <si>
    <t>https://podminky.urs.cz/item/CS_URS_2023_01/783314201</t>
  </si>
  <si>
    <t>3,3*0,72*2</t>
  </si>
  <si>
    <t>5,4*0,6*4</t>
  </si>
  <si>
    <t>4,3*0,31*2</t>
  </si>
  <si>
    <t>1,4*0,426*4</t>
  </si>
  <si>
    <t>1,5*0,426*2</t>
  </si>
  <si>
    <t>2,5*0,426*2</t>
  </si>
  <si>
    <t>1,4*0,56*3</t>
  </si>
  <si>
    <t>1,5*0,56*4</t>
  </si>
  <si>
    <t>1,7*0,56*2</t>
  </si>
  <si>
    <t>1,75*0,56*1</t>
  </si>
  <si>
    <t>1,85*0,56*2</t>
  </si>
  <si>
    <t>2*0,56*2</t>
  </si>
  <si>
    <t>2,05*0,56*4</t>
  </si>
  <si>
    <t>2,75*0,64*2</t>
  </si>
  <si>
    <t>416</t>
  </si>
  <si>
    <t>783901453</t>
  </si>
  <si>
    <t>Příprava podkladu betonových podlah před provedením nátěru vysátím</t>
  </si>
  <si>
    <t>450276458</t>
  </si>
  <si>
    <t>https://podminky.urs.cz/item/CS_URS_2023_01/783901453</t>
  </si>
  <si>
    <t>417</t>
  </si>
  <si>
    <t>783943171</t>
  </si>
  <si>
    <t>Penetrační nátěr betonových podlah hrubých polyuretanový</t>
  </si>
  <si>
    <t>-1696913429</t>
  </si>
  <si>
    <t>https://podminky.urs.cz/item/CS_URS_2023_01/783943171</t>
  </si>
  <si>
    <t>vodorovná plocha</t>
  </si>
  <si>
    <t>sokl</t>
  </si>
  <si>
    <t>(3,25*2+2*2)*0,30</t>
  </si>
  <si>
    <t>418</t>
  </si>
  <si>
    <t>783997151</t>
  </si>
  <si>
    <t>Krycí (uzavírací) nátěr betonových podlah Příplatek k cenám za protiskluznou vrstvu prosypem křemičitým pískem nebo skleněnými kuličkami</t>
  </si>
  <si>
    <t>-23398447</t>
  </si>
  <si>
    <t>https://podminky.urs.cz/item/CS_URS_2023_01/783997151</t>
  </si>
  <si>
    <t>419</t>
  </si>
  <si>
    <t>783947161</t>
  </si>
  <si>
    <t>Krycí (uzavírací) nátěr betonových podlah dvojnásobný polyuretanový vodou ředitelný</t>
  </si>
  <si>
    <t>463364631</t>
  </si>
  <si>
    <t>https://podminky.urs.cz/item/CS_URS_2023_01/783947161</t>
  </si>
  <si>
    <t>420</t>
  </si>
  <si>
    <t>783823137</t>
  </si>
  <si>
    <t>Penetrační nátěr omítek hladkých omítek hladkých, zrnitých tenkovrstvých nebo štukových stupně členitosti 1 a 2 vápenný</t>
  </si>
  <si>
    <t>551484417</t>
  </si>
  <si>
    <t>https://podminky.urs.cz/item/CS_URS_2023_01/783823137</t>
  </si>
  <si>
    <t>fasádní vápenná omítka plochy, barva lomená bílá, výběr barevnosti podléhá vzorkování za účasti památkářů, ozn. P.1</t>
  </si>
  <si>
    <t>fasádní vápenná omítka soklu a plastických prvků, barva světle šedá, výběr barevnosti podléhá vzorkování za účasti památkářů, ozn. P.2</t>
  </si>
  <si>
    <t>-2,6</t>
  </si>
  <si>
    <t>421</t>
  </si>
  <si>
    <t>783827127</t>
  </si>
  <si>
    <t>Krycí (ochranný ) nátěr omítek jednonásobný hladkých omítek hladkých, zrnitých tenkovrstvých nebo štukových stupně členitosti 1 a 2 vápenný</t>
  </si>
  <si>
    <t>-854248715</t>
  </si>
  <si>
    <t>https://podminky.urs.cz/item/CS_URS_2023_01/783827127</t>
  </si>
  <si>
    <t>422</t>
  </si>
  <si>
    <t>783897601</t>
  </si>
  <si>
    <t>Krycí (ochranný ) nátěr omítek Příplatek k cenám za zvýšenou pracnost provádění styku 2 barev jednonásobného nátěru</t>
  </si>
  <si>
    <t>559527391</t>
  </si>
  <si>
    <t>https://podminky.urs.cz/item/CS_URS_2023_01/783897601</t>
  </si>
  <si>
    <t>784</t>
  </si>
  <si>
    <t>Dokončovací práce - malby a tapety</t>
  </si>
  <si>
    <t>423</t>
  </si>
  <si>
    <t>784131101</t>
  </si>
  <si>
    <t>Odstranění linkrustace v místnostech výšky do 3,80 m</t>
  </si>
  <si>
    <t>-961270915</t>
  </si>
  <si>
    <t>https://podminky.urs.cz/item/CS_URS_2023_01/784131101</t>
  </si>
  <si>
    <t>odstranění linkrusty</t>
  </si>
  <si>
    <t>4,6*1,5</t>
  </si>
  <si>
    <t>mč 17.2</t>
  </si>
  <si>
    <t>2,6*1,5</t>
  </si>
  <si>
    <t>424</t>
  </si>
  <si>
    <t>784121001</t>
  </si>
  <si>
    <t>Oškrabání malby v místnostech výšky do 3,80 m</t>
  </si>
  <si>
    <t>1961992209</t>
  </si>
  <si>
    <t>https://podminky.urs.cz/item/CS_URS_2023_01/784121001</t>
  </si>
  <si>
    <t>STROPY</t>
  </si>
  <si>
    <t>STĚNY</t>
  </si>
  <si>
    <t>-5,5*1,5</t>
  </si>
  <si>
    <t>-1,58*1,5</t>
  </si>
  <si>
    <t>425</t>
  </si>
  <si>
    <t>784121003</t>
  </si>
  <si>
    <t>Oškrabání malby v místnostech výšky přes 3,80 do 5,00 m</t>
  </si>
  <si>
    <t>1161288968</t>
  </si>
  <si>
    <t>https://podminky.urs.cz/item/CS_URS_2023_01/784121003</t>
  </si>
  <si>
    <t>426</t>
  </si>
  <si>
    <t>784181111</t>
  </si>
  <si>
    <t>Penetrace podkladu jednonásobná základní silikátová bezbarvá v místnostech výšky do 3,80 m</t>
  </si>
  <si>
    <t>755576764</t>
  </si>
  <si>
    <t>https://podminky.urs.cz/item/CS_URS_2023_01/784181111</t>
  </si>
  <si>
    <t>36,10</t>
  </si>
  <si>
    <t>7,00</t>
  </si>
  <si>
    <t>SKL.04 (malba - kovářská čerň RAL9005)</t>
  </si>
  <si>
    <t>SDK příčka</t>
  </si>
  <si>
    <t>12,43</t>
  </si>
  <si>
    <t>oprava omítek</t>
  </si>
  <si>
    <t>616,58</t>
  </si>
  <si>
    <t>sanační omítka</t>
  </si>
  <si>
    <t>18,14</t>
  </si>
  <si>
    <t xml:space="preserve">vápenná omítka štuková </t>
  </si>
  <si>
    <t xml:space="preserve">Vápenná omítka štuková ostění nebo nadpraží </t>
  </si>
  <si>
    <t>82,58</t>
  </si>
  <si>
    <t>427</t>
  </si>
  <si>
    <t>784221101</t>
  </si>
  <si>
    <t>Malby z malířských směsí otěruvzdorných za sucha dvojnásobné, bílé za sucha otěruvzdorné dobře v místnostech výšky do 3,80 m</t>
  </si>
  <si>
    <t>-1714421000</t>
  </si>
  <si>
    <t>https://podminky.urs.cz/item/CS_URS_2023_01/784221101</t>
  </si>
  <si>
    <t>428</t>
  </si>
  <si>
    <t>784181113</t>
  </si>
  <si>
    <t>Penetrace podkladu jednonásobná základní silikátová bezbarvá v místnostech výšky přes 3,80 do 5,00 m</t>
  </si>
  <si>
    <t>-1296165514</t>
  </si>
  <si>
    <t>https://podminky.urs.cz/item/CS_URS_2023_01/784181113</t>
  </si>
  <si>
    <t>76,10</t>
  </si>
  <si>
    <t>429</t>
  </si>
  <si>
    <t>784221103</t>
  </si>
  <si>
    <t>Malby z malířských směsí otěruvzdorných za sucha dvojnásobné, bílé za sucha otěruvzdorné dobře v místnostech výšky přes 3,80 do 5,00 m</t>
  </si>
  <si>
    <t>-827452354</t>
  </si>
  <si>
    <t>https://podminky.urs.cz/item/CS_URS_2023_01/784221103</t>
  </si>
  <si>
    <t>430</t>
  </si>
  <si>
    <t>784312061</t>
  </si>
  <si>
    <t>Malby vápenné dvojnásobné, bílé Příplatek k cenám vápenných maleb provádění barevné malby tónované tónovacími přípravky</t>
  </si>
  <si>
    <t>1062211683</t>
  </si>
  <si>
    <t>https://podminky.urs.cz/item/CS_URS_2023_01/784312061</t>
  </si>
  <si>
    <t>Poznámka k položce:_x000D_
malba - kovářská čerň RAL9005</t>
  </si>
  <si>
    <t>SO 02 -  Dopravní řešení (DOP)</t>
  </si>
  <si>
    <t>DOP - Dopravní řešení</t>
  </si>
  <si>
    <t xml:space="preserve">    5 - Komunikace pozemní</t>
  </si>
  <si>
    <t xml:space="preserve">    OST - Ostatní</t>
  </si>
  <si>
    <t>DOP</t>
  </si>
  <si>
    <t>Dopravní řešení</t>
  </si>
  <si>
    <t>113106123</t>
  </si>
  <si>
    <t>Rozebrání dlažeb komunikací pro pěší s přemístěním hmot na skládku na vzdálenost do 3 m nebo s naložením na dopravní prostředek s ložem z kameniva nebo živice a s jakoukoliv výplní spár ručně ze zámkové dlažby</t>
  </si>
  <si>
    <t>849590881</t>
  </si>
  <si>
    <t>https://podminky.urs.cz/item/CS_URS_2023_01/113106123</t>
  </si>
  <si>
    <t>SKL.13(b)</t>
  </si>
  <si>
    <t>Přípravné a bourací práce</t>
  </si>
  <si>
    <t>Demolice vozovky chodníku</t>
  </si>
  <si>
    <t>113106151</t>
  </si>
  <si>
    <t>Rozebrání dlažeb vozovek a ploch s přemístěním hmot na skládku na vzdálenost do 3 m nebo s naložením na dopravní prostředek, s jakoukoliv výplní spár ručně z velkých kostek s ložem z kameniva</t>
  </si>
  <si>
    <t>492589844</t>
  </si>
  <si>
    <t>https://podminky.urs.cz/item/CS_URS_2023_01/113106151</t>
  </si>
  <si>
    <t>Poznámka k položce:_x000D_
Dlažbu uložit na deponii pro zpětné osazení.</t>
  </si>
  <si>
    <t>Demolice stávající vozovky z kamenné dlažby</t>
  </si>
  <si>
    <t>113107222</t>
  </si>
  <si>
    <t>Odstranění podkladů nebo krytů strojně plochy jednotlivě přes 200 m2 s přemístěním hmot na skládku na vzdálenost do 20 m nebo s naložením na dopravní prostředek z kameniva hrubého drceného, o tl. vrstvy přes 100 do 200 mm</t>
  </si>
  <si>
    <t>2121209041</t>
  </si>
  <si>
    <t>https://podminky.urs.cz/item/CS_URS_2023_01/113107222</t>
  </si>
  <si>
    <t>SKL.11(b) + SKL.12(b)</t>
  </si>
  <si>
    <t>113154122</t>
  </si>
  <si>
    <t>Frézování živičného podkladu nebo krytu s naložením na dopravní prostředek plochy do 500 m2 bez překážek v trase pruhu šířky přes 0,5 m do 1 m, tloušťky vrstvy 40 mm</t>
  </si>
  <si>
    <t>-322747724</t>
  </si>
  <si>
    <t>https://podminky.urs.cz/item/CS_URS_2023_01/113154122</t>
  </si>
  <si>
    <t>Frézování stávající živičné vozovky v tl. 40 mm</t>
  </si>
  <si>
    <t>31,50</t>
  </si>
  <si>
    <t>113154123</t>
  </si>
  <si>
    <t>Frézování živičného podkladu nebo krytu s naložením na dopravní prostředek plochy do 500 m2 bez překážek v trase pruhu šířky přes 0,5 m do 1 m, tloušťky vrstvy 50 mm</t>
  </si>
  <si>
    <t>1157229641</t>
  </si>
  <si>
    <t>https://podminky.urs.cz/item/CS_URS_2023_01/113154123</t>
  </si>
  <si>
    <t>Frézování stávající živičné vozovky v tl. 50 mm</t>
  </si>
  <si>
    <t>113154124</t>
  </si>
  <si>
    <t>Frézování živičného podkladu nebo krytu s naložením na dopravní prostředek plochy do 500 m2 bez překážek v trase pruhu šířky přes 0,5 m do 1 m, tloušťky vrstvy 100 mm</t>
  </si>
  <si>
    <t>1043591676</t>
  </si>
  <si>
    <t>https://podminky.urs.cz/item/CS_URS_2023_01/113154124</t>
  </si>
  <si>
    <t>Frézování stávající živičné vozovky v tl. 100 mm</t>
  </si>
  <si>
    <t>113154255.R-pol</t>
  </si>
  <si>
    <t>Frézování živičného podkladu nebo krytu s naložením na dopravní prostředek plochy do 500 m2 s překážkami v trase pruhu šířky do 1 m, tloušťky vrstvy 150 mm</t>
  </si>
  <si>
    <t>-1587996816</t>
  </si>
  <si>
    <t>113201112</t>
  </si>
  <si>
    <t>Vytrhání obrub s vybouráním lože, s přemístěním hmot na skládku na vzdálenost do 3 m nebo s naložením na dopravní prostředek silničních ležatých</t>
  </si>
  <si>
    <t>-734223233</t>
  </si>
  <si>
    <t>https://podminky.urs.cz/item/CS_URS_2023_01/113201112</t>
  </si>
  <si>
    <t>Poznámka k položce:_x000D_
silniční kamený obrubník OP 2 přetřídit a uložit pro zpětné uložení (48 m), poničené kusy odvézt na skládku</t>
  </si>
  <si>
    <t>Vytrhání silničního betonového obrubníku ABO 10 x 25</t>
  </si>
  <si>
    <t>(mezi peronem a demolovaným altánkem)</t>
  </si>
  <si>
    <t>Vytrhání silničního kameného obrubníku OP 2</t>
  </si>
  <si>
    <t xml:space="preserve"> (38 m podél ulice Goetheho, 40 m podél peronu)</t>
  </si>
  <si>
    <t>38+40</t>
  </si>
  <si>
    <t>113202111</t>
  </si>
  <si>
    <t>Vytrhání obrub s vybouráním lože, s přemístěním hmot na skládku na vzdálenost do 3 m nebo s naložením na dopravní prostředek z krajníků nebo obrubníků stojatých</t>
  </si>
  <si>
    <t>-864512890</t>
  </si>
  <si>
    <t>https://podminky.urs.cz/item/CS_URS_2023_01/113202111</t>
  </si>
  <si>
    <t>Vytrhání parkového betonového obrubníku ABO 5 x 20</t>
  </si>
  <si>
    <t>(kolem demolovaného altánku)</t>
  </si>
  <si>
    <t>113203111</t>
  </si>
  <si>
    <t>Vytrhání obrub s vybouráním lože, s přemístěním hmot na skládku na vzdálenost do 3 m nebo s naložením na dopravní prostředek z dlažebních kostek</t>
  </si>
  <si>
    <t>1489650591</t>
  </si>
  <si>
    <t>https://podminky.urs.cz/item/CS_URS_2023_01/113203111</t>
  </si>
  <si>
    <t>Poznámka k položce:_x000D_
uložení dlažby na mezideponii pro zpětné osazení</t>
  </si>
  <si>
    <t>Vytrhání obruby chodníku z dvojřádku velké kamenné dlažby 100 x 100 mm</t>
  </si>
  <si>
    <t>(v místě stávajícího vjezdu)</t>
  </si>
  <si>
    <t>122251102</t>
  </si>
  <si>
    <t>Odkopávky a prokopávky nezapažené strojně v hornině třídy těžitelnosti I skupiny 3 přes 20 do 50 m3</t>
  </si>
  <si>
    <t>-1207368556</t>
  </si>
  <si>
    <t>https://podminky.urs.cz/item/CS_URS_2023_01/122251102</t>
  </si>
  <si>
    <t>180*0,13</t>
  </si>
  <si>
    <t>13*0,13</t>
  </si>
  <si>
    <t>zemní práce</t>
  </si>
  <si>
    <t>132212131</t>
  </si>
  <si>
    <t>Hloubení nezapažených rýh šířky do 800 mm ručně s urovnáním dna do předepsaného profilu a spádu v hornině třídy těžitelnosti I skupiny 3 soudržných</t>
  </si>
  <si>
    <t>-282280960</t>
  </si>
  <si>
    <t>https://podminky.urs.cz/item/CS_URS_2023_01/132212131</t>
  </si>
  <si>
    <t>Zřízení zasakovacího žebra</t>
  </si>
  <si>
    <t>0,4*0,6*12</t>
  </si>
  <si>
    <t>-1473685827</t>
  </si>
  <si>
    <t>odvoz výkopku na mezideponii TAMxZPĚT</t>
  </si>
  <si>
    <t>10*2</t>
  </si>
  <si>
    <t>1293441109</t>
  </si>
  <si>
    <t>odvoz výkopku na mezideponii  TAMxZPĚT- vzdáleno 50 m</t>
  </si>
  <si>
    <t>(10*4)*2</t>
  </si>
  <si>
    <t>-1684824323</t>
  </si>
  <si>
    <t>výkop pro zpětný zásyp obrub</t>
  </si>
  <si>
    <t>-2112883329</t>
  </si>
  <si>
    <t>-843297841</t>
  </si>
  <si>
    <t>skládka vzdálena 20 km</t>
  </si>
  <si>
    <t>(180*0,13)*10</t>
  </si>
  <si>
    <t>(13*0,13)*10</t>
  </si>
  <si>
    <t>45*10</t>
  </si>
  <si>
    <t>(0,4*0,6*12)*10</t>
  </si>
  <si>
    <t>-1083558856</t>
  </si>
  <si>
    <t>(180*0,13)*1,8</t>
  </si>
  <si>
    <t>(13*0,13)*1,80</t>
  </si>
  <si>
    <t>45*1,8</t>
  </si>
  <si>
    <t>(0,4*0,6*12)*1,8</t>
  </si>
  <si>
    <t>743059495</t>
  </si>
  <si>
    <t>1440891760</t>
  </si>
  <si>
    <t xml:space="preserve">zemní práce </t>
  </si>
  <si>
    <t>(zásypy podél obrub)</t>
  </si>
  <si>
    <t>-2069936023</t>
  </si>
  <si>
    <t xml:space="preserve">Poznámka k položce:_x000D_
Úprava pláně hutněná na Edef2 = 30 Mpa </t>
  </si>
  <si>
    <t>490</t>
  </si>
  <si>
    <t>211561111</t>
  </si>
  <si>
    <t>Výplň kamenivem do rýh odvodňovacích žeber nebo trativodů bez zhutnění, s úpravou povrchu výplně kamenivem hrubým drceným frakce 4 až 16 mm</t>
  </si>
  <si>
    <t>1957475865</t>
  </si>
  <si>
    <t>https://podminky.urs.cz/item/CS_URS_2023_01/211561111</t>
  </si>
  <si>
    <t>2,88</t>
  </si>
  <si>
    <t>212755218</t>
  </si>
  <si>
    <t>Trativody bez lože z drenážních trubek plastových flexibilních D 200 mm</t>
  </si>
  <si>
    <t>1918435958</t>
  </si>
  <si>
    <t>https://podminky.urs.cz/item/CS_URS_2023_01/212755218</t>
  </si>
  <si>
    <t>213141111</t>
  </si>
  <si>
    <t>Zřízení vrstvy z geotextilie filtrační, separační, odvodňovací, ochranné, výztužné nebo protierozní v rovině nebo ve sklonu do 1:5, šířky do 3 m</t>
  </si>
  <si>
    <t>2143088202</t>
  </si>
  <si>
    <t>https://podminky.urs.cz/item/CS_URS_2023_01/213141111</t>
  </si>
  <si>
    <t>69311081</t>
  </si>
  <si>
    <t>geotextilie netkaná separační, ochranná, filtrační, drenážní PES 300g/m2</t>
  </si>
  <si>
    <t>1219325860</t>
  </si>
  <si>
    <t>Zřízení geodrénu podél obruby</t>
  </si>
  <si>
    <t>36*2</t>
  </si>
  <si>
    <t>96*1,1845 'Přepočtené koeficientem množství</t>
  </si>
  <si>
    <t>69311090</t>
  </si>
  <si>
    <t>geotextilie netkaná separační, ochranná, filtrační, drenážní PES 800g/m2</t>
  </si>
  <si>
    <t>-1809356417</t>
  </si>
  <si>
    <t>R-pol 213-001</t>
  </si>
  <si>
    <t>D+M pás textílie šířky 0,75 bm</t>
  </si>
  <si>
    <t>991822686</t>
  </si>
  <si>
    <t>Komunikace pozemní</t>
  </si>
  <si>
    <t>564740101.R-pol</t>
  </si>
  <si>
    <t>Podklad nebo kryt z kameniva hrubého drceného vel. 0-32 mm s rozprostřením a zhutněním plochy jednotlivě do 100 m2, po zhutnění tl. 120 mm</t>
  </si>
  <si>
    <t>-1170496632</t>
  </si>
  <si>
    <t>SKL.13 (P.9)</t>
  </si>
  <si>
    <t>Konstrukce verandy (typ "F")</t>
  </si>
  <si>
    <t>564770101</t>
  </si>
  <si>
    <t>Podklad nebo kryt z kameniva hrubého drceného vel. 16-32 mm s rozprostřením a zhutněním plochy jednotlivě do 100 m2, po zhutnění tl. 250 mm</t>
  </si>
  <si>
    <t>-1566513145</t>
  </si>
  <si>
    <t>https://podminky.urs.cz/item/CS_URS_2023_01/564770101</t>
  </si>
  <si>
    <t>SKL.12 (P.8)</t>
  </si>
  <si>
    <t>Konstrukce manipulační plochy (typ "D")</t>
  </si>
  <si>
    <t>165,00+15</t>
  </si>
  <si>
    <t>564851011</t>
  </si>
  <si>
    <t>Podklad ze štěrkodrti ŠD s rozprostřením a zhutněním plochy jednotlivě do 100 m2, po zhutnění tl. 150 mm</t>
  </si>
  <si>
    <t>1608384263</t>
  </si>
  <si>
    <t>https://podminky.urs.cz/item/CS_URS_2023_01/564851011</t>
  </si>
  <si>
    <t>SKL.11 (P.7)</t>
  </si>
  <si>
    <t>Konstrukce chodníkového přejezdu (typ "A")</t>
  </si>
  <si>
    <t>Reliéfní uprava sjezdu</t>
  </si>
  <si>
    <t>2,5</t>
  </si>
  <si>
    <t>Lem reliéfní úpravy sjezdu</t>
  </si>
  <si>
    <t>Umělá vodící linie</t>
  </si>
  <si>
    <t>3,9</t>
  </si>
  <si>
    <t>Konstrukce chodníku (typ "B")</t>
  </si>
  <si>
    <t>SKL.11 (P.07)</t>
  </si>
  <si>
    <t>Reliéfní úprava chodníku</t>
  </si>
  <si>
    <t>6,40</t>
  </si>
  <si>
    <t>Lem reliéfní úpravy chodníku</t>
  </si>
  <si>
    <t>Konstrukce chodníku (typ "C")</t>
  </si>
  <si>
    <t>564920511</t>
  </si>
  <si>
    <t>Podklad nebo podsyp z R-materiálu s rozprostřením a zhutněním plochy jednotlivě do 100 m2, po zhutnění tl. 60 mm</t>
  </si>
  <si>
    <t>-1137657733</t>
  </si>
  <si>
    <t>https://podminky.urs.cz/item/CS_URS_2023_01/564920511</t>
  </si>
  <si>
    <t>567122111</t>
  </si>
  <si>
    <t>Podklad ze směsi stmelené cementem SC bez dilatačních spár, s rozprostřením a zhutněním SC C 8/10 (KSC I), po zhutnění tl. 120 mm</t>
  </si>
  <si>
    <t>-168025854</t>
  </si>
  <si>
    <t>https://podminky.urs.cz/item/CS_URS_2023_01/567122111</t>
  </si>
  <si>
    <t>577133111</t>
  </si>
  <si>
    <t>Asfaltový beton vrstva obrusná ACO 8 (ABJ) s rozprostřením a se zhutněním z nemodifikovaného asfaltu v pruhu šířky do 3 m, po zhutnění tl. 40 mm</t>
  </si>
  <si>
    <t>-779835755</t>
  </si>
  <si>
    <t>https://podminky.urs.cz/item/CS_URS_2023_01/577133111</t>
  </si>
  <si>
    <t>591411111</t>
  </si>
  <si>
    <t>Kladení dlažby z mozaiky komunikací pro pěší s vyplněním spár, s dvojím beraněním a se smetením přebytečného materiálu na vzdálenost do 3 m jednobarevné, s ložem tl. do 40 mm z kameniva</t>
  </si>
  <si>
    <t>1869272431</t>
  </si>
  <si>
    <t>https://podminky.urs.cz/item/CS_URS_2023_01/591411111</t>
  </si>
  <si>
    <t>(15 m2 z deponie)</t>
  </si>
  <si>
    <t>58381013</t>
  </si>
  <si>
    <t>kostka řezanoštípaná dlažební žula 10x10x6cm</t>
  </si>
  <si>
    <t>1981303155</t>
  </si>
  <si>
    <t>165*1,02 'Přepočtené koeficientem množství</t>
  </si>
  <si>
    <t>591441111</t>
  </si>
  <si>
    <t>Kladení dlažby z mozaiky komunikací pro pěší s vyplněním spár, s dvojím beraněním a se smetením přebytečného materiálu na vzdálenost do 3 m jednobarevné, s ložem tl. do 40 mm z cementové malty</t>
  </si>
  <si>
    <t>1009037019</t>
  </si>
  <si>
    <t>https://podminky.urs.cz/item/CS_URS_2023_01/591441111</t>
  </si>
  <si>
    <t>Poznámka k položce:_x000D_
maltové lože do tl. 40 mm</t>
  </si>
  <si>
    <t>58381010</t>
  </si>
  <si>
    <t>kostka řezanoštípaná dlažební žula 6x6x4cm</t>
  </si>
  <si>
    <t>589184050</t>
  </si>
  <si>
    <t>140*1,02 'Přepočtené koeficientem množství</t>
  </si>
  <si>
    <t>591442111</t>
  </si>
  <si>
    <t>Kladení dlažby z mozaiky komunikací pro pěší s vyplněním spár, s dvojím beraněním a se smetením přebytečného materiálu na vzdálenost do 3 m dvoubarevné a vícebarevné, s ložem tl. do 40 mm z cementové malty</t>
  </si>
  <si>
    <t>1468351481</t>
  </si>
  <si>
    <t>https://podminky.urs.cz/item/CS_URS_2023_01/591442111</t>
  </si>
  <si>
    <t>-388016139</t>
  </si>
  <si>
    <t>23*1,05 'Přepočtené koeficientem množství</t>
  </si>
  <si>
    <t>596811311</t>
  </si>
  <si>
    <t>Kladení velkoformátové dlažby pozemních komunikací a komunikací pro pěší s ložem z kameniva tl. 40 mm, s vyplněním spár, s hutněním, vibrováním a se smetením přebytečného materiálu tl. do 100 mm, velikosti dlaždic do 0,5 m2, pro plochy do 300 m2</t>
  </si>
  <si>
    <t>1438237200</t>
  </si>
  <si>
    <t>https://podminky.urs.cz/item/CS_URS_2023_01/596811311</t>
  </si>
  <si>
    <t>R-pol 583-001</t>
  </si>
  <si>
    <t>reliéfní dlažba z umělého kamene tl 50mm</t>
  </si>
  <si>
    <t>1582094557</t>
  </si>
  <si>
    <t>6,4*1,04 'Přepočtené koeficientem množství</t>
  </si>
  <si>
    <t>R-pol 583-002</t>
  </si>
  <si>
    <t>hladká kamenná deska šířka 250 mm tl 50mm</t>
  </si>
  <si>
    <t>805107092</t>
  </si>
  <si>
    <t>3,4*1,04 'Přepočtené koeficientem množství</t>
  </si>
  <si>
    <t>772991421</t>
  </si>
  <si>
    <t>Dlažby z kamene - ostatní práce impregnační nátěr včetně základního čištění jednovrstvý</t>
  </si>
  <si>
    <t>-421593383</t>
  </si>
  <si>
    <t>https://podminky.urs.cz/item/CS_URS_2023_01/772991421</t>
  </si>
  <si>
    <t>772521150</t>
  </si>
  <si>
    <t>Kladení dlažby z kamene do malty z nejvýše dvou rozdílných druhů pravoúhlých desek nebo dlaždic ve skladbě se pravidelně opakujících, tl. přes 30 do 50 mm</t>
  </si>
  <si>
    <t>-1794146785</t>
  </si>
  <si>
    <t>https://podminky.urs.cz/item/CS_URS_2023_01/772521150</t>
  </si>
  <si>
    <t>Poznámka k položce:_x000D_
maltové lože do tl. 90 mm</t>
  </si>
  <si>
    <t>R-pol 583-003</t>
  </si>
  <si>
    <t>1027019297</t>
  </si>
  <si>
    <t>2,5*1,04 'Přepočtené koeficientem množství</t>
  </si>
  <si>
    <t>R-pol 583-004</t>
  </si>
  <si>
    <t>-502681251</t>
  </si>
  <si>
    <t>R-pol 583-005</t>
  </si>
  <si>
    <t>žulová dlažba z drážkami vodící linie tl 50mm</t>
  </si>
  <si>
    <t>253934148</t>
  </si>
  <si>
    <t>3,9*1,04 'Přepočtené koeficientem množství</t>
  </si>
  <si>
    <t>599141111</t>
  </si>
  <si>
    <t>Vyplnění spár mezi silničními dílci jakékoliv tloušťky živičnou zálivkou</t>
  </si>
  <si>
    <t>-1387951958</t>
  </si>
  <si>
    <t>https://podminky.urs.cz/item/CS_URS_2023_01/599141111</t>
  </si>
  <si>
    <t>SKL.11</t>
  </si>
  <si>
    <t>podél nově osazovaných obrub a pracovních spár</t>
  </si>
  <si>
    <t>577134111</t>
  </si>
  <si>
    <t>Asfaltový beton vrstva obrusná ACO 11 (ABS) s rozprostřením a se zhutněním z nemodifikovaného asfaltu v pruhu šířky do 3 m tř. I, po zhutnění tl. 40 mm</t>
  </si>
  <si>
    <t>-1263637049</t>
  </si>
  <si>
    <t>https://podminky.urs.cz/item/CS_URS_2023_01/577134111</t>
  </si>
  <si>
    <t>Konstrukce asfaltové komunikace</t>
  </si>
  <si>
    <t>24,50</t>
  </si>
  <si>
    <t>577155112</t>
  </si>
  <si>
    <t>Asfaltový beton vrstva ložní ACL 16 (ABH) s rozprostřením a zhutněním z nemodifikovaného asfaltu v pruhu šířky do 3 m, po zhutnění tl. 60 mm</t>
  </si>
  <si>
    <t>-1585902750</t>
  </si>
  <si>
    <t>https://podminky.urs.cz/item/CS_URS_2023_01/577155112</t>
  </si>
  <si>
    <t>573211108</t>
  </si>
  <si>
    <t>Postřik spojovací PS bez posypu kamenivem z asfaltu silničního, v množství 0,40 kg/m2</t>
  </si>
  <si>
    <t>-447761156</t>
  </si>
  <si>
    <t>https://podminky.urs.cz/item/CS_URS_2023_01/573211108</t>
  </si>
  <si>
    <t>565135101</t>
  </si>
  <si>
    <t>Asfaltový beton vrstva podkladní ACP 16 (obalované kamenivo střednězrnné - OKS) s rozprostřením a zhutněním v pruhu šířky do 1,5 m, po zhutnění tl. 50 mm</t>
  </si>
  <si>
    <t>350955173</t>
  </si>
  <si>
    <t>https://podminky.urs.cz/item/CS_URS_2023_01/565135101</t>
  </si>
  <si>
    <t>573111111</t>
  </si>
  <si>
    <t>Postřik infiltrační PI z asfaltu silničního s posypem kamenivem, v množství 0,60 kg/m2</t>
  </si>
  <si>
    <t>-313448740</t>
  </si>
  <si>
    <t>https://podminky.urs.cz/item/CS_URS_2023_01/573111111</t>
  </si>
  <si>
    <t>228298466</t>
  </si>
  <si>
    <t>Poznámka k položce:_x000D_
dlažba spárovaná cementovou spárovací hmotou</t>
  </si>
  <si>
    <t>-798079310</t>
  </si>
  <si>
    <t>126*1,1 'Přepočtené koeficientem množství</t>
  </si>
  <si>
    <t>631311125</t>
  </si>
  <si>
    <t>Mazanina z betonu prostého bez zvýšených nároků na prostředí tl. přes 80 do 120 mm tř. C 20/25</t>
  </si>
  <si>
    <t>972268853</t>
  </si>
  <si>
    <t>https://podminky.urs.cz/item/CS_URS_2023_01/631311125</t>
  </si>
  <si>
    <t>126*0,1</t>
  </si>
  <si>
    <t>631319173</t>
  </si>
  <si>
    <t>Příplatek k cenám mazanin za stržení povrchu spodní vrstvy mazaniny latí před vložením výztuže nebo pletiva pro tl. obou vrstev mazaniny přes 80 do 120 mm</t>
  </si>
  <si>
    <t>-1061077124</t>
  </si>
  <si>
    <t>https://podminky.urs.cz/item/CS_URS_2023_01/631319173</t>
  </si>
  <si>
    <t>2056979402</t>
  </si>
  <si>
    <t>126*(3,033/1000)*1,15</t>
  </si>
  <si>
    <t>634662111</t>
  </si>
  <si>
    <t>Výplň dilatačních spar mazanin akrylátovým tmelem, šířka spáry do 10 mm</t>
  </si>
  <si>
    <t>502279637</t>
  </si>
  <si>
    <t>https://podminky.urs.cz/item/CS_URS_2023_01/634662111</t>
  </si>
  <si>
    <t>23,5</t>
  </si>
  <si>
    <t>634911124</t>
  </si>
  <si>
    <t>Řezání dilatačních nebo smršťovacích spár v čerstvé betonové mazanině nebo potěru šířky přes 5 do 10 mm, hloubky přes 50 do 80 mm</t>
  </si>
  <si>
    <t>1250212045</t>
  </si>
  <si>
    <t>https://podminky.urs.cz/item/CS_URS_2023_01/634911124</t>
  </si>
  <si>
    <t>916241113</t>
  </si>
  <si>
    <t>Osazení obrubníku kamenného se zřízením lože, s vyplněním a zatřením spár cementovou maltou ležatého s boční opěrou z betonu prostého, do lože z betonu prostého</t>
  </si>
  <si>
    <t>870518874</t>
  </si>
  <si>
    <t>https://podminky.urs.cz/item/CS_URS_2023_01/916241113</t>
  </si>
  <si>
    <t>Poznámka k položce:_x000D_
včetně uložení do opěry z betonu C 20/25</t>
  </si>
  <si>
    <t>58380220</t>
  </si>
  <si>
    <t>krajník kamenný žulový silniční 110x250x800-2500mm</t>
  </si>
  <si>
    <t>352421593</t>
  </si>
  <si>
    <t>48*1,02 'Přepočtené koeficientem množství</t>
  </si>
  <si>
    <t>916241213</t>
  </si>
  <si>
    <t>Osazení obrubníku kamenného se zřízením lože, s vyplněním a zatřením spár cementovou maltou stojatého s boční opěrou z betonu prostého, do lože z betonu prostého</t>
  </si>
  <si>
    <t>1170282779</t>
  </si>
  <si>
    <t>https://podminky.urs.cz/item/CS_URS_2023_01/916241213</t>
  </si>
  <si>
    <t>Chodníkový obrubník kamennný OP 7</t>
  </si>
  <si>
    <t>58380374</t>
  </si>
  <si>
    <t>obrubník kamenný žulový přímý 1000x120x250mm</t>
  </si>
  <si>
    <t>-1931512089</t>
  </si>
  <si>
    <t>122*1,02 'Přepočtené koeficientem množství</t>
  </si>
  <si>
    <t>R-pol 916-001</t>
  </si>
  <si>
    <t>Lem obruby řádkem velké žulové dlažby (140 x 140 x 140)</t>
  </si>
  <si>
    <t>-468593349</t>
  </si>
  <si>
    <t>Poznámka k položce:_x000D_
kladeno do betonového lože C 20/25</t>
  </si>
  <si>
    <t>919735111</t>
  </si>
  <si>
    <t>Řezání stávajícího živičného krytu nebo podkladu hloubky do 50 mm</t>
  </si>
  <si>
    <t>324089026</t>
  </si>
  <si>
    <t>https://podminky.urs.cz/item/CS_URS_2023_01/919735111</t>
  </si>
  <si>
    <t>Zaříznutí hrany stávající živice tl. 40 mm (Pro napojení nové konstrukce)</t>
  </si>
  <si>
    <t>Zaříznutí hrany stávající živice tl. 50 mm (Pro napojení nové konstrukce)</t>
  </si>
  <si>
    <t>Zaříznutí hrany stávající živice tl. 30 mm (Chodník)</t>
  </si>
  <si>
    <t>919735112</t>
  </si>
  <si>
    <t>Řezání stávajícího živičného krytu nebo podkladu hloubky přes 50 do 100 mm</t>
  </si>
  <si>
    <t>1542913338</t>
  </si>
  <si>
    <t>https://podminky.urs.cz/item/CS_URS_2023_01/919735112</t>
  </si>
  <si>
    <t>Zaříznutí hrany stávající živice tl. 100 mm (Pro napojení nové konstrukce)</t>
  </si>
  <si>
    <t>962052211</t>
  </si>
  <si>
    <t>Bourání zdiva železobetonového nadzákladového, objemu přes 1 m3</t>
  </si>
  <si>
    <t>885737123</t>
  </si>
  <si>
    <t>https://podminky.urs.cz/item/CS_URS_2023_01/962052211</t>
  </si>
  <si>
    <t>Demolice stávajících drobných základů a zídek</t>
  </si>
  <si>
    <t>R-pol 919-001</t>
  </si>
  <si>
    <t>Odstranění stávajícího bezpečnostního zábradlí včetně základových bločků</t>
  </si>
  <si>
    <t>98159913</t>
  </si>
  <si>
    <t>R-pol 919-002</t>
  </si>
  <si>
    <t>Demontáž stávajících poklopů kanalizačních šachet</t>
  </si>
  <si>
    <t>-1196425158</t>
  </si>
  <si>
    <t>R-pol 919-003</t>
  </si>
  <si>
    <t>Odbourání a zarovnání vstupů kanalizačních šachet</t>
  </si>
  <si>
    <t>1576959929</t>
  </si>
  <si>
    <t>997221551</t>
  </si>
  <si>
    <t>Vodorovná doprava suti bez naložení, ale se složením a s hrubým urovnáním ze sypkých materiálů, na vzdálenost do 1 km</t>
  </si>
  <si>
    <t>-986006161</t>
  </si>
  <si>
    <t>https://podminky.urs.cz/item/CS_URS_2023_01/997221551</t>
  </si>
  <si>
    <t xml:space="preserve">Frézování stávající živičné vozovky </t>
  </si>
  <si>
    <t>110,998</t>
  </si>
  <si>
    <t>štěrk a podkladní vrstvy</t>
  </si>
  <si>
    <t>64,38</t>
  </si>
  <si>
    <t>997221559</t>
  </si>
  <si>
    <t>Vodorovná doprava suti bez naložení, ale se složením a s hrubým urovnáním Příplatek k ceně za každý další i započatý 1 km přes 1 km</t>
  </si>
  <si>
    <t>609524138</t>
  </si>
  <si>
    <t>https://podminky.urs.cz/item/CS_URS_2023_01/997221559</t>
  </si>
  <si>
    <t>175,378*19</t>
  </si>
  <si>
    <t>997221561</t>
  </si>
  <si>
    <t>Vodorovná doprava suti bez naložení, ale se složením a s hrubým urovnáním z kusových materiálů, na vzdálenost do 1 km</t>
  </si>
  <si>
    <t>-729769387</t>
  </si>
  <si>
    <t>https://podminky.urs.cz/item/CS_URS_2023_01/997221561</t>
  </si>
  <si>
    <t>zámková dlažba</t>
  </si>
  <si>
    <t>46,80</t>
  </si>
  <si>
    <t>Vytrhání obrub silničních ležatých</t>
  </si>
  <si>
    <t>24,65</t>
  </si>
  <si>
    <t>Vytrhání obrub krajníků obrubníků stojatých</t>
  </si>
  <si>
    <t>5,945</t>
  </si>
  <si>
    <t>0,683</t>
  </si>
  <si>
    <t>997221569</t>
  </si>
  <si>
    <t>593471439</t>
  </si>
  <si>
    <t>https://podminky.urs.cz/item/CS_URS_2023_01/997221569</t>
  </si>
  <si>
    <t>80,958*19</t>
  </si>
  <si>
    <t>997221615</t>
  </si>
  <si>
    <t>328837264</t>
  </si>
  <si>
    <t>https://podminky.urs.cz/item/CS_URS_2023_01/997221615</t>
  </si>
  <si>
    <t>997221645</t>
  </si>
  <si>
    <t>Poplatek za uložení stavebního odpadu na skládce (skládkovné) asfaltového bez obsahu dehtu zatříděného do Katalogu odpadů pod kódem 17 03 02</t>
  </si>
  <si>
    <t>-1851493649</t>
  </si>
  <si>
    <t>https://podminky.urs.cz/item/CS_URS_2023_01/997221645</t>
  </si>
  <si>
    <t>997221655</t>
  </si>
  <si>
    <t>Poplatek za uložení stavebního odpadu na skládce (skládkovné) zeminy a kamení zatříděného do Katalogu odpadů pod kódem 17 05 04</t>
  </si>
  <si>
    <t>294613913</t>
  </si>
  <si>
    <t>https://podminky.urs.cz/item/CS_URS_2023_01/997221655</t>
  </si>
  <si>
    <t>998223011</t>
  </si>
  <si>
    <t>Přesun hmot pro pozemní komunikace s krytem dlážděným dopravní vzdálenost do 200 m jakékoliv délky objektu</t>
  </si>
  <si>
    <t>283738576</t>
  </si>
  <si>
    <t>https://podminky.urs.cz/item/CS_URS_2023_01/998223011</t>
  </si>
  <si>
    <t>998223091</t>
  </si>
  <si>
    <t>Přesun hmot pro pozemní komunikace s krytem dlážděným Příplatek k ceně za zvětšený přesun přes vymezenou největší dopravní vzdálenost do 1000 m</t>
  </si>
  <si>
    <t>-843271689</t>
  </si>
  <si>
    <t>https://podminky.urs.cz/item/CS_URS_2023_01/998223091</t>
  </si>
  <si>
    <t>Ostatní</t>
  </si>
  <si>
    <t>R-pol OST-001</t>
  </si>
  <si>
    <t>Ochrana stávajícího stromu po dobu stavby</t>
  </si>
  <si>
    <t>512</t>
  </si>
  <si>
    <t>1333835319</t>
  </si>
  <si>
    <t>Poznámka k položce:_x000D_
ochrana kmenu bedněním a ochrana kořenového systému</t>
  </si>
  <si>
    <t>R-pol OST-002</t>
  </si>
  <si>
    <t>Nabetonování stávajících kanalizačních šachet</t>
  </si>
  <si>
    <t>-1476364550</t>
  </si>
  <si>
    <t>Poznámka k položce:_x000D_
Na jednu šachtu:_x000D_
- 12 trnů z armovacího železa průměr 8 mm o delce jednoho 15 cm včetně navrtání do stávající konstrukce_x000D_
- nadbetonávka šachty (límec do bednění) celkem 0,036 m3 betonu C30/37 XF 4_x000D_
- osazení demontovaného rámu a poklopu z deponie</t>
  </si>
  <si>
    <t>R-pol OST-003</t>
  </si>
  <si>
    <t>Výšková úprava povrchových znaků stávajících IS</t>
  </si>
  <si>
    <t>1720869109</t>
  </si>
  <si>
    <t>Poznámka k položce:_x000D_
"hrnečky" vodovodních šoupat</t>
  </si>
  <si>
    <t>SO 03 - Gastrotechnologie (GA)</t>
  </si>
  <si>
    <t>GA - Gastrotechnologie</t>
  </si>
  <si>
    <t>GA</t>
  </si>
  <si>
    <t>Gastrotechnologie</t>
  </si>
  <si>
    <t>R-pol GA-00001</t>
  </si>
  <si>
    <t>Pracovní stůl s dřezem</t>
  </si>
  <si>
    <t>1605884715</t>
  </si>
  <si>
    <t>Poznámka k položce:_x000D_
- použitý materiál : nerezový plech tl.1mm, povrch scotchbrite  _x000D_
- prostor pro chladicí stůl a mrazicí skříň _x000D_
- dřez 290 x 400 x 250 mm vpravo _x000D_
- v části police ve výšce 150mm _x000D_
- vč. stojánkové baterie _x000D_
- pravý, levý a zadní lem _x000D_
- rozměr: 3000 x 700 x 900 mm</t>
  </si>
  <si>
    <t>R-pol GA-00002</t>
  </si>
  <si>
    <t>Chladicí stůl dvousekcový</t>
  </si>
  <si>
    <t>1376532607</t>
  </si>
  <si>
    <t>Poznámka k položce:_x000D_
- včetně chladicí jednotky _x000D_
- regulace teploty -2°C až +8°C _x000D_
- zadní lem 40 mm _x000D_
- 2 x 2 chlazené zásuvky _x000D_
- bez pracovní desky _x000D_
- rozměr: 1436 x 685 x 850 mm _x000D_
- příkon el. ca 1 kW / 230V</t>
  </si>
  <si>
    <t>R-pol GA-00003</t>
  </si>
  <si>
    <t>Mrazicí skříň podstolová</t>
  </si>
  <si>
    <t>-1413481564</t>
  </si>
  <si>
    <t>Poznámka k položce:_x000D_
- rozsah teplot -10°C až -25°C _x000D_
- bílé provedení _x000D_
- statické chlazení _x000D_
- zabudovaný zámek _x000D_
- možnost přehození otvírání dveří _x000D_
- snadno vyměnitelné těsnění _x000D_
- rozměr: 600 x 600 x 820 mm _x000D_
- příkon el. ca 0,2 kW / 230V</t>
  </si>
  <si>
    <t>R-pol GA-00004</t>
  </si>
  <si>
    <t>Nástěnná police</t>
  </si>
  <si>
    <t>972394214</t>
  </si>
  <si>
    <t>Poznámka k položce:_x000D_
- použitý materiál : nerezový plech tl.1mm, povrch scotchbrite _x000D_
- se stavitelnou výškou _x000D_
- rozměr: 1050 x 300 mm</t>
  </si>
  <si>
    <t>R-pol GA-00005</t>
  </si>
  <si>
    <t>-286798697</t>
  </si>
  <si>
    <t>Poznámka k položce:_x000D_
- použitý materiál : nerezový plech tl.1mm, povrch scotchbrite  _x000D_
- se stavitelnou výškou _x000D_
- rozměr: 750 x 300 mm</t>
  </si>
  <si>
    <t>R-pol GA-00006</t>
  </si>
  <si>
    <t>Pracovní stůl s dvěma dřezy</t>
  </si>
  <si>
    <t>-250393608</t>
  </si>
  <si>
    <t>Poznámka k položce:_x000D_
- použitý materiál : nerezový plech tl.1mm, povrch scotchbrite  _x000D_
- prostor pro mycí stroj_x000D_
- dřez 400 x 400 mm v pravé části _x000D_
- dřez 400 x 500 mm vlevo _x000D_
- v části roštová police ve výšce 150mm _x000D_
- vč. stojánkových baterií s oplachovou sprchou _x000D_
- pravý a zadní lem</t>
  </si>
  <si>
    <t>R-pol GA-00007</t>
  </si>
  <si>
    <t>Mycí stroj na nádobí</t>
  </si>
  <si>
    <t>424354245</t>
  </si>
  <si>
    <t>Poznámka k položce:_x000D_
- rozměr koše 500 x 500 mm _x000D_
- dvouplášťový _x000D_
- odpadové čerpadlo _x000D_
- dávkovač mycího a oplachového prostředku _x000D_
- vč. košů - rozměr: 600 x 600 x 820 mm _x000D_
- příkon el. ca 5 kW / 230V</t>
  </si>
  <si>
    <t>R-pol GA-00008</t>
  </si>
  <si>
    <t>927195435</t>
  </si>
  <si>
    <t>Poznámka k položce:_x000D_
- použitý materiál : nerezový plech tl.1mm, povrch scotchbrite  _x000D_
- se stavitelnou výškou _x000D_
- rozměr: 1200 x 300 mm</t>
  </si>
  <si>
    <t>R-pol GA-00009</t>
  </si>
  <si>
    <t>Pracovní stůl uzavřený</t>
  </si>
  <si>
    <t>1729283097</t>
  </si>
  <si>
    <t>Poznámka k položce:_x000D_
- použitý materiál : nerezový plech tl.1mm, povrch scotchbrite  _x000D_
- prostor pro chladicí stůl _x000D_
- v části police ve výšce 150mm _x000D_
- levý lem _x000D_
- úprava dle projektu interiéru _x000D_
- rozměr: 2350 x 700 x 900 mm</t>
  </si>
  <si>
    <t>R-pol GA-00010</t>
  </si>
  <si>
    <t>-1737706447</t>
  </si>
  <si>
    <t>R-pol GA-00011</t>
  </si>
  <si>
    <t>El. kontaktní gril dvojitý na polici</t>
  </si>
  <si>
    <t>1097765833</t>
  </si>
  <si>
    <t>Poznámka k položce:_x000D_
- nerezový _x000D_
- odkapová miska _x000D_
- litinové konrtaktní plochy s nepřilnavým povrchem _x000D_
- přesná regulace teploty ohřevu _x000D_
- kontrolka chodu  _x000D_
- rozměr: 600 x 400 x 250 mm _x000D_
- příkon el. ca 3,5 kW / 230V</t>
  </si>
  <si>
    <t>R-pol GA-00012</t>
  </si>
  <si>
    <t>El. vysokorychlostní hybridní pec</t>
  </si>
  <si>
    <t>-1234767501</t>
  </si>
  <si>
    <t>Poznámka k položce:_x000D_
- kombinace horký vzduch a mikrovlnné záření _x000D_
- barevný plně dotykový displej _x000D_
- katalytický filtr _x000D_
- poloautomatický proces čištění s automatickým ochlazením _x000D_
- hygienická pečící komora z nerezové oceli  _x000D_
- ukládání jednotlivých programů přípravy _x000D_
- možnost nastavení dvou různých teplot předehřátí _x000D_
- obrazové a zvukové upozornění na konci programu _x000D_
- funkce připomenutí čištění _x000D_
- připojení přes USB pro přenos programů _x000D_
- funkce zchlazení _x000D_
- držák kamene, naběrák, USB disk, čisticí a ochranná chemie _x000D_
- rozměr: 450 x 650 x 570 mm _x000D_
- příkon el. ca 3 kW / 230V</t>
  </si>
  <si>
    <t>R-pol GA-00013</t>
  </si>
  <si>
    <t>Pracovní stůl uzavřený s vestavěným umývadlem</t>
  </si>
  <si>
    <t>269414883</t>
  </si>
  <si>
    <t>Poznámka k položce:_x000D_
- použitý materiál : nerezový plech tl.1mm, povrch scotchbrite, pracovní deska tl.40mm _x000D_
- umývadlo GN 1/2 s baterií s dlouhou pákou _x000D_
- prostor pro chladicí skříň _x000D_
- posuvná dvířka _x000D_
- dvojitý zadní lem v=40mm _x000D_
- základní výška stolu 900 mm _x000D_
- police _x000D_
- rozměr: 1950 x 700 x 900 mm</t>
  </si>
  <si>
    <t>R-pol GA-00014</t>
  </si>
  <si>
    <t>Chladící skříň prosklená podstolová</t>
  </si>
  <si>
    <t>-895437602</t>
  </si>
  <si>
    <t>Poznámka k položce:_x000D_
- dveře z izolačního skla _x000D_
- teplotní rozsah: 0°C až +15°C _x000D_
- ventilátor _x000D_
- mechanické ovládání _x000D_
- vnější digitální ukazatel teploty _x000D_
- zámek dveří _x000D_
- rozměr: 600 x 600 x 820 mm _x000D_
- příkon el. ca 0,2 kW</t>
  </si>
  <si>
    <t>R-pol GA-00015</t>
  </si>
  <si>
    <t>Chladicí skříň</t>
  </si>
  <si>
    <t>-1008523606</t>
  </si>
  <si>
    <t>Poznámka k položce:_x000D_
- rozsah teplot -2°C až +10°C _x000D_
- plné dveře _x000D_
- ventilované chlazení _x000D_
- digitální termostat _x000D_
- automatické odmrazování _x000D_
- výškově nastavitelné rošty _x000D_
- výškově stavitelné nožičky _x000D_
- rozměr: 600 x 600 x 1600 mm _x000D_
- příkon el. ca 0,2 kW /230V</t>
  </si>
  <si>
    <t>R-pol GA-00016</t>
  </si>
  <si>
    <t>Skladový regál</t>
  </si>
  <si>
    <t>-2106306908</t>
  </si>
  <si>
    <t>Poznámka k položce:_x000D_
- kovový regál s komaxitovým nátěrem _x000D_
- nosnost 100 kg police _x000D_
- rozměr: 1000 x 450 x 1800 mm</t>
  </si>
  <si>
    <t>R-pol GA-00017</t>
  </si>
  <si>
    <t>Montáž, doprava a zaškolení obsluhy</t>
  </si>
  <si>
    <t>komplet</t>
  </si>
  <si>
    <t>-1768454422</t>
  </si>
  <si>
    <t>SO 04 - Odběrné plynové zařízení (OPZ)</t>
  </si>
  <si>
    <t>OPZ - Odběrné plynové zařízení</t>
  </si>
  <si>
    <t>OPZ</t>
  </si>
  <si>
    <t>Odběrné plynové zařízení</t>
  </si>
  <si>
    <t>R-pol OPZ-00001</t>
  </si>
  <si>
    <t>Potrubí měděné tvrdé spojované měkkým pájením D 35x1,5</t>
  </si>
  <si>
    <t>-785898034</t>
  </si>
  <si>
    <t>Poznámka k položce:_x000D_
nízkotlaké plynovodní potrubí v objektu</t>
  </si>
  <si>
    <t>R-pol OPZ-00002</t>
  </si>
  <si>
    <t>Potrubí měděné tvrdé spojované měkkým pájením D 22x1,5</t>
  </si>
  <si>
    <t>-294736593</t>
  </si>
  <si>
    <t>Poznámka k položce:_x000D_
Napojení plynového kotle</t>
  </si>
  <si>
    <t>R-pol OPZ-00003</t>
  </si>
  <si>
    <t>Ocelová chránička pro plynovod DN65</t>
  </si>
  <si>
    <t>-1897634288</t>
  </si>
  <si>
    <t>Poznámka k položce:_x000D_
Při průchodu stěnou, stropem</t>
  </si>
  <si>
    <t>R-pol OPZ-00004</t>
  </si>
  <si>
    <t>Demontáž stávající plynoměrné skříně, vč, plynoměru, armatur v plynoměrném pilíři</t>
  </si>
  <si>
    <t>2070403714</t>
  </si>
  <si>
    <t>R-pol OPZ-00005</t>
  </si>
  <si>
    <t>Napojení na stávající plynovodní potrubí</t>
  </si>
  <si>
    <t>1460659102</t>
  </si>
  <si>
    <t>Poznámka k položce:_x000D_
Bod napojení -  PE63, bod napojení nutno ověřit na stavbě!</t>
  </si>
  <si>
    <t>R-pol OPZ-00006</t>
  </si>
  <si>
    <t>Ocelové potrubí DN50</t>
  </si>
  <si>
    <t>1899772119</t>
  </si>
  <si>
    <t>R-pol OPZ-00007</t>
  </si>
  <si>
    <t>Kulový kohout DN25</t>
  </si>
  <si>
    <t>-866773825</t>
  </si>
  <si>
    <t>Poznámka k položce:_x000D_
Kulový kohout určený pro zemní plyn  Plynná paliva první, druhé, nebo třetí třídy podle ČSN EN 437/1996</t>
  </si>
  <si>
    <t>R-pol OPZ-00008</t>
  </si>
  <si>
    <t>Kulový kohout DN32</t>
  </si>
  <si>
    <t>29567191</t>
  </si>
  <si>
    <t>R-pol OPZ-00009</t>
  </si>
  <si>
    <t>Regulační a měřící nika 600/600/250mm</t>
  </si>
  <si>
    <t>522917053</t>
  </si>
  <si>
    <t>Poznámka k položce:_x000D_
Umístěna na fasádě objektu</t>
  </si>
  <si>
    <t>R-pol OPZ-00010</t>
  </si>
  <si>
    <t>plynoměr G 6 ( Qmin = 0,06 m3/h; Qmax = 10 m3/h ); rozteč plynoměru 250 mm</t>
  </si>
  <si>
    <t>-147868001</t>
  </si>
  <si>
    <t>Poznámka k položce:_x000D_
Měření spotřeby zemního plynu bude prováděno plynoměrem určeným PPa.s.</t>
  </si>
  <si>
    <t>R-pol OPZ-00011</t>
  </si>
  <si>
    <t>regulátor tlaku plynu B10 (Q=10 m3/h);</t>
  </si>
  <si>
    <t>-19396679</t>
  </si>
  <si>
    <t>Poznámka k položce:_x000D_
vstupní přetlak 50-500 kPa, výstupní přetlak 2 kPa, průtok zemního plynu max. 10 m3/h. Umístění regulátoru, připojování a provoz bude proveden v souladu s TPG 609 01.</t>
  </si>
  <si>
    <t>R-pol OPZ-00012</t>
  </si>
  <si>
    <t>Informativní tabulky ohledně umístění HUP</t>
  </si>
  <si>
    <t>-816628818</t>
  </si>
  <si>
    <t>Poznámka k položce:_x000D_
výstražný nápis s informací o ochranném prostoru zakazující práci a otevřeným ohněm a kouřením v okruhu 1,5 m od zařízení.</t>
  </si>
  <si>
    <t>R-pol OPZ-00013</t>
  </si>
  <si>
    <t>Uzamykazelná dvířka pro HUP</t>
  </si>
  <si>
    <t>1802767262</t>
  </si>
  <si>
    <t>R-pol OPZ-00014</t>
  </si>
  <si>
    <t>Montážní a těsnící materiál</t>
  </si>
  <si>
    <t>-436396351</t>
  </si>
  <si>
    <t>R-pol OPZ-00015</t>
  </si>
  <si>
    <t>Zkouška těsnosti plynovodního potrubí</t>
  </si>
  <si>
    <t>-1235601583</t>
  </si>
  <si>
    <t>Poznámka k položce:_x000D_
Zkouška těsnosti vč. stávajícího PE potrubí vedeného v zemině + vypracování protokolu o zkoušce těsnosti</t>
  </si>
  <si>
    <t>R-pol OPZ-00016</t>
  </si>
  <si>
    <t>Montážní práce - montáž potrubí</t>
  </si>
  <si>
    <t>-2122067288</t>
  </si>
  <si>
    <t>R-pol OPZ-00017</t>
  </si>
  <si>
    <t>Výkop zářezu pro podzemní vedení v hornině 1-4</t>
  </si>
  <si>
    <t>-368069578</t>
  </si>
  <si>
    <t>SO 05 - Elektroinstalace (SIL+SLA)</t>
  </si>
  <si>
    <t>SIL/SLA - Elektroinstalace</t>
  </si>
  <si>
    <t xml:space="preserve">    D1 - Bourací práce</t>
  </si>
  <si>
    <t xml:space="preserve">    D2 - C21M - Elektromontáže</t>
  </si>
  <si>
    <t xml:space="preserve">    D3 - Hromosvod</t>
  </si>
  <si>
    <t xml:space="preserve">    D4 - Revize, DSPS, zkoušky</t>
  </si>
  <si>
    <t xml:space="preserve">    D5 - Materiály</t>
  </si>
  <si>
    <t>SIL/SLA</t>
  </si>
  <si>
    <t>Elektroinstalace</t>
  </si>
  <si>
    <t>D1</t>
  </si>
  <si>
    <t>Bourací práce</t>
  </si>
  <si>
    <t>R-pol EL-00001</t>
  </si>
  <si>
    <t>Drážkování</t>
  </si>
  <si>
    <t>-409503100</t>
  </si>
  <si>
    <t>R-pol EL-00002</t>
  </si>
  <si>
    <t>Krabice (KP, KO, KR, KT)</t>
  </si>
  <si>
    <t>398199499</t>
  </si>
  <si>
    <t>R-pol EL-00003</t>
  </si>
  <si>
    <t>Provrtání do vel. 40</t>
  </si>
  <si>
    <t>-1431355146</t>
  </si>
  <si>
    <t>R-pol EL-00004</t>
  </si>
  <si>
    <t>Rozvaděč</t>
  </si>
  <si>
    <t>1639323949</t>
  </si>
  <si>
    <t>D2</t>
  </si>
  <si>
    <t>C21M - Elektromontáže</t>
  </si>
  <si>
    <t>R-pol EL-00005</t>
  </si>
  <si>
    <t>trubka plastová ohebná instalační mikrotrubička</t>
  </si>
  <si>
    <t>-2082515718</t>
  </si>
  <si>
    <t>R-pol EL-00006</t>
  </si>
  <si>
    <t>trubka plastová ohebná instalační průměr 16mm (PO)</t>
  </si>
  <si>
    <t>-1524064428</t>
  </si>
  <si>
    <t>R-pol EL-00007</t>
  </si>
  <si>
    <t>trubka plastová ohebná instalační průměr 23mm (PO)</t>
  </si>
  <si>
    <t>-1611498084</t>
  </si>
  <si>
    <t>R-pol EL-00008</t>
  </si>
  <si>
    <t>trubka KOPODUR 63, volně</t>
  </si>
  <si>
    <t>-1820287947</t>
  </si>
  <si>
    <t>R-pol EL-00009</t>
  </si>
  <si>
    <t>krabice přístrojová (1901, KU 68/1, KP 67, KP 68; KZ 3) bez zapojení</t>
  </si>
  <si>
    <t>-99487084</t>
  </si>
  <si>
    <t>R-pol EL-00010</t>
  </si>
  <si>
    <t>krabice odbočná s víčkem (1902, KO 68, KU 68) kruhová bez zapojení</t>
  </si>
  <si>
    <t>1484477652</t>
  </si>
  <si>
    <t>R-pol EL-00011</t>
  </si>
  <si>
    <t>krabice odbočná s víčkem a svork. (1903, KR 68) kruhová vč. zapojení</t>
  </si>
  <si>
    <t>2045031430</t>
  </si>
  <si>
    <t>R-pol EL-00012</t>
  </si>
  <si>
    <t>Montáž podl. kr.</t>
  </si>
  <si>
    <t>-1322809545</t>
  </si>
  <si>
    <t>R-pol EL-00013</t>
  </si>
  <si>
    <t>ukončení vodiče v rozvaděči vč. zapojení a koncovky do 2.5mm2</t>
  </si>
  <si>
    <t>619529893</t>
  </si>
  <si>
    <t>R-pol EL-00014</t>
  </si>
  <si>
    <t>ukončení vodiče UTP, osazení koncovkou</t>
  </si>
  <si>
    <t>29726264</t>
  </si>
  <si>
    <t>R-pol EL-00015</t>
  </si>
  <si>
    <t>spínač nástěnný prostředí obyčejné 1-pólový řazení 1</t>
  </si>
  <si>
    <t>482238947</t>
  </si>
  <si>
    <t>R-pol EL-00016</t>
  </si>
  <si>
    <t>sériový přepínač nástěnný prostředí obyčejné řazení 5</t>
  </si>
  <si>
    <t>2055323199</t>
  </si>
  <si>
    <t>R-pol EL-00017</t>
  </si>
  <si>
    <t>střídavý přepínač nástěnný prostředí obyčejné řazení 6</t>
  </si>
  <si>
    <t>-1932335178</t>
  </si>
  <si>
    <t>R-pol EL-00018</t>
  </si>
  <si>
    <t>střídavý přepínač nástěnný prostředí vlhké řazení 6</t>
  </si>
  <si>
    <t>1586561192</t>
  </si>
  <si>
    <t>R-pol EL-00019</t>
  </si>
  <si>
    <t>spínač nástěnný prostředí zapuštěný do vlhka- řazení 1</t>
  </si>
  <si>
    <t>-5846519</t>
  </si>
  <si>
    <t>R-pol EL-00020</t>
  </si>
  <si>
    <t>zásuvka v krabici prostředí obyčejné 10/16A 250V 2P+Z</t>
  </si>
  <si>
    <t>1042480231</t>
  </si>
  <si>
    <t>R-pol EL-00021</t>
  </si>
  <si>
    <t>zásuvka v krabici prostředí vlhké 10/16A 250V 2P+Z</t>
  </si>
  <si>
    <t>370087452</t>
  </si>
  <si>
    <t>R-pol EL-00022</t>
  </si>
  <si>
    <t>montáž oceloplech. rozvodnic do 20kg</t>
  </si>
  <si>
    <t>2124086821</t>
  </si>
  <si>
    <t>R-pol EL-00023</t>
  </si>
  <si>
    <t>montáž pohybové čidlo</t>
  </si>
  <si>
    <t>1834602155</t>
  </si>
  <si>
    <t>R-pol EL-00024</t>
  </si>
  <si>
    <t>montáž svítidla</t>
  </si>
  <si>
    <t>-1581387350</t>
  </si>
  <si>
    <t>R-pol EL-00025</t>
  </si>
  <si>
    <t>montáž TOTAL/CENTRAL STOP</t>
  </si>
  <si>
    <t>-1237512584</t>
  </si>
  <si>
    <t>R-pol EL-00026</t>
  </si>
  <si>
    <t>CYKY 2Ax1.5mm2 (CYKY 2O1.5) 750V (PO)</t>
  </si>
  <si>
    <t>-1519994420</t>
  </si>
  <si>
    <t>R-pol EL-00027</t>
  </si>
  <si>
    <t>CYKH-V-J 3x6</t>
  </si>
  <si>
    <t>-738327025</t>
  </si>
  <si>
    <t>R-pol EL-00028</t>
  </si>
  <si>
    <t>CYKH-V-O 2x2,5</t>
  </si>
  <si>
    <t>-371411372</t>
  </si>
  <si>
    <t>R-pol EL-00029</t>
  </si>
  <si>
    <t>CYKH-V-O 3x1,5</t>
  </si>
  <si>
    <t>-2086116296</t>
  </si>
  <si>
    <t>R-pol EL-00030</t>
  </si>
  <si>
    <t>CYKY 3Bx1.5mm2 (CYKY 3J1.5) 750V (PO)</t>
  </si>
  <si>
    <t>-1298260955</t>
  </si>
  <si>
    <t>R-pol EL-00031</t>
  </si>
  <si>
    <t>CYKY 3Cx2.5mm2 (CYKY 3J2.5) 750V (PO)</t>
  </si>
  <si>
    <t>721289858</t>
  </si>
  <si>
    <t>R-pol EL-00032</t>
  </si>
  <si>
    <t>CYKY 4Bx16mm2 (CYKY 4J16) 750V (PO)</t>
  </si>
  <si>
    <t>-815282727</t>
  </si>
  <si>
    <t>R-pol EL-00033</t>
  </si>
  <si>
    <t>CYKY 4Bx25mm2 750V (PO)</t>
  </si>
  <si>
    <t>-817470056</t>
  </si>
  <si>
    <t>R-pol EL-00034</t>
  </si>
  <si>
    <t>CYKY 5Cx1.5mm2 (CYKY 5J1.5) 750V (PO)</t>
  </si>
  <si>
    <t>1849389418</t>
  </si>
  <si>
    <t>R-pol EL-00035</t>
  </si>
  <si>
    <t>CYKY 5Cx2.5mm2 (CYKY 5J2.5) 750V (PO)</t>
  </si>
  <si>
    <t>1383234873</t>
  </si>
  <si>
    <t>R-pol EL-00036</t>
  </si>
  <si>
    <t>CY 2.5mm2 (H07V-U) zelenožlutý (VU)</t>
  </si>
  <si>
    <t>1979783415</t>
  </si>
  <si>
    <t>R-pol EL-00037</t>
  </si>
  <si>
    <t>CY 4mm2 (H07V-U) zelenožlutý (VU)</t>
  </si>
  <si>
    <t>783187017</t>
  </si>
  <si>
    <t>R-pol EL-00038</t>
  </si>
  <si>
    <t>CY 16mm2 (H07V-U) zelenožlutý (VU)</t>
  </si>
  <si>
    <t>-1210506445</t>
  </si>
  <si>
    <t>R-pol EL-00039</t>
  </si>
  <si>
    <t>CYKY 5Cx6mm2 (PU)</t>
  </si>
  <si>
    <t>-1972055974</t>
  </si>
  <si>
    <t>R-pol EL-00040</t>
  </si>
  <si>
    <t>osazení hmoždinky/příchytky do cihlového zdiva HM 8</t>
  </si>
  <si>
    <t>1039068436</t>
  </si>
  <si>
    <t>R-pol EL-00041</t>
  </si>
  <si>
    <t>montáž elektroměru</t>
  </si>
  <si>
    <t>458274953</t>
  </si>
  <si>
    <t>R-pol EL-00042</t>
  </si>
  <si>
    <t>vodič UTP Cat.6</t>
  </si>
  <si>
    <t>-761994985</t>
  </si>
  <si>
    <t>R-pol EL-00043</t>
  </si>
  <si>
    <t>datová zásuvka RJ 45</t>
  </si>
  <si>
    <t>-824447259</t>
  </si>
  <si>
    <t>R-pol EL-00044</t>
  </si>
  <si>
    <t>fólie výstražná z PVC šířky 33cm</t>
  </si>
  <si>
    <t>434025073</t>
  </si>
  <si>
    <t>R-pol EL-00045</t>
  </si>
  <si>
    <t>Přidružené výkony, navazující a pomocný materiál</t>
  </si>
  <si>
    <t>-654248814</t>
  </si>
  <si>
    <t>D3</t>
  </si>
  <si>
    <t>Hromosvod</t>
  </si>
  <si>
    <t>R-pol EL-00046</t>
  </si>
  <si>
    <t>uzemění v zemi FeZn 10 a FeZn 30/4 vč. svorek, propojení a izolace spojů</t>
  </si>
  <si>
    <t>-1364594667</t>
  </si>
  <si>
    <t>R-pol EL-00047</t>
  </si>
  <si>
    <t>jímací tyč do 3m délky vč. upevnění</t>
  </si>
  <si>
    <t>-1268523894</t>
  </si>
  <si>
    <t>R-pol EL-00048</t>
  </si>
  <si>
    <t>svorky hromosvodové do 2 šroubu (SS, SR 03)</t>
  </si>
  <si>
    <t>1343976423</t>
  </si>
  <si>
    <t>R-pol EL-00049</t>
  </si>
  <si>
    <t>svorky hromosvodové nad 2 šrouby (ST, SJ, SK, SZ, SR01, 02)</t>
  </si>
  <si>
    <t>-594005376</t>
  </si>
  <si>
    <t>R-pol EL-00050</t>
  </si>
  <si>
    <t>tyčový zemnič vč. zaražení do země a připojení do 2m</t>
  </si>
  <si>
    <t>-1492768869</t>
  </si>
  <si>
    <t>R-pol EL-00051</t>
  </si>
  <si>
    <t>ochranný úhelník nebo trubka s držáky do cihel</t>
  </si>
  <si>
    <t>-1135916719</t>
  </si>
  <si>
    <t>R-pol EL-00052</t>
  </si>
  <si>
    <t>označení svodu štítky smalt/umělá hmota</t>
  </si>
  <si>
    <t>203298715</t>
  </si>
  <si>
    <t>R-pol EL-00053</t>
  </si>
  <si>
    <t>tvarováni mont. dílu - jímače, ochranné trubky, úhelníky</t>
  </si>
  <si>
    <t>-1277661810</t>
  </si>
  <si>
    <t>R-pol EL-00054</t>
  </si>
  <si>
    <t>montáž uzemňovacího drátu AlMgSi průměr 8mm vč. podpěr</t>
  </si>
  <si>
    <t>-1584219457</t>
  </si>
  <si>
    <t>Revize, DSPS, zkoušky</t>
  </si>
  <si>
    <t>R-pol EL-00055</t>
  </si>
  <si>
    <t>Celk.prohl.el.zaříz.a vyhot.rev.zp.do 50.tis.mont. - hromosvod</t>
  </si>
  <si>
    <t>482062114</t>
  </si>
  <si>
    <t>R-pol EL-00056</t>
  </si>
  <si>
    <t>Celk.prohl.el.zař.a vyhot.zpr.do 250.tis.mont.pr.</t>
  </si>
  <si>
    <t>-771218994</t>
  </si>
  <si>
    <t>R-pol EL-00057</t>
  </si>
  <si>
    <t>Doprava materiálu</t>
  </si>
  <si>
    <t>404515569</t>
  </si>
  <si>
    <t>R-pol EL-00058</t>
  </si>
  <si>
    <t>Hrubý úklid - 6 hodin</t>
  </si>
  <si>
    <t>199878297</t>
  </si>
  <si>
    <t>R-pol EL-00059</t>
  </si>
  <si>
    <t>Měření zemního odporu pro 1 zemnič</t>
  </si>
  <si>
    <t>zemnič</t>
  </si>
  <si>
    <t>-1090303530</t>
  </si>
  <si>
    <t>R-pol EL-00060</t>
  </si>
  <si>
    <t>Recyklační poplatky</t>
  </si>
  <si>
    <t>-1949307804</t>
  </si>
  <si>
    <t>D5</t>
  </si>
  <si>
    <t>Materiály</t>
  </si>
  <si>
    <t>R-pol EL-00061</t>
  </si>
  <si>
    <t>doběhové relé</t>
  </si>
  <si>
    <t>2061553018</t>
  </si>
  <si>
    <t>R-pol EL-00062</t>
  </si>
  <si>
    <t>elektroměrový rozvaděč ER 513, In 80 A</t>
  </si>
  <si>
    <t>-7666411</t>
  </si>
  <si>
    <t>R-pol EL-00063</t>
  </si>
  <si>
    <t>LED svítidlo exteriér nástěnné 10 W</t>
  </si>
  <si>
    <t>686055339</t>
  </si>
  <si>
    <t>R-pol EL-00064</t>
  </si>
  <si>
    <t>LED svítidlo nástěnné nad umyvadlem</t>
  </si>
  <si>
    <t>545747462</t>
  </si>
  <si>
    <t>R-pol EL-00065</t>
  </si>
  <si>
    <t>LED svítidlo S.1 - 3600 lm</t>
  </si>
  <si>
    <t>-1260804015</t>
  </si>
  <si>
    <t>R-pol EL-00066</t>
  </si>
  <si>
    <t>LED svítidlo S.1 - 2200 lm</t>
  </si>
  <si>
    <t>1791700192</t>
  </si>
  <si>
    <t>R-pol EL-00067</t>
  </si>
  <si>
    <t>LED svítidlo S.1 - 4800 lm</t>
  </si>
  <si>
    <t>-571632601</t>
  </si>
  <si>
    <t>R-pol EL-00068</t>
  </si>
  <si>
    <t>LED svítidlo S.5 - 1600 lm</t>
  </si>
  <si>
    <t>-1801085254</t>
  </si>
  <si>
    <t>R-pol EL-00069</t>
  </si>
  <si>
    <t>LED svítidlo S.5 -1900 lm</t>
  </si>
  <si>
    <t>1602838733</t>
  </si>
  <si>
    <t>R-pol EL-00070</t>
  </si>
  <si>
    <t>LED svítidlo S.5 - 1200 lm</t>
  </si>
  <si>
    <t>1176815684</t>
  </si>
  <si>
    <t>R-pol EL-00071</t>
  </si>
  <si>
    <t>LED svítidlo S.7 - 2400 lm</t>
  </si>
  <si>
    <t>-1303368922</t>
  </si>
  <si>
    <t>R-pol EL-00072</t>
  </si>
  <si>
    <t>MEB</t>
  </si>
  <si>
    <t>-689113733</t>
  </si>
  <si>
    <t>R-pol EL-00073</t>
  </si>
  <si>
    <t>nástěnné LED svítidlo, 22 W</t>
  </si>
  <si>
    <t>145759683</t>
  </si>
  <si>
    <t>R-pol EL-00074</t>
  </si>
  <si>
    <t>nouzové svítidlo - 60 minut</t>
  </si>
  <si>
    <t>-1061935910</t>
  </si>
  <si>
    <t>R-pol EL-00075</t>
  </si>
  <si>
    <t>optokouřové čidlo, LDP</t>
  </si>
  <si>
    <t>-1707524791</t>
  </si>
  <si>
    <t>R-pol EL-00076</t>
  </si>
  <si>
    <t>podlahová krabice, IP 68 vč. vybavení 2x230 V</t>
  </si>
  <si>
    <t>-1272486832</t>
  </si>
  <si>
    <t>R-pol EL-00077</t>
  </si>
  <si>
    <t>rozvaděč R2 vč. vybavení</t>
  </si>
  <si>
    <t>2054734127</t>
  </si>
  <si>
    <t>R-pol EL-00078</t>
  </si>
  <si>
    <t>rozvaděč R3 vč. vybavení</t>
  </si>
  <si>
    <t>2050964594</t>
  </si>
  <si>
    <t>R-pol EL-00079</t>
  </si>
  <si>
    <t>rozvaděč RH vč. vybavení</t>
  </si>
  <si>
    <t>-1715573680</t>
  </si>
  <si>
    <t>R-pol EL-00080</t>
  </si>
  <si>
    <t>rozvaděče RPO, EI30, DP1</t>
  </si>
  <si>
    <t>983735070</t>
  </si>
  <si>
    <t>R-pol EL-00081</t>
  </si>
  <si>
    <t>ŘJ LDP</t>
  </si>
  <si>
    <t>-817895149</t>
  </si>
  <si>
    <t>R-pol EL-00082</t>
  </si>
  <si>
    <t>sada pojistek do pojistkové skříně</t>
  </si>
  <si>
    <t>-2015110710</t>
  </si>
  <si>
    <t>R-pol EL-00083</t>
  </si>
  <si>
    <t>sada pro nouzovou signalizaci</t>
  </si>
  <si>
    <t>1056221383</t>
  </si>
  <si>
    <t>R-pol EL-00084</t>
  </si>
  <si>
    <t>sstropní LED svítidlo, 22 W, půdní prostor + TM</t>
  </si>
  <si>
    <t>-2117209346</t>
  </si>
  <si>
    <t>R-pol EL-00085</t>
  </si>
  <si>
    <t>UPS, 3 kVA, online, záloha 30 minut</t>
  </si>
  <si>
    <t>1359414862</t>
  </si>
  <si>
    <t>R-pol EL-00086</t>
  </si>
  <si>
    <t>WiFi AP</t>
  </si>
  <si>
    <t>-357085275</t>
  </si>
  <si>
    <t>R-pol EL-00087</t>
  </si>
  <si>
    <t>zdroj 24 V</t>
  </si>
  <si>
    <t>1379708961</t>
  </si>
  <si>
    <t>R-pol EL-00088</t>
  </si>
  <si>
    <t>slaboproudý konektor, komplet RJ 45</t>
  </si>
  <si>
    <t>-1967572853</t>
  </si>
  <si>
    <t>R-pol EL-00089</t>
  </si>
  <si>
    <t>tlustostěnná mikrotrubička</t>
  </si>
  <si>
    <t>-1109163503</t>
  </si>
  <si>
    <t>R-pol EL-00090</t>
  </si>
  <si>
    <t>trubka ohebná instal. PVC 2316 průměr 16mm</t>
  </si>
  <si>
    <t>-131276837</t>
  </si>
  <si>
    <t>R-pol EL-00091</t>
  </si>
  <si>
    <t>trubka ohebná instal. PVC 2323 průměr 23</t>
  </si>
  <si>
    <t>1826381500</t>
  </si>
  <si>
    <t>R-pol EL-00092</t>
  </si>
  <si>
    <t>trubka ohebná KOPODUR 63</t>
  </si>
  <si>
    <t>1152677671</t>
  </si>
  <si>
    <t>R-pol EL-00093</t>
  </si>
  <si>
    <t>krabice KO 68</t>
  </si>
  <si>
    <t>-263670569</t>
  </si>
  <si>
    <t>R-pol EL-00094</t>
  </si>
  <si>
    <t>krabice KR 68</t>
  </si>
  <si>
    <t>-1554536990</t>
  </si>
  <si>
    <t>R-pol EL-00095</t>
  </si>
  <si>
    <t>krabice KU 68/1</t>
  </si>
  <si>
    <t>30811708</t>
  </si>
  <si>
    <t>R-pol EL-00096</t>
  </si>
  <si>
    <t>spínač kolébkový č. 1</t>
  </si>
  <si>
    <t>1398773360</t>
  </si>
  <si>
    <t>R-pol EL-00097</t>
  </si>
  <si>
    <t>spínač kolébkový č. 5</t>
  </si>
  <si>
    <t>-1594251184</t>
  </si>
  <si>
    <t>R-pol EL-00098</t>
  </si>
  <si>
    <t>spínač kolébkový č. 6</t>
  </si>
  <si>
    <t>-948138747</t>
  </si>
  <si>
    <t>R-pol EL-00099</t>
  </si>
  <si>
    <t>spínač kolébkový č. 6; IP44</t>
  </si>
  <si>
    <t>2110440109</t>
  </si>
  <si>
    <t>R-pol EL-00100</t>
  </si>
  <si>
    <t>zásuvka 16A, 230 V IP44</t>
  </si>
  <si>
    <t>1636277503</t>
  </si>
  <si>
    <t>R-pol EL-00101</t>
  </si>
  <si>
    <t>zásuvka v krabici prost.obyč.10/16A 250V 2P+Z</t>
  </si>
  <si>
    <t>1813522924</t>
  </si>
  <si>
    <t>R-pol EL-00102</t>
  </si>
  <si>
    <t>spínač kolébkový č. 1, IP 45</t>
  </si>
  <si>
    <t>-1429701678</t>
  </si>
  <si>
    <t>R-pol EL-00103</t>
  </si>
  <si>
    <t>drát AlMgSi 8</t>
  </si>
  <si>
    <t>-1893683439</t>
  </si>
  <si>
    <t>R-pol EL-00104</t>
  </si>
  <si>
    <t>FeZn průměr 10mm</t>
  </si>
  <si>
    <t>341492159</t>
  </si>
  <si>
    <t>R-pol EL-00105</t>
  </si>
  <si>
    <t>zemní tyč ZT 2000x28mm</t>
  </si>
  <si>
    <t>1879117555</t>
  </si>
  <si>
    <t>R-pol EL-00106</t>
  </si>
  <si>
    <t>ochranný úhelník OU</t>
  </si>
  <si>
    <t>-2071923824</t>
  </si>
  <si>
    <t>R-pol EL-00107</t>
  </si>
  <si>
    <t>držák DUz do železa</t>
  </si>
  <si>
    <t>1727894483</t>
  </si>
  <si>
    <t>R-pol EL-00108</t>
  </si>
  <si>
    <t>gumoasfalt</t>
  </si>
  <si>
    <t>1691449551</t>
  </si>
  <si>
    <t>R-pol EL-00109</t>
  </si>
  <si>
    <t>izol. držák - 50 cm</t>
  </si>
  <si>
    <t>1042986891</t>
  </si>
  <si>
    <t>R-pol EL-00110</t>
  </si>
  <si>
    <t>jímací tyč, délka 1,0 m</t>
  </si>
  <si>
    <t>-83268761</t>
  </si>
  <si>
    <t>R-pol EL-00111</t>
  </si>
  <si>
    <t>jímací tyč, délka 2,5 m</t>
  </si>
  <si>
    <t>471290403</t>
  </si>
  <si>
    <t>R-pol EL-00112</t>
  </si>
  <si>
    <t>svorka jímací SJ02</t>
  </si>
  <si>
    <t>-1842211240</t>
  </si>
  <si>
    <t>R-pol EL-00113</t>
  </si>
  <si>
    <t>svorka zkušební - SZ</t>
  </si>
  <si>
    <t>-1154087860</t>
  </si>
  <si>
    <t>R-pol EL-00114</t>
  </si>
  <si>
    <t>označovací štítek</t>
  </si>
  <si>
    <t>585752988</t>
  </si>
  <si>
    <t>R-pol EL-00115</t>
  </si>
  <si>
    <t>podpěra vedení PV 01</t>
  </si>
  <si>
    <t>-1455547183</t>
  </si>
  <si>
    <t>R-pol EL-00116</t>
  </si>
  <si>
    <t>podpěra vedení PV 15</t>
  </si>
  <si>
    <t>482786544</t>
  </si>
  <si>
    <t>R-pol EL-00117</t>
  </si>
  <si>
    <t>podpěra vedení PV 22</t>
  </si>
  <si>
    <t>769654252</t>
  </si>
  <si>
    <t>R-pol EL-00118</t>
  </si>
  <si>
    <t>pohybové čidlo</t>
  </si>
  <si>
    <t>-22171390</t>
  </si>
  <si>
    <t>R-pol EL-00119</t>
  </si>
  <si>
    <t>svorka křížová - SK</t>
  </si>
  <si>
    <t>186601830</t>
  </si>
  <si>
    <t>R-pol EL-00120</t>
  </si>
  <si>
    <t>svorka okapová - SO</t>
  </si>
  <si>
    <t>1556439300</t>
  </si>
  <si>
    <t>R-pol EL-00121</t>
  </si>
  <si>
    <t>svorka spojovací - SS</t>
  </si>
  <si>
    <t>-147108386</t>
  </si>
  <si>
    <t>R-pol EL-00122</t>
  </si>
  <si>
    <t>tlačítko CENTRAL STOP</t>
  </si>
  <si>
    <t>-166679401</t>
  </si>
  <si>
    <t>R-pol EL-00123</t>
  </si>
  <si>
    <t>tlačítko TOTAL STOP</t>
  </si>
  <si>
    <t>1615360025</t>
  </si>
  <si>
    <t>R-pol EL-00124</t>
  </si>
  <si>
    <t>CYKY 2Ax1.5mm2 (CYKY 2O1.5)</t>
  </si>
  <si>
    <t>1049958849</t>
  </si>
  <si>
    <t>R-pol EL-00125</t>
  </si>
  <si>
    <t>CYKY 4Bx16mm2 (CYKY 4J16)</t>
  </si>
  <si>
    <t>-1355684634</t>
  </si>
  <si>
    <t>R-pol EL-00126</t>
  </si>
  <si>
    <t>CYKY 4Bx25mm2 (CYKY 4J25)</t>
  </si>
  <si>
    <t>1084872859</t>
  </si>
  <si>
    <t>R-pol EL-00127</t>
  </si>
  <si>
    <t>výstražná fólie 330 mm červená</t>
  </si>
  <si>
    <t>-1060486936</t>
  </si>
  <si>
    <t>R-pol EL-00128</t>
  </si>
  <si>
    <t>CYKY 5Cx1.5mm2 (CYKY 5J1.5)</t>
  </si>
  <si>
    <t>-1716570447</t>
  </si>
  <si>
    <t>R-pol EL-00129</t>
  </si>
  <si>
    <t>CYKY 5Cx2.5mm2 (CYKY 5J2.5)</t>
  </si>
  <si>
    <t>-1523719622</t>
  </si>
  <si>
    <t>R-pol EL-00130</t>
  </si>
  <si>
    <t>H07RN-F 5x2,5</t>
  </si>
  <si>
    <t>-1375366565</t>
  </si>
  <si>
    <t>R-pol EL-00131</t>
  </si>
  <si>
    <t>1385362391</t>
  </si>
  <si>
    <t>R-pol EL-00132</t>
  </si>
  <si>
    <t>hmoždinka HM8</t>
  </si>
  <si>
    <t>3544356</t>
  </si>
  <si>
    <t>R-pol EL-00133</t>
  </si>
  <si>
    <t>svorka k zemnící tyči SJ 02</t>
  </si>
  <si>
    <t>-679702577</t>
  </si>
  <si>
    <t>R-pol EL-00134</t>
  </si>
  <si>
    <t>-2108253634</t>
  </si>
  <si>
    <t>R-pol EL-00135</t>
  </si>
  <si>
    <t>2055802087</t>
  </si>
  <si>
    <t>R-pol EL-00136</t>
  </si>
  <si>
    <t>CY  2.5mm2 (H07V-U) zelenožlutý</t>
  </si>
  <si>
    <t>1434452016</t>
  </si>
  <si>
    <t>R-pol EL-00137</t>
  </si>
  <si>
    <t>CY  4mm2 (H07V-U) zelenožlutý</t>
  </si>
  <si>
    <t>-2104206102</t>
  </si>
  <si>
    <t>R-pol EL-00138</t>
  </si>
  <si>
    <t>CY 16mm2 (H07V-U) zelenožlutý</t>
  </si>
  <si>
    <t>-1395016422</t>
  </si>
  <si>
    <t>R-pol EL-00139</t>
  </si>
  <si>
    <t>1461085943</t>
  </si>
  <si>
    <t>R-pol EL-00140</t>
  </si>
  <si>
    <t>-565087131</t>
  </si>
  <si>
    <t>R-pol EL-00141</t>
  </si>
  <si>
    <t>-457616167</t>
  </si>
  <si>
    <t>R-pol EL-00142</t>
  </si>
  <si>
    <t>CYKY 3Bx1.5mm2 (CYKY 3J1.5)</t>
  </si>
  <si>
    <t>-2091077587</t>
  </si>
  <si>
    <t>R-pol EL-00143</t>
  </si>
  <si>
    <t>CYKY 3Cx2.5mm2 (CYKY 3J2.5)</t>
  </si>
  <si>
    <t>293297122</t>
  </si>
  <si>
    <t>R-pol EL-00144</t>
  </si>
  <si>
    <t>Podružný a pomocný materiál</t>
  </si>
  <si>
    <t>-234186646</t>
  </si>
  <si>
    <t>SO 06 - Vytápění a chlazení (VYT)</t>
  </si>
  <si>
    <t>VYT - Vytápění a chlazení</t>
  </si>
  <si>
    <t xml:space="preserve">    1 - Rušení stávajících zařízení - demontáže</t>
  </si>
  <si>
    <t xml:space="preserve">    2 - Kotelny</t>
  </si>
  <si>
    <t xml:space="preserve">    D1 - Strojovny</t>
  </si>
  <si>
    <t xml:space="preserve">    3 - Potrubí</t>
  </si>
  <si>
    <t xml:space="preserve">    4 - Armatury</t>
  </si>
  <si>
    <t xml:space="preserve">    5 - Otopná tělesa</t>
  </si>
  <si>
    <t xml:space="preserve">    6 - Tepelné izolace</t>
  </si>
  <si>
    <t xml:space="preserve">    7 - Nátěry</t>
  </si>
  <si>
    <t xml:space="preserve">    9 - Hodinové zúčtovatelné sazby</t>
  </si>
  <si>
    <t>VYT</t>
  </si>
  <si>
    <t>Vytápění a chlazení</t>
  </si>
  <si>
    <t>Rušení stávajících zařízení - demontáže</t>
  </si>
  <si>
    <t>R-pol VYT-00001</t>
  </si>
  <si>
    <t>kompletní zrušení stávajícího systému vytápění včetně zdrojů tepla, otopných ploch, apod.</t>
  </si>
  <si>
    <t>-867061915</t>
  </si>
  <si>
    <t>Poznámka k položce:_x000D_
demontované zařízení bude v souladu s nakládáním s odpady ekologicky zlikvidováno</t>
  </si>
  <si>
    <t>Kotelny</t>
  </si>
  <si>
    <t>R-pol VYT-00002</t>
  </si>
  <si>
    <t>Montáž sestavy plynových závěsných kotlů a nepřímotopeného ohříváku TV</t>
  </si>
  <si>
    <t>2142917690</t>
  </si>
  <si>
    <t>R-pol VYT-00003</t>
  </si>
  <si>
    <t>sestava plynových závěsných kotlů a nepřímotopeného ohříváku TV</t>
  </si>
  <si>
    <t>-1108174495</t>
  </si>
  <si>
    <t>Poznámka k položce:_x000D_
referenční výrobce/materiál:  2x např. BOSCH JINKERS typ CERAPUR COMFORT ZSBR 28-3E 1x např. BOSCH JUNKERS typ WD 120B (výkon jednoho kotle při 40/30° = 27,7kW) (výkon jednoho kotle při 80/60° = 26,1kW) (objem ohříváku = 149l) (včetně ekvitermního regulátoru např. CW400 s možností modulu dálkového ovládání MB LAN 2 Bosch přes chytrý telefon    - kaskádový modul pro až 4 kotle typ např. MC 400    - externí spínací modul pro jeden okruh např. MM 100    - příložné čidlo teploty topné vody na výstupu do systému např. VF) (včetně sestavy propojení kotlů a ohříváku    - sestava armatur pro propojení dvou kotlů a systému vytápění, včetně tepelné izolace, magnetického odlučovače, termohydraulického rozdělovače - anuloidu, atd.) (včetně sestavy odkouření pro odvod spalin a přívod vzduchu:    odkouření - předpoklad typ 2 nebo 7    koaxiální svislý odtah spalin a přívod vzduchu    předpoklad dimenze 80 / 125    cca L2=2m    včetně sady odkouření 80/125, připojovacích kusů 80/125, trubek 80/125 reviz.,    trubek 80/125, prostupů střechou - taška šikm. 125, kolen) (včetně příslušenství) (sestavu je nutné u výrobce před objednávkou aktualizovat)</t>
  </si>
  <si>
    <t>R-pol VYT-00004</t>
  </si>
  <si>
    <t>1287420220</t>
  </si>
  <si>
    <t>R-pol VYT-00005</t>
  </si>
  <si>
    <t>přesun hmot</t>
  </si>
  <si>
    <t>%</t>
  </si>
  <si>
    <t>1678591284</t>
  </si>
  <si>
    <t>Strojovny</t>
  </si>
  <si>
    <t>R-pol VYT-00006</t>
  </si>
  <si>
    <t>Montáž oběhového teplovodního elektronického čerpadla</t>
  </si>
  <si>
    <t>-215541942</t>
  </si>
  <si>
    <t>R-pol VYT-00007</t>
  </si>
  <si>
    <t>oběhové teplovodní elektronické čerpadlo</t>
  </si>
  <si>
    <t>1291128351</t>
  </si>
  <si>
    <t>Poznámka k položce:_x000D_
referenční výrobce/materiál:  GRUNDFOS typ MAGNA 3 32-60 (1x 230V) (včetně tepelné izolace a případné podpěrné konstrukce) (včetně modulu pro napojení MaR - datovou komunikací MODBUS)</t>
  </si>
  <si>
    <t>R-pol VYT-00008</t>
  </si>
  <si>
    <t>montáž expanzní nádoby</t>
  </si>
  <si>
    <t>896977182</t>
  </si>
  <si>
    <t>R-pol VYT-00009</t>
  </si>
  <si>
    <t>expanzní nádoba</t>
  </si>
  <si>
    <t>242403315</t>
  </si>
  <si>
    <t>Poznámka k položce:_x000D_
referenční výrobce/materiál:  REFLEX typ 50/6 (50l)</t>
  </si>
  <si>
    <t>R-pol VYT-00010</t>
  </si>
  <si>
    <t>podružný a pomocný materiál</t>
  </si>
  <si>
    <t>414113755</t>
  </si>
  <si>
    <t>R-pol VYT-00011</t>
  </si>
  <si>
    <t>-803977647</t>
  </si>
  <si>
    <t>Potrubí</t>
  </si>
  <si>
    <t>R-pol VYT-00012</t>
  </si>
  <si>
    <t>Montáž potrubí z trubek ocelových závitových v kotelnách a strojovnách 3/4"</t>
  </si>
  <si>
    <t>-1018289873</t>
  </si>
  <si>
    <t>R-pol VYT-00013</t>
  </si>
  <si>
    <t>potrubí z trubek ocelových závitových v kotelnách a strojovnách 3/4"</t>
  </si>
  <si>
    <t>1306576703</t>
  </si>
  <si>
    <t>Poznámka k položce:_x000D_
včetně tvarovek, uložení apod.</t>
  </si>
  <si>
    <t>R-pol VYT-00014</t>
  </si>
  <si>
    <t>Montáž potrubí z trubek ocelových závitových v kotelnách a strojovnách 6/4"</t>
  </si>
  <si>
    <t>-1459237422</t>
  </si>
  <si>
    <t>R-pol VYT-00015</t>
  </si>
  <si>
    <t>potrubí z trubek ocelových závitových v kotelnách a strojovnách 6/4"</t>
  </si>
  <si>
    <t>1747998826</t>
  </si>
  <si>
    <t>R-pol VYT-00016</t>
  </si>
  <si>
    <t>Montáž potrubí ze systému plastových trubek dimenze 17</t>
  </si>
  <si>
    <t>1632868998</t>
  </si>
  <si>
    <t>R-pol VYT-00017</t>
  </si>
  <si>
    <t>potrubí ze systému plastových trubek dimenze 17</t>
  </si>
  <si>
    <t>-1198916723</t>
  </si>
  <si>
    <t>Poznámka k položce:_x000D_
referenční výrobce/materiál: REHAU RAUTHERM S_x000D_
včetně tvarovek, uložení apod.</t>
  </si>
  <si>
    <t>R-pol VYT-00018</t>
  </si>
  <si>
    <t>Montáž potrubí ze systému plastových trubek dimenze 20</t>
  </si>
  <si>
    <t>-444235986</t>
  </si>
  <si>
    <t>R-pol VYT-00019</t>
  </si>
  <si>
    <t>potrubí ze systému plastových trubek dimenze 20</t>
  </si>
  <si>
    <t>-118999260</t>
  </si>
  <si>
    <t>R-pol VYT-00020</t>
  </si>
  <si>
    <t>Montáž potrubí ze systému plastových trubek dimenze 25</t>
  </si>
  <si>
    <t>-1487990752</t>
  </si>
  <si>
    <t>R-pol VYT-00021</t>
  </si>
  <si>
    <t>potrubí ze systému plastových trubek dimenze 25</t>
  </si>
  <si>
    <t>-1945604319</t>
  </si>
  <si>
    <t>R-pol VYT-00022</t>
  </si>
  <si>
    <t>Montáž potrubí ze systému plastových trubek dimenze 32</t>
  </si>
  <si>
    <t>325455532</t>
  </si>
  <si>
    <t>R-pol VYT-00023</t>
  </si>
  <si>
    <t>potrubí ze systému plastových trubek dimenze 32</t>
  </si>
  <si>
    <t>-1092997415</t>
  </si>
  <si>
    <t>R-pol VYT-00024</t>
  </si>
  <si>
    <t>montáž potrubí ze systému plastových trubek dimenze 40</t>
  </si>
  <si>
    <t>-1584007003</t>
  </si>
  <si>
    <t>R-pol VYT-00025</t>
  </si>
  <si>
    <t>potrubí ze systému plastových trubek dimenze 40</t>
  </si>
  <si>
    <t>-570055174</t>
  </si>
  <si>
    <t>R-pol VYT-00026</t>
  </si>
  <si>
    <t>montáž potrubí ze systému plastových trubek dimenze 50</t>
  </si>
  <si>
    <t>1384197968</t>
  </si>
  <si>
    <t>R-pol VYT-00027</t>
  </si>
  <si>
    <t>potrubí ze systému plastových trubek dimenze 50</t>
  </si>
  <si>
    <t>-813294280</t>
  </si>
  <si>
    <t>R-pol VYT-00028</t>
  </si>
  <si>
    <t>1912179615</t>
  </si>
  <si>
    <t>R-pol VYT-00029</t>
  </si>
  <si>
    <t>-1919495614</t>
  </si>
  <si>
    <t>Armatury</t>
  </si>
  <si>
    <t>R-pol VYT-00030</t>
  </si>
  <si>
    <t>Montáž vyvažovací armatura VV DN 40</t>
  </si>
  <si>
    <t>1188421185</t>
  </si>
  <si>
    <t>R-pol VYT-00031</t>
  </si>
  <si>
    <t>vyvažovací armatura VV DN 40</t>
  </si>
  <si>
    <t>595281207</t>
  </si>
  <si>
    <t>Poznámka k položce:_x000D_
referenční výrobce/materiál: IMI typ STAD, STAF</t>
  </si>
  <si>
    <t>R-pol VYT-00032</t>
  </si>
  <si>
    <t>Montáž zpětné armatury (ventil, klapka)</t>
  </si>
  <si>
    <t>654331598</t>
  </si>
  <si>
    <t>R-pol VYT-00033</t>
  </si>
  <si>
    <t>zpětná armatura (ventil, klapka) ZV, ZKL 6/4“</t>
  </si>
  <si>
    <t>-862069915</t>
  </si>
  <si>
    <t>R-pol VYT-00034</t>
  </si>
  <si>
    <t>Montáž filtru do potrubí</t>
  </si>
  <si>
    <t>1701300922</t>
  </si>
  <si>
    <t>R-pol VYT-00035</t>
  </si>
  <si>
    <t>filtr do potrubí F 6/4“</t>
  </si>
  <si>
    <t>-42428987</t>
  </si>
  <si>
    <t>R-pol VYT-00036</t>
  </si>
  <si>
    <t>Montáž odvzdušňovací nádobky a ventilu</t>
  </si>
  <si>
    <t>-863826086</t>
  </si>
  <si>
    <t>R-pol VYT-00037</t>
  </si>
  <si>
    <t>odvzdušňovací nádobka, odvzdušňovací ventil ON, OV 3/8“</t>
  </si>
  <si>
    <t>-656446567</t>
  </si>
  <si>
    <t>R-pol VYT-00038</t>
  </si>
  <si>
    <t>Montáž vypouštěcího kohoutu</t>
  </si>
  <si>
    <t>33791496</t>
  </si>
  <si>
    <t>R-pol VYT-00039</t>
  </si>
  <si>
    <t>vypouštěcí kohout VK 1/2“</t>
  </si>
  <si>
    <t>-152640803</t>
  </si>
  <si>
    <t>R-pol VYT-00040</t>
  </si>
  <si>
    <t>Montáž uzavírací armatury K</t>
  </si>
  <si>
    <t>-481222836</t>
  </si>
  <si>
    <t>R-pol VYT-00041</t>
  </si>
  <si>
    <t>uzavírací armatura K, UKL 6/4“</t>
  </si>
  <si>
    <t>988676383</t>
  </si>
  <si>
    <t>R-pol VYT-00042</t>
  </si>
  <si>
    <t>Montáž armatury k expanzní nádobě</t>
  </si>
  <si>
    <t>-479660568</t>
  </si>
  <si>
    <t>R-pol VYT-00043</t>
  </si>
  <si>
    <t>armatura k expanzní nádobě MK 3/4"</t>
  </si>
  <si>
    <t>-380374814</t>
  </si>
  <si>
    <t>R-pol VYT-00044</t>
  </si>
  <si>
    <t>849374585</t>
  </si>
  <si>
    <t>R-pol VYT-00045</t>
  </si>
  <si>
    <t>-397979863</t>
  </si>
  <si>
    <t>Otopná tělesa</t>
  </si>
  <si>
    <t>R-pol VYT-00046</t>
  </si>
  <si>
    <t>Montáž otopného deskového tělesa, ozn. OT 01</t>
  </si>
  <si>
    <t>-737772921</t>
  </si>
  <si>
    <t>R-pol VYT-00047</t>
  </si>
  <si>
    <t>otopné deskové těleso, ozn. OT 01</t>
  </si>
  <si>
    <t>-787694487</t>
  </si>
  <si>
    <t>Poznámka k položce:_x000D_
referenční výrobce/materiál:  KORADO typ RADIK VKM8 provedení se spodním středovým připojením (s profilovanou čelní plochou) (s vestavěnou ventilovou vložkou) (včetně odvzdušňovacího ventilu, připevňovacího sytému, atd.) (barvu potvrdí architekt) včetně sestavy armatur pro připojení deskového otopného tělesa - obsahuje mimo jiné: - armatura pro spodní středové připojení (DKR), rohová,  1/2“  - termostatická hlavice T například HEIMEIER (zabezpečený model v provedení pro veřejné prostory)  - krytky - 2x připojovací garnitura například REHAU pro připojení potrubí 17, krátká 11 - 500 / 500</t>
  </si>
  <si>
    <t>R-pol VYT-00048</t>
  </si>
  <si>
    <t>Montáž otopného deskového tělesa, ozn. OT 02</t>
  </si>
  <si>
    <t>343336086</t>
  </si>
  <si>
    <t>R-pol VYT-00049</t>
  </si>
  <si>
    <t>otopné deskové těleso, ozn. OT 02</t>
  </si>
  <si>
    <t>-1306198596</t>
  </si>
  <si>
    <t>Poznámka k položce:_x000D_
referenční výrobce/materiál:  KORADO typ RADIK VKM8 provedení se spodním středovým připojením (s profilovanou čelní plochou) (s vestavěnou ventilovou vložkou) (včetně odvzdušňovacího ventilu, připevňovacího sytému, atd.) (barvu potvrdí architekt) včetně sestavy armatur pro připojení deskového otopného tělesa - obsahuje mimo jiné: - armatura pro spodní středové připojení (DKR), rohová,  1/2“  - termostatická hlavice T například HEIMEIER (zabezpečený model v provedení pro veřejné prostory)  - krytky - 2x připojovací garnitura například REHAU pro připojení potrubí 17, krátká 22 - 500 / 700</t>
  </si>
  <si>
    <t>R-pol VYT-00050</t>
  </si>
  <si>
    <t>Montáž otopného deskového tělesa, ozn. OT 03</t>
  </si>
  <si>
    <t>-349707064</t>
  </si>
  <si>
    <t>R-pol VYT-00051</t>
  </si>
  <si>
    <t>otopné deskové těleso, ozn. OT 03</t>
  </si>
  <si>
    <t>652217171</t>
  </si>
  <si>
    <t>Poznámka k položce:_x000D_
referenční výrobce/materiál:  KORADO typ RADIK VKM8 provedení se spodním středovým připojením (s profilovanou čelní plochou) (s vestavěnou ventilovou vložkou) (včetně odvzdušňovacího ventilu, připevňovacího sytému, atd.) (barvu potvrdí architekt) včetně sestavy armatur pro připojení deskového otopného tělesa - obsahuje mimo jiné: - armatura pro spodní středové připojení (DKR), rohová,  1/2“  - termostatická hlavice T například HEIMEIER (zabezpečený model v provedení pro veřejné prostory)  - krytky - 2x připojovací garnitura například REHAU pro připojení potrubí 17, krátká 22 - 900 / 400</t>
  </si>
  <si>
    <t>R-pol VYT-00052</t>
  </si>
  <si>
    <t>Montáž otopného deskového tělesa, ozn. OT 04</t>
  </si>
  <si>
    <t>-1497375403</t>
  </si>
  <si>
    <t>R-pol VYT-00053</t>
  </si>
  <si>
    <t>otopné deskové těleso, ozn. OT 04</t>
  </si>
  <si>
    <t>-1385668239</t>
  </si>
  <si>
    <t>Poznámka k položce:_x000D_
referenční výrobce/materiál:  KORADO typ RADIK VKM8 provedení se spodním středovým připojením (s profilovanou čelní plochou) (s vestavěnou ventilovou vložkou) (včetně odvzdušňovacího ventilu, připevňovacího sytému, atd.) (barvu potvrdí architekt) včetně sestavy armatur pro připojení deskového otopného tělesa - obsahuje mimo jiné: - armatura pro spodní středové připojení (DKR), rohová,  1/2“  - termostatická hlavice T například HEIMEIER (zabezpečený model v provedení pro veřejné prostory)  - krytky - 2x připojovací garnitura například REHAU pro připojení potrubí 17, krátká 22 - 900 / 500</t>
  </si>
  <si>
    <t>R-pol VYT-00054</t>
  </si>
  <si>
    <t>Montáž otopného deskového tělesa, ozn. OT 05</t>
  </si>
  <si>
    <t>-1709159675</t>
  </si>
  <si>
    <t>R-pol VYT-00055</t>
  </si>
  <si>
    <t>otopné deskové těleso, ozn. OT 05</t>
  </si>
  <si>
    <t>-877115122</t>
  </si>
  <si>
    <t>Poznámka k položce:_x000D_
referenční výrobce/materiál:  KORADO typ RADIK VKM8 provedení se spodním středovým připojením (s profilovanou čelní plochou) (s vestavěnou ventilovou vložkou) (včetně odvzdušňovacího ventilu, připevňovacího sytému, atd.) (barvu potvrdí architekt) včetně sestavy armatur pro připojení deskového otopného tělesa - obsahuje mimo jiné: - armatura pro spodní středové připojení (DKR), rohová,  1/2“  - termostatická hlavice T například HEIMEIER (zabezpečený model v provedení pro veřejné prostory)  - krytky - 2x připojovací garnitura například REHAU pro připojení potrubí 17, krátká 22 - 900 / 700</t>
  </si>
  <si>
    <t>R-pol VYT-00056</t>
  </si>
  <si>
    <t>Montáž otopného deskového tělesa, ozn. OT 06</t>
  </si>
  <si>
    <t>437618870</t>
  </si>
  <si>
    <t>R-pol VYT-00057</t>
  </si>
  <si>
    <t>otopné deskové těleso, ozn. OT 06</t>
  </si>
  <si>
    <t>2126021967</t>
  </si>
  <si>
    <t>Poznámka k položce:_x000D_
referenční výrobce/materiál:  KORADO typ RADIK VKM8 provedení se spodním středovým připojením (s profilovanou čelní plochou) (s vestavěnou ventilovou vložkou) (včetně odvzdušňovacího ventilu, připevňovacího sytému, atd.) (barvu potvrdí architekt) včetně sestavy armatur pro připojení deskového otopného tělesa - obsahuje mimo jiné: - armatura pro spodní středové připojení (DKR), rohová,  1/2“  - termostatická hlavice T například HEIMEIER (zabezpečený model v provedení pro veřejné prostory)  - krytky - 2x připojovací garnitura například REHAU pro připojení potrubí 17, krátká 22 - 900 / 1400</t>
  </si>
  <si>
    <t>R-pol VYT-00058</t>
  </si>
  <si>
    <t>Montáž otopného deskového tělesa, ozn. OT 07</t>
  </si>
  <si>
    <t>-1367871186</t>
  </si>
  <si>
    <t>R-pol VYT-00059</t>
  </si>
  <si>
    <t>otopné deskové těleso, ozn. OT 07</t>
  </si>
  <si>
    <t>-1513575821</t>
  </si>
  <si>
    <t>Poznámka k položce:_x000D_
referenční výrobce/materiál:  KORADO typ RADIK VKM8 provedení se spodním středovým připojením (s profilovanou čelní plochou) (s vestavěnou ventilovou vložkou) (včetně odvzdušňovacího ventilu, připevňovacího sytému, atd.) (barvu potvrdí architekt) včetně sestavy armatur pro připojení deskového otopného tělesa - obsahuje mimo jiné: - armatura pro spodní středové připojení (DKR), rohová,  1/2“  - termostatická hlavice T například HEIMEIER (zabezpečený model v provedení pro veřejné prostory)  - krytky - 2x připojovací garnitura například REHAU pro připojení potrubí 17, krátká 33 - 500 / 700</t>
  </si>
  <si>
    <t>R-pol VYT-00060</t>
  </si>
  <si>
    <t>Montáž otopného deskového tělesa, ozn. OT 08</t>
  </si>
  <si>
    <t>146389152</t>
  </si>
  <si>
    <t>R-pol VYT-00061</t>
  </si>
  <si>
    <t>otopné deskové těleso, ozn. OT 08</t>
  </si>
  <si>
    <t>1035707184</t>
  </si>
  <si>
    <t>Poznámka k položce:_x000D_
referenční výrobce/materiál:  KORADO typ RADIK VKM8 provedení se spodním středovým připojením (s profilovanou čelní plochou) (s vestavěnou ventilovou vložkou) (včetně odvzdušňovacího ventilu, připevňovacího sytému, atd.) (barvu potvrdí architekt) včetně sestavy armatur pro připojení deskového otopného tělesa - obsahuje mimo jiné: - armatura pro spodní středové připojení (DKR), rohová,  1/2“  - termostatická hlavice T například HEIMEIER (zabezpečený model v provedení pro veřejné prostory)  - krytky - 2x připojovací garnitura například REHAU pro připojení potrubí 17, krátká 33 - 900 / 500</t>
  </si>
  <si>
    <t>R-pol VYT-00062</t>
  </si>
  <si>
    <t>Montáž otopného žebrovkového tělesa, ozn. OT 09</t>
  </si>
  <si>
    <t>-285593589</t>
  </si>
  <si>
    <t>R-pol VYT-00063</t>
  </si>
  <si>
    <t>otopné žebrovkové těleso, ozn. OT 09</t>
  </si>
  <si>
    <t>-1469545641</t>
  </si>
  <si>
    <t>Poznámka k položce:_x000D_
referenční výrobce/materiál:  ISAN provedení s bočním připojením (včetně odvzdušňovacího ventilu, připevňovacího sytému, atd.) (barvu potvrdí architekt) včetně sestavy armatur pro připojení otopného tělesa - obsahuje mimo jiné: - termoregulační radiátorový ventil 1/2", rohový například HEIMEIER V-exact II (TRR) - regulační a uzavíratelné radiátorové šroubení 1/2", rohové například HEIMEIER Regulux (RŠ) - termostatická hlavice (T) například HEIMEIER (zabezpečený model v provedení pro veřejné prostory)  - krytky - 2x připojovací garnitura například REHAU pro připojení potrubí 17, krátká typ RAT2 - 76/159 - délka 1500</t>
  </si>
  <si>
    <t>R-pol VYT-00064</t>
  </si>
  <si>
    <t>Montáž otopného žebrovkového tělesa, ozn. OT 10</t>
  </si>
  <si>
    <t>-511113603</t>
  </si>
  <si>
    <t>R-pol VYT-00065</t>
  </si>
  <si>
    <t>otopné žebrovkové těleso, ozn. OT 10</t>
  </si>
  <si>
    <t>1550826375</t>
  </si>
  <si>
    <t>Poznámka k položce:_x000D_
referenční výrobce/materiál:   ISAN provedení s bočním připojením (včetně odvzdušňovacího ventilu, připevňovacího sytému, atd.) (barvu potvrdí architekt) včetně sestavy armatur pro připojení otopného tělesa - obsahuje mimo jiné: - termoregulační radiátorový ventil 1/2", rohový (TRR) - regulační a uzavíratelné radiátorové šroubení 1/2", rohové (RŠ) - termostatická hlavice (T) například HEIMEIER (zabezpečený model v provedení pro veřejné prostory)  - krytky - 2x připojovací garnitura například REHAU pro připojení potrubí 17, krátká typ RAT2 - 76/159 - délka 2000</t>
  </si>
  <si>
    <t>R-pol VYT-00066</t>
  </si>
  <si>
    <t>Montáž otopného žebrovkového tělesa, ozn. OT 11</t>
  </si>
  <si>
    <t>-279195846</t>
  </si>
  <si>
    <t>R-pol VYT-00067</t>
  </si>
  <si>
    <t>otopné žebrovkové těleso, ozn. OT 11</t>
  </si>
  <si>
    <t>-671449454</t>
  </si>
  <si>
    <t>Poznámka k položce:_x000D_
referenční výrobce/materiál:   ISAN provedení s bočním připojením (včetně odvzdušňovacího ventilu, připevňovacího sytému, atd.) (barvu potvrdí architekt) včetně sestavy armatur pro připojení otopného tělesa - obsahuje mimo jiné: - termoregulační radiátorový ventil 1/2", rohový například HEIMEIER V-exact II (TRR) - regulační a uzavíratelné radiátorové šroubení 1/2", rohové například HEIMEIER Regulux (RŠ) - termostatická hlavice (T) například HEIMEIER (zabezpečený model v provedení pro veřejné prostory)  - krytky - 2x připojovací garnitura například REHAU pro připojení potrubí 17, krátká typ RAT2 - 76/159 - délka 2500</t>
  </si>
  <si>
    <t>R-pol VYT-00068</t>
  </si>
  <si>
    <t>Montáž otopného žebrovkového tělesa, ozn. OT 12</t>
  </si>
  <si>
    <t>-1830697347</t>
  </si>
  <si>
    <t>R-pol VYT-00069</t>
  </si>
  <si>
    <t>otopné žebrovkové těleso, ozn. OT 12</t>
  </si>
  <si>
    <t>648796688</t>
  </si>
  <si>
    <t>Poznámka k položce:_x000D_
referenční výrobce/materiál:    ISAN provedení s bočním připojením (včetně odvzdušňovacího ventilu, připevňovacího sytému, atd.) (barvu potvrdí architekt) včetně sestavy armatur pro připojení otopného tělesa - obsahuje mimo jiné: - termoregulační radiátorový ventil 1/2", rohový například HEIMEIER V-exact II (TRR) - regulační a uzavíratelné radiátorové šroubení 1/2", rohové například HEIMEIER Regulux (RŠ) - termostatická hlavice (T) například HEIMEIER (zabezpečený model v provedení pro veřejné prostory)  - krytky - 2x připojovací garnitura například REHAU pro připojení potrubí 17, krátká typ RA02 - 76/159 - délka 2000 - vertical</t>
  </si>
  <si>
    <t>R-pol VYT-00070</t>
  </si>
  <si>
    <t>Montáž otopného článkového tělesa, ozn. OT 13</t>
  </si>
  <si>
    <t>1678603668</t>
  </si>
  <si>
    <t>R-pol VYT-00071</t>
  </si>
  <si>
    <t>otopné článkové těleso, ozn. OT 13</t>
  </si>
  <si>
    <t>-832353026</t>
  </si>
  <si>
    <t>Poznámka k položce:_x000D_
referenční výrobce/materiál:    ISAN provedení s bočním připojením (včetně odvzdušňovacího ventilu, připevňovacího sytému, atd.) (barvu potvrdí architekt) včetně sestavy armatur pro připojení otopného tělesa - obsahuje mimo jiné: - termoregulační radiátorový ventil 1/2", rohový (TRR) - regulační a uzavíratelné radiátorové šroubení 1/2", rohové (RŠ) - termostatická hlavice (T) například HEIMEIER (zabezpečený model v provedení pro veřejné prostory)  - krytky - 2x připojovací garnitura například REHAU pro připojení potrubí 17, krátká typ C3 - 24 čl - výš 500 / hl 107</t>
  </si>
  <si>
    <t>R-pol VYT-00072</t>
  </si>
  <si>
    <t>Montáž otopného článkového tělesa, ozn. OT 14</t>
  </si>
  <si>
    <t>-1135165502</t>
  </si>
  <si>
    <t>R-pol VYT-00073</t>
  </si>
  <si>
    <t>otopné článkové těleso, ozn. OT 14</t>
  </si>
  <si>
    <t>-2050555926</t>
  </si>
  <si>
    <t>Poznámka k položce:_x000D_
referenční výrobce/materiál:     ISAN provedení s bočním připojením (včetně odvzdušňovacího ventilu, připevňovacího sytému, atd.) (barvu potvrdí architekt) včetně sestavy armatur pro připojení otopného tělesa - obsahuje mimo jiné: - termoregulační radiátorový ventil 1/2", rohový například HEIMEIER V-exact II (TRR) - regulační a uzavíratelné radiátorové šroubení 1/2", rohové například HEIMEIER Regulux (RŠ) - termostatická hlavice (T) například HEIMEIER (zabezpečený model v provedení pro veřejné prostory)  - krytky - 2x připojovací garnitura například REHAU pro připojení potrubí 17, krátká typ C4 - 28 čl - výš 500 / hl 148</t>
  </si>
  <si>
    <t>R-pol VYT-00074</t>
  </si>
  <si>
    <t>Montáž otopného článkového tělesa, ozn. OT 15</t>
  </si>
  <si>
    <t>1104735204</t>
  </si>
  <si>
    <t>R-pol VYT-00075</t>
  </si>
  <si>
    <t>otopné článkové těleso, ozn. OT 15</t>
  </si>
  <si>
    <t>1437389900</t>
  </si>
  <si>
    <t>Poznámka k položce:_x000D_
referenční výrobce/materiál:     ISAN provedení s bočním připojením (včetně odvzdušňovacího ventilu, připevňovacího sytému, atd.) (barvu potvrdí architekt) včetně sestavy armatur pro připojení otopného tělesa - obsahuje mimo jiné: - termoregulační radiátorový ventil 1/2", rohový například HEIMEIER V-exact II (TRR) - regulační a uzavíratelné radiátorové šroubení 1/2", rohové například HEIMEIER Regulux (RŠ) - termostatická hlavice (T) například HEIMEIER (zabezpečený model v provedení pro veřejné prostory)  - krytky - 2x připojovací garnitura například REHAU pro připojení potrubí 17, krátká typ C4 - 34 čl - výš 500 / hl 148</t>
  </si>
  <si>
    <t>R-pol VYT-00076</t>
  </si>
  <si>
    <t>Montáž otopného trubkového tělesa, ozn. OT 16</t>
  </si>
  <si>
    <t>801539042</t>
  </si>
  <si>
    <t>R-pol VYT-00077</t>
  </si>
  <si>
    <t>otopné trubkové těleso, ozn. OT 16</t>
  </si>
  <si>
    <t>579044079</t>
  </si>
  <si>
    <t>Poznámka k položce:_x000D_
referenční výrobce/materiál:     KORADO KORALUX KLMM provedení se spodním středovým připojením (včetně odvzdušňovacího ventilu, připevňovacího sytému, atd.) (barvu potvrdí architekt) včetně sestavy armatur pro připojení otopného tělesa - obsahuje mimo jiné: - armatura pro spodní středové připojení například HEIMEIER Multilux 1/2", rohová (MLR) - termostatická hlavice (T) například HEIMEIER (zabezpečený model v provedení pro veřejné prostory)  - krytky - 2x připojovací garnitura například REHAU pro připojení potrubí 17, krátká typ KLMM - 1820 / 600</t>
  </si>
  <si>
    <t>R-pol VYT-00078</t>
  </si>
  <si>
    <t>-398905679</t>
  </si>
  <si>
    <t>R-pol VYT-00079</t>
  </si>
  <si>
    <t>-229678198</t>
  </si>
  <si>
    <t>Tepelné izolace</t>
  </si>
  <si>
    <t>R-pol VYT-00080</t>
  </si>
  <si>
    <t>Montáž tepelné izolace potrubí pro dimenzi 3/4"</t>
  </si>
  <si>
    <t>955279620</t>
  </si>
  <si>
    <t>R-pol VYT-00081</t>
  </si>
  <si>
    <t>tepelná izolace potrubí pro dimenzi 3/4"</t>
  </si>
  <si>
    <t>-2084840414</t>
  </si>
  <si>
    <t>Poznámka k položce:_x000D_
referenční výrobce/materiál:  ROCKWOOL typ PIPO ALS, ARMACELL SH/Armaflex, Tubolit</t>
  </si>
  <si>
    <t>R-pol VYT-00082</t>
  </si>
  <si>
    <t>Montáž tepelné izolace potrubí pro dimenzi 6/4"</t>
  </si>
  <si>
    <t>1395256737</t>
  </si>
  <si>
    <t>R-pol VYT-00083</t>
  </si>
  <si>
    <t>tepelná izolace potrubí pro dimenzi 6/4"</t>
  </si>
  <si>
    <t>18979220</t>
  </si>
  <si>
    <t>R-pol VYT-00084</t>
  </si>
  <si>
    <t>Montáž tepelné izolace potrubí pro dimenzi 17</t>
  </si>
  <si>
    <t>173958736</t>
  </si>
  <si>
    <t>R-pol VYT-00085</t>
  </si>
  <si>
    <t>tepelná izolace potrubí pro dimenzi 17</t>
  </si>
  <si>
    <t>-460911176</t>
  </si>
  <si>
    <t>R-pol VYT-00086</t>
  </si>
  <si>
    <t>Montáž tepelné izolace potrubí pro dimenzi 20</t>
  </si>
  <si>
    <t>-2054049803</t>
  </si>
  <si>
    <t>R-pol VYT-00087</t>
  </si>
  <si>
    <t>tepelná izolace potrubí pro dimenzi 20</t>
  </si>
  <si>
    <t>934949010</t>
  </si>
  <si>
    <t>R-pol VYT-00088</t>
  </si>
  <si>
    <t>Montáž tepelné izolace potrubí pro dimenzi 25</t>
  </si>
  <si>
    <t>-1123492929</t>
  </si>
  <si>
    <t>R-pol VYT-00089</t>
  </si>
  <si>
    <t>tepelná izolace potrubí pro dimenzi 25</t>
  </si>
  <si>
    <t>-1589774911</t>
  </si>
  <si>
    <t>R-pol VYT-00090</t>
  </si>
  <si>
    <t>Montáž výše uvedené položky tepelné izolace potrubí pro dimenzi 32</t>
  </si>
  <si>
    <t>-1059445037</t>
  </si>
  <si>
    <t>R-pol VYT-00091</t>
  </si>
  <si>
    <t>tepelná izolace potrubí pro dimenzi 32</t>
  </si>
  <si>
    <t>1257018313</t>
  </si>
  <si>
    <t>R-pol VYT-00092</t>
  </si>
  <si>
    <t>Montáž tepelné izolace potrubí pro dimenzi 40</t>
  </si>
  <si>
    <t>802041687</t>
  </si>
  <si>
    <t>R-pol VYT-00093</t>
  </si>
  <si>
    <t>tepelná izolace potrubí pro dimenzi 40</t>
  </si>
  <si>
    <t>25161614</t>
  </si>
  <si>
    <t>R-pol VYT-00094</t>
  </si>
  <si>
    <t>Montáž tepelné izolace potrubí pro dimenzi 50</t>
  </si>
  <si>
    <t>1428034841</t>
  </si>
  <si>
    <t>R-pol VYT-00095</t>
  </si>
  <si>
    <t>tepelná izolace potrubí pro dimenzi 50</t>
  </si>
  <si>
    <t>-1658871350</t>
  </si>
  <si>
    <t>R-pol VYT-00096</t>
  </si>
  <si>
    <t>695944993</t>
  </si>
  <si>
    <t>R-pol VYT-00097</t>
  </si>
  <si>
    <t>-2059115663</t>
  </si>
  <si>
    <t>Nátěry</t>
  </si>
  <si>
    <t>R-pol VYT-00098</t>
  </si>
  <si>
    <t>Nátěr kovových potrubí, atd. na vzduchu schnoucí potrubí do DN 50</t>
  </si>
  <si>
    <t>1590568205</t>
  </si>
  <si>
    <t>Poznámka k položce:_x000D_
minimálně 1x antikorozní, 1x základní</t>
  </si>
  <si>
    <t>R-pol VYT-00099</t>
  </si>
  <si>
    <t>-754333491</t>
  </si>
  <si>
    <t>R-pol VYT-00100</t>
  </si>
  <si>
    <t>1009144912</t>
  </si>
  <si>
    <t>Hodinové zúčtovatelné sazby</t>
  </si>
  <si>
    <t>R-pol VYT-00101</t>
  </si>
  <si>
    <t>Stavební přípomoce - provedení prostupů do podlah a stěn, instalační drážky</t>
  </si>
  <si>
    <t>-656561321</t>
  </si>
  <si>
    <t>R-pol VYT-00102</t>
  </si>
  <si>
    <t>Proplach systému po montáži, napuštění systému</t>
  </si>
  <si>
    <t>h</t>
  </si>
  <si>
    <t>676931548</t>
  </si>
  <si>
    <t>R-pol VYT-00103</t>
  </si>
  <si>
    <t>Základní vyregulování systému na stanovené parametry, vč. vystavení protokolu</t>
  </si>
  <si>
    <t>-1230595081</t>
  </si>
  <si>
    <t>R-pol VYT-00104</t>
  </si>
  <si>
    <t>Tlaková a dilatační zkouška</t>
  </si>
  <si>
    <t>-854317612</t>
  </si>
  <si>
    <t>R-pol VYT-00105</t>
  </si>
  <si>
    <t>Topná zkouška kompletního systému</t>
  </si>
  <si>
    <t>1814599172</t>
  </si>
  <si>
    <t>R-pol VYT-00106</t>
  </si>
  <si>
    <t>Provozní zkouška kompletního systému, zaškolení obsluhy, apod.</t>
  </si>
  <si>
    <t>748389505</t>
  </si>
  <si>
    <t>SO 07 - Vzduchotechnika (VZT)</t>
  </si>
  <si>
    <t>VZT - Vzduchotechnika</t>
  </si>
  <si>
    <t xml:space="preserve">    D1 - Zařízení č. 1</t>
  </si>
  <si>
    <t xml:space="preserve">    D2 - Zařízení č. 2</t>
  </si>
  <si>
    <t xml:space="preserve">    D3 - Zařízení č. 3</t>
  </si>
  <si>
    <t xml:space="preserve">    D4 - Zařízení č. 4</t>
  </si>
  <si>
    <t xml:space="preserve">    D5 - Montážní práce a materiál  </t>
  </si>
  <si>
    <t xml:space="preserve">    D6 - Související činnosti a položky</t>
  </si>
  <si>
    <t>VZT</t>
  </si>
  <si>
    <t>Vzduchotechnika</t>
  </si>
  <si>
    <t>Zařízení č. 1</t>
  </si>
  <si>
    <t>R-pol VZT-00001</t>
  </si>
  <si>
    <t>Kompletní systém MaR s externím ovladačem a kabelem</t>
  </si>
  <si>
    <t>-2018943261</t>
  </si>
  <si>
    <t>Poznámka k položce:_x000D_
- referenční výrobce/materiál:_x000D_
- Duovent Compact DV 1200 DI KL F7/M5 DVAV AH - Elektrodesign_x000D_
- zprovoznění jednotky</t>
  </si>
  <si>
    <t>R-pol VZT-00002</t>
  </si>
  <si>
    <t>Mřížka čtyřhranná na konce potrubí - šikmý kus 45° 800x266 mm</t>
  </si>
  <si>
    <t>813158669</t>
  </si>
  <si>
    <t>R-pol VZT-00003</t>
  </si>
  <si>
    <t>Kulisa, ref. výrobce/materiál TROX MKA100-F / 250x1500</t>
  </si>
  <si>
    <t>1305787297</t>
  </si>
  <si>
    <t>Poznámka k položce:_x000D_
- rozměr: 100x250x1500</t>
  </si>
  <si>
    <t>R-pol VZT-00005</t>
  </si>
  <si>
    <t>Kulisa, ref. výrobce/materiál TROX MKA100-F / 250x2000</t>
  </si>
  <si>
    <t>10965638</t>
  </si>
  <si>
    <t>Poznámka k položce:_x000D_
- rozměr: 100x250x2000</t>
  </si>
  <si>
    <t>R-pol VZT-00007</t>
  </si>
  <si>
    <t>Kulisa, ref. výrobce/materiál TROX MKA100-F / 150x1000</t>
  </si>
  <si>
    <t>8928070</t>
  </si>
  <si>
    <t>Poznámka k položce:_x000D_
- rozměr: 100x150x1000</t>
  </si>
  <si>
    <t>R-pol VZT-00009</t>
  </si>
  <si>
    <t>Kulisa, ref. výrobce/materiál TROX MKA100-F / 250x1000</t>
  </si>
  <si>
    <t>-265368809</t>
  </si>
  <si>
    <t>Poznámka k položce:_x000D_
- rozměr: 100x250x1000</t>
  </si>
  <si>
    <t>R-pol VZT-00010</t>
  </si>
  <si>
    <t>Tlumič hluku kruhový, ref. výrobce/materiál Systemair LDC 200-600</t>
  </si>
  <si>
    <t>-19758457</t>
  </si>
  <si>
    <t>R-pol VZT-00011</t>
  </si>
  <si>
    <t>Tlumič hluku kruhový, ref. výrobce/materiál Systemair LDC 160-600</t>
  </si>
  <si>
    <t>-561615083</t>
  </si>
  <si>
    <t>R-pol VZT-00012</t>
  </si>
  <si>
    <t>Akumulační zákryt nerezový, závěsný, včetně odlučovačů tuku</t>
  </si>
  <si>
    <t>-824049785</t>
  </si>
  <si>
    <t>Poznámka k položce:_x000D_
- opatřený žlábkem a výpustným kohoutem pro kondenzát_x000D_
- rozměry 600x750x500, napojení na VZT : 1x horní 250x125-50 s přírubou_x000D_
- pro průtok 500 m3/h, tlaková ztráta v čistém stavu cca 50 Pa</t>
  </si>
  <si>
    <t>R-pol VZT-00013</t>
  </si>
  <si>
    <t>Větrací ventil pro odvod vzduchu, ref. výrobce/materiál TROX LVS/200</t>
  </si>
  <si>
    <t>916642598</t>
  </si>
  <si>
    <t>R-pol VZT-00014</t>
  </si>
  <si>
    <t>Větrací ventil pro odvod vzduchu, ref. výrobce/materiál TROX LVS/125</t>
  </si>
  <si>
    <t>807452219</t>
  </si>
  <si>
    <t>R-pol VZT-00015</t>
  </si>
  <si>
    <t>Větrací ventil pro odvod vzduchu, ref. výrobce/materiál TROX LVS/100</t>
  </si>
  <si>
    <t>-825937023</t>
  </si>
  <si>
    <t>R-pol VZT-00016</t>
  </si>
  <si>
    <t>Regulátor průtoku vzduchu, ref. výrobce/materiál TROX VFC / 200</t>
  </si>
  <si>
    <t>910130932</t>
  </si>
  <si>
    <t>R-pol VZT-00017</t>
  </si>
  <si>
    <t>Regulátor průtoku vzduchu, ref. výrobce/materiál TROX VFC / 125</t>
  </si>
  <si>
    <t>-429787374</t>
  </si>
  <si>
    <t>R-pol VZT-00018</t>
  </si>
  <si>
    <t>MFL/F 200/5 filtrační kazeta M5, ref. výrobce/materiál Elektrodesign</t>
  </si>
  <si>
    <t>-1276426980</t>
  </si>
  <si>
    <t>R-pol VZT-00019</t>
  </si>
  <si>
    <t>MFR 200/5 M5 náhradní filtrační vložka</t>
  </si>
  <si>
    <t>194158701</t>
  </si>
  <si>
    <t>R-pol VZT-00020</t>
  </si>
  <si>
    <t>Stěnová mřížka, ref. výrobce/materiál, ref. výrobce/materiál SMU 20 800x200</t>
  </si>
  <si>
    <t>1252811743</t>
  </si>
  <si>
    <t>R-pol VZT-00021</t>
  </si>
  <si>
    <t>Tepelná izolace vnitřní, minerální vlna 30 mm s polepem Al fólií</t>
  </si>
  <si>
    <t>2107838574</t>
  </si>
  <si>
    <t>Poznámka k položce:_x000D_
- lamelová rohož z kamenné vlny s převážně kolmou orientací vláken s hliníkovou fólií pro izolaci rozvodů_x000D_
- vzduchotechnických potrubí a klimatizace. Lamely jsou jednostranně nalepeny na nosnou podložku, kterou tvoří hliníková fólie vyztužená skleněnou mřížkou (ALS).</t>
  </si>
  <si>
    <t>R-pol VZT-00022</t>
  </si>
  <si>
    <t>Tepelná a protipožární izolace, minerální vlna 40 mm s výstužnou hliníkovou fólií (ALS), požární odolnost minimálně 30 minut</t>
  </si>
  <si>
    <t>1739120896</t>
  </si>
  <si>
    <t>R-pol VZT-00023</t>
  </si>
  <si>
    <t>VZT potrubí čtyřhranné, pozinkovaný plech - 30% tvar.</t>
  </si>
  <si>
    <t>25968571</t>
  </si>
  <si>
    <t>R-pol VZT-00024</t>
  </si>
  <si>
    <t>VZT potrubí čtyřhranné, pozinkovaný plech, vodotěsné provedení - 40% tvar.</t>
  </si>
  <si>
    <t>1614372887</t>
  </si>
  <si>
    <t>R-pol VZT-00025</t>
  </si>
  <si>
    <t>VZT potrubí, ref. výrobce/materiál SPIRO SAFE do DN 315/0% tvar</t>
  </si>
  <si>
    <t>bm</t>
  </si>
  <si>
    <t>-508924295</t>
  </si>
  <si>
    <t>R-pol VZT-00026</t>
  </si>
  <si>
    <t>VZT potrubí, ref. výrobce/materiál SPIRO SAFE do DN 200/10% tvar</t>
  </si>
  <si>
    <t>90909504</t>
  </si>
  <si>
    <t>R-pol VZT-00027</t>
  </si>
  <si>
    <t>VZT potrubí, ref. výrobce/materiál SPIRO SAFE do DN 125/50% tvar</t>
  </si>
  <si>
    <t>1414740319</t>
  </si>
  <si>
    <t>Zařízení č. 2</t>
  </si>
  <si>
    <t>R-pol VZT-00028</t>
  </si>
  <si>
    <t>Ventilátor, ref. výrobce/materiál EBB 250 Design T Elektrodesign</t>
  </si>
  <si>
    <t>2081815334</t>
  </si>
  <si>
    <t>R-pol VZT-00029</t>
  </si>
  <si>
    <t>Prostorový termostat, ref. výrobce/materiál RTR 6721</t>
  </si>
  <si>
    <t>719648124</t>
  </si>
  <si>
    <t>R-pol VZT-00030</t>
  </si>
  <si>
    <t>Výfukový kus potrubí, ref. výrobce/materiál Spiro Safe DN 125/45° s mřížkou</t>
  </si>
  <si>
    <t>-1082637127</t>
  </si>
  <si>
    <t>R-pol VZT-00031</t>
  </si>
  <si>
    <t>1736620661</t>
  </si>
  <si>
    <t>Poznámka k položce:_x000D_
- lamelová rohož z kamenné vlny s převážně kolmou orientací vláken s hliníkovou fólií pro izolaci rozvodů_x000D_
- vzduchotechnických potrubí a klimatizace. Lamely jsou jednostranně nalepeny na nosnou podložku, kterou tvoří hliníková fólie vyztužená skleněnou mřížkou (ALS)</t>
  </si>
  <si>
    <t>R-pol VZT-00032</t>
  </si>
  <si>
    <t>2040941315</t>
  </si>
  <si>
    <t>R-pol VZT-00033</t>
  </si>
  <si>
    <t>VZT potrubí, ref. výrobce/materiál SPIRO SAFE do DN 125/15% tvar</t>
  </si>
  <si>
    <t>-696931009</t>
  </si>
  <si>
    <t>R-pol VZT-00034</t>
  </si>
  <si>
    <t>VZT potrubí, ref. výrobce/materiál SPIRO SAFE do DN 100/0% tvar</t>
  </si>
  <si>
    <t>1080003668</t>
  </si>
  <si>
    <t>Zařízení č. 3</t>
  </si>
  <si>
    <t>R-pol VZT-00035</t>
  </si>
  <si>
    <t>Ventilátor, ref. výrobce/materiál EBB 175 Design T Elektrodesign</t>
  </si>
  <si>
    <t>-109688033</t>
  </si>
  <si>
    <t>R-pol VZT-00036</t>
  </si>
  <si>
    <t>Žaluziová klapka, ref. výrobce/materiál PER 100 W Elektrodesign</t>
  </si>
  <si>
    <t>346322897</t>
  </si>
  <si>
    <t>R-pol VZT-00037</t>
  </si>
  <si>
    <t>1848512946</t>
  </si>
  <si>
    <t>R-pol VZT-00038</t>
  </si>
  <si>
    <t>1188346995</t>
  </si>
  <si>
    <t>Zařízení č. 4</t>
  </si>
  <si>
    <t>R-pol VZT-00039</t>
  </si>
  <si>
    <t>Ventilátor, ref. výrobce/materiál K 200 EC Sileo Systemair</t>
  </si>
  <si>
    <t>421719147</t>
  </si>
  <si>
    <t>R-pol VZT-00040</t>
  </si>
  <si>
    <t>Pružené spony, ref. výrobce/materiál FK 200</t>
  </si>
  <si>
    <t>-872103221</t>
  </si>
  <si>
    <t>R-pol VZT-00041</t>
  </si>
  <si>
    <t>Zpětná klapka, ref. výrobce/materiál RSK 200</t>
  </si>
  <si>
    <t>1511288009</t>
  </si>
  <si>
    <t>R-pol VZT-00042</t>
  </si>
  <si>
    <t>Tlumič hluku kruhový, ref. výrobce/materiál LDC 200-900</t>
  </si>
  <si>
    <t>1023699650</t>
  </si>
  <si>
    <t>R-pol VZT-00043</t>
  </si>
  <si>
    <t>Tlumič hluku kruhový, ref. výrobce/materiál LDC 200-600</t>
  </si>
  <si>
    <t>-218517415</t>
  </si>
  <si>
    <t>R-pol VZT-00044</t>
  </si>
  <si>
    <t>Výfukový kus potrubí, ref. výrobce/materiál Spiro Safe DN 200/45° s mřížkou</t>
  </si>
  <si>
    <t>1555104078</t>
  </si>
  <si>
    <t>R-pol VZT-00045</t>
  </si>
  <si>
    <t>Větrací ventil pro odvod vzduchu, ref. výrobce/materiál TROX LVS/160</t>
  </si>
  <si>
    <t>1539963309</t>
  </si>
  <si>
    <t>R-pol VZT-00046</t>
  </si>
  <si>
    <t>2070109001</t>
  </si>
  <si>
    <t>R-pol VZT-00047</t>
  </si>
  <si>
    <t>1891583849</t>
  </si>
  <si>
    <t>R-pol VZT-00048</t>
  </si>
  <si>
    <t>-522635473</t>
  </si>
  <si>
    <t>R-pol VZT-00049</t>
  </si>
  <si>
    <t>VZT potrubí, ref. výrobce/materiál SPIRO SAFE do DN 200/25% tvar</t>
  </si>
  <si>
    <t>882158311</t>
  </si>
  <si>
    <t>R-pol VZT-00050</t>
  </si>
  <si>
    <t>VZT potrubí, ref. výrobce/materiál SPIRO SAFE do DN 160/20% tvar</t>
  </si>
  <si>
    <t>-1074680920</t>
  </si>
  <si>
    <t>R-pol VZT-00051</t>
  </si>
  <si>
    <t>VZT potrubí, ref. výrobce/materiál SPIRO SAFE do DN 125/25% tvar</t>
  </si>
  <si>
    <t>-494248911</t>
  </si>
  <si>
    <t xml:space="preserve">Montážní práce a materiál  </t>
  </si>
  <si>
    <t>R-pol VZT-00052</t>
  </si>
  <si>
    <t>Montáž zařízení včetně dopravy - vč. všech syst. detailů, přesunů hmot, souvisejících činností, montážního, těšnícího a spojovacího materiálu</t>
  </si>
  <si>
    <t>1940100800</t>
  </si>
  <si>
    <t>D6</t>
  </si>
  <si>
    <t>Související činnosti a položky</t>
  </si>
  <si>
    <t>R-pol VZT-00053</t>
  </si>
  <si>
    <t>Vyregulování zařízení</t>
  </si>
  <si>
    <t>447560449</t>
  </si>
  <si>
    <t>R-pol VZT-00054</t>
  </si>
  <si>
    <t>Vypracování protokolu</t>
  </si>
  <si>
    <t>1095766295</t>
  </si>
  <si>
    <t>R-pol VZT-00055</t>
  </si>
  <si>
    <t>Vyzkoušení zařízení</t>
  </si>
  <si>
    <t>550227</t>
  </si>
  <si>
    <t>R-pol VZT-00056</t>
  </si>
  <si>
    <t>Zaškolení obsluhy</t>
  </si>
  <si>
    <t>-1119154885</t>
  </si>
  <si>
    <t>R-pol VZT-00057</t>
  </si>
  <si>
    <t>Vypracování provozních předpisů</t>
  </si>
  <si>
    <t>1148033130</t>
  </si>
  <si>
    <t>R-pol VZT-00058</t>
  </si>
  <si>
    <t>Bezpečnostní značení</t>
  </si>
  <si>
    <t>-648623420</t>
  </si>
  <si>
    <t>SO 08 - Zdravotně technické instalace (ZTI)</t>
  </si>
  <si>
    <t>ZTI - Zdravotně technické instalace</t>
  </si>
  <si>
    <t xml:space="preserve">    Díl: - Kanalizace</t>
  </si>
  <si>
    <t xml:space="preserve">    D1 - Vnitřní vodovod</t>
  </si>
  <si>
    <t xml:space="preserve">    D2 - Technická místnost</t>
  </si>
  <si>
    <t xml:space="preserve">    D3 - Dopouštění vody do OS:</t>
  </si>
  <si>
    <t xml:space="preserve">    D4 - Zařizovací předměty</t>
  </si>
  <si>
    <t xml:space="preserve">    D5 - Přesun a montáž</t>
  </si>
  <si>
    <t xml:space="preserve">    D6 - Vedlejší náklady</t>
  </si>
  <si>
    <t>ZTI</t>
  </si>
  <si>
    <t>Zdravotně technické instalace</t>
  </si>
  <si>
    <t>Díl:</t>
  </si>
  <si>
    <t>Kanalizace</t>
  </si>
  <si>
    <t>R-pol ZTI-00001</t>
  </si>
  <si>
    <t>Demontáž stávajícího vnitřního odpadního potrubí + ekologická likvidace</t>
  </si>
  <si>
    <t>1506596833</t>
  </si>
  <si>
    <t>Poznámka k položce:_x000D_
Potrubí HT</t>
  </si>
  <si>
    <t>R-pol ZTI-00002</t>
  </si>
  <si>
    <t>Demontáž stávajícího venkovního odpadního potrubí + ekologická likvidace</t>
  </si>
  <si>
    <t>-1278840624</t>
  </si>
  <si>
    <t>Poznámka k položce:_x000D_
Potrubí KG + zemní práce</t>
  </si>
  <si>
    <t>R-pol ZTI-00003</t>
  </si>
  <si>
    <t>Demontáž stávající venkovní revizní šachty  + ekologická likvidace</t>
  </si>
  <si>
    <t>489234648</t>
  </si>
  <si>
    <t>Poznámka k položce:_x000D_
Betonová, 800x1000, hloubka cca 1m</t>
  </si>
  <si>
    <t>R-pol ZTI-00004</t>
  </si>
  <si>
    <t>Připojovací potrubí PP-r (HT) 40</t>
  </si>
  <si>
    <t>1282457929</t>
  </si>
  <si>
    <t>Poznámka k položce:_x000D_
Potrubí HT - PP-r + připojovací D 40  - vnější vrstva PP, ochranný plášť trubky; střední vrstva z PP-MV; vnitřní vrstva z PP (hladký povrch a odolný vůči chemickým vlivům )</t>
  </si>
  <si>
    <t>R-pol ZTI-00005</t>
  </si>
  <si>
    <t>Připojovací potrubí PP-r (HT) 50</t>
  </si>
  <si>
    <t>-1553376417</t>
  </si>
  <si>
    <t>Poznámka k položce:_x000D_
Potrubí HT - PP-r+ připojovací D50 - vnější vrstva PP, ochranný plášť trubky; střední vrstva z PP-MV; vnitřní vrstva z PP (hladký povrch a odolný vůči chemickým vlivům )</t>
  </si>
  <si>
    <t>R-pol ZTI-00006</t>
  </si>
  <si>
    <t>Odhlučněné odpadní potrubí PP-r (HT) 75</t>
  </si>
  <si>
    <t>1937185026</t>
  </si>
  <si>
    <t>Poznámka k položce:_x000D_
Akusticky odhlučněné potrubí PP-r, referenční výrobce/materiál Ultra Silent, odpadní svislé, připojovací D75_x000D_
- vnější vrstva PP, ochranný plášť trubky; střední vrstva z PP-MV; vnitřní vrstva z PP (hladký povrch a odolný vůči chemickým vlivům )</t>
  </si>
  <si>
    <t>R-pol ZTI-00007</t>
  </si>
  <si>
    <t>Odhlučněné odpadní potrubí PP-r (HT) 110</t>
  </si>
  <si>
    <t>592960759</t>
  </si>
  <si>
    <t>Poznámka k položce:_x000D_
Akusticky odhlučněné potrubí PP-r, referenční výrobce/materiál Ultra Silent, odpadní svislé, připojovací D110_x000D_
- vnější vrstva PP, ochranný plášť trubky; střední vrstva z PP-MV; vnitřní vrstva z PP (hladký povrch a odolný vůči chemickým vlivům )</t>
  </si>
  <si>
    <t>R-pol ZTI-00008</t>
  </si>
  <si>
    <t>Hadice pro odvod kondenzátu</t>
  </si>
  <si>
    <t>629330397</t>
  </si>
  <si>
    <t>Poznámka k položce:_x000D_
PE hadice na odvod kondenzátu pr. 16 mm.</t>
  </si>
  <si>
    <t>R-pol ZTI-00009</t>
  </si>
  <si>
    <t>Průchodka šikmou střechou DN110</t>
  </si>
  <si>
    <t>-492730000</t>
  </si>
  <si>
    <t>Poznámka k položce:_x000D_
pro kanalizační potrubí DN100</t>
  </si>
  <si>
    <t>R-pol ZTI-00010</t>
  </si>
  <si>
    <t>Větrací hlavice DN110</t>
  </si>
  <si>
    <t>-372865995</t>
  </si>
  <si>
    <t>Poznámka k položce:_x000D_
Odvětrání kanalizace, integrovaná bitumenová manžeta (modifikovaný asfaltový pás), výška nad izolaci 300 mm, hloubka pod izolaci 200 mm,</t>
  </si>
  <si>
    <t>R-pol ZTI-00011</t>
  </si>
  <si>
    <t>Napojení na stávající revizní šachtu</t>
  </si>
  <si>
    <t>1013793298</t>
  </si>
  <si>
    <t>Poznámka k položce:_x000D_
Přes stávající revizní šachtu splaškové kanalizace, nutno prověřit na stavbě stav šachty. Napojením navrtáním, popř. výměnou šachtového dna</t>
  </si>
  <si>
    <t>R-pol ZTI-00012</t>
  </si>
  <si>
    <t>Potrubí KG-PVC 110</t>
  </si>
  <si>
    <t>-314656301</t>
  </si>
  <si>
    <t>Poznámka k položce:_x000D_
Kanalizace splašková - vnitřní, PVC, D 110 mm, SN10, vedeno pod základovou deskou vč. kolen, odboček, redukcí</t>
  </si>
  <si>
    <t>R-pol ZTI-00013</t>
  </si>
  <si>
    <t>-1909994557</t>
  </si>
  <si>
    <t>Poznámka k položce:_x000D_
Kanalizace dešťová - venkovní, PVC, D 110 mm, SN12, vedeno v nezámrzné hloubce vč. kolen, odboček, redukcí</t>
  </si>
  <si>
    <t>R-pol ZTI-00014</t>
  </si>
  <si>
    <t>Potrubí KG-PVC 125</t>
  </si>
  <si>
    <t>-1170081483</t>
  </si>
  <si>
    <t>Poznámka k položce:_x000D_
Kanalizace splašková - vnitřní, PVC, D 125 mm, SN 10 vedeno pod základovou deskou vč. kolen, odboček, redukcí</t>
  </si>
  <si>
    <t>R-pol ZTI-00015</t>
  </si>
  <si>
    <t>Potrubí KG-PVC 150</t>
  </si>
  <si>
    <t>-1049386353</t>
  </si>
  <si>
    <t>Poznámka k položce:_x000D_
Splašková kanalizace vnitřní, PVC, D 150 mm,SN10, vedeno pod základovou deskou vč. kolen, odboček, redukcí</t>
  </si>
  <si>
    <t>R-pol ZTI-00016</t>
  </si>
  <si>
    <t>Potrubí KG- PVC 150</t>
  </si>
  <si>
    <t>-841930346</t>
  </si>
  <si>
    <t>Poznámka k položce:_x000D_
Kanalizace dešťová venkovní, PVC, D 150 mm, SN12, vedeno v nezámrzné hloubce vč. kolen, odboček, redukcí</t>
  </si>
  <si>
    <t>R-pol ZTI-00017</t>
  </si>
  <si>
    <t>Potrubí KG-PVC 200</t>
  </si>
  <si>
    <t>189049140</t>
  </si>
  <si>
    <t>Poznámka k položce:_x000D_
Splašková kanalizace, PVC, D 200 mm,SN12, vedeno v nezámrzné hloubce, v interiéru pod základovou deskou vč. kolen, odboček, redukcí</t>
  </si>
  <si>
    <t>R-pol ZTI-00018</t>
  </si>
  <si>
    <t>-379666068</t>
  </si>
  <si>
    <t>Poznámka k položce:_x000D_
Dešťová kanalizace, PVC, D 200 mm,SN12, vedeno v nezámrzné hloubce vč. kolen, odboček, redukcí</t>
  </si>
  <si>
    <t>R-pol ZTI-00019</t>
  </si>
  <si>
    <t>Potrubí kamenina DN 200</t>
  </si>
  <si>
    <t>-1075535956</t>
  </si>
  <si>
    <t>Poznámka k položce:_x000D_
Kanalizace, KAM, D 200 mm, vedeno v nezámrzné hloubce od hla. Vstupní šachty po napojení na splaškovou kanalizaci</t>
  </si>
  <si>
    <t>R-pol ZTI-00020</t>
  </si>
  <si>
    <t>Napojení na stávající kanalizaci</t>
  </si>
  <si>
    <t>36262250</t>
  </si>
  <si>
    <t>Poznámka k položce:_x000D_
cca 1,83m pod terénem, napojení navrtáním materiál stávajícího potrubí: Kamenina</t>
  </si>
  <si>
    <t>R-pol ZTI-00021</t>
  </si>
  <si>
    <t>Revizní šachta splaškové kanalizace - vnitřní</t>
  </si>
  <si>
    <t>1360417229</t>
  </si>
  <si>
    <t>Poznámka k položce:_x000D_
Betonová, prefabrikovaná, 800/1000mm, hloubka (čistá) 900mm</t>
  </si>
  <si>
    <t>R-pol ZTI-00022</t>
  </si>
  <si>
    <t>Vnitřní poklop pro šachtu 600x800mm</t>
  </si>
  <si>
    <t>2137170733</t>
  </si>
  <si>
    <t>Poznámka k položce:_x000D_
pachotěsný a vodotěsný, k probetonování víka s možností položení finální podlahoviny (dlažba + tmel do 15 mm, koberec, PVC, dřevo, apod.), materiál nerez ocel V2A - 1.4301 (rozměr 600x800)</t>
  </si>
  <si>
    <t>R-pol ZTI-00023</t>
  </si>
  <si>
    <t>Typizovaná revizní plastová šachta splaškové kanalizace DN1000</t>
  </si>
  <si>
    <t>-1643806654</t>
  </si>
  <si>
    <t>Poznámka k položce:_x000D_
materiál: korugované PP poklop C250, dn600, na potrubí DN200/DN200;45°, Hloubka cca 1,3m</t>
  </si>
  <si>
    <t>R-pol ZTI-00024</t>
  </si>
  <si>
    <t>Typizovaná revizní železobetonová šachta splaškové kanalizace DN1000</t>
  </si>
  <si>
    <t>-886799017</t>
  </si>
  <si>
    <t>Poznámka k položce:_x000D_
materiál: železobeton poklop C250, dn600, na potrubí DN200, Hloubka cca 1,8m</t>
  </si>
  <si>
    <t>R-pol ZTI-00025</t>
  </si>
  <si>
    <t>Revizní šachta splaškové kanalizace DN600</t>
  </si>
  <si>
    <t>-2046402671</t>
  </si>
  <si>
    <t>Poznámka k položce:_x000D_
materiál: korugované PP poklop C250, dn600, na potrubí DN200, Hloubka cca 0,8m</t>
  </si>
  <si>
    <t>R-pol ZTI-00026</t>
  </si>
  <si>
    <t>Revizní šachta dešťové kanalizace DN600</t>
  </si>
  <si>
    <t>-815774320</t>
  </si>
  <si>
    <t>Poznámka k položce:_x000D_
materiál: korugované PP poklop B125, dn600, na potrubí DN200/DN200;180°, Hloubka cca 1,05m</t>
  </si>
  <si>
    <t>R-pol ZTI-00027</t>
  </si>
  <si>
    <t>-1690163065</t>
  </si>
  <si>
    <t>Poznámka k položce:_x000D_
materiál: korugované PP poklop B125, dn600, na potrubí DN200/DN200;90°, Hloubka cca 0,8m</t>
  </si>
  <si>
    <t>R-pol ZTI-00028</t>
  </si>
  <si>
    <t>Napojení nové přeložky kanalizačního potrubí na stávající kanalizaci</t>
  </si>
  <si>
    <t>387504550</t>
  </si>
  <si>
    <t>Poznámka k položce:_x000D_
Odkanalizování sousedního objektu, bod napojení nutno stanovit na stavbě</t>
  </si>
  <si>
    <t>R-pol ZTI-00029</t>
  </si>
  <si>
    <t>Napojení stávajícího drenážního přítoku do nové dešťové kanalizace</t>
  </si>
  <si>
    <t>834018554</t>
  </si>
  <si>
    <t>Poznámka k položce:_x000D_
Přesnou polohu a hloubku napojení nutno stanovit na stavbě</t>
  </si>
  <si>
    <t>R-pol ZTI-00030</t>
  </si>
  <si>
    <t>Regulační šachta s regulační armaturou s regulovaným odtokem 0,6 l/s</t>
  </si>
  <si>
    <t>-1541070774</t>
  </si>
  <si>
    <t>Poznámka k položce:_x000D_
Pojizdný poklop C250</t>
  </si>
  <si>
    <t>R-pol ZTI-00031</t>
  </si>
  <si>
    <t>Teleso podzemního vsaku - šachtový systém, nepropustná retenční nádrž tvořená z bloků  800/800/660mm, objem 412 litrů</t>
  </si>
  <si>
    <t>-13816983</t>
  </si>
  <si>
    <t>Poznámka k položce:_x000D_
Akumulační prostor celkem 42x0,412 m3 = 17,3 m3, Potřebný akumulační prostor 12,8 m3, Přítok dešťové vody do revizní filtrační šachty;  v šachtě bude umístěn filtrační koš, Regulovaný odtok 0,6 l/s proveden v integrované revizní šachtě + veškeré konstrukční vybavení ( nátokový modul DN 600 s těsněním, poklop  k pojíždění osobními automobily, betonový prstenec, manžeta, prodloužení DN 600 o délce 1000 mm včetně profilovaného těsnění, regulační prvek odtoku kapacitním otvorem ( DN 250 ), geotextilie, spojovací prvky,.....)</t>
  </si>
  <si>
    <t>R-pol ZTI-00032</t>
  </si>
  <si>
    <t>Příprava pro budoucí osazení zařizovacích předmětů</t>
  </si>
  <si>
    <t>418001402</t>
  </si>
  <si>
    <t>Poznámka k položce:_x000D_
Potrubí zazátkováno s nášlapnou vrstvou podlahy</t>
  </si>
  <si>
    <t>R-pol ZTI-00033</t>
  </si>
  <si>
    <t>Zkouška těsnosti kanalizace vodou a kouřem do DN 300</t>
  </si>
  <si>
    <t>-467410410</t>
  </si>
  <si>
    <t>Poznámka k položce:_x000D_
+ vypracování protokolu o zkoušce těsnosti</t>
  </si>
  <si>
    <t>R-pol ZTI-00034</t>
  </si>
  <si>
    <t>Suchý sifon pro odvod kondenzátu - např. HL21</t>
  </si>
  <si>
    <t>-834023781</t>
  </si>
  <si>
    <t>Poznámka k položce:_x000D_
vtok se zápachovou uzávěrkou a s přídavným uzávěrem; proti zápachu pro suchý stav zachycení odtoku pojistného ventilu zásobníku ( teplá voda), a odtoku vody z pojistných ventilů; výškové a směrové umístění vtoku bude provedeno  dle skutečného umístění odvodu od příslušného zařizovacího předmětu; odkap ukončit cca 40 mm nad nálevkou; nepropojovat nálevku s odvodem od příslušného zařizovacího předmětu</t>
  </si>
  <si>
    <t>R-pol ZTI-00035</t>
  </si>
  <si>
    <t>Podlahová vpusť HL72</t>
  </si>
  <si>
    <t>-1185592456</t>
  </si>
  <si>
    <t>Poznámka k položce:_x000D_
Podlahová vpust DN 70/100 s vodorovným odtokem, s izolačním límcem, se sifonovou vložkou, s plastovým nástavcem 20 - 70mm, s plastovým rámem 147x147mm a plastovou vtokovou mřížkou 138x138mm, revizním čistícím otvorem a sítkem na nečistoty. Sifonová vložka -výška vodního uzávěru 60mm.</t>
  </si>
  <si>
    <t>R-pol ZTI-00036</t>
  </si>
  <si>
    <t>Nerezová hygienická vpusť DN100</t>
  </si>
  <si>
    <t>-23483180</t>
  </si>
  <si>
    <t>Poznámka k položce:_x000D_
Svislý odpad se zápachovou uzávěrkou DN100</t>
  </si>
  <si>
    <t>R-pol ZTI-00037</t>
  </si>
  <si>
    <t>Liniový hygienický odvodňovací žlab vč. nerezové hygienické vpusti DN100</t>
  </si>
  <si>
    <t>-1146014990</t>
  </si>
  <si>
    <t>Poznámka k položce:_x000D_
Svislý odpad se zápachovou uzávěrkou DN100 součást liniového hygienického odvodňovacího žlabu</t>
  </si>
  <si>
    <t>R-pol ZTI-00038</t>
  </si>
  <si>
    <t>Závěsy potrubí, objímky, těsnění</t>
  </si>
  <si>
    <t>1995769634</t>
  </si>
  <si>
    <t>R-pol ZTI-00039</t>
  </si>
  <si>
    <t>Čistící kus D110</t>
  </si>
  <si>
    <t>1777240742</t>
  </si>
  <si>
    <t>Poznámka k položce:_x000D_
Na potrubí d110, zajistit přístup revizními dvířky min. rozměrů 150x250mm</t>
  </si>
  <si>
    <t>R-pol ZTI-00040</t>
  </si>
  <si>
    <t>Čistící kus D125</t>
  </si>
  <si>
    <t>1070017168</t>
  </si>
  <si>
    <t>Poznámka k položce:_x000D_
Umístění v interiérové revizní šachtě</t>
  </si>
  <si>
    <t>R-pol ZTI-00041</t>
  </si>
  <si>
    <t>Lapač střešních splavenin</t>
  </si>
  <si>
    <t>-1103535757</t>
  </si>
  <si>
    <t>Poznámka k položce:_x000D_
Vtok DN110, výtok DN110</t>
  </si>
  <si>
    <t>R-pol ZTI-00042</t>
  </si>
  <si>
    <t>Sifon pračkový, podomítkový</t>
  </si>
  <si>
    <t>1294496478</t>
  </si>
  <si>
    <t>Poznámka k položce:_x000D_
Záleží na požadavcích profese gastro</t>
  </si>
  <si>
    <t>R-pol ZTI-00043</t>
  </si>
  <si>
    <t>1351598529</t>
  </si>
  <si>
    <t>Poznámka k položce:_x000D_
A následná likvidace odpadu</t>
  </si>
  <si>
    <t>Vnitřní vodovod</t>
  </si>
  <si>
    <t>R-pol ZTI-00044</t>
  </si>
  <si>
    <t>Demontáž stávajícího vodovodního potrubí + ekologická likvidace</t>
  </si>
  <si>
    <t>-1671433425</t>
  </si>
  <si>
    <t>Poznámka k položce:_x000D_
Materiál PPR,</t>
  </si>
  <si>
    <t>R-pol ZTI-00045</t>
  </si>
  <si>
    <t>Demontáž stávajících zařizovacích předmětů + ekologická likvidace</t>
  </si>
  <si>
    <t>1428765859</t>
  </si>
  <si>
    <t>Poznámka k položce:_x000D_
Umyvadla, dřezy, toalety,…</t>
  </si>
  <si>
    <t>R-pol ZTI-00046</t>
  </si>
  <si>
    <t>Potrubí z PP-R, D 20 x 3,4 mm, PN 20</t>
  </si>
  <si>
    <t>373532647</t>
  </si>
  <si>
    <t>Poznámka k položce:_x000D_
PP-R systém pro rozvody pitné, studené a teplé vody.</t>
  </si>
  <si>
    <t>R-pol ZTI-00047</t>
  </si>
  <si>
    <t>Potrubí z PP-RCT, D 25 x 4,2 mm, PN 20</t>
  </si>
  <si>
    <t>1182861674</t>
  </si>
  <si>
    <t>R-pol ZTI-00048</t>
  </si>
  <si>
    <t>Potrubí z PP-RCT, D 32 x 5,4 mm, PN 20</t>
  </si>
  <si>
    <t>1801912836</t>
  </si>
  <si>
    <t>R-pol ZTI-00049</t>
  </si>
  <si>
    <t>Potrubí z PP-RCT, D 40 x 6,7 mm, PN 20</t>
  </si>
  <si>
    <t>1088918485</t>
  </si>
  <si>
    <t>R-pol ZTI-00050</t>
  </si>
  <si>
    <t>Potrubí z PP-RCT, D 50 x 8,4 mm, PN 20</t>
  </si>
  <si>
    <t>-270636440</t>
  </si>
  <si>
    <t>R-pol ZTI-00051</t>
  </si>
  <si>
    <t>Potrubí z PP-RCT, D 63 x 10,5 mm, PN 20</t>
  </si>
  <si>
    <t>-228774446</t>
  </si>
  <si>
    <t>R-pol ZTI-00052</t>
  </si>
  <si>
    <t>Požární vodovod DN50</t>
  </si>
  <si>
    <t>906758025</t>
  </si>
  <si>
    <t>Poznámka k položce:_x000D_
rozvod z pozinkovaných asfaltových trubek, vč. kolen odboček, redukcí + návleková izolace tl. 13mm</t>
  </si>
  <si>
    <t>R-pol ZTI-00053</t>
  </si>
  <si>
    <t>Požární vodovod DN25</t>
  </si>
  <si>
    <t>1141931954</t>
  </si>
  <si>
    <t>R-pol ZTI-00054</t>
  </si>
  <si>
    <t>Potrubí PE-X d63</t>
  </si>
  <si>
    <t>2060753531</t>
  </si>
  <si>
    <t>Poznámka k položce:_x000D_
Trubka d63 PE 100 SDR 11 - 1,0 MPa (10bar) Jedná se o trubky a tvarovky určené pro venkovní rozvody studené vody uložené v zemi.</t>
  </si>
  <si>
    <t>R-pol ZTI-00055</t>
  </si>
  <si>
    <t>Chránčka PE90</t>
  </si>
  <si>
    <t>207362252</t>
  </si>
  <si>
    <t>Poznámka k položce:_x000D_
ohebná dvouplášťová korugovaná chránička , pro přechod přes obvodovou zeď</t>
  </si>
  <si>
    <t>R-pol ZTI-00056</t>
  </si>
  <si>
    <t>Návleková izolace 13/20</t>
  </si>
  <si>
    <t>2040045697</t>
  </si>
  <si>
    <t>Poznámka k položce:_x000D_
Izolace návleková z pěnového polyetylenu tl., stěny 13 mm vnitřní průměr 20 mm</t>
  </si>
  <si>
    <t>R-pol ZTI-00057</t>
  </si>
  <si>
    <t>Návleková izolace 20/20</t>
  </si>
  <si>
    <t>-1385026423</t>
  </si>
  <si>
    <t>Poznámka k položce:_x000D_
Izolace návleková z pěnového polyetylenu tl., stěny 20 mm vnitřní průměr 20 mm</t>
  </si>
  <si>
    <t>R-pol ZTI-00058</t>
  </si>
  <si>
    <t>Návleková izolace 13/25</t>
  </si>
  <si>
    <t>1859641531</t>
  </si>
  <si>
    <t>Poznámka k položce:_x000D_
Izolace návleková z pěnového polyetylenu tl. stěny, 13 mm vnitřní průměr 25 mm</t>
  </si>
  <si>
    <t>R-pol ZTI-00059</t>
  </si>
  <si>
    <t>Návleková izolace 30/25</t>
  </si>
  <si>
    <t>-2069271926</t>
  </si>
  <si>
    <t>Poznámka k položce:_x000D_
Izolace návleková z minerální vlny, tepelná izolace l=0,035W/mK referenční výrobce/materiál: Rockwool 800 + AL obal, tl. stěny, 25 mm vnitřní průměr 25 mm</t>
  </si>
  <si>
    <t>R-pol ZTI-00060</t>
  </si>
  <si>
    <t>Návleková izolace 13/32</t>
  </si>
  <si>
    <t>1376411481</t>
  </si>
  <si>
    <t>Poznámka k položce:_x000D_
Izolace návleková z pěnového polyetylenu tl. stěny, 13 mm vnitřní průměr 32 mm</t>
  </si>
  <si>
    <t>R-pol ZTI-00061</t>
  </si>
  <si>
    <t>Návleková izolace 40/32</t>
  </si>
  <si>
    <t>-1865075969</t>
  </si>
  <si>
    <t>Poznámka k položce:_x000D_
Izolace návleková z minerální vlny, tepelná izolace l=0,035W/mK referenční výrobce/materiál: Rockwool 800 + AL obal, tl. stěny, 40 mm vnitřní průměr 32 mm</t>
  </si>
  <si>
    <t>R-pol ZTI-00062</t>
  </si>
  <si>
    <t>Návleková izolace 13/40</t>
  </si>
  <si>
    <t>1760709664</t>
  </si>
  <si>
    <t>Poznámka k položce:_x000D_
Izolace návleková z pěnového polyetylenu tl. stěny, 13 mm vnitřní průměr 40 mm</t>
  </si>
  <si>
    <t>R-pol ZTI-00063</t>
  </si>
  <si>
    <t>Návleková izolace 40/40</t>
  </si>
  <si>
    <t>844054317</t>
  </si>
  <si>
    <t>Poznámka k položce:_x000D_
Izolace návleková z minerální vlny, tepelná izolace l=0,035W/mK referenční výrobce/materiál: Rockwool 800 + AL obal, tl. stěny, 40 mm vnitřní průměr 40 mm</t>
  </si>
  <si>
    <t>R-pol ZTI-00064</t>
  </si>
  <si>
    <t>Návleková izolace 40/50</t>
  </si>
  <si>
    <t>-952363291</t>
  </si>
  <si>
    <t>Poznámka k položce:_x000D_
Izolace návleková z minerální vlny, tepelná izolace l=0,035W/mK referenční výrobce/materiál: Rockwool 800 + AL obal, tl. stěny, 40 mm vnitřní průměr 50 mm</t>
  </si>
  <si>
    <t>R-pol ZTI-00065</t>
  </si>
  <si>
    <t>Návleková izolace 13/50</t>
  </si>
  <si>
    <t>1373313791</t>
  </si>
  <si>
    <t>Poznámka k položce:_x000D_
Izolace návleková z pěnového polyetylenu tl. stěny, 13 mm vnitřní průměr 50 mm</t>
  </si>
  <si>
    <t>R-pol ZTI-00066</t>
  </si>
  <si>
    <t>Návleková izolace 13/63</t>
  </si>
  <si>
    <t>436889254</t>
  </si>
  <si>
    <t>Poznámka k položce:_x000D_
Izolace návleková z pěnového polyetylenu tl. stěny, 13 mm vnitřní průměr 63 mm</t>
  </si>
  <si>
    <t>R-pol ZTI-00067</t>
  </si>
  <si>
    <t>nástěnný výtokový ventil s možností připojení hadice DN 1/2"</t>
  </si>
  <si>
    <t>1612583727</t>
  </si>
  <si>
    <t>R-pol ZTI-00068</t>
  </si>
  <si>
    <t>uzávěr objektu rozvodu vody - kulový uzávěr s vypouštěním KK-DN 2"</t>
  </si>
  <si>
    <t>-1886245946</t>
  </si>
  <si>
    <t>R-pol ZTI-00069</t>
  </si>
  <si>
    <t>vypouštěcí a uzavírací šachta 500/500/500 mm</t>
  </si>
  <si>
    <t>513799767</t>
  </si>
  <si>
    <t>Poznámka k položce:_x000D_
Pro umístění uzavíracích armatur</t>
  </si>
  <si>
    <t>R-pol ZTI-00070</t>
  </si>
  <si>
    <t>kulový uzávěr s vypouštěním KK-DN 1"</t>
  </si>
  <si>
    <t>160036212</t>
  </si>
  <si>
    <t>R-pol ZTI-00071</t>
  </si>
  <si>
    <t>kulový uzávěr s vypouštěním KK-DN 3/4"</t>
  </si>
  <si>
    <t>696818964</t>
  </si>
  <si>
    <t>R-pol ZTI-00072</t>
  </si>
  <si>
    <t>kulový uzávěr s vypouštěním KK-DN 5/4"</t>
  </si>
  <si>
    <t>1973858929</t>
  </si>
  <si>
    <t>R-pol ZTI-00073</t>
  </si>
  <si>
    <t>kulový uzávěr s vypouštěním KK-DN 2"</t>
  </si>
  <si>
    <t>-1861973077</t>
  </si>
  <si>
    <t>R-pol ZTI-00074</t>
  </si>
  <si>
    <t>kulový uzávěr KK-DN 2"</t>
  </si>
  <si>
    <t>2079157078</t>
  </si>
  <si>
    <t>R-pol ZTI-00075</t>
  </si>
  <si>
    <t>uzávěr pod omítku DN 1/2" s vypouštěním</t>
  </si>
  <si>
    <t>-2061319782</t>
  </si>
  <si>
    <t>Poznámka k položce:_x000D_
Pro potrubí SV i TV</t>
  </si>
  <si>
    <t>R-pol ZTI-00076</t>
  </si>
  <si>
    <t>Filtr DN50</t>
  </si>
  <si>
    <t>1108292246</t>
  </si>
  <si>
    <t>R-pol ZTI-00077</t>
  </si>
  <si>
    <t>Přechodka ocel/PPR</t>
  </si>
  <si>
    <t>-1655561594</t>
  </si>
  <si>
    <t>R-pol ZTI-00078</t>
  </si>
  <si>
    <t>Zpětná klapka typu EA DN50</t>
  </si>
  <si>
    <t>-528875773</t>
  </si>
  <si>
    <t>R-pol ZTI-00081</t>
  </si>
  <si>
    <t>Zaslepení potrubí SV v konstrukci podlahy</t>
  </si>
  <si>
    <t>-317360846</t>
  </si>
  <si>
    <t>Poznámka k položce:_x000D_
Příprava pro napojení baru</t>
  </si>
  <si>
    <t>R-pol ZTI-00082</t>
  </si>
  <si>
    <t>-971147760</t>
  </si>
  <si>
    <t>R-pol ZTI-00083</t>
  </si>
  <si>
    <t>1421576864</t>
  </si>
  <si>
    <t>R-pol ZTI-00084</t>
  </si>
  <si>
    <t>Tlaková zkouška vodovodního potrubí do DN 40</t>
  </si>
  <si>
    <t>2115382789</t>
  </si>
  <si>
    <t>Poznámka k položce:_x000D_
+ vypracování protokolu o tlakové zkoušce</t>
  </si>
  <si>
    <t>R-pol ZTI-00085</t>
  </si>
  <si>
    <t>Proplach a dezinfekce vodovod.potrubí do DN 80</t>
  </si>
  <si>
    <t>1794183787</t>
  </si>
  <si>
    <t>Poznámka k položce:_x000D_
+ vypracování protokolu</t>
  </si>
  <si>
    <t>R-pol ZTI-00086</t>
  </si>
  <si>
    <t>Přechodka PE/ocel</t>
  </si>
  <si>
    <t>139188119</t>
  </si>
  <si>
    <t>R-pol ZTI-00087</t>
  </si>
  <si>
    <t>Zavodněný hydrantový systém se skříní a instalací na zeď</t>
  </si>
  <si>
    <t>1567420634</t>
  </si>
  <si>
    <t>Poznámka k položce:_x000D_
A 25/30 s tvarově stálou hadicí dl. 30 m; průměr hadice 25 mm, délka hadice 30 m; rozměr skříně 700 x 700 x 285 mm; minimální průtok při tlaku 0,20 MPa &gt; 1,1 l/s; před hydrantovým systémem bude umístěn kulový uzávěr DN 1"</t>
  </si>
  <si>
    <t>R-pol ZTI-00088</t>
  </si>
  <si>
    <t>Nástěnka nátrubková mosazná  1/2"</t>
  </si>
  <si>
    <t>986796542</t>
  </si>
  <si>
    <t>Poznámka k položce:_x000D_
pro rozvody pitné a užitkové vody do 95°C • pracovní tlak do 1 MPa • pro připojení armatur nebo potrubí kolmo na stěnu</t>
  </si>
  <si>
    <t>R-pol ZTI-00089</t>
  </si>
  <si>
    <t>Napojení na stávající hl. vstupní vodoměrnou sestavu</t>
  </si>
  <si>
    <t>1180410040</t>
  </si>
  <si>
    <t>Poznámka k položce:_x000D_
Ve stávající šachtě</t>
  </si>
  <si>
    <t>Technická místnost</t>
  </si>
  <si>
    <t>R-pol ZTI-00090</t>
  </si>
  <si>
    <t>Nepřímotopný vysoce výkonný zásobník TV o objemu 160l</t>
  </si>
  <si>
    <t>1776517202</t>
  </si>
  <si>
    <t>Poznámka k položce:_x000D_
Z výroby nanesená tvrdá pěnová PU izolace nádoby eliminující tepelné mosty, opatřena syntetickým pláštěm. Přestupní plocha výměníku tepla 1,4 m2. Vybaven teploměrem, zaslepenou přírubou o 180 mm včetně izolace a nátrubkem pro připojení cirkulace</t>
  </si>
  <si>
    <t>R-pol ZTI-00091</t>
  </si>
  <si>
    <t>Regulátor Tlaku, Redukční Ventil DN25 vč. Manometru, Rozsah 1-6 Bar</t>
  </si>
  <si>
    <t>1776279107</t>
  </si>
  <si>
    <t>Poznámka k položce:_x000D_
Redukční ventil tlaku DN25 s nastavením 1 - 6 bar s použitelností v rozsahu teplot 0 - 40 st.</t>
  </si>
  <si>
    <t>R-pol ZTI-00092</t>
  </si>
  <si>
    <t>-1831265745</t>
  </si>
  <si>
    <t>R-pol ZTI-00093</t>
  </si>
  <si>
    <t>Kulový kohout DN20</t>
  </si>
  <si>
    <t>-1471737369</t>
  </si>
  <si>
    <t>R-pol ZTI-00094</t>
  </si>
  <si>
    <t>-794154429</t>
  </si>
  <si>
    <t>R-pol ZTI-00095</t>
  </si>
  <si>
    <t>Kulový kohout DN15</t>
  </si>
  <si>
    <t>1875142085</t>
  </si>
  <si>
    <t>R-pol ZTI-00096</t>
  </si>
  <si>
    <t>Zpětná klapka DN20</t>
  </si>
  <si>
    <t>658599395</t>
  </si>
  <si>
    <t>R-pol ZTI-00097</t>
  </si>
  <si>
    <t>Zpětná klapka DN32</t>
  </si>
  <si>
    <t>233849265</t>
  </si>
  <si>
    <t>R-pol ZTI-00098</t>
  </si>
  <si>
    <t>Vypouštěcí ventil 1/2"</t>
  </si>
  <si>
    <t>-1849501715</t>
  </si>
  <si>
    <t>R-pol ZTI-00100</t>
  </si>
  <si>
    <t>Cirkulační čerpadlo řady Comfort - 230V, 50Hz, 4,5 W</t>
  </si>
  <si>
    <t>-1776876114</t>
  </si>
  <si>
    <t>R-pol ZTI-00101</t>
  </si>
  <si>
    <t>Pojistný ventil pro systémy TV  - 1/2"x3/4",  - Otevírací přetlak 6bar - Přepad do kanalizace</t>
  </si>
  <si>
    <t>1549941894</t>
  </si>
  <si>
    <t>R-pol ZTI-00102</t>
  </si>
  <si>
    <t>Filtr DN20</t>
  </si>
  <si>
    <t>92143869</t>
  </si>
  <si>
    <t>R-pol ZTI-00103</t>
  </si>
  <si>
    <t>Teploměr příložný 0-120°C</t>
  </si>
  <si>
    <t>306399287</t>
  </si>
  <si>
    <t>R-pol ZTI-00104</t>
  </si>
  <si>
    <t>Manometr 0-10 bar</t>
  </si>
  <si>
    <t>-1287044416</t>
  </si>
  <si>
    <t>R-pol ZTI-00105</t>
  </si>
  <si>
    <t>Expanzní nádoba pro pitnou vodu, vč. připojovací armatury, objem 24 litrů</t>
  </si>
  <si>
    <t>-232537648</t>
  </si>
  <si>
    <t>Poznámka k položce:_x000D_
s připojovací armaturou flowjet DN 3/4"</t>
  </si>
  <si>
    <t>Dopouštění vody do OS:</t>
  </si>
  <si>
    <t>R-pol ZTI-00106</t>
  </si>
  <si>
    <t>Manometr 0-600 kPa</t>
  </si>
  <si>
    <t>1206217136</t>
  </si>
  <si>
    <t>R-pol ZTI-00107</t>
  </si>
  <si>
    <t>Kulový kohout 3/4"</t>
  </si>
  <si>
    <t>1392548324</t>
  </si>
  <si>
    <t>R-pol ZTI-00108</t>
  </si>
  <si>
    <t>Kulový kohout 3/4" se servopohonem (dopojení na čidlo tlaku v OS)</t>
  </si>
  <si>
    <t>467806359</t>
  </si>
  <si>
    <t>R-pol ZTI-00109</t>
  </si>
  <si>
    <t>Souprava doplňování změkčenou vodou do otopné, soustavy</t>
  </si>
  <si>
    <t>520506197</t>
  </si>
  <si>
    <t>Poznámka k položce:_x000D_
úpravna vody proti tvorbě vápenatých usazenin na výměníku zásobníku a v rozvodném potrubí TV a CTV. PN10, připojení DN20.  Úpravna vody je vybavena obtokem pro možnost doplňování přípravku. Před začátkem prací nutno provést rozbor kvality vody pro určení přesného výrobku!!</t>
  </si>
  <si>
    <t>R-pol ZTI-00110</t>
  </si>
  <si>
    <t>Revidovatelná zpětná klapka DN20, Typ EA</t>
  </si>
  <si>
    <t>353369169</t>
  </si>
  <si>
    <t>Zařizovací předměty</t>
  </si>
  <si>
    <t>R-pol ZTI-00111</t>
  </si>
  <si>
    <t>Ventil rohový s filtrem DN 15 x DN 10</t>
  </si>
  <si>
    <t>1575409997</t>
  </si>
  <si>
    <t>Poznámka k položce:_x000D_
+ opancéřovaná hadička pro připojení umyvadla</t>
  </si>
  <si>
    <t>R-pol ZTI-00112</t>
  </si>
  <si>
    <t>Ventil rohový s filtrem DN 15 x DN 15</t>
  </si>
  <si>
    <t>20427519</t>
  </si>
  <si>
    <t>Poznámka k položce:_x000D_
+ opancéřovaná hadička pro připojení dřezu</t>
  </si>
  <si>
    <t>R-pol ZTI-00113</t>
  </si>
  <si>
    <t>Ventil rohový - pračkový</t>
  </si>
  <si>
    <t>690658873</t>
  </si>
  <si>
    <t>R-pol ZTI-00114</t>
  </si>
  <si>
    <t>Baterie dřezová stojánková, dle požadavků investora</t>
  </si>
  <si>
    <t>998209491</t>
  </si>
  <si>
    <t>R-pol ZTI-00115</t>
  </si>
  <si>
    <t>tlačná samouzavíratelná umyvadlová stojánková baterie; dle požadavků investora</t>
  </si>
  <si>
    <t>-186045261</t>
  </si>
  <si>
    <t>Poznámka k položce:_x000D_
označení na smíchanou vodu, možnost nastavení teploty směšované vody uživatelem, směšování vody páčkou, odolné/vandaluvzdorné provedení, použité materiály odolné proti korozi a vodnímu kameni, flexibilní připojovací hadice včetně uzavíracího ventilu. Samočistící mechanismus se syntetickým rubínem;</t>
  </si>
  <si>
    <t>R-pol ZTI-00116</t>
  </si>
  <si>
    <t>diturvitová závěsná záchodová mísa, zadní šikmý odpad - dle požadavků investora</t>
  </si>
  <si>
    <t>254997364</t>
  </si>
  <si>
    <t>Poznámka k položce:_x000D_
+ závěsný samonosný prvek pro WC, předstěnové instalace, + veškerý požadovaný konstrukční materiál ( splachovací nádržka do stěny izolovaná proti orosování, splachovací tlačítko s množností ovládat množství spláchnuté vody, kryt,......) prkénko bude umístěno 500 mm nad podlahou; pevné a sklopné madlo</t>
  </si>
  <si>
    <t>R-pol ZTI-00117</t>
  </si>
  <si>
    <t>nerezová závěsná záchodová mísa pro osoby se sníženou schopností pohybu, zadní šikmý odpad</t>
  </si>
  <si>
    <t>729274205</t>
  </si>
  <si>
    <t>R-pol ZTI-00118</t>
  </si>
  <si>
    <t>Umyvadlo + nerezový sifon, dle požadavků investora</t>
  </si>
  <si>
    <t>-983608465</t>
  </si>
  <si>
    <t>R-pol ZTI-00119</t>
  </si>
  <si>
    <t>Umyvadlo pro osoby se sníženou schopností pohybu+ nerezový sifon, dle požadavků investora</t>
  </si>
  <si>
    <t>1492414303</t>
  </si>
  <si>
    <t>R-pol ZTI-00120</t>
  </si>
  <si>
    <t>Dřez jednoduchý + sifon, dle požadavků investora</t>
  </si>
  <si>
    <t>576475615</t>
  </si>
  <si>
    <t>R-pol ZTI-00121</t>
  </si>
  <si>
    <t>Podomítkový WC modul , h 108 cm</t>
  </si>
  <si>
    <t>-871436265</t>
  </si>
  <si>
    <t>R-pol ZTI-00122</t>
  </si>
  <si>
    <t>Splachovací tlačítko, dle požadavků investora</t>
  </si>
  <si>
    <t>963712755</t>
  </si>
  <si>
    <t>R-pol ZTI-00123</t>
  </si>
  <si>
    <t>Tlačná samouzavírací baterie sprchová směšovací do zdi,</t>
  </si>
  <si>
    <t>685826808</t>
  </si>
  <si>
    <t>Poznámka k položce:_x000D_
s plastovou nebo chromovanou ovládací hlavicí, s krycí nerezovou deskou 18/18 cm, odolné/vandaluvzdorné provedení, použité materiály odolné proti korozi a vodnímu kameni. Samočistící mechanismus se syntetickým rubínem + pevná sprchová hlavice s otočnou sprchovou růžicí, s omezením průtoku, vandaluvzdorné provedení, použité materiály odolné proti korozi a vodnímu kameni;</t>
  </si>
  <si>
    <t>R-pol ZTI-00124</t>
  </si>
  <si>
    <t>liniový odtokový žlab do sprchových koutů z nerezové oceli k zabudování ke stěně, bez krytu žlábku.</t>
  </si>
  <si>
    <t>1424708030</t>
  </si>
  <si>
    <t>Poznámka k položce:_x000D_
Složený: ze žlábku z nerezové oceli s pískovanými přírubami pro napojení hydroizolací, PP vodorovný  odtok DN50 s kulovým kloubem na odtoku a vyjímatelnou zápachovou uzávěrkou. Kapacita odtoku 0,8 l/s. kryt dle výběru investora. Stavební délka 800mm.</t>
  </si>
  <si>
    <t>R-pol ZTI-00125</t>
  </si>
  <si>
    <t>keramická výlevka s mřížkou 500/390 mm + zápachová uzávěrka DN 50/70</t>
  </si>
  <si>
    <t>-292399804</t>
  </si>
  <si>
    <t>R-pol ZTI-00126</t>
  </si>
  <si>
    <t>Výlevková baterie</t>
  </si>
  <si>
    <t>546330581</t>
  </si>
  <si>
    <t>R-pol ZTI-00127</t>
  </si>
  <si>
    <t>Sprchová zástěna</t>
  </si>
  <si>
    <t>948839825</t>
  </si>
  <si>
    <t>Přesun a montáž</t>
  </si>
  <si>
    <t>R-pol ZTI-00128</t>
  </si>
  <si>
    <t>montáž geberitu pro wc (přikotvení, připojení vody a odpadu)</t>
  </si>
  <si>
    <t>1934815319</t>
  </si>
  <si>
    <t>R-pol ZTI-00129</t>
  </si>
  <si>
    <t>montáž závěsného wc vč.tlačítka (usazení, zapojení)</t>
  </si>
  <si>
    <t>484969871</t>
  </si>
  <si>
    <t>R-pol ZTI-00130</t>
  </si>
  <si>
    <t>montáž umyvadla, umývátka, výlevky (usazení, zapojení)</t>
  </si>
  <si>
    <t>-1969748749</t>
  </si>
  <si>
    <t>R-pol ZTI-00131</t>
  </si>
  <si>
    <t>Montáž sprchového koutu</t>
  </si>
  <si>
    <t>1082734980</t>
  </si>
  <si>
    <t>R-pol ZTI-00132</t>
  </si>
  <si>
    <t>Montáž dřezu (usazení, zapojení)</t>
  </si>
  <si>
    <t>-1971099970</t>
  </si>
  <si>
    <t>Vedlejší náklady</t>
  </si>
  <si>
    <t>R-pol ZTI-00133</t>
  </si>
  <si>
    <t>-569594763</t>
  </si>
  <si>
    <t>R-pol ZTI-00134</t>
  </si>
  <si>
    <t>713324936</t>
  </si>
  <si>
    <t>Poznámka k položce:_x000D_
vč. pažení, odvozu zeminy, opětovné zavážky, hutnění</t>
  </si>
  <si>
    <t>R-pol ZTI-00135</t>
  </si>
  <si>
    <t>Výkop zářezu pro uložení tělesa podzemního vsaku v hornině 1-4</t>
  </si>
  <si>
    <t>-252843519</t>
  </si>
  <si>
    <t>R-pol ZTI-00136</t>
  </si>
  <si>
    <t>Vypracování protokolu o zkoušce těsnosti, tlakové zkoušce, dezinfekci potrubí apod.</t>
  </si>
  <si>
    <t>-948537402</t>
  </si>
  <si>
    <t>R-pol ZTI-00137</t>
  </si>
  <si>
    <t>Likvidace odpadu</t>
  </si>
  <si>
    <t>1129165885</t>
  </si>
  <si>
    <t>R-pol ZTI-00138</t>
  </si>
  <si>
    <t>Rozbor kvality vody a případné navržení vhodné úpravny SV</t>
  </si>
  <si>
    <t>542648534</t>
  </si>
  <si>
    <t>OST - Ostatní a vedlejší náklady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</si>
  <si>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</si>
  <si>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</si>
  <si>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</si>
  <si>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</si>
  <si>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</si>
  <si>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VRN6 - Územní vlivy</t>
  </si>
  <si>
    <t xml:space="preserve">    VRN7 - Provozní vlivy</t>
  </si>
  <si>
    <t xml:space="preserve">    VRN9 - Ostatní náklady</t>
  </si>
  <si>
    <t>VRN</t>
  </si>
  <si>
    <t>Vedlejší rozpočtové náklady</t>
  </si>
  <si>
    <t>VRN1</t>
  </si>
  <si>
    <t>Průzkumné, geodetické a projektové práce</t>
  </si>
  <si>
    <t>012002000</t>
  </si>
  <si>
    <t>Geodetické práce</t>
  </si>
  <si>
    <t>1024</t>
  </si>
  <si>
    <t>87992702</t>
  </si>
  <si>
    <t>https://podminky.urs.cz/item/CS_URS_2023_01/012002000</t>
  </si>
  <si>
    <t>013203000</t>
  </si>
  <si>
    <t>Dokumentace výrobní</t>
  </si>
  <si>
    <t>-1269644926</t>
  </si>
  <si>
    <t>https://podminky.urs.cz/item/CS_URS_2023_01/013203000</t>
  </si>
  <si>
    <t>013254000</t>
  </si>
  <si>
    <t>Dokumentace skutečného provedení stavby</t>
  </si>
  <si>
    <t>-755436199</t>
  </si>
  <si>
    <t>https://podminky.urs.cz/item/CS_URS_2023_01/013254000</t>
  </si>
  <si>
    <t>011002000</t>
  </si>
  <si>
    <t>Revize a kontrola stávajícího stavu krovu vč. mykologický průzkum</t>
  </si>
  <si>
    <t>-1356605754</t>
  </si>
  <si>
    <t>https://podminky.urs.cz/item/CS_URS_2023_01/011002000</t>
  </si>
  <si>
    <t>VRN3</t>
  </si>
  <si>
    <t>Zařízení staveniště</t>
  </si>
  <si>
    <t>032103000</t>
  </si>
  <si>
    <t>Náklady na stavební buňky</t>
  </si>
  <si>
    <t>-1989666398</t>
  </si>
  <si>
    <t>https://podminky.urs.cz/item/CS_URS_2023_01/032103000</t>
  </si>
  <si>
    <t>032503000</t>
  </si>
  <si>
    <t>Skládky na staveništi</t>
  </si>
  <si>
    <t>-1574310872</t>
  </si>
  <si>
    <t>https://podminky.urs.cz/item/CS_URS_2023_01/032503000</t>
  </si>
  <si>
    <t>032803000</t>
  </si>
  <si>
    <t>Ostatní vybavení staveniště - toalety, atd.</t>
  </si>
  <si>
    <t>-1519432835</t>
  </si>
  <si>
    <t>https://podminky.urs.cz/item/CS_URS_2023_01/032803000</t>
  </si>
  <si>
    <t>032903000</t>
  </si>
  <si>
    <t>Náklady na provoz a údržbu vybavení staveniště</t>
  </si>
  <si>
    <t>-1758280406</t>
  </si>
  <si>
    <t>https://podminky.urs.cz/item/CS_URS_2023_01/032903000</t>
  </si>
  <si>
    <t>034103000</t>
  </si>
  <si>
    <t>Oplocení staveniště</t>
  </si>
  <si>
    <t>760681450</t>
  </si>
  <si>
    <t>https://podminky.urs.cz/item/CS_URS_2023_01/034103000</t>
  </si>
  <si>
    <t>034203000</t>
  </si>
  <si>
    <t>Opatření na ochranu pozemků sousedních se staveništěm</t>
  </si>
  <si>
    <t>-1193483084</t>
  </si>
  <si>
    <t>https://podminky.urs.cz/item/CS_URS_2023_01/034203000</t>
  </si>
  <si>
    <t>034303000</t>
  </si>
  <si>
    <t>Dopravní značení na staveništi</t>
  </si>
  <si>
    <t>-1424136022</t>
  </si>
  <si>
    <t>https://podminky.urs.cz/item/CS_URS_2023_01/034303000</t>
  </si>
  <si>
    <t>034403000</t>
  </si>
  <si>
    <t>Osvětlení staveniště</t>
  </si>
  <si>
    <t>2023540447</t>
  </si>
  <si>
    <t>https://podminky.urs.cz/item/CS_URS_2023_01/034403000</t>
  </si>
  <si>
    <t>034503000</t>
  </si>
  <si>
    <t>Informační tabule na staveništi</t>
  </si>
  <si>
    <t>2070903301</t>
  </si>
  <si>
    <t>https://podminky.urs.cz/item/CS_URS_2023_01/034503000</t>
  </si>
  <si>
    <t>034603000</t>
  </si>
  <si>
    <t>Alarm, strážní služba staveniště</t>
  </si>
  <si>
    <t>1097856056</t>
  </si>
  <si>
    <t>https://podminky.urs.cz/item/CS_URS_2023_01/034603000</t>
  </si>
  <si>
    <t>039103000</t>
  </si>
  <si>
    <t>Rozebrání, bourání a odvoz zařízení staveniště</t>
  </si>
  <si>
    <t>-1396234011</t>
  </si>
  <si>
    <t>https://podminky.urs.cz/item/CS_URS_2023_01/039103000</t>
  </si>
  <si>
    <t>VRN4</t>
  </si>
  <si>
    <t>Inženýrská činnost</t>
  </si>
  <si>
    <t>043194000</t>
  </si>
  <si>
    <t xml:space="preserve">Náklady na revize a zkoušky </t>
  </si>
  <si>
    <t>-1172565682</t>
  </si>
  <si>
    <t>https://podminky.urs.cz/item/CS_URS_2023_01/043194000</t>
  </si>
  <si>
    <t>045002000</t>
  </si>
  <si>
    <t>Kompletační a koordinační činnost</t>
  </si>
  <si>
    <t>1688565079</t>
  </si>
  <si>
    <t>https://podminky.urs.cz/item/CS_URS_2023_01/045002000</t>
  </si>
  <si>
    <t>VRN5</t>
  </si>
  <si>
    <t>Finanční náklady</t>
  </si>
  <si>
    <t>051002000</t>
  </si>
  <si>
    <t>Pojistné</t>
  </si>
  <si>
    <t>-239238684</t>
  </si>
  <si>
    <t>https://podminky.urs.cz/item/CS_URS_2023_01/051002000</t>
  </si>
  <si>
    <t>VRN6</t>
  </si>
  <si>
    <t>Územní vlivy</t>
  </si>
  <si>
    <t>060001000</t>
  </si>
  <si>
    <t>-1563226568</t>
  </si>
  <si>
    <t>https://podminky.urs.cz/item/CS_URS_2023_01/060001000</t>
  </si>
  <si>
    <t>VRN7</t>
  </si>
  <si>
    <t>Provozní vlivy</t>
  </si>
  <si>
    <t>070001000</t>
  </si>
  <si>
    <t>-2123473108</t>
  </si>
  <si>
    <t>https://podminky.urs.cz/item/CS_URS_2023_01/070001000</t>
  </si>
  <si>
    <t>VRN9</t>
  </si>
  <si>
    <t>Ostatní náklady</t>
  </si>
  <si>
    <t>090001000</t>
  </si>
  <si>
    <t>DIO a DIR - Dopravně inženýrská opatření a rozhodnutí - dopravní značení po dobu výstavby</t>
  </si>
  <si>
    <t>-42388948</t>
  </si>
  <si>
    <t>https://podminky.urs.cz/item/CS_URS_2023_01/090001000</t>
  </si>
  <si>
    <t>090001001</t>
  </si>
  <si>
    <t>Vyřízení záboru ploch vč uhrazení veškerých poplatků</t>
  </si>
  <si>
    <t>1312721307</t>
  </si>
  <si>
    <t>091003000</t>
  </si>
  <si>
    <t>Náklady na vzorky</t>
  </si>
  <si>
    <t>-1046214598</t>
  </si>
  <si>
    <t>https://podminky.urs.cz/item/CS_URS_2023_01/091003000</t>
  </si>
  <si>
    <t>091003001</t>
  </si>
  <si>
    <t>Náklady spojené se ztíženými podmínkami provádění stavby</t>
  </si>
  <si>
    <t>-1456525826</t>
  </si>
  <si>
    <t>https://podminky.urs.cz/item/CS_URS_2023_01/091003001</t>
  </si>
  <si>
    <t>Poznámka k položce:_x000D_
např. nasazení speciální techniky na staveništi (autojeřáb)</t>
  </si>
  <si>
    <t>091404000</t>
  </si>
  <si>
    <t>Práce na památkovém objektu</t>
  </si>
  <si>
    <t>486159375</t>
  </si>
  <si>
    <t>https://podminky.urs.cz/item/CS_URS_2023_01/091404000</t>
  </si>
  <si>
    <t>Pokyny pro případné zpracování  “Cenové nabídky”</t>
  </si>
  <si>
    <r>
      <t xml:space="preserve">Zpracovatel nabídky je povinen podrobně prostudovat PD a porovnat ji s předloženým výkazem výměr. </t>
    </r>
    <r>
      <rPr>
        <sz val="10"/>
        <color rgb="FF000000"/>
        <rFont val="Arial"/>
        <family val="2"/>
        <charset val="238"/>
      </rPr>
      <t xml:space="preserve">Souhrnný výkaz výměr poskytuje ucelený přehled o rozsahu a ceně dodávek a prací. Dle tohoto výkazu bude stanovena celková a nejvýše přípustná cena dodávky a prací ve smlouvě o Dílo. </t>
    </r>
    <r>
      <rPr>
        <sz val="10"/>
        <color theme="1"/>
        <rFont val="Arial"/>
        <family val="2"/>
        <charset val="238"/>
      </rPr>
      <t xml:space="preserve">Pro všechny položky platí, že rozhodujícím dokumentem pro jejich množství, typ a kvalitu je Projektová dokumentace a specifikace standardů. Pro rozsah díla je určující projektová dokumentace. Výkaz výměr má pouze informativní a orientační povahu. Uchazeč se zavazuje prověřit výkaz výměr a na případně rozdílnosti upozornit zadavatele výběrového řízení. V případě nesrovnalostí je nutné kontaktovat projektanta.  </t>
    </r>
  </si>
  <si>
    <t>Cena Díla zahrnuje vždy:</t>
  </si>
  <si>
    <t>- veškeré vlivy předepsané zejména ustanoveními obsaženými ve smlouvě o dílo,
- kompletní přípravu včetně zpracování potřebné dílenské dokumentace a vzorkování, 
- dodávku, dopravu, montáž a veškeré související náklady spojené s realizací od zadání po předání stavby do užívání, včetně nákladů na koordinaci, uvedení do provozu, potřebné zkoušky a atesty,
- dokončovací práce, údržbu do doby dle smlouvy o dílo,
- odstranění závad, předání dokladů o skutečném provedení, revizní knihy a další nutné režie pro dílo,
- zajištění kolaudačních souhlasů včetně veškerých dokladů nutných pro úspěšné kolaudační řízení,
- náklady související s průběžným úklidem staveniště a přilehlých komunikací, likvidaci odpadů, 
- dočasná dopravní omezení, přesuny hmot atd.
- ostatní a vedlejší rozpočtové náklady (OST), zejména – projektové práce dokumentace skutečného provedení, geodetické práce, zařízení staveniště, poplatky, pojištění, režie atd. 
- zohlednění specifik výstavby v dané lokalitě a součinnost se zhotoviteli jiných souborů a s DOSS (=správci inženýrských sítí, veřejnoprávními organizacemi apod.).</t>
  </si>
  <si>
    <t>Výše uvedené náklady, které jsou vykázány zvláštní položkou (např. zařízení staveniště, provozní vlivy, územní vlivy, atd.), jsou obsaženy v listě „OST - Ostatní a vedlejší...“ a mají zahrnovat náklady v součtu pro celou stavbu. V jiných listech se tyto položky již neopakují. Další náklady, které nejsou vykázány zvláštní položkou, musí být součástí jednotlivých jednotkových cen.</t>
  </si>
  <si>
    <t xml:space="preserve">Popis, výměry ani struktura položek nesmí být uchazečem měněny. Části, které jsou ponechány pro doplnění, jsou označeny barevně. Jsou to pole jednotkových cen, která musí být v rámci podání cenové nabídky kompletně vyplněna. </t>
  </si>
  <si>
    <t xml:space="preserve">Jednotkové ceny nebudou obsahovat DPH. </t>
  </si>
  <si>
    <t>Při stanovení jednotkových cen je bezpodmínečně nutné, aby byly zakalkulovány veškeré konstrukce a jejich části dle dostupných výkresů a popisu standardů výrobků. Pokud tak uchazeč neučiní, nebude v průběhu provádění stavby brán zřetel na jeho event. požadavky na uznání víceprací vyplývajících z údajů a požadavků ve výše zmíněných projektových dokumentacích.</t>
  </si>
  <si>
    <t>Ceny jednotlivých položek výkazu výměr obsahují vždy:</t>
  </si>
  <si>
    <t>- dodávku a montáž není-li v popisu položky uvedeno jinak, 
- veškeré náklady související s dodávkou a montáží, tak aby byla zajištěn plná funkčnost Díla,
- pomocné lešení a dočasné pomocné konstrukce, v případě nutnosti jejich použití.</t>
  </si>
  <si>
    <t>Položky označené jako "potrubí …", "kabely.", apod. budou dodána včetně protipožárních ucpávek, potřebných tvarovek (armatury), úchytů, závěsů, podpor, spoj. materiálu, tlumicích podložek a izolace.</t>
  </si>
  <si>
    <t>Součástí dodávky ocelových/zámečnických, klempířských, truhlářských a ostatních výrobků a konstrukcí jsou: materiál (profily/nosníky, spojovací materiál, kotvy, lešení a podpory), doprava, montáž, protikorozní, protipožární a povrchová úprava (nátěry nebo jiné dle specifikace v PD), atd.</t>
  </si>
  <si>
    <t>Cena všech stěn, příček a podhledů zahrnuje provedení otvorů pro dveře, okna, kotvení, zavázaní do nosné konstrukce, apod. včetně úpravy ostění, parapetů a nadpraží, provedení prostupů pro mřížky a vyústky vzduchotechniky, protipožární ucpávky, svítidla, potrubí a kabely, kotvící, spojovací a pomocný materiál,  atd.</t>
  </si>
  <si>
    <t xml:space="preserve">Konstrukce příček musí být provedena dle tech. předpisů výrobce konkrétního systému (typ, počet a vzdálenost nosných prvků) - dle výšky a členitosti příčky, požadované požární odolnosti a případně s potřebnou odolností proti vlhkosti. Konstrukce příček musí zahrnovat nejen kotvící, výztužné a nosné prvky pro zařizovací předměty, ale i pro další navržené truhlářské, zámečnické a ostatní kce. </t>
  </si>
  <si>
    <t xml:space="preserve">Požárně bezpečnostní řešení a opatření jsou nezbytnou součástí každého souboru - např. požární klapky, protipožární utěsnění prostupů, požární oddělení jednotlivých rozvodů a kabelů, použití zařízení, výrobků, rozvodů a kabelů, závěsů, podpor a spojovacího materiálu s protipožární odpovídající odolností. Zhotovitel stavební části (Generální dodavatel) garantuje jednotnost provedení a systému protipožárních ucpávek, těsnění a obkladů zejména v prostupech stavebními konstrukcemi. </t>
  </si>
  <si>
    <t>Rozpočet stavby</t>
  </si>
  <si>
    <t>REKONSTRUKCE BUBENEČSKÉHO NÁDRAŽÍ</t>
  </si>
  <si>
    <t>GOETHEHO  Č.P. 61 
K.Ú. BUBENEČ, PRAHA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</si>
</sst>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3">
    <font>
      <sz val="8"/>
      <name val="Arial CE"/>
      <family val="2"/>
    </font>
    <font>
      <sz val="11"/>
      <color theme="1"/>
      <name val="Calibri"/>
      <family val="2"/>
      <charset val="238"/>
      <scheme val="minor"/>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0000A8"/>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79797"/>
      <name val="Arial CE"/>
    </font>
    <font>
      <i/>
      <u/>
      <sz val="7"/>
      <color rgb="FF979797"/>
      <name val="Calibri"/>
      <scheme val="minor"/>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
      <b/>
      <sz val="14"/>
      <color theme="1"/>
      <name val="Arial"/>
      <family val="2"/>
      <charset val="238"/>
    </font>
    <font>
      <sz val="11"/>
      <color theme="1"/>
      <name val="Arial"/>
      <family val="2"/>
      <charset val="238"/>
    </font>
    <font>
      <sz val="10"/>
      <color theme="1"/>
      <name val="Arial"/>
      <family val="2"/>
      <charset val="238"/>
    </font>
    <font>
      <sz val="10"/>
      <color rgb="FF000000"/>
      <name val="Arial"/>
      <family val="2"/>
      <charset val="238"/>
    </font>
    <font>
      <b/>
      <sz val="10"/>
      <color theme="1"/>
      <name val="Arial"/>
      <family val="2"/>
      <charset val="238"/>
    </font>
    <font>
      <sz val="8"/>
      <name val="Trebuchet MS"/>
      <family val="2"/>
    </font>
    <font>
      <b/>
      <sz val="36"/>
      <color theme="1"/>
      <name val="Arial"/>
      <family val="2"/>
      <charset val="238"/>
    </font>
    <font>
      <b/>
      <sz val="20"/>
      <name val="Arial"/>
      <family val="2"/>
      <charset val="238"/>
    </font>
    <font>
      <sz val="16"/>
      <color theme="1"/>
      <name val="Arial"/>
      <family val="2"/>
      <charset val="238"/>
    </font>
    <font>
      <sz val="12"/>
      <color theme="1"/>
      <name val="Arial"/>
      <family val="2"/>
      <charset val="238"/>
    </font>
  </fonts>
  <fills count="7">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
      <patternFill patternType="solid">
        <fgColor theme="0" tint="-0.14999847407452621"/>
        <bgColor indexed="64"/>
      </patternFill>
    </fill>
  </fills>
  <borders count="31">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42" fillId="0" borderId="0" applyNumberFormat="0" applyFill="0" applyBorder="0" applyAlignment="0" applyProtection="0"/>
    <xf numFmtId="0" fontId="1" fillId="0" borderId="0"/>
    <xf numFmtId="0" fontId="48" fillId="0" borderId="0"/>
  </cellStyleXfs>
  <cellXfs count="267">
    <xf numFmtId="0" fontId="0" fillId="0" borderId="0" xfId="0"/>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 fontId="24" fillId="3" borderId="22" xfId="0" applyNumberFormat="1" applyFont="1" applyFill="1" applyBorder="1" applyAlignment="1" applyProtection="1">
      <alignment vertical="center"/>
      <protection locked="0"/>
    </xf>
    <xf numFmtId="4" fontId="40" fillId="3" borderId="22" xfId="0" applyNumberFormat="1" applyFont="1" applyFill="1" applyBorder="1" applyAlignment="1" applyProtection="1">
      <alignment vertical="center"/>
      <protection locked="0"/>
    </xf>
    <xf numFmtId="167" fontId="24" fillId="3" borderId="22" xfId="0" applyNumberFormat="1" applyFont="1" applyFill="1" applyBorder="1" applyAlignment="1" applyProtection="1">
      <alignment vertical="center"/>
      <protection locked="0"/>
    </xf>
    <xf numFmtId="0" fontId="43" fillId="6" borderId="23" xfId="2" applyFont="1" applyFill="1" applyBorder="1"/>
    <xf numFmtId="0" fontId="44" fillId="6" borderId="24" xfId="2" applyFont="1" applyFill="1" applyBorder="1"/>
    <xf numFmtId="0" fontId="1" fillId="6" borderId="24" xfId="2" applyFill="1" applyBorder="1"/>
    <xf numFmtId="0" fontId="1" fillId="6" borderId="25" xfId="2" applyFill="1" applyBorder="1"/>
    <xf numFmtId="0" fontId="44" fillId="0" borderId="26" xfId="2" applyFont="1" applyBorder="1"/>
    <xf numFmtId="0" fontId="44" fillId="0" borderId="0" xfId="2" applyFont="1"/>
    <xf numFmtId="0" fontId="1" fillId="0" borderId="0" xfId="2"/>
    <xf numFmtId="0" fontId="1" fillId="0" borderId="27" xfId="2" applyBorder="1"/>
    <xf numFmtId="0" fontId="45" fillId="0" borderId="26" xfId="2" applyFont="1" applyBorder="1" applyAlignment="1">
      <alignment horizontal="left" vertical="center" wrapText="1"/>
    </xf>
    <xf numFmtId="0" fontId="45" fillId="0" borderId="0" xfId="2" applyFont="1" applyAlignment="1">
      <alignment horizontal="left" vertical="center" wrapText="1"/>
    </xf>
    <xf numFmtId="0" fontId="1" fillId="0" borderId="26" xfId="2" applyBorder="1"/>
    <xf numFmtId="0" fontId="48" fillId="0" borderId="0" xfId="3"/>
    <xf numFmtId="14" fontId="52" fillId="0" borderId="0" xfId="2" applyNumberFormat="1" applyFont="1"/>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0" fillId="0" borderId="0" xfId="0"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2" fillId="0" borderId="0" xfId="0" applyFont="1" applyAlignment="1">
      <alignment vertical="center"/>
    </xf>
    <xf numFmtId="0" fontId="0" fillId="4" borderId="0" xfId="0" applyFill="1" applyAlignment="1">
      <alignment vertical="center"/>
    </xf>
    <xf numFmtId="0" fontId="5" fillId="4" borderId="6" xfId="0" applyFont="1" applyFill="1" applyBorder="1" applyAlignment="1">
      <alignment horizontal="left" vertical="center"/>
    </xf>
    <xf numFmtId="0" fontId="0" fillId="4" borderId="7" xfId="0" applyFill="1" applyBorder="1" applyAlignment="1">
      <alignment vertical="center"/>
    </xf>
    <xf numFmtId="0" fontId="5" fillId="4" borderId="7" xfId="0" applyFont="1" applyFill="1" applyBorder="1" applyAlignment="1">
      <alignment horizontal="center"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9" xfId="0" applyBorder="1" applyAlignment="1">
      <alignment vertical="center"/>
    </xf>
    <xf numFmtId="0" fontId="0" fillId="0" borderId="1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0" xfId="0" applyFont="1" applyAlignment="1">
      <alignment vertical="center"/>
    </xf>
    <xf numFmtId="0" fontId="3" fillId="0" borderId="3" xfId="0" applyFont="1" applyBorder="1" applyAlignment="1">
      <alignment vertical="center"/>
    </xf>
    <xf numFmtId="0" fontId="4" fillId="0" borderId="0" xfId="0" applyFont="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0" xfId="0" applyFont="1" applyAlignment="1">
      <alignment horizontal="left" vertical="center"/>
    </xf>
    <xf numFmtId="0" fontId="0" fillId="0" borderId="15" xfId="0" applyBorder="1" applyAlignment="1">
      <alignment vertical="center"/>
    </xf>
    <xf numFmtId="0" fontId="0" fillId="5" borderId="7" xfId="0" applyFill="1" applyBorder="1" applyAlignment="1">
      <alignment vertical="center"/>
    </xf>
    <xf numFmtId="0" fontId="24" fillId="5" borderId="0" xfId="0" applyFont="1" applyFill="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11" xfId="0" applyBorder="1" applyAlignment="1">
      <alignment vertical="center"/>
    </xf>
    <xf numFmtId="0" fontId="5" fillId="0" borderId="0" xfId="0" applyFont="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4" xfId="0" applyNumberFormat="1" applyFont="1" applyBorder="1" applyAlignment="1">
      <alignment vertical="center"/>
    </xf>
    <xf numFmtId="4" fontId="22" fillId="0" borderId="0" xfId="0" applyNumberFormat="1" applyFont="1" applyAlignment="1">
      <alignment vertical="center"/>
    </xf>
    <xf numFmtId="166" fontId="22" fillId="0" borderId="0" xfId="0" applyNumberFormat="1" applyFont="1" applyAlignment="1">
      <alignment vertical="center"/>
    </xf>
    <xf numFmtId="4" fontId="22" fillId="0" borderId="15"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1" applyFont="1" applyAlignment="1" applyProtection="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4" fillId="0" borderId="0" xfId="0" applyFont="1" applyAlignment="1">
      <alignment horizontal="center" vertical="center"/>
    </xf>
    <xf numFmtId="4" fontId="31" fillId="0" borderId="14" xfId="0" applyNumberFormat="1" applyFont="1" applyBorder="1" applyAlignment="1">
      <alignment vertical="center"/>
    </xf>
    <xf numFmtId="4" fontId="31" fillId="0" borderId="0" xfId="0" applyNumberFormat="1" applyFont="1" applyAlignment="1">
      <alignment vertical="center"/>
    </xf>
    <xf numFmtId="166" fontId="31" fillId="0" borderId="0" xfId="0" applyNumberFormat="1" applyFont="1" applyAlignment="1">
      <alignment vertical="center"/>
    </xf>
    <xf numFmtId="4" fontId="31" fillId="0" borderId="15" xfId="0" applyNumberFormat="1"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4" fontId="31" fillId="0" borderId="19" xfId="0" applyNumberFormat="1" applyFont="1" applyBorder="1" applyAlignment="1">
      <alignment vertical="center"/>
    </xf>
    <xf numFmtId="4" fontId="31" fillId="0" borderId="20" xfId="0" applyNumberFormat="1" applyFont="1" applyBorder="1" applyAlignment="1">
      <alignment vertical="center"/>
    </xf>
    <xf numFmtId="166" fontId="31" fillId="0" borderId="20" xfId="0" applyNumberFormat="1" applyFont="1" applyBorder="1" applyAlignment="1">
      <alignment vertical="center"/>
    </xf>
    <xf numFmtId="4" fontId="31" fillId="0" borderId="21" xfId="0" applyNumberFormat="1" applyFont="1" applyBorder="1" applyAlignment="1">
      <alignment vertical="center"/>
    </xf>
    <xf numFmtId="0" fontId="32" fillId="0" borderId="0" xfId="0" applyFont="1" applyAlignment="1">
      <alignment horizontal="left" vertical="center"/>
    </xf>
    <xf numFmtId="0" fontId="0" fillId="0" borderId="3" xfId="0" applyBorder="1" applyAlignment="1">
      <alignment vertical="center" wrapText="1"/>
    </xf>
    <xf numFmtId="0" fontId="0" fillId="0" borderId="0" xfId="0" applyAlignment="1">
      <alignment vertical="center" wrapText="1"/>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5" borderId="0" xfId="0"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4" fontId="5" fillId="5" borderId="7" xfId="0" applyNumberFormat="1" applyFont="1" applyFill="1" applyBorder="1" applyAlignment="1">
      <alignment vertical="center"/>
    </xf>
    <xf numFmtId="0" fontId="0" fillId="5" borderId="8"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5" borderId="0" xfId="0" applyFont="1" applyFill="1" applyAlignment="1">
      <alignment horizontal="left" vertical="center"/>
    </xf>
    <xf numFmtId="0" fontId="24" fillId="5"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0" xfId="0" applyFont="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0" xfId="0" applyFont="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0" fillId="0" borderId="0" xfId="0" applyAlignment="1">
      <alignment horizontal="center" vertical="center" wrapText="1"/>
    </xf>
    <xf numFmtId="4" fontId="26" fillId="0" borderId="0" xfId="0" applyNumberFormat="1" applyFont="1"/>
    <xf numFmtId="166" fontId="34" fillId="0" borderId="12" xfId="0" applyNumberFormat="1" applyFont="1" applyBorder="1"/>
    <xf numFmtId="166" fontId="34" fillId="0" borderId="13" xfId="0" applyNumberFormat="1" applyFont="1" applyBorder="1"/>
    <xf numFmtId="4" fontId="35" fillId="0" borderId="0" xfId="0" applyNumberFormat="1" applyFont="1" applyAlignment="1">
      <alignment vertical="center"/>
    </xf>
    <xf numFmtId="0" fontId="9" fillId="0" borderId="3" xfId="0" applyFont="1" applyBorder="1"/>
    <xf numFmtId="0" fontId="9" fillId="0" borderId="0" xfId="0" applyFont="1"/>
    <xf numFmtId="0" fontId="9" fillId="0" borderId="0" xfId="0" applyFont="1" applyAlignment="1">
      <alignment horizontal="left"/>
    </xf>
    <xf numFmtId="0" fontId="7" fillId="0" borderId="0" xfId="0" applyFont="1" applyAlignment="1">
      <alignment horizontal="left"/>
    </xf>
    <xf numFmtId="4" fontId="7" fillId="0" borderId="0" xfId="0" applyNumberFormat="1" applyFont="1"/>
    <xf numFmtId="0" fontId="9" fillId="0" borderId="14" xfId="0" applyFont="1" applyBorder="1"/>
    <xf numFmtId="166" fontId="9" fillId="0" borderId="0" xfId="0" applyNumberFormat="1" applyFont="1"/>
    <xf numFmtId="166" fontId="9" fillId="0" borderId="15"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4" fillId="0" borderId="22" xfId="0" applyFont="1" applyBorder="1" applyAlignment="1">
      <alignment horizontal="center" vertical="center"/>
    </xf>
    <xf numFmtId="49" fontId="24" fillId="0" borderId="22" xfId="0" applyNumberFormat="1" applyFont="1" applyBorder="1" applyAlignment="1">
      <alignment horizontal="left" vertical="center" wrapText="1"/>
    </xf>
    <xf numFmtId="0" fontId="24" fillId="0" borderId="22" xfId="0" applyFont="1" applyBorder="1" applyAlignment="1">
      <alignment horizontal="left" vertical="center" wrapText="1"/>
    </xf>
    <xf numFmtId="0" fontId="24" fillId="0" borderId="22" xfId="0" applyFont="1" applyBorder="1" applyAlignment="1">
      <alignment horizontal="center" vertical="center" wrapText="1"/>
    </xf>
    <xf numFmtId="167" fontId="24" fillId="0" borderId="22" xfId="0" applyNumberFormat="1" applyFont="1" applyBorder="1" applyAlignment="1">
      <alignment vertical="center"/>
    </xf>
    <xf numFmtId="4" fontId="24" fillId="0" borderId="22" xfId="0" applyNumberFormat="1" applyFont="1" applyBorder="1" applyAlignment="1">
      <alignment vertical="center"/>
    </xf>
    <xf numFmtId="0" fontId="25" fillId="3" borderId="14" xfId="0" applyFont="1" applyFill="1" applyBorder="1" applyAlignment="1">
      <alignment horizontal="left" vertical="center"/>
    </xf>
    <xf numFmtId="0" fontId="25" fillId="0" borderId="0" xfId="0" applyFont="1" applyAlignment="1">
      <alignment horizontal="center" vertical="center"/>
    </xf>
    <xf numFmtId="166" fontId="25" fillId="0" borderId="0" xfId="0" applyNumberFormat="1" applyFont="1" applyAlignment="1">
      <alignment vertical="center"/>
    </xf>
    <xf numFmtId="166" fontId="25" fillId="0" borderId="15" xfId="0" applyNumberFormat="1" applyFont="1" applyBorder="1" applyAlignment="1">
      <alignment vertical="center"/>
    </xf>
    <xf numFmtId="0" fontId="24" fillId="0" borderId="0" xfId="0" applyFont="1" applyAlignment="1">
      <alignment horizontal="left" vertical="center"/>
    </xf>
    <xf numFmtId="4" fontId="0" fillId="0" borderId="0" xfId="0" applyNumberFormat="1" applyAlignment="1">
      <alignment vertical="center"/>
    </xf>
    <xf numFmtId="0" fontId="36" fillId="0" borderId="0" xfId="0" applyFont="1" applyAlignment="1">
      <alignment horizontal="left" vertical="center"/>
    </xf>
    <xf numFmtId="0" fontId="37" fillId="0" borderId="0" xfId="1" applyFont="1" applyAlignment="1" applyProtection="1">
      <alignment vertical="center" wrapText="1"/>
    </xf>
    <xf numFmtId="0" fontId="0" fillId="0" borderId="14" xfId="0" applyBorder="1" applyAlignment="1">
      <alignment vertical="center"/>
    </xf>
    <xf numFmtId="0" fontId="10" fillId="0" borderId="3" xfId="0" applyFont="1" applyBorder="1" applyAlignment="1">
      <alignment vertical="center"/>
    </xf>
    <xf numFmtId="0" fontId="10" fillId="0" borderId="0" xfId="0" applyFont="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14"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3" fillId="0" borderId="3" xfId="0" applyFont="1" applyBorder="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39" fillId="0" borderId="0" xfId="0" applyFont="1" applyAlignment="1">
      <alignment vertical="center" wrapText="1"/>
    </xf>
    <xf numFmtId="0" fontId="40" fillId="0" borderId="22" xfId="0" applyFont="1" applyBorder="1" applyAlignment="1">
      <alignment horizontal="center" vertical="center"/>
    </xf>
    <xf numFmtId="49" fontId="40" fillId="0" borderId="22" xfId="0" applyNumberFormat="1" applyFont="1" applyBorder="1" applyAlignment="1">
      <alignment horizontal="left" vertical="center" wrapText="1"/>
    </xf>
    <xf numFmtId="0" fontId="40" fillId="0" borderId="22" xfId="0" applyFont="1" applyBorder="1" applyAlignment="1">
      <alignment horizontal="left" vertical="center" wrapText="1"/>
    </xf>
    <xf numFmtId="0" fontId="40" fillId="0" borderId="22" xfId="0" applyFont="1" applyBorder="1" applyAlignment="1">
      <alignment horizontal="center" vertical="center" wrapText="1"/>
    </xf>
    <xf numFmtId="167" fontId="40" fillId="0" borderId="22" xfId="0" applyNumberFormat="1" applyFont="1" applyBorder="1" applyAlignment="1">
      <alignment vertical="center"/>
    </xf>
    <xf numFmtId="4" fontId="40" fillId="0" borderId="22" xfId="0" applyNumberFormat="1" applyFont="1" applyBorder="1" applyAlignment="1">
      <alignment vertical="center"/>
    </xf>
    <xf numFmtId="0" fontId="41" fillId="0" borderId="3" xfId="0" applyFont="1" applyBorder="1" applyAlignment="1">
      <alignment vertical="center"/>
    </xf>
    <xf numFmtId="0" fontId="40" fillId="3" borderId="14" xfId="0" applyFont="1" applyFill="1" applyBorder="1" applyAlignment="1">
      <alignment horizontal="left" vertical="center"/>
    </xf>
    <xf numFmtId="0" fontId="40" fillId="0" borderId="0" xfId="0" applyFont="1" applyAlignment="1">
      <alignment horizontal="center"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25" fillId="3" borderId="19" xfId="0" applyFont="1" applyFill="1" applyBorder="1" applyAlignment="1">
      <alignment horizontal="left" vertical="center"/>
    </xf>
    <xf numFmtId="0" fontId="25" fillId="0" borderId="20" xfId="0" applyFont="1" applyBorder="1" applyAlignment="1">
      <alignment horizontal="center" vertical="center"/>
    </xf>
    <xf numFmtId="0" fontId="0" fillId="0" borderId="20" xfId="0" applyBorder="1" applyAlignment="1">
      <alignment vertical="center"/>
    </xf>
    <xf numFmtId="166" fontId="25" fillId="0" borderId="20" xfId="0" applyNumberFormat="1" applyFont="1" applyBorder="1" applyAlignment="1">
      <alignment vertical="center"/>
    </xf>
    <xf numFmtId="166" fontId="25" fillId="0" borderId="21" xfId="0" applyNumberFormat="1" applyFont="1"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49" fillId="0" borderId="0" xfId="2" applyFont="1" applyAlignment="1">
      <alignment horizontal="center" vertical="top"/>
    </xf>
    <xf numFmtId="0" fontId="50" fillId="0" borderId="0" xfId="3" applyFont="1" applyAlignment="1">
      <alignment horizontal="center" vertical="center" wrapText="1"/>
    </xf>
    <xf numFmtId="0" fontId="51" fillId="0" borderId="0" xfId="2" applyFont="1" applyAlignment="1">
      <alignment horizontal="center" wrapText="1"/>
    </xf>
    <xf numFmtId="14" fontId="1" fillId="0" borderId="0" xfId="2" applyNumberFormat="1" applyAlignment="1">
      <alignment horizontal="center"/>
    </xf>
    <xf numFmtId="0" fontId="45" fillId="0" borderId="26" xfId="2" applyFont="1" applyBorder="1" applyAlignment="1">
      <alignment horizontal="left" vertical="center" wrapText="1"/>
    </xf>
    <xf numFmtId="0" fontId="45" fillId="0" borderId="0" xfId="2" applyFont="1" applyAlignment="1">
      <alignment horizontal="left" vertical="center" wrapText="1"/>
    </xf>
    <xf numFmtId="0" fontId="45" fillId="0" borderId="27" xfId="2" applyFont="1" applyBorder="1" applyAlignment="1">
      <alignment horizontal="left" vertical="center" wrapText="1"/>
    </xf>
    <xf numFmtId="0" fontId="47" fillId="0" borderId="26" xfId="2" applyFont="1" applyBorder="1" applyAlignment="1">
      <alignment horizontal="left" vertical="center" wrapText="1"/>
    </xf>
    <xf numFmtId="0" fontId="47" fillId="0" borderId="0" xfId="2" applyFont="1" applyAlignment="1">
      <alignment horizontal="left" vertical="center" wrapText="1"/>
    </xf>
    <xf numFmtId="0" fontId="47" fillId="0" borderId="27" xfId="2" applyFont="1" applyBorder="1" applyAlignment="1">
      <alignment horizontal="left" vertical="center" wrapText="1"/>
    </xf>
    <xf numFmtId="49" fontId="45" fillId="0" borderId="26" xfId="2" applyNumberFormat="1" applyFont="1" applyBorder="1" applyAlignment="1">
      <alignment horizontal="left" vertical="center" wrapText="1"/>
    </xf>
    <xf numFmtId="49" fontId="45" fillId="0" borderId="0" xfId="2" applyNumberFormat="1" applyFont="1" applyAlignment="1">
      <alignment horizontal="left" vertical="center" wrapText="1"/>
    </xf>
    <xf numFmtId="49" fontId="45" fillId="0" borderId="27" xfId="2" applyNumberFormat="1" applyFont="1" applyBorder="1" applyAlignment="1">
      <alignment horizontal="left" vertical="center" wrapText="1"/>
    </xf>
    <xf numFmtId="0" fontId="45" fillId="0" borderId="28" xfId="2" applyFont="1" applyBorder="1" applyAlignment="1">
      <alignment horizontal="left" vertical="center" wrapText="1"/>
    </xf>
    <xf numFmtId="0" fontId="45" fillId="0" borderId="29" xfId="2" applyFont="1" applyBorder="1" applyAlignment="1">
      <alignment horizontal="left" vertical="center" wrapText="1"/>
    </xf>
    <xf numFmtId="0" fontId="45" fillId="0" borderId="30" xfId="2"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23" fillId="0" borderId="14" xfId="0" applyFont="1" applyBorder="1" applyAlignment="1">
      <alignment horizontal="left" vertical="center"/>
    </xf>
    <xf numFmtId="0" fontId="23" fillId="0" borderId="0" xfId="0" applyFont="1" applyAlignment="1">
      <alignment horizontal="left" vertical="center"/>
    </xf>
    <xf numFmtId="0" fontId="24" fillId="5" borderId="6" xfId="0" applyFont="1" applyFill="1" applyBorder="1" applyAlignment="1">
      <alignment horizontal="center" vertical="center"/>
    </xf>
    <xf numFmtId="0" fontId="24" fillId="5" borderId="7" xfId="0" applyFont="1" applyFill="1" applyBorder="1" applyAlignment="1">
      <alignment horizontal="left" vertical="center"/>
    </xf>
    <xf numFmtId="0" fontId="24" fillId="5" borderId="7" xfId="0" applyFont="1" applyFill="1" applyBorder="1" applyAlignment="1">
      <alignment horizontal="right" vertical="center"/>
    </xf>
    <xf numFmtId="0" fontId="24" fillId="5" borderId="7" xfId="0" applyFont="1" applyFill="1" applyBorder="1" applyAlignment="1">
      <alignment horizontal="center" vertical="center"/>
    </xf>
    <xf numFmtId="0" fontId="24" fillId="5" borderId="8" xfId="0" applyFont="1" applyFill="1" applyBorder="1" applyAlignment="1">
      <alignment horizontal="left" vertical="center"/>
    </xf>
    <xf numFmtId="0" fontId="29" fillId="0" borderId="0" xfId="0" applyFont="1" applyAlignment="1">
      <alignment horizontal="left" vertical="center" wrapText="1"/>
    </xf>
    <xf numFmtId="4" fontId="30" fillId="0" borderId="0" xfId="0" applyNumberFormat="1" applyFont="1" applyAlignment="1">
      <alignment vertical="center"/>
    </xf>
    <xf numFmtId="0" fontId="30" fillId="0" borderId="0" xfId="0" applyFont="1" applyAlignment="1">
      <alignmen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164" fontId="2" fillId="0" borderId="0" xfId="0" applyNumberFormat="1" applyFont="1" applyAlignment="1">
      <alignment horizontal="left" vertical="center"/>
    </xf>
    <xf numFmtId="0" fontId="2" fillId="0" borderId="0" xfId="0" applyFont="1" applyAlignment="1">
      <alignment vertical="center"/>
    </xf>
    <xf numFmtId="4" fontId="20" fillId="0" borderId="0" xfId="0" applyNumberFormat="1" applyFont="1" applyAlignment="1">
      <alignment vertical="center"/>
    </xf>
    <xf numFmtId="4" fontId="5" fillId="4" borderId="7" xfId="0" applyNumberFormat="1"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5" fillId="4" borderId="7" xfId="0" applyFont="1" applyFill="1" applyBorder="1" applyAlignment="1">
      <alignment horizontal="left" vertical="center"/>
    </xf>
    <xf numFmtId="0" fontId="15" fillId="2" borderId="0" xfId="0" applyFont="1" applyFill="1" applyAlignment="1">
      <alignment horizontal="center" vertical="center"/>
    </xf>
    <xf numFmtId="0" fontId="0" fillId="0" borderId="0" xfId="0"/>
    <xf numFmtId="49" fontId="3" fillId="3"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cellXfs>
  <cellStyles count="4">
    <cellStyle name="Hypertextový odkaz" xfId="1" builtinId="8"/>
    <cellStyle name="Normální" xfId="0" builtinId="0" customBuiltin="1"/>
    <cellStyle name="Normální 2 2 2" xfId="2" xr:uid="{A1D0D4C9-F747-4EB4-A74B-E23D81434F1E}"/>
    <cellStyle name="Normální 3" xfId="3" xr:uid="{D9BE0B63-FC75-4D09-B331-522412D49D57}"/>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urs.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urs.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urs.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urs.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urs.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urs.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urs.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urs.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urs.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urs.cz/software-a-data/kros-4-ocenovani-a-rizeni-stavebni-vyroby/"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81643</xdr:colOff>
      <xdr:row>58</xdr:row>
      <xdr:rowOff>82131</xdr:rowOff>
    </xdr:from>
    <xdr:to>
      <xdr:col>10</xdr:col>
      <xdr:colOff>27214</xdr:colOff>
      <xdr:row>62</xdr:row>
      <xdr:rowOff>86895</xdr:rowOff>
    </xdr:to>
    <xdr:pic>
      <xdr:nvPicPr>
        <xdr:cNvPr id="2" name="Obrázek 1">
          <a:extLst>
            <a:ext uri="{FF2B5EF4-FFF2-40B4-BE49-F238E27FC236}">
              <a16:creationId xmlns:a16="http://schemas.microsoft.com/office/drawing/2014/main" id="{DE87DE51-3918-4A02-B127-54EBE94E1CFE}"/>
            </a:ext>
          </a:extLst>
        </xdr:cNvPr>
        <xdr:cNvPicPr>
          <a:picLocks noChangeAspect="1"/>
        </xdr:cNvPicPr>
      </xdr:nvPicPr>
      <xdr:blipFill>
        <a:blip xmlns:r="http://schemas.openxmlformats.org/officeDocument/2006/relationships" r:embed="rId1"/>
        <a:stretch>
          <a:fillRect/>
        </a:stretch>
      </xdr:blipFill>
      <xdr:spPr>
        <a:xfrm>
          <a:off x="81643" y="11978856"/>
          <a:ext cx="5003346" cy="76676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8" Type="http://schemas.openxmlformats.org/officeDocument/2006/relationships/hyperlink" Target="https://podminky.urs.cz/item/CS_URS_2023_01/032903000" TargetMode="External"/><Relationship Id="rId13" Type="http://schemas.openxmlformats.org/officeDocument/2006/relationships/hyperlink" Target="https://podminky.urs.cz/item/CS_URS_2023_01/034503000" TargetMode="External"/><Relationship Id="rId18" Type="http://schemas.openxmlformats.org/officeDocument/2006/relationships/hyperlink" Target="https://podminky.urs.cz/item/CS_URS_2023_01/051002000" TargetMode="External"/><Relationship Id="rId3" Type="http://schemas.openxmlformats.org/officeDocument/2006/relationships/hyperlink" Target="https://podminky.urs.cz/item/CS_URS_2023_01/013254000" TargetMode="External"/><Relationship Id="rId21" Type="http://schemas.openxmlformats.org/officeDocument/2006/relationships/hyperlink" Target="https://podminky.urs.cz/item/CS_URS_2023_01/090001000" TargetMode="External"/><Relationship Id="rId7" Type="http://schemas.openxmlformats.org/officeDocument/2006/relationships/hyperlink" Target="https://podminky.urs.cz/item/CS_URS_2023_01/032803000" TargetMode="External"/><Relationship Id="rId12" Type="http://schemas.openxmlformats.org/officeDocument/2006/relationships/hyperlink" Target="https://podminky.urs.cz/item/CS_URS_2023_01/034403000" TargetMode="External"/><Relationship Id="rId17" Type="http://schemas.openxmlformats.org/officeDocument/2006/relationships/hyperlink" Target="https://podminky.urs.cz/item/CS_URS_2023_01/045002000" TargetMode="External"/><Relationship Id="rId25" Type="http://schemas.openxmlformats.org/officeDocument/2006/relationships/drawing" Target="../drawings/drawing11.xml"/><Relationship Id="rId2" Type="http://schemas.openxmlformats.org/officeDocument/2006/relationships/hyperlink" Target="https://podminky.urs.cz/item/CS_URS_2023_01/013203000" TargetMode="External"/><Relationship Id="rId16" Type="http://schemas.openxmlformats.org/officeDocument/2006/relationships/hyperlink" Target="https://podminky.urs.cz/item/CS_URS_2023_01/043194000" TargetMode="External"/><Relationship Id="rId20" Type="http://schemas.openxmlformats.org/officeDocument/2006/relationships/hyperlink" Target="https://podminky.urs.cz/item/CS_URS_2023_01/070001000" TargetMode="External"/><Relationship Id="rId1" Type="http://schemas.openxmlformats.org/officeDocument/2006/relationships/hyperlink" Target="https://podminky.urs.cz/item/CS_URS_2023_01/012002000" TargetMode="External"/><Relationship Id="rId6" Type="http://schemas.openxmlformats.org/officeDocument/2006/relationships/hyperlink" Target="https://podminky.urs.cz/item/CS_URS_2023_01/032503000" TargetMode="External"/><Relationship Id="rId11" Type="http://schemas.openxmlformats.org/officeDocument/2006/relationships/hyperlink" Target="https://podminky.urs.cz/item/CS_URS_2023_01/034303000" TargetMode="External"/><Relationship Id="rId24" Type="http://schemas.openxmlformats.org/officeDocument/2006/relationships/hyperlink" Target="https://podminky.urs.cz/item/CS_URS_2023_01/091404000" TargetMode="External"/><Relationship Id="rId5" Type="http://schemas.openxmlformats.org/officeDocument/2006/relationships/hyperlink" Target="https://podminky.urs.cz/item/CS_URS_2023_01/032103000" TargetMode="External"/><Relationship Id="rId15" Type="http://schemas.openxmlformats.org/officeDocument/2006/relationships/hyperlink" Target="https://podminky.urs.cz/item/CS_URS_2023_01/039103000" TargetMode="External"/><Relationship Id="rId23" Type="http://schemas.openxmlformats.org/officeDocument/2006/relationships/hyperlink" Target="https://podminky.urs.cz/item/CS_URS_2023_01/091003001" TargetMode="External"/><Relationship Id="rId10" Type="http://schemas.openxmlformats.org/officeDocument/2006/relationships/hyperlink" Target="https://podminky.urs.cz/item/CS_URS_2023_01/034203000" TargetMode="External"/><Relationship Id="rId19" Type="http://schemas.openxmlformats.org/officeDocument/2006/relationships/hyperlink" Target="https://podminky.urs.cz/item/CS_URS_2023_01/060001000" TargetMode="External"/><Relationship Id="rId4" Type="http://schemas.openxmlformats.org/officeDocument/2006/relationships/hyperlink" Target="https://podminky.urs.cz/item/CS_URS_2023_01/011002000" TargetMode="External"/><Relationship Id="rId9" Type="http://schemas.openxmlformats.org/officeDocument/2006/relationships/hyperlink" Target="https://podminky.urs.cz/item/CS_URS_2023_01/034103000" TargetMode="External"/><Relationship Id="rId14" Type="http://schemas.openxmlformats.org/officeDocument/2006/relationships/hyperlink" Target="https://podminky.urs.cz/item/CS_URS_2023_01/034603000" TargetMode="External"/><Relationship Id="rId22" Type="http://schemas.openxmlformats.org/officeDocument/2006/relationships/hyperlink" Target="https://podminky.urs.cz/item/CS_URS_2023_01/09100300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17" Type="http://schemas.openxmlformats.org/officeDocument/2006/relationships/hyperlink" Target="https://podminky.urs.cz/item/CS_URS_2023_01/971033651" TargetMode="External"/><Relationship Id="rId299" Type="http://schemas.openxmlformats.org/officeDocument/2006/relationships/hyperlink" Target="https://podminky.urs.cz/item/CS_URS_2023_01/784181111" TargetMode="External"/><Relationship Id="rId21" Type="http://schemas.openxmlformats.org/officeDocument/2006/relationships/hyperlink" Target="https://podminky.urs.cz/item/CS_URS_2023_01/311231115" TargetMode="External"/><Relationship Id="rId63" Type="http://schemas.openxmlformats.org/officeDocument/2006/relationships/hyperlink" Target="https://podminky.urs.cz/item/CS_URS_2023_01/612328131" TargetMode="External"/><Relationship Id="rId159" Type="http://schemas.openxmlformats.org/officeDocument/2006/relationships/hyperlink" Target="https://podminky.urs.cz/item/CS_URS_2023_01/713121111" TargetMode="External"/><Relationship Id="rId170" Type="http://schemas.openxmlformats.org/officeDocument/2006/relationships/hyperlink" Target="https://podminky.urs.cz/item/CS_URS_2023_01/762711820" TargetMode="External"/><Relationship Id="rId226" Type="http://schemas.openxmlformats.org/officeDocument/2006/relationships/hyperlink" Target="https://podminky.urs.cz/item/CS_URS_2023_01/998764102" TargetMode="External"/><Relationship Id="rId268" Type="http://schemas.openxmlformats.org/officeDocument/2006/relationships/hyperlink" Target="https://podminky.urs.cz/item/CS_URS_2023_01/775111112" TargetMode="External"/><Relationship Id="rId32" Type="http://schemas.openxmlformats.org/officeDocument/2006/relationships/hyperlink" Target="https://podminky.urs.cz/item/CS_URS_2023_01/342291121" TargetMode="External"/><Relationship Id="rId74" Type="http://schemas.openxmlformats.org/officeDocument/2006/relationships/hyperlink" Target="https://podminky.urs.cz/item/CS_URS_2023_01/632481215" TargetMode="External"/><Relationship Id="rId128" Type="http://schemas.openxmlformats.org/officeDocument/2006/relationships/hyperlink" Target="https://podminky.urs.cz/item/CS_URS_2023_01/944511111" TargetMode="External"/><Relationship Id="rId5" Type="http://schemas.openxmlformats.org/officeDocument/2006/relationships/hyperlink" Target="https://podminky.urs.cz/item/CS_URS_2023_01/181912112" TargetMode="External"/><Relationship Id="rId181" Type="http://schemas.openxmlformats.org/officeDocument/2006/relationships/hyperlink" Target="https://podminky.urs.cz/item/CS_URS_2023_01/762342314" TargetMode="External"/><Relationship Id="rId237" Type="http://schemas.openxmlformats.org/officeDocument/2006/relationships/hyperlink" Target="https://podminky.urs.cz/item/CS_URS_2023_01/767812812" TargetMode="External"/><Relationship Id="rId279" Type="http://schemas.openxmlformats.org/officeDocument/2006/relationships/hyperlink" Target="https://podminky.urs.cz/item/CS_URS_2023_01/776991822" TargetMode="External"/><Relationship Id="rId43" Type="http://schemas.openxmlformats.org/officeDocument/2006/relationships/hyperlink" Target="https://podminky.urs.cz/item/CS_URS_2023_01/413351111" TargetMode="External"/><Relationship Id="rId139" Type="http://schemas.openxmlformats.org/officeDocument/2006/relationships/hyperlink" Target="https://podminky.urs.cz/item/CS_URS_2023_01/946111813" TargetMode="External"/><Relationship Id="rId290" Type="http://schemas.openxmlformats.org/officeDocument/2006/relationships/hyperlink" Target="https://podminky.urs.cz/item/CS_URS_2023_01/783943171" TargetMode="External"/><Relationship Id="rId304" Type="http://schemas.openxmlformats.org/officeDocument/2006/relationships/drawing" Target="../drawings/drawing3.xml"/><Relationship Id="rId85" Type="http://schemas.openxmlformats.org/officeDocument/2006/relationships/hyperlink" Target="https://podminky.urs.cz/item/CS_URS_2023_01/985131311" TargetMode="External"/><Relationship Id="rId150" Type="http://schemas.openxmlformats.org/officeDocument/2006/relationships/hyperlink" Target="https://podminky.urs.cz/item/CS_URS_2023_01/997006004" TargetMode="External"/><Relationship Id="rId192" Type="http://schemas.openxmlformats.org/officeDocument/2006/relationships/hyperlink" Target="https://podminky.urs.cz/item/CS_URS_2023_01/762895000" TargetMode="External"/><Relationship Id="rId206" Type="http://schemas.openxmlformats.org/officeDocument/2006/relationships/hyperlink" Target="https://podminky.urs.cz/item/CS_URS_2023_01/764002861" TargetMode="External"/><Relationship Id="rId248" Type="http://schemas.openxmlformats.org/officeDocument/2006/relationships/hyperlink" Target="https://podminky.urs.cz/item/CS_URS_2023_01/771591242" TargetMode="External"/><Relationship Id="rId12" Type="http://schemas.openxmlformats.org/officeDocument/2006/relationships/hyperlink" Target="https://podminky.urs.cz/item/CS_URS_2023_01/171251201" TargetMode="External"/><Relationship Id="rId108" Type="http://schemas.openxmlformats.org/officeDocument/2006/relationships/hyperlink" Target="https://podminky.urs.cz/item/CS_URS_2023_01/968062354" TargetMode="External"/><Relationship Id="rId54" Type="http://schemas.openxmlformats.org/officeDocument/2006/relationships/hyperlink" Target="https://podminky.urs.cz/item/CS_URS_2023_01/611315423" TargetMode="External"/><Relationship Id="rId96" Type="http://schemas.openxmlformats.org/officeDocument/2006/relationships/hyperlink" Target="https://podminky.urs.cz/item/CS_URS_2023_01/962032231" TargetMode="External"/><Relationship Id="rId161" Type="http://schemas.openxmlformats.org/officeDocument/2006/relationships/hyperlink" Target="https://podminky.urs.cz/item/CS_URS_2023_01/713121122" TargetMode="External"/><Relationship Id="rId217" Type="http://schemas.openxmlformats.org/officeDocument/2006/relationships/hyperlink" Target="https://podminky.urs.cz/item/CS_URS_2023_01/764242406" TargetMode="External"/><Relationship Id="rId6" Type="http://schemas.openxmlformats.org/officeDocument/2006/relationships/hyperlink" Target="https://podminky.urs.cz/item/CS_URS_2023_01/162211311" TargetMode="External"/><Relationship Id="rId238" Type="http://schemas.openxmlformats.org/officeDocument/2006/relationships/hyperlink" Target="https://podminky.urs.cz/item/CS_URS_2023_01/767996801" TargetMode="External"/><Relationship Id="rId259" Type="http://schemas.openxmlformats.org/officeDocument/2006/relationships/hyperlink" Target="https://podminky.urs.cz/item/CS_URS_2023_01/777111111" TargetMode="External"/><Relationship Id="rId23" Type="http://schemas.openxmlformats.org/officeDocument/2006/relationships/hyperlink" Target="https://podminky.urs.cz/item/CS_URS_2023_01/317234410" TargetMode="External"/><Relationship Id="rId119" Type="http://schemas.openxmlformats.org/officeDocument/2006/relationships/hyperlink" Target="https://podminky.urs.cz/item/CS_URS_2023_01/978011121" TargetMode="External"/><Relationship Id="rId270" Type="http://schemas.openxmlformats.org/officeDocument/2006/relationships/hyperlink" Target="https://podminky.urs.cz/item/CS_URS_2023_01/775121111" TargetMode="External"/><Relationship Id="rId291" Type="http://schemas.openxmlformats.org/officeDocument/2006/relationships/hyperlink" Target="https://podminky.urs.cz/item/CS_URS_2023_01/783997151" TargetMode="External"/><Relationship Id="rId44" Type="http://schemas.openxmlformats.org/officeDocument/2006/relationships/hyperlink" Target="https://podminky.urs.cz/item/CS_URS_2023_01/413351112" TargetMode="External"/><Relationship Id="rId65" Type="http://schemas.openxmlformats.org/officeDocument/2006/relationships/hyperlink" Target="https://podminky.urs.cz/item/CS_URS_2023_01/622143003" TargetMode="External"/><Relationship Id="rId86" Type="http://schemas.openxmlformats.org/officeDocument/2006/relationships/hyperlink" Target="https://podminky.urs.cz/item/CS_URS_2023_01/622131100" TargetMode="External"/><Relationship Id="rId130" Type="http://schemas.openxmlformats.org/officeDocument/2006/relationships/hyperlink" Target="https://podminky.urs.cz/item/CS_URS_2023_01/944511811" TargetMode="External"/><Relationship Id="rId151" Type="http://schemas.openxmlformats.org/officeDocument/2006/relationships/hyperlink" Target="https://podminky.urs.cz/item/CS_URS_2023_01/997013821" TargetMode="External"/><Relationship Id="rId172" Type="http://schemas.openxmlformats.org/officeDocument/2006/relationships/hyperlink" Target="https://podminky.urs.cz/item/CS_URS_2023_01/762512811" TargetMode="External"/><Relationship Id="rId193" Type="http://schemas.openxmlformats.org/officeDocument/2006/relationships/hyperlink" Target="https://podminky.urs.cz/item/CS_URS_2023_01/762085113" TargetMode="External"/><Relationship Id="rId207" Type="http://schemas.openxmlformats.org/officeDocument/2006/relationships/hyperlink" Target="https://podminky.urs.cz/item/CS_URS_2023_01/764004801" TargetMode="External"/><Relationship Id="rId228" Type="http://schemas.openxmlformats.org/officeDocument/2006/relationships/hyperlink" Target="https://podminky.urs.cz/item/CS_URS_2023_01/765131823" TargetMode="External"/><Relationship Id="rId249" Type="http://schemas.openxmlformats.org/officeDocument/2006/relationships/hyperlink" Target="https://podminky.urs.cz/item/CS_URS_2023_01/771151014" TargetMode="External"/><Relationship Id="rId13" Type="http://schemas.openxmlformats.org/officeDocument/2006/relationships/hyperlink" Target="https://podminky.urs.cz/item/CS_URS_2023_01/273321411" TargetMode="External"/><Relationship Id="rId109" Type="http://schemas.openxmlformats.org/officeDocument/2006/relationships/hyperlink" Target="https://podminky.urs.cz/item/CS_URS_2023_01/968062355" TargetMode="External"/><Relationship Id="rId260" Type="http://schemas.openxmlformats.org/officeDocument/2006/relationships/hyperlink" Target="https://podminky.urs.cz/item/CS_URS_2023_01/777131111" TargetMode="External"/><Relationship Id="rId281" Type="http://schemas.openxmlformats.org/officeDocument/2006/relationships/hyperlink" Target="https://podminky.urs.cz/item/CS_URS_2023_01/781121011" TargetMode="External"/><Relationship Id="rId34" Type="http://schemas.openxmlformats.org/officeDocument/2006/relationships/hyperlink" Target="https://podminky.urs.cz/item/CS_URS_2023_01/346272256" TargetMode="External"/><Relationship Id="rId55" Type="http://schemas.openxmlformats.org/officeDocument/2006/relationships/hyperlink" Target="https://podminky.urs.cz/item/CS_URS_2023_01/612131100" TargetMode="External"/><Relationship Id="rId76" Type="http://schemas.openxmlformats.org/officeDocument/2006/relationships/hyperlink" Target="https://podminky.urs.cz/item/CS_URS_2023_01/629995101" TargetMode="External"/><Relationship Id="rId97" Type="http://schemas.openxmlformats.org/officeDocument/2006/relationships/hyperlink" Target="https://podminky.urs.cz/item/CS_URS_2023_01/962032631" TargetMode="External"/><Relationship Id="rId120" Type="http://schemas.openxmlformats.org/officeDocument/2006/relationships/hyperlink" Target="https://podminky.urs.cz/item/CS_URS_2023_01/978012121" TargetMode="External"/><Relationship Id="rId141" Type="http://schemas.openxmlformats.org/officeDocument/2006/relationships/hyperlink" Target="https://podminky.urs.cz/item/CS_URS_2023_01/952901111" TargetMode="External"/><Relationship Id="rId7" Type="http://schemas.openxmlformats.org/officeDocument/2006/relationships/hyperlink" Target="https://podminky.urs.cz/item/CS_URS_2023_01/162211319" TargetMode="External"/><Relationship Id="rId162" Type="http://schemas.openxmlformats.org/officeDocument/2006/relationships/hyperlink" Target="https://podminky.urs.cz/item/CS_URS_2023_01/713121131" TargetMode="External"/><Relationship Id="rId183" Type="http://schemas.openxmlformats.org/officeDocument/2006/relationships/hyperlink" Target="https://podminky.urs.cz/item/CS_URS_2023_01/762341210" TargetMode="External"/><Relationship Id="rId218" Type="http://schemas.openxmlformats.org/officeDocument/2006/relationships/hyperlink" Target="https://podminky.urs.cz/item/CS_URS_2023_01/764242433" TargetMode="External"/><Relationship Id="rId239" Type="http://schemas.openxmlformats.org/officeDocument/2006/relationships/hyperlink" Target="https://podminky.urs.cz/item/CS_URS_2023_01/998767102" TargetMode="External"/><Relationship Id="rId250" Type="http://schemas.openxmlformats.org/officeDocument/2006/relationships/hyperlink" Target="https://podminky.urs.cz/item/CS_URS_2023_01/771574226" TargetMode="External"/><Relationship Id="rId271" Type="http://schemas.openxmlformats.org/officeDocument/2006/relationships/hyperlink" Target="https://podminky.urs.cz/item/CS_URS_2023_01/775511421" TargetMode="External"/><Relationship Id="rId292" Type="http://schemas.openxmlformats.org/officeDocument/2006/relationships/hyperlink" Target="https://podminky.urs.cz/item/CS_URS_2023_01/783947161" TargetMode="External"/><Relationship Id="rId24" Type="http://schemas.openxmlformats.org/officeDocument/2006/relationships/hyperlink" Target="https://podminky.urs.cz/item/CS_URS_2023_01/346481111" TargetMode="External"/><Relationship Id="rId45" Type="http://schemas.openxmlformats.org/officeDocument/2006/relationships/hyperlink" Target="https://podminky.urs.cz/item/CS_URS_2023_01/413352111" TargetMode="External"/><Relationship Id="rId66" Type="http://schemas.openxmlformats.org/officeDocument/2006/relationships/hyperlink" Target="https://podminky.urs.cz/item/CS_URS_2023_01/631311114" TargetMode="External"/><Relationship Id="rId87" Type="http://schemas.openxmlformats.org/officeDocument/2006/relationships/hyperlink" Target="https://podminky.urs.cz/item/CS_URS_2023_01/622311111" TargetMode="External"/><Relationship Id="rId110" Type="http://schemas.openxmlformats.org/officeDocument/2006/relationships/hyperlink" Target="https://podminky.urs.cz/item/CS_URS_2023_01/968062356" TargetMode="External"/><Relationship Id="rId131" Type="http://schemas.openxmlformats.org/officeDocument/2006/relationships/hyperlink" Target="https://podminky.urs.cz/item/CS_URS_2023_01/944711112" TargetMode="External"/><Relationship Id="rId152" Type="http://schemas.openxmlformats.org/officeDocument/2006/relationships/hyperlink" Target="https://podminky.urs.cz/item/CS_URS_2023_01/998017002" TargetMode="External"/><Relationship Id="rId173" Type="http://schemas.openxmlformats.org/officeDocument/2006/relationships/hyperlink" Target="https://podminky.urs.cz/item/CS_URS_2023_01/762811811" TargetMode="External"/><Relationship Id="rId194" Type="http://schemas.openxmlformats.org/officeDocument/2006/relationships/hyperlink" Target="https://podminky.urs.cz/item/CS_URS_2023_01/762085111" TargetMode="External"/><Relationship Id="rId208" Type="http://schemas.openxmlformats.org/officeDocument/2006/relationships/hyperlink" Target="https://podminky.urs.cz/item/CS_URS_2023_01/764004821" TargetMode="External"/><Relationship Id="rId229" Type="http://schemas.openxmlformats.org/officeDocument/2006/relationships/hyperlink" Target="https://podminky.urs.cz/item/CS_URS_2023_01/765131011" TargetMode="External"/><Relationship Id="rId240" Type="http://schemas.openxmlformats.org/officeDocument/2006/relationships/hyperlink" Target="https://podminky.urs.cz/item/CS_URS_2023_01/771531801" TargetMode="External"/><Relationship Id="rId261" Type="http://schemas.openxmlformats.org/officeDocument/2006/relationships/hyperlink" Target="https://podminky.urs.cz/item/CS_URS_2023_01/773521260" TargetMode="External"/><Relationship Id="rId14" Type="http://schemas.openxmlformats.org/officeDocument/2006/relationships/hyperlink" Target="https://podminky.urs.cz/item/CS_URS_2023_01/273351121" TargetMode="External"/><Relationship Id="rId35" Type="http://schemas.openxmlformats.org/officeDocument/2006/relationships/hyperlink" Target="https://podminky.urs.cz/item/CS_URS_2023_01/967031132" TargetMode="External"/><Relationship Id="rId56" Type="http://schemas.openxmlformats.org/officeDocument/2006/relationships/hyperlink" Target="https://podminky.urs.cz/item/CS_URS_2023_01/612311121" TargetMode="External"/><Relationship Id="rId77" Type="http://schemas.openxmlformats.org/officeDocument/2006/relationships/hyperlink" Target="https://podminky.urs.cz/item/CS_URS_2023_01/978015341" TargetMode="External"/><Relationship Id="rId100" Type="http://schemas.openxmlformats.org/officeDocument/2006/relationships/hyperlink" Target="https://podminky.urs.cz/item/CS_URS_2023_01/965049111" TargetMode="External"/><Relationship Id="rId282" Type="http://schemas.openxmlformats.org/officeDocument/2006/relationships/hyperlink" Target="https://podminky.urs.cz/item/CS_URS_2023_01/781131112" TargetMode="External"/><Relationship Id="rId8" Type="http://schemas.openxmlformats.org/officeDocument/2006/relationships/hyperlink" Target="https://podminky.urs.cz/item/CS_URS_2023_01/167111101" TargetMode="External"/><Relationship Id="rId98" Type="http://schemas.openxmlformats.org/officeDocument/2006/relationships/hyperlink" Target="https://podminky.urs.cz/item/CS_URS_2023_01/965045113" TargetMode="External"/><Relationship Id="rId121" Type="http://schemas.openxmlformats.org/officeDocument/2006/relationships/hyperlink" Target="https://podminky.urs.cz/item/CS_URS_2023_01/978012191" TargetMode="External"/><Relationship Id="rId142" Type="http://schemas.openxmlformats.org/officeDocument/2006/relationships/hyperlink" Target="https://podminky.urs.cz/item/CS_URS_2023_01/997013212" TargetMode="External"/><Relationship Id="rId163" Type="http://schemas.openxmlformats.org/officeDocument/2006/relationships/hyperlink" Target="https://podminky.urs.cz/item/CS_URS_2023_01/713131141" TargetMode="External"/><Relationship Id="rId184" Type="http://schemas.openxmlformats.org/officeDocument/2006/relationships/hyperlink" Target="https://podminky.urs.cz/item/CS_URS_2023_01/762713120" TargetMode="External"/><Relationship Id="rId219" Type="http://schemas.openxmlformats.org/officeDocument/2006/relationships/hyperlink" Target="https://podminky.urs.cz/item/CS_URS_2023_01/764248407" TargetMode="External"/><Relationship Id="rId230" Type="http://schemas.openxmlformats.org/officeDocument/2006/relationships/hyperlink" Target="https://podminky.urs.cz/item/CS_URS_2023_01/765191023" TargetMode="External"/><Relationship Id="rId251" Type="http://schemas.openxmlformats.org/officeDocument/2006/relationships/hyperlink" Target="https://podminky.urs.cz/item/CS_URS_2023_01/771474113" TargetMode="External"/><Relationship Id="rId25" Type="http://schemas.openxmlformats.org/officeDocument/2006/relationships/hyperlink" Target="https://podminky.urs.cz/item/CS_URS_2023_01/346244381" TargetMode="External"/><Relationship Id="rId46" Type="http://schemas.openxmlformats.org/officeDocument/2006/relationships/hyperlink" Target="https://podminky.urs.cz/item/CS_URS_2023_01/413352112" TargetMode="External"/><Relationship Id="rId67" Type="http://schemas.openxmlformats.org/officeDocument/2006/relationships/hyperlink" Target="https://podminky.urs.cz/item/CS_URS_2023_01/631311134" TargetMode="External"/><Relationship Id="rId272" Type="http://schemas.openxmlformats.org/officeDocument/2006/relationships/hyperlink" Target="https://podminky.urs.cz/item/CS_URS_2023_01/775413401" TargetMode="External"/><Relationship Id="rId293" Type="http://schemas.openxmlformats.org/officeDocument/2006/relationships/hyperlink" Target="https://podminky.urs.cz/item/CS_URS_2023_01/783823137" TargetMode="External"/><Relationship Id="rId88" Type="http://schemas.openxmlformats.org/officeDocument/2006/relationships/hyperlink" Target="https://podminky.urs.cz/item/CS_URS_2023_01/711113127" TargetMode="External"/><Relationship Id="rId111" Type="http://schemas.openxmlformats.org/officeDocument/2006/relationships/hyperlink" Target="https://podminky.urs.cz/item/CS_URS_2023_01/968062455" TargetMode="External"/><Relationship Id="rId132" Type="http://schemas.openxmlformats.org/officeDocument/2006/relationships/hyperlink" Target="https://podminky.urs.cz/item/CS_URS_2023_01/944711212" TargetMode="External"/><Relationship Id="rId153" Type="http://schemas.openxmlformats.org/officeDocument/2006/relationships/hyperlink" Target="https://podminky.urs.cz/item/CS_URS_2023_01/711111001" TargetMode="External"/><Relationship Id="rId174" Type="http://schemas.openxmlformats.org/officeDocument/2006/relationships/hyperlink" Target="https://podminky.urs.cz/item/CS_URS_2023_01/762811924" TargetMode="External"/><Relationship Id="rId195" Type="http://schemas.openxmlformats.org/officeDocument/2006/relationships/hyperlink" Target="https://podminky.urs.cz/item/CS_URS_2023_01/762512261" TargetMode="External"/><Relationship Id="rId209" Type="http://schemas.openxmlformats.org/officeDocument/2006/relationships/hyperlink" Target="https://podminky.urs.cz/item/CS_URS_2023_01/764004861" TargetMode="External"/><Relationship Id="rId220" Type="http://schemas.openxmlformats.org/officeDocument/2006/relationships/hyperlink" Target="https://podminky.urs.cz/item/CS_URS_2023_01/764541405" TargetMode="External"/><Relationship Id="rId241" Type="http://schemas.openxmlformats.org/officeDocument/2006/relationships/hyperlink" Target="https://podminky.urs.cz/item/CS_URS_2023_01/771571810" TargetMode="External"/><Relationship Id="rId15" Type="http://schemas.openxmlformats.org/officeDocument/2006/relationships/hyperlink" Target="https://podminky.urs.cz/item/CS_URS_2023_01/273351122" TargetMode="External"/><Relationship Id="rId36" Type="http://schemas.openxmlformats.org/officeDocument/2006/relationships/hyperlink" Target="https://podminky.urs.cz/item/CS_URS_2023_01/973031826" TargetMode="External"/><Relationship Id="rId57" Type="http://schemas.openxmlformats.org/officeDocument/2006/relationships/hyperlink" Target="https://podminky.urs.cz/item/CS_URS_2023_01/612311141" TargetMode="External"/><Relationship Id="rId262" Type="http://schemas.openxmlformats.org/officeDocument/2006/relationships/hyperlink" Target="https://podminky.urs.cz/item/CS_URS_2023_01/773539195" TargetMode="External"/><Relationship Id="rId283" Type="http://schemas.openxmlformats.org/officeDocument/2006/relationships/hyperlink" Target="https://podminky.urs.cz/item/CS_URS_2023_01/781131232" TargetMode="External"/><Relationship Id="rId78" Type="http://schemas.openxmlformats.org/officeDocument/2006/relationships/hyperlink" Target="https://podminky.urs.cz/item/CS_URS_2023_01/622325356" TargetMode="External"/><Relationship Id="rId99" Type="http://schemas.openxmlformats.org/officeDocument/2006/relationships/hyperlink" Target="https://podminky.urs.cz/item/CS_URS_2023_01/965042141" TargetMode="External"/><Relationship Id="rId101" Type="http://schemas.openxmlformats.org/officeDocument/2006/relationships/hyperlink" Target="https://podminky.urs.cz/item/CS_URS_2023_01/965082923" TargetMode="External"/><Relationship Id="rId122" Type="http://schemas.openxmlformats.org/officeDocument/2006/relationships/hyperlink" Target="https://podminky.urs.cz/item/CS_URS_2023_01/978013121" TargetMode="External"/><Relationship Id="rId143" Type="http://schemas.openxmlformats.org/officeDocument/2006/relationships/hyperlink" Target="https://podminky.urs.cz/item/CS_URS_2023_01/997013501" TargetMode="External"/><Relationship Id="rId164" Type="http://schemas.openxmlformats.org/officeDocument/2006/relationships/hyperlink" Target="https://podminky.urs.cz/item/CS_URS_2023_01/998713102" TargetMode="External"/><Relationship Id="rId185" Type="http://schemas.openxmlformats.org/officeDocument/2006/relationships/hyperlink" Target="https://podminky.urs.cz/item/CS_URS_2023_01/762395000" TargetMode="External"/><Relationship Id="rId9" Type="http://schemas.openxmlformats.org/officeDocument/2006/relationships/hyperlink" Target="https://podminky.urs.cz/item/CS_URS_2023_01/162751117" TargetMode="External"/><Relationship Id="rId210" Type="http://schemas.openxmlformats.org/officeDocument/2006/relationships/hyperlink" Target="https://podminky.urs.cz/item/CS_URS_2023_01/765191013" TargetMode="External"/><Relationship Id="rId26" Type="http://schemas.openxmlformats.org/officeDocument/2006/relationships/hyperlink" Target="https://podminky.urs.cz/item/CS_URS_2023_01/317944321" TargetMode="External"/><Relationship Id="rId231" Type="http://schemas.openxmlformats.org/officeDocument/2006/relationships/hyperlink" Target="https://podminky.urs.cz/item/CS_URS_2023_01/998765102" TargetMode="External"/><Relationship Id="rId252" Type="http://schemas.openxmlformats.org/officeDocument/2006/relationships/hyperlink" Target="https://podminky.urs.cz/item/CS_URS_2023_01/771574263" TargetMode="External"/><Relationship Id="rId273" Type="http://schemas.openxmlformats.org/officeDocument/2006/relationships/hyperlink" Target="https://podminky.urs.cz/item/CS_URS_2023_01/775591311" TargetMode="External"/><Relationship Id="rId294" Type="http://schemas.openxmlformats.org/officeDocument/2006/relationships/hyperlink" Target="https://podminky.urs.cz/item/CS_URS_2023_01/783827127" TargetMode="External"/><Relationship Id="rId47" Type="http://schemas.openxmlformats.org/officeDocument/2006/relationships/hyperlink" Target="https://podminky.urs.cz/item/CS_URS_2023_01/417321414" TargetMode="External"/><Relationship Id="rId68" Type="http://schemas.openxmlformats.org/officeDocument/2006/relationships/hyperlink" Target="https://podminky.urs.cz/item/CS_URS_2023_01/631319171" TargetMode="External"/><Relationship Id="rId89" Type="http://schemas.openxmlformats.org/officeDocument/2006/relationships/hyperlink" Target="https://podminky.urs.cz/item/CS_URS_2023_01/319202114" TargetMode="External"/><Relationship Id="rId112" Type="http://schemas.openxmlformats.org/officeDocument/2006/relationships/hyperlink" Target="https://podminky.urs.cz/item/CS_URS_2023_01/968062456" TargetMode="External"/><Relationship Id="rId133" Type="http://schemas.openxmlformats.org/officeDocument/2006/relationships/hyperlink" Target="https://podminky.urs.cz/item/CS_URS_2023_01/944711812" TargetMode="External"/><Relationship Id="rId154" Type="http://schemas.openxmlformats.org/officeDocument/2006/relationships/hyperlink" Target="https://podminky.urs.cz/item/CS_URS_2023_01/711112001" TargetMode="External"/><Relationship Id="rId175" Type="http://schemas.openxmlformats.org/officeDocument/2006/relationships/hyperlink" Target="https://podminky.urs.cz/item/CS_URS_2023_01/762821950" TargetMode="External"/><Relationship Id="rId196" Type="http://schemas.openxmlformats.org/officeDocument/2006/relationships/hyperlink" Target="https://podminky.urs.cz/item/CS_URS_2023_01/998762102" TargetMode="External"/><Relationship Id="rId200" Type="http://schemas.openxmlformats.org/officeDocument/2006/relationships/hyperlink" Target="https://podminky.urs.cz/item/CS_URS_2023_01/763111771" TargetMode="External"/><Relationship Id="rId16" Type="http://schemas.openxmlformats.org/officeDocument/2006/relationships/hyperlink" Target="https://podminky.urs.cz/item/CS_URS_2023_01/273353111" TargetMode="External"/><Relationship Id="rId221" Type="http://schemas.openxmlformats.org/officeDocument/2006/relationships/hyperlink" Target="https://podminky.urs.cz/item/CS_URS_2023_01/764541425" TargetMode="External"/><Relationship Id="rId242" Type="http://schemas.openxmlformats.org/officeDocument/2006/relationships/hyperlink" Target="https://podminky.urs.cz/item/CS_URS_2023_01/771573810" TargetMode="External"/><Relationship Id="rId263" Type="http://schemas.openxmlformats.org/officeDocument/2006/relationships/hyperlink" Target="https://podminky.urs.cz/item/CS_URS_2023_01/773529190" TargetMode="External"/><Relationship Id="rId284" Type="http://schemas.openxmlformats.org/officeDocument/2006/relationships/hyperlink" Target="https://podminky.urs.cz/item/CS_URS_2023_01/781474112" TargetMode="External"/><Relationship Id="rId37" Type="http://schemas.openxmlformats.org/officeDocument/2006/relationships/hyperlink" Target="https://podminky.urs.cz/item/CS_URS_2023_01/411321515" TargetMode="External"/><Relationship Id="rId58" Type="http://schemas.openxmlformats.org/officeDocument/2006/relationships/hyperlink" Target="https://podminky.urs.cz/item/CS_URS_2023_01/612315302" TargetMode="External"/><Relationship Id="rId79" Type="http://schemas.openxmlformats.org/officeDocument/2006/relationships/hyperlink" Target="https://podminky.urs.cz/item/CS_URS_2023_01/978015361" TargetMode="External"/><Relationship Id="rId102" Type="http://schemas.openxmlformats.org/officeDocument/2006/relationships/hyperlink" Target="https://podminky.urs.cz/item/CS_URS_2023_01/965083122" TargetMode="External"/><Relationship Id="rId123" Type="http://schemas.openxmlformats.org/officeDocument/2006/relationships/hyperlink" Target="https://podminky.urs.cz/item/CS_URS_2023_01/978013191" TargetMode="External"/><Relationship Id="rId144" Type="http://schemas.openxmlformats.org/officeDocument/2006/relationships/hyperlink" Target="https://podminky.urs.cz/item/CS_URS_2023_01/997013509" TargetMode="External"/><Relationship Id="rId90" Type="http://schemas.openxmlformats.org/officeDocument/2006/relationships/hyperlink" Target="https://podminky.urs.cz/item/CS_URS_2023_01/962031132" TargetMode="External"/><Relationship Id="rId165" Type="http://schemas.openxmlformats.org/officeDocument/2006/relationships/hyperlink" Target="https://podminky.urs.cz/item/CS_URS_2023_01/762331922" TargetMode="External"/><Relationship Id="rId186" Type="http://schemas.openxmlformats.org/officeDocument/2006/relationships/hyperlink" Target="https://podminky.urs.cz/item/CS_URS_2023_01/762822130" TargetMode="External"/><Relationship Id="rId211" Type="http://schemas.openxmlformats.org/officeDocument/2006/relationships/hyperlink" Target="https://podminky.urs.cz/item/CS_URS_2023_01/764141511" TargetMode="External"/><Relationship Id="rId232" Type="http://schemas.openxmlformats.org/officeDocument/2006/relationships/hyperlink" Target="https://podminky.urs.cz/item/CS_URS_2023_01/766411821" TargetMode="External"/><Relationship Id="rId253" Type="http://schemas.openxmlformats.org/officeDocument/2006/relationships/hyperlink" Target="https://podminky.urs.cz/item/CS_URS_2023_01/771474113" TargetMode="External"/><Relationship Id="rId274" Type="http://schemas.openxmlformats.org/officeDocument/2006/relationships/hyperlink" Target="https://podminky.urs.cz/item/CS_URS_2023_01/775591316" TargetMode="External"/><Relationship Id="rId295" Type="http://schemas.openxmlformats.org/officeDocument/2006/relationships/hyperlink" Target="https://podminky.urs.cz/item/CS_URS_2023_01/783897601" TargetMode="External"/><Relationship Id="rId27" Type="http://schemas.openxmlformats.org/officeDocument/2006/relationships/hyperlink" Target="https://podminky.urs.cz/item/CS_URS_2023_01/317944323" TargetMode="External"/><Relationship Id="rId48" Type="http://schemas.openxmlformats.org/officeDocument/2006/relationships/hyperlink" Target="https://podminky.urs.cz/item/CS_URS_2023_01/417351115" TargetMode="External"/><Relationship Id="rId69" Type="http://schemas.openxmlformats.org/officeDocument/2006/relationships/hyperlink" Target="https://podminky.urs.cz/item/CS_URS_2023_01/631319175" TargetMode="External"/><Relationship Id="rId113" Type="http://schemas.openxmlformats.org/officeDocument/2006/relationships/hyperlink" Target="https://podminky.urs.cz/item/CS_URS_2023_01/971033541" TargetMode="External"/><Relationship Id="rId134" Type="http://schemas.openxmlformats.org/officeDocument/2006/relationships/hyperlink" Target="https://podminky.urs.cz/item/CS_URS_2023_01/949511112" TargetMode="External"/><Relationship Id="rId80" Type="http://schemas.openxmlformats.org/officeDocument/2006/relationships/hyperlink" Target="https://podminky.urs.cz/item/CS_URS_2023_01/985131111" TargetMode="External"/><Relationship Id="rId155" Type="http://schemas.openxmlformats.org/officeDocument/2006/relationships/hyperlink" Target="https://podminky.urs.cz/item/CS_URS_2023_01/711141559" TargetMode="External"/><Relationship Id="rId176" Type="http://schemas.openxmlformats.org/officeDocument/2006/relationships/hyperlink" Target="https://podminky.urs.cz/item/CS_URS_2023_01/762841821" TargetMode="External"/><Relationship Id="rId197" Type="http://schemas.openxmlformats.org/officeDocument/2006/relationships/hyperlink" Target="https://podminky.urs.cz/item/CS_URS_2023_01/763431801" TargetMode="External"/><Relationship Id="rId201" Type="http://schemas.openxmlformats.org/officeDocument/2006/relationships/hyperlink" Target="https://podminky.urs.cz/item/CS_URS_2023_01/998763101" TargetMode="External"/><Relationship Id="rId222" Type="http://schemas.openxmlformats.org/officeDocument/2006/relationships/hyperlink" Target="https://podminky.urs.cz/item/CS_URS_2023_01/764543429" TargetMode="External"/><Relationship Id="rId243" Type="http://schemas.openxmlformats.org/officeDocument/2006/relationships/hyperlink" Target="https://podminky.urs.cz/item/CS_URS_2023_01/771111011" TargetMode="External"/><Relationship Id="rId264" Type="http://schemas.openxmlformats.org/officeDocument/2006/relationships/hyperlink" Target="https://podminky.urs.cz/item/CS_URS_2023_01/773522010" TargetMode="External"/><Relationship Id="rId285" Type="http://schemas.openxmlformats.org/officeDocument/2006/relationships/hyperlink" Target="https://podminky.urs.cz/item/CS_URS_2023_01/781161021" TargetMode="External"/><Relationship Id="rId17" Type="http://schemas.openxmlformats.org/officeDocument/2006/relationships/hyperlink" Target="https://podminky.urs.cz/item/CS_URS_2023_01/273362021" TargetMode="External"/><Relationship Id="rId38" Type="http://schemas.openxmlformats.org/officeDocument/2006/relationships/hyperlink" Target="https://podminky.urs.cz/item/CS_URS_2023_01/411351011" TargetMode="External"/><Relationship Id="rId59" Type="http://schemas.openxmlformats.org/officeDocument/2006/relationships/hyperlink" Target="https://podminky.urs.cz/item/CS_URS_2023_01/612315422" TargetMode="External"/><Relationship Id="rId103" Type="http://schemas.openxmlformats.org/officeDocument/2006/relationships/hyperlink" Target="https://podminky.urs.cz/item/CS_URS_2023_01/974031664" TargetMode="External"/><Relationship Id="rId124" Type="http://schemas.openxmlformats.org/officeDocument/2006/relationships/hyperlink" Target="https://podminky.urs.cz/item/CS_URS_2023_01/985131311" TargetMode="External"/><Relationship Id="rId70" Type="http://schemas.openxmlformats.org/officeDocument/2006/relationships/hyperlink" Target="https://podminky.urs.cz/item/CS_URS_2023_01/631362021" TargetMode="External"/><Relationship Id="rId91" Type="http://schemas.openxmlformats.org/officeDocument/2006/relationships/hyperlink" Target="https://podminky.urs.cz/item/CS_URS_2023_01/962031133" TargetMode="External"/><Relationship Id="rId145" Type="http://schemas.openxmlformats.org/officeDocument/2006/relationships/hyperlink" Target="https://podminky.urs.cz/item/CS_URS_2023_01/997013601" TargetMode="External"/><Relationship Id="rId166" Type="http://schemas.openxmlformats.org/officeDocument/2006/relationships/hyperlink" Target="https://podminky.urs.cz/item/CS_URS_2023_01/762341811" TargetMode="External"/><Relationship Id="rId187" Type="http://schemas.openxmlformats.org/officeDocument/2006/relationships/hyperlink" Target="https://podminky.urs.cz/item/CS_URS_2023_01/762822110" TargetMode="External"/><Relationship Id="rId1" Type="http://schemas.openxmlformats.org/officeDocument/2006/relationships/hyperlink" Target="https://podminky.urs.cz/item/CS_URS_2023_01/122211101" TargetMode="External"/><Relationship Id="rId212" Type="http://schemas.openxmlformats.org/officeDocument/2006/relationships/hyperlink" Target="https://podminky.urs.cz/item/CS_URS_2023_01/764246404" TargetMode="External"/><Relationship Id="rId233" Type="http://schemas.openxmlformats.org/officeDocument/2006/relationships/hyperlink" Target="https://podminky.urs.cz/item/CS_URS_2023_01/766411822" TargetMode="External"/><Relationship Id="rId254" Type="http://schemas.openxmlformats.org/officeDocument/2006/relationships/hyperlink" Target="https://podminky.urs.cz/item/CS_URS_2023_01/998771102" TargetMode="External"/><Relationship Id="rId28" Type="http://schemas.openxmlformats.org/officeDocument/2006/relationships/hyperlink" Target="https://podminky.urs.cz/item/CS_URS_2023_01/342244111" TargetMode="External"/><Relationship Id="rId49" Type="http://schemas.openxmlformats.org/officeDocument/2006/relationships/hyperlink" Target="https://podminky.urs.cz/item/CS_URS_2023_01/417351116" TargetMode="External"/><Relationship Id="rId114" Type="http://schemas.openxmlformats.org/officeDocument/2006/relationships/hyperlink" Target="https://podminky.urs.cz/item/CS_URS_2023_01/971033561" TargetMode="External"/><Relationship Id="rId275" Type="http://schemas.openxmlformats.org/officeDocument/2006/relationships/hyperlink" Target="https://podminky.urs.cz/item/CS_URS_2023_01/775591314" TargetMode="External"/><Relationship Id="rId296" Type="http://schemas.openxmlformats.org/officeDocument/2006/relationships/hyperlink" Target="https://podminky.urs.cz/item/CS_URS_2023_01/784131101" TargetMode="External"/><Relationship Id="rId300" Type="http://schemas.openxmlformats.org/officeDocument/2006/relationships/hyperlink" Target="https://podminky.urs.cz/item/CS_URS_2023_01/784221101" TargetMode="External"/><Relationship Id="rId60" Type="http://schemas.openxmlformats.org/officeDocument/2006/relationships/hyperlink" Target="https://podminky.urs.cz/item/CS_URS_2023_01/612325131" TargetMode="External"/><Relationship Id="rId81" Type="http://schemas.openxmlformats.org/officeDocument/2006/relationships/hyperlink" Target="https://podminky.urs.cz/item/CS_URS_2023_01/985131311" TargetMode="External"/><Relationship Id="rId135" Type="http://schemas.openxmlformats.org/officeDocument/2006/relationships/hyperlink" Target="https://podminky.urs.cz/item/CS_URS_2023_01/949511212" TargetMode="External"/><Relationship Id="rId156" Type="http://schemas.openxmlformats.org/officeDocument/2006/relationships/hyperlink" Target="https://podminky.urs.cz/item/CS_URS_2023_01/711142559" TargetMode="External"/><Relationship Id="rId177" Type="http://schemas.openxmlformats.org/officeDocument/2006/relationships/hyperlink" Target="https://podminky.urs.cz/item/CS_URS_2023_01/762081150" TargetMode="External"/><Relationship Id="rId198" Type="http://schemas.openxmlformats.org/officeDocument/2006/relationships/hyperlink" Target="https://podminky.urs.cz/item/CS_URS_2023_01/763111719" TargetMode="External"/><Relationship Id="rId202" Type="http://schemas.openxmlformats.org/officeDocument/2006/relationships/hyperlink" Target="https://podminky.urs.cz/item/CS_URS_2023_01/764001821" TargetMode="External"/><Relationship Id="rId223" Type="http://schemas.openxmlformats.org/officeDocument/2006/relationships/hyperlink" Target="https://podminky.urs.cz/item/CS_URS_2023_01/764548423" TargetMode="External"/><Relationship Id="rId244" Type="http://schemas.openxmlformats.org/officeDocument/2006/relationships/hyperlink" Target="https://podminky.urs.cz/item/CS_URS_2023_01/771121011" TargetMode="External"/><Relationship Id="rId18" Type="http://schemas.openxmlformats.org/officeDocument/2006/relationships/hyperlink" Target="https://podminky.urs.cz/item/CS_URS_2023_01/279113133" TargetMode="External"/><Relationship Id="rId39" Type="http://schemas.openxmlformats.org/officeDocument/2006/relationships/hyperlink" Target="https://podminky.urs.cz/item/CS_URS_2023_01/411351012" TargetMode="External"/><Relationship Id="rId265" Type="http://schemas.openxmlformats.org/officeDocument/2006/relationships/hyperlink" Target="https://podminky.urs.cz/item/CS_URS_2023_01/998773102" TargetMode="External"/><Relationship Id="rId286" Type="http://schemas.openxmlformats.org/officeDocument/2006/relationships/hyperlink" Target="https://podminky.urs.cz/item/CS_URS_2023_01/781495115" TargetMode="External"/><Relationship Id="rId50" Type="http://schemas.openxmlformats.org/officeDocument/2006/relationships/hyperlink" Target="https://podminky.urs.cz/item/CS_URS_2023_01/611142022" TargetMode="External"/><Relationship Id="rId104" Type="http://schemas.openxmlformats.org/officeDocument/2006/relationships/hyperlink" Target="https://podminky.urs.cz/item/CS_URS_2023_01/974031666" TargetMode="External"/><Relationship Id="rId125" Type="http://schemas.openxmlformats.org/officeDocument/2006/relationships/hyperlink" Target="https://podminky.urs.cz/item/CS_URS_2023_01/941111131" TargetMode="External"/><Relationship Id="rId146" Type="http://schemas.openxmlformats.org/officeDocument/2006/relationships/hyperlink" Target="https://podminky.urs.cz/item/CS_URS_2023_01/997013602" TargetMode="External"/><Relationship Id="rId167" Type="http://schemas.openxmlformats.org/officeDocument/2006/relationships/hyperlink" Target="https://podminky.urs.cz/item/CS_URS_2023_01/762345811" TargetMode="External"/><Relationship Id="rId188" Type="http://schemas.openxmlformats.org/officeDocument/2006/relationships/hyperlink" Target="https://podminky.urs.cz/item/CS_URS_2023_01/762523108" TargetMode="External"/><Relationship Id="rId71" Type="http://schemas.openxmlformats.org/officeDocument/2006/relationships/hyperlink" Target="https://podminky.urs.cz/item/CS_URS_2023_01/632450122" TargetMode="External"/><Relationship Id="rId92" Type="http://schemas.openxmlformats.org/officeDocument/2006/relationships/hyperlink" Target="https://podminky.urs.cz/item/CS_URS_2023_01/977331115" TargetMode="External"/><Relationship Id="rId213" Type="http://schemas.openxmlformats.org/officeDocument/2006/relationships/hyperlink" Target="https://podminky.urs.cz/item/CS_URS_2023_01/764246465" TargetMode="External"/><Relationship Id="rId234" Type="http://schemas.openxmlformats.org/officeDocument/2006/relationships/hyperlink" Target="https://podminky.urs.cz/item/CS_URS_2023_01/766694126" TargetMode="External"/><Relationship Id="rId2" Type="http://schemas.openxmlformats.org/officeDocument/2006/relationships/hyperlink" Target="https://podminky.urs.cz/item/CS_URS_2023_01/131213701" TargetMode="External"/><Relationship Id="rId29" Type="http://schemas.openxmlformats.org/officeDocument/2006/relationships/hyperlink" Target="https://podminky.urs.cz/item/CS_URS_2023_01/317168012" TargetMode="External"/><Relationship Id="rId255" Type="http://schemas.openxmlformats.org/officeDocument/2006/relationships/hyperlink" Target="https://podminky.urs.cz/item/CS_URS_2023_01/952902241" TargetMode="External"/><Relationship Id="rId276" Type="http://schemas.openxmlformats.org/officeDocument/2006/relationships/hyperlink" Target="https://podminky.urs.cz/item/CS_URS_2023_01/998775102" TargetMode="External"/><Relationship Id="rId297" Type="http://schemas.openxmlformats.org/officeDocument/2006/relationships/hyperlink" Target="https://podminky.urs.cz/item/CS_URS_2023_01/784121001" TargetMode="External"/><Relationship Id="rId40" Type="http://schemas.openxmlformats.org/officeDocument/2006/relationships/hyperlink" Target="https://podminky.urs.cz/item/CS_URS_2023_01/411354313" TargetMode="External"/><Relationship Id="rId115" Type="http://schemas.openxmlformats.org/officeDocument/2006/relationships/hyperlink" Target="https://podminky.urs.cz/item/CS_URS_2023_01/971033581" TargetMode="External"/><Relationship Id="rId136" Type="http://schemas.openxmlformats.org/officeDocument/2006/relationships/hyperlink" Target="https://podminky.urs.cz/item/CS_URS_2023_01/949511812" TargetMode="External"/><Relationship Id="rId157" Type="http://schemas.openxmlformats.org/officeDocument/2006/relationships/hyperlink" Target="https://podminky.urs.cz/item/CS_URS_2023_01/998711102" TargetMode="External"/><Relationship Id="rId178" Type="http://schemas.openxmlformats.org/officeDocument/2006/relationships/hyperlink" Target="https://podminky.urs.cz/item/CS_URS_2023_01/762083111" TargetMode="External"/><Relationship Id="rId301" Type="http://schemas.openxmlformats.org/officeDocument/2006/relationships/hyperlink" Target="https://podminky.urs.cz/item/CS_URS_2023_01/784181113" TargetMode="External"/><Relationship Id="rId61" Type="http://schemas.openxmlformats.org/officeDocument/2006/relationships/hyperlink" Target="https://podminky.urs.cz/item/CS_URS_2023_01/612324111" TargetMode="External"/><Relationship Id="rId82" Type="http://schemas.openxmlformats.org/officeDocument/2006/relationships/hyperlink" Target="https://podminky.urs.cz/item/CS_URS_2023_01/622325258" TargetMode="External"/><Relationship Id="rId199" Type="http://schemas.openxmlformats.org/officeDocument/2006/relationships/hyperlink" Target="https://podminky.urs.cz/item/CS_URS_2023_01/763111717" TargetMode="External"/><Relationship Id="rId203" Type="http://schemas.openxmlformats.org/officeDocument/2006/relationships/hyperlink" Target="https://podminky.urs.cz/item/CS_URS_2023_01/764002801" TargetMode="External"/><Relationship Id="rId19" Type="http://schemas.openxmlformats.org/officeDocument/2006/relationships/hyperlink" Target="https://podminky.urs.cz/item/CS_URS_2023_01/310238211" TargetMode="External"/><Relationship Id="rId224" Type="http://schemas.openxmlformats.org/officeDocument/2006/relationships/hyperlink" Target="https://podminky.urs.cz/item/CS_URS_2023_01/764541446" TargetMode="External"/><Relationship Id="rId245" Type="http://schemas.openxmlformats.org/officeDocument/2006/relationships/hyperlink" Target="https://podminky.urs.cz/item/CS_URS_2023_01/771591112" TargetMode="External"/><Relationship Id="rId266" Type="http://schemas.openxmlformats.org/officeDocument/2006/relationships/hyperlink" Target="https://podminky.urs.cz/item/CS_URS_2023_01/775511800" TargetMode="External"/><Relationship Id="rId287" Type="http://schemas.openxmlformats.org/officeDocument/2006/relationships/hyperlink" Target="https://podminky.urs.cz/item/CS_URS_2023_01/998781102" TargetMode="External"/><Relationship Id="rId30" Type="http://schemas.openxmlformats.org/officeDocument/2006/relationships/hyperlink" Target="https://podminky.urs.cz/item/CS_URS_2023_01/342244121" TargetMode="External"/><Relationship Id="rId105" Type="http://schemas.openxmlformats.org/officeDocument/2006/relationships/hyperlink" Target="https://podminky.urs.cz/item/CS_URS_2023_01/973031324" TargetMode="External"/><Relationship Id="rId126" Type="http://schemas.openxmlformats.org/officeDocument/2006/relationships/hyperlink" Target="https://podminky.urs.cz/item/CS_URS_2023_01/941111231" TargetMode="External"/><Relationship Id="rId147" Type="http://schemas.openxmlformats.org/officeDocument/2006/relationships/hyperlink" Target="https://podminky.urs.cz/item/CS_URS_2023_01/997013603" TargetMode="External"/><Relationship Id="rId168" Type="http://schemas.openxmlformats.org/officeDocument/2006/relationships/hyperlink" Target="https://podminky.urs.cz/item/CS_URS_2023_01/762431818" TargetMode="External"/><Relationship Id="rId51" Type="http://schemas.openxmlformats.org/officeDocument/2006/relationships/hyperlink" Target="https://podminky.urs.cz/item/CS_URS_2023_01/611311141" TargetMode="External"/><Relationship Id="rId72" Type="http://schemas.openxmlformats.org/officeDocument/2006/relationships/hyperlink" Target="https://podminky.urs.cz/item/CS_URS_2023_01/634111114" TargetMode="External"/><Relationship Id="rId93" Type="http://schemas.openxmlformats.org/officeDocument/2006/relationships/hyperlink" Target="https://podminky.urs.cz/item/CS_URS_2023_01/953845113" TargetMode="External"/><Relationship Id="rId189" Type="http://schemas.openxmlformats.org/officeDocument/2006/relationships/hyperlink" Target="https://podminky.urs.cz/item/CS_URS_2023_01/762595001" TargetMode="External"/><Relationship Id="rId3" Type="http://schemas.openxmlformats.org/officeDocument/2006/relationships/hyperlink" Target="https://podminky.urs.cz/item/CS_URS_2023_01/132212331" TargetMode="External"/><Relationship Id="rId214" Type="http://schemas.openxmlformats.org/officeDocument/2006/relationships/hyperlink" Target="https://podminky.urs.cz/item/CS_URS_2023_01/764344412" TargetMode="External"/><Relationship Id="rId235" Type="http://schemas.openxmlformats.org/officeDocument/2006/relationships/hyperlink" Target="https://podminky.urs.cz/item/CS_URS_2023_01/998766102" TargetMode="External"/><Relationship Id="rId256" Type="http://schemas.openxmlformats.org/officeDocument/2006/relationships/hyperlink" Target="https://podminky.urs.cz/item/CS_URS_2023_01/772591915" TargetMode="External"/><Relationship Id="rId277" Type="http://schemas.openxmlformats.org/officeDocument/2006/relationships/hyperlink" Target="https://podminky.urs.cz/item/CS_URS_2023_01/776201811" TargetMode="External"/><Relationship Id="rId298" Type="http://schemas.openxmlformats.org/officeDocument/2006/relationships/hyperlink" Target="https://podminky.urs.cz/item/CS_URS_2023_01/784121003" TargetMode="External"/><Relationship Id="rId116" Type="http://schemas.openxmlformats.org/officeDocument/2006/relationships/hyperlink" Target="https://podminky.urs.cz/item/CS_URS_2023_01/971033641" TargetMode="External"/><Relationship Id="rId137" Type="http://schemas.openxmlformats.org/officeDocument/2006/relationships/hyperlink" Target="https://podminky.urs.cz/item/CS_URS_2023_01/946111113" TargetMode="External"/><Relationship Id="rId158" Type="http://schemas.openxmlformats.org/officeDocument/2006/relationships/hyperlink" Target="https://podminky.urs.cz/item/CS_URS_2023_01/713110812" TargetMode="External"/><Relationship Id="rId302" Type="http://schemas.openxmlformats.org/officeDocument/2006/relationships/hyperlink" Target="https://podminky.urs.cz/item/CS_URS_2023_01/784221103" TargetMode="External"/><Relationship Id="rId20" Type="http://schemas.openxmlformats.org/officeDocument/2006/relationships/hyperlink" Target="https://podminky.urs.cz/item/CS_URS_2023_01/310239211" TargetMode="External"/><Relationship Id="rId41" Type="http://schemas.openxmlformats.org/officeDocument/2006/relationships/hyperlink" Target="https://podminky.urs.cz/item/CS_URS_2023_01/411354314" TargetMode="External"/><Relationship Id="rId62" Type="http://schemas.openxmlformats.org/officeDocument/2006/relationships/hyperlink" Target="https://podminky.urs.cz/item/CS_URS_2023_01/612325191" TargetMode="External"/><Relationship Id="rId83" Type="http://schemas.openxmlformats.org/officeDocument/2006/relationships/hyperlink" Target="https://podminky.urs.cz/item/CS_URS_2023_01/316121001" TargetMode="External"/><Relationship Id="rId179" Type="http://schemas.openxmlformats.org/officeDocument/2006/relationships/hyperlink" Target="https://podminky.urs.cz/item/CS_URS_2023_01/762381012" TargetMode="External"/><Relationship Id="rId190" Type="http://schemas.openxmlformats.org/officeDocument/2006/relationships/hyperlink" Target="https://podminky.urs.cz/item/CS_URS_2023_01/762811210" TargetMode="External"/><Relationship Id="rId204" Type="http://schemas.openxmlformats.org/officeDocument/2006/relationships/hyperlink" Target="https://podminky.urs.cz/item/CS_URS_2023_01/764002821" TargetMode="External"/><Relationship Id="rId225" Type="http://schemas.openxmlformats.org/officeDocument/2006/relationships/hyperlink" Target="https://podminky.urs.cz/item/CS_URS_2023_01/764541449" TargetMode="External"/><Relationship Id="rId246" Type="http://schemas.openxmlformats.org/officeDocument/2006/relationships/hyperlink" Target="https://podminky.urs.cz/item/CS_URS_2023_01/771591232" TargetMode="External"/><Relationship Id="rId267" Type="http://schemas.openxmlformats.org/officeDocument/2006/relationships/hyperlink" Target="https://podminky.urs.cz/item/CS_URS_2023_01/775541821" TargetMode="External"/><Relationship Id="rId288" Type="http://schemas.openxmlformats.org/officeDocument/2006/relationships/hyperlink" Target="https://podminky.urs.cz/item/CS_URS_2023_01/783314201" TargetMode="External"/><Relationship Id="rId106" Type="http://schemas.openxmlformats.org/officeDocument/2006/relationships/hyperlink" Target="https://podminky.urs.cz/item/CS_URS_2023_01/973031325" TargetMode="External"/><Relationship Id="rId127" Type="http://schemas.openxmlformats.org/officeDocument/2006/relationships/hyperlink" Target="https://podminky.urs.cz/item/CS_URS_2023_01/941111831" TargetMode="External"/><Relationship Id="rId10" Type="http://schemas.openxmlformats.org/officeDocument/2006/relationships/hyperlink" Target="https://podminky.urs.cz/item/CS_URS_2023_01/162751119" TargetMode="External"/><Relationship Id="rId31" Type="http://schemas.openxmlformats.org/officeDocument/2006/relationships/hyperlink" Target="https://podminky.urs.cz/item/CS_URS_2023_01/317168022" TargetMode="External"/><Relationship Id="rId52" Type="http://schemas.openxmlformats.org/officeDocument/2006/relationships/hyperlink" Target="https://podminky.urs.cz/item/CS_URS_2023_01/611315422" TargetMode="External"/><Relationship Id="rId73" Type="http://schemas.openxmlformats.org/officeDocument/2006/relationships/hyperlink" Target="https://podminky.urs.cz/item/CS_URS_2023_01/632481213" TargetMode="External"/><Relationship Id="rId94" Type="http://schemas.openxmlformats.org/officeDocument/2006/relationships/hyperlink" Target="https://podminky.urs.cz/item/CS_URS_2023_01/953845123" TargetMode="External"/><Relationship Id="rId148" Type="http://schemas.openxmlformats.org/officeDocument/2006/relationships/hyperlink" Target="https://podminky.urs.cz/item/CS_URS_2023_01/997013631" TargetMode="External"/><Relationship Id="rId169" Type="http://schemas.openxmlformats.org/officeDocument/2006/relationships/hyperlink" Target="https://podminky.urs.cz/item/CS_URS_2023_01/762522811" TargetMode="External"/><Relationship Id="rId4" Type="http://schemas.openxmlformats.org/officeDocument/2006/relationships/hyperlink" Target="https://podminky.urs.cz/item/CS_URS_2023_01/174111101" TargetMode="External"/><Relationship Id="rId180" Type="http://schemas.openxmlformats.org/officeDocument/2006/relationships/hyperlink" Target="https://podminky.urs.cz/item/CS_URS_2023_01/762342214" TargetMode="External"/><Relationship Id="rId215" Type="http://schemas.openxmlformats.org/officeDocument/2006/relationships/hyperlink" Target="https://podminky.urs.cz/item/CS_URS_2023_01/764241466" TargetMode="External"/><Relationship Id="rId236" Type="http://schemas.openxmlformats.org/officeDocument/2006/relationships/hyperlink" Target="https://podminky.urs.cz/item/CS_URS_2023_01/767661811" TargetMode="External"/><Relationship Id="rId257" Type="http://schemas.openxmlformats.org/officeDocument/2006/relationships/hyperlink" Target="https://podminky.urs.cz/item/CS_URS_2023_01/772991431" TargetMode="External"/><Relationship Id="rId278" Type="http://schemas.openxmlformats.org/officeDocument/2006/relationships/hyperlink" Target="https://podminky.urs.cz/item/CS_URS_2023_01/776301811" TargetMode="External"/><Relationship Id="rId303" Type="http://schemas.openxmlformats.org/officeDocument/2006/relationships/hyperlink" Target="https://podminky.urs.cz/item/CS_URS_2023_01/784312061" TargetMode="External"/><Relationship Id="rId42" Type="http://schemas.openxmlformats.org/officeDocument/2006/relationships/hyperlink" Target="https://podminky.urs.cz/item/CS_URS_2023_01/413321515" TargetMode="External"/><Relationship Id="rId84" Type="http://schemas.openxmlformats.org/officeDocument/2006/relationships/hyperlink" Target="https://podminky.urs.cz/item/CS_URS_2023_01/985131111" TargetMode="External"/><Relationship Id="rId138" Type="http://schemas.openxmlformats.org/officeDocument/2006/relationships/hyperlink" Target="https://podminky.urs.cz/item/CS_URS_2023_01/946111213" TargetMode="External"/><Relationship Id="rId191" Type="http://schemas.openxmlformats.org/officeDocument/2006/relationships/hyperlink" Target="https://podminky.urs.cz/item/CS_URS_2023_01/762841111" TargetMode="External"/><Relationship Id="rId205" Type="http://schemas.openxmlformats.org/officeDocument/2006/relationships/hyperlink" Target="https://podminky.urs.cz/item/CS_URS_2023_01/764002851" TargetMode="External"/><Relationship Id="rId247" Type="http://schemas.openxmlformats.org/officeDocument/2006/relationships/hyperlink" Target="https://podminky.urs.cz/item/CS_URS_2023_01/771591241" TargetMode="External"/><Relationship Id="rId107" Type="http://schemas.openxmlformats.org/officeDocument/2006/relationships/hyperlink" Target="https://podminky.urs.cz/item/CS_URS_2023_01/968062246" TargetMode="External"/><Relationship Id="rId289" Type="http://schemas.openxmlformats.org/officeDocument/2006/relationships/hyperlink" Target="https://podminky.urs.cz/item/CS_URS_2023_01/783901453" TargetMode="External"/><Relationship Id="rId11" Type="http://schemas.openxmlformats.org/officeDocument/2006/relationships/hyperlink" Target="https://podminky.urs.cz/item/CS_URS_2023_01/171201231" TargetMode="External"/><Relationship Id="rId53" Type="http://schemas.openxmlformats.org/officeDocument/2006/relationships/hyperlink" Target="https://podminky.urs.cz/item/CS_URS_2023_01/611995102" TargetMode="External"/><Relationship Id="rId149" Type="http://schemas.openxmlformats.org/officeDocument/2006/relationships/hyperlink" Target="https://podminky.urs.cz/item/CS_URS_2023_01/997013811" TargetMode="External"/><Relationship Id="rId95" Type="http://schemas.openxmlformats.org/officeDocument/2006/relationships/hyperlink" Target="https://podminky.urs.cz/item/CS_URS_2023_01/962032230" TargetMode="External"/><Relationship Id="rId160" Type="http://schemas.openxmlformats.org/officeDocument/2006/relationships/hyperlink" Target="https://podminky.urs.cz/item/CS_URS_2023_01/713121112" TargetMode="External"/><Relationship Id="rId216" Type="http://schemas.openxmlformats.org/officeDocument/2006/relationships/hyperlink" Target="https://podminky.urs.cz/item/CS_URS_2023_01/764242403" TargetMode="External"/><Relationship Id="rId258" Type="http://schemas.openxmlformats.org/officeDocument/2006/relationships/hyperlink" Target="https://podminky.urs.cz/item/CS_URS_2023_01/998772102" TargetMode="External"/><Relationship Id="rId22" Type="http://schemas.openxmlformats.org/officeDocument/2006/relationships/hyperlink" Target="https://podminky.urs.cz/item/CS_URS_2023_01/314231164" TargetMode="External"/><Relationship Id="rId64" Type="http://schemas.openxmlformats.org/officeDocument/2006/relationships/hyperlink" Target="https://podminky.urs.cz/item/CS_URS_2023_01/619995001" TargetMode="External"/><Relationship Id="rId118" Type="http://schemas.openxmlformats.org/officeDocument/2006/relationships/hyperlink" Target="https://podminky.urs.cz/item/CS_URS_2023_01/971033681" TargetMode="External"/><Relationship Id="rId171" Type="http://schemas.openxmlformats.org/officeDocument/2006/relationships/hyperlink" Target="https://podminky.urs.cz/item/CS_URS_2023_01/762526811" TargetMode="External"/><Relationship Id="rId227" Type="http://schemas.openxmlformats.org/officeDocument/2006/relationships/hyperlink" Target="https://podminky.urs.cz/item/CS_URS_2023_01/765131803" TargetMode="External"/><Relationship Id="rId269" Type="http://schemas.openxmlformats.org/officeDocument/2006/relationships/hyperlink" Target="https://podminky.urs.cz/item/CS_URS_2023_01/775111311" TargetMode="External"/><Relationship Id="rId33" Type="http://schemas.openxmlformats.org/officeDocument/2006/relationships/hyperlink" Target="https://podminky.urs.cz/item/CS_URS_2023_01/346272236" TargetMode="External"/><Relationship Id="rId129" Type="http://schemas.openxmlformats.org/officeDocument/2006/relationships/hyperlink" Target="https://podminky.urs.cz/item/CS_URS_2023_01/944511211" TargetMode="External"/><Relationship Id="rId280" Type="http://schemas.openxmlformats.org/officeDocument/2006/relationships/hyperlink" Target="https://podminky.urs.cz/item/CS_URS_2023_01/781473810" TargetMode="External"/><Relationship Id="rId75" Type="http://schemas.openxmlformats.org/officeDocument/2006/relationships/hyperlink" Target="https://podminky.urs.cz/item/CS_URS_2023_01/629991011" TargetMode="External"/><Relationship Id="rId140" Type="http://schemas.openxmlformats.org/officeDocument/2006/relationships/hyperlink" Target="https://podminky.urs.cz/item/CS_URS_2023_01/949101112" TargetMode="External"/><Relationship Id="rId182" Type="http://schemas.openxmlformats.org/officeDocument/2006/relationships/hyperlink" Target="https://podminky.urs.cz/item/CS_URS_2023_01/762342511"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podminky.urs.cz/item/CS_URS_2023_01/162211319" TargetMode="External"/><Relationship Id="rId18" Type="http://schemas.openxmlformats.org/officeDocument/2006/relationships/hyperlink" Target="https://podminky.urs.cz/item/CS_URS_2023_01/171251201" TargetMode="External"/><Relationship Id="rId26" Type="http://schemas.openxmlformats.org/officeDocument/2006/relationships/hyperlink" Target="https://podminky.urs.cz/item/CS_URS_2023_01/564920511" TargetMode="External"/><Relationship Id="rId39" Type="http://schemas.openxmlformats.org/officeDocument/2006/relationships/hyperlink" Target="https://podminky.urs.cz/item/CS_URS_2023_01/565135101" TargetMode="External"/><Relationship Id="rId21" Type="http://schemas.openxmlformats.org/officeDocument/2006/relationships/hyperlink" Target="https://podminky.urs.cz/item/CS_URS_2023_01/211561111" TargetMode="External"/><Relationship Id="rId34" Type="http://schemas.openxmlformats.org/officeDocument/2006/relationships/hyperlink" Target="https://podminky.urs.cz/item/CS_URS_2023_01/772521150" TargetMode="External"/><Relationship Id="rId42" Type="http://schemas.openxmlformats.org/officeDocument/2006/relationships/hyperlink" Target="https://podminky.urs.cz/item/CS_URS_2023_01/631311125" TargetMode="External"/><Relationship Id="rId47" Type="http://schemas.openxmlformats.org/officeDocument/2006/relationships/hyperlink" Target="https://podminky.urs.cz/item/CS_URS_2023_01/916241113" TargetMode="External"/><Relationship Id="rId50" Type="http://schemas.openxmlformats.org/officeDocument/2006/relationships/hyperlink" Target="https://podminky.urs.cz/item/CS_URS_2023_01/919735112" TargetMode="External"/><Relationship Id="rId55" Type="http://schemas.openxmlformats.org/officeDocument/2006/relationships/hyperlink" Target="https://podminky.urs.cz/item/CS_URS_2023_01/997221569" TargetMode="External"/><Relationship Id="rId7" Type="http://schemas.openxmlformats.org/officeDocument/2006/relationships/hyperlink" Target="https://podminky.urs.cz/item/CS_URS_2023_01/113201112" TargetMode="External"/><Relationship Id="rId2" Type="http://schemas.openxmlformats.org/officeDocument/2006/relationships/hyperlink" Target="https://podminky.urs.cz/item/CS_URS_2023_01/113106151" TargetMode="External"/><Relationship Id="rId16" Type="http://schemas.openxmlformats.org/officeDocument/2006/relationships/hyperlink" Target="https://podminky.urs.cz/item/CS_URS_2023_01/162751119" TargetMode="External"/><Relationship Id="rId29" Type="http://schemas.openxmlformats.org/officeDocument/2006/relationships/hyperlink" Target="https://podminky.urs.cz/item/CS_URS_2023_01/591411111" TargetMode="External"/><Relationship Id="rId11" Type="http://schemas.openxmlformats.org/officeDocument/2006/relationships/hyperlink" Target="https://podminky.urs.cz/item/CS_URS_2023_01/132212131" TargetMode="External"/><Relationship Id="rId24" Type="http://schemas.openxmlformats.org/officeDocument/2006/relationships/hyperlink" Target="https://podminky.urs.cz/item/CS_URS_2023_01/564770101" TargetMode="External"/><Relationship Id="rId32" Type="http://schemas.openxmlformats.org/officeDocument/2006/relationships/hyperlink" Target="https://podminky.urs.cz/item/CS_URS_2023_01/596811311" TargetMode="External"/><Relationship Id="rId37" Type="http://schemas.openxmlformats.org/officeDocument/2006/relationships/hyperlink" Target="https://podminky.urs.cz/item/CS_URS_2023_01/577155112" TargetMode="External"/><Relationship Id="rId40" Type="http://schemas.openxmlformats.org/officeDocument/2006/relationships/hyperlink" Target="https://podminky.urs.cz/item/CS_URS_2023_01/573111111" TargetMode="External"/><Relationship Id="rId45" Type="http://schemas.openxmlformats.org/officeDocument/2006/relationships/hyperlink" Target="https://podminky.urs.cz/item/CS_URS_2023_01/634662111" TargetMode="External"/><Relationship Id="rId53" Type="http://schemas.openxmlformats.org/officeDocument/2006/relationships/hyperlink" Target="https://podminky.urs.cz/item/CS_URS_2023_01/997221559" TargetMode="External"/><Relationship Id="rId58" Type="http://schemas.openxmlformats.org/officeDocument/2006/relationships/hyperlink" Target="https://podminky.urs.cz/item/CS_URS_2023_01/997221655" TargetMode="External"/><Relationship Id="rId5" Type="http://schemas.openxmlformats.org/officeDocument/2006/relationships/hyperlink" Target="https://podminky.urs.cz/item/CS_URS_2023_01/113154123" TargetMode="External"/><Relationship Id="rId61" Type="http://schemas.openxmlformats.org/officeDocument/2006/relationships/drawing" Target="../drawings/drawing4.xml"/><Relationship Id="rId19" Type="http://schemas.openxmlformats.org/officeDocument/2006/relationships/hyperlink" Target="https://podminky.urs.cz/item/CS_URS_2023_01/174111101" TargetMode="External"/><Relationship Id="rId14" Type="http://schemas.openxmlformats.org/officeDocument/2006/relationships/hyperlink" Target="https://podminky.urs.cz/item/CS_URS_2023_01/167111101" TargetMode="External"/><Relationship Id="rId22" Type="http://schemas.openxmlformats.org/officeDocument/2006/relationships/hyperlink" Target="https://podminky.urs.cz/item/CS_URS_2023_01/212755218" TargetMode="External"/><Relationship Id="rId27" Type="http://schemas.openxmlformats.org/officeDocument/2006/relationships/hyperlink" Target="https://podminky.urs.cz/item/CS_URS_2023_01/567122111" TargetMode="External"/><Relationship Id="rId30" Type="http://schemas.openxmlformats.org/officeDocument/2006/relationships/hyperlink" Target="https://podminky.urs.cz/item/CS_URS_2023_01/591441111" TargetMode="External"/><Relationship Id="rId35" Type="http://schemas.openxmlformats.org/officeDocument/2006/relationships/hyperlink" Target="https://podminky.urs.cz/item/CS_URS_2023_01/599141111" TargetMode="External"/><Relationship Id="rId43" Type="http://schemas.openxmlformats.org/officeDocument/2006/relationships/hyperlink" Target="https://podminky.urs.cz/item/CS_URS_2023_01/631319173" TargetMode="External"/><Relationship Id="rId48" Type="http://schemas.openxmlformats.org/officeDocument/2006/relationships/hyperlink" Target="https://podminky.urs.cz/item/CS_URS_2023_01/916241213" TargetMode="External"/><Relationship Id="rId56" Type="http://schemas.openxmlformats.org/officeDocument/2006/relationships/hyperlink" Target="https://podminky.urs.cz/item/CS_URS_2023_01/997221615" TargetMode="External"/><Relationship Id="rId8" Type="http://schemas.openxmlformats.org/officeDocument/2006/relationships/hyperlink" Target="https://podminky.urs.cz/item/CS_URS_2023_01/113202111" TargetMode="External"/><Relationship Id="rId51" Type="http://schemas.openxmlformats.org/officeDocument/2006/relationships/hyperlink" Target="https://podminky.urs.cz/item/CS_URS_2023_01/962052211" TargetMode="External"/><Relationship Id="rId3" Type="http://schemas.openxmlformats.org/officeDocument/2006/relationships/hyperlink" Target="https://podminky.urs.cz/item/CS_URS_2023_01/113107222" TargetMode="External"/><Relationship Id="rId12" Type="http://schemas.openxmlformats.org/officeDocument/2006/relationships/hyperlink" Target="https://podminky.urs.cz/item/CS_URS_2023_01/162211311" TargetMode="External"/><Relationship Id="rId17" Type="http://schemas.openxmlformats.org/officeDocument/2006/relationships/hyperlink" Target="https://podminky.urs.cz/item/CS_URS_2023_01/171201231" TargetMode="External"/><Relationship Id="rId25" Type="http://schemas.openxmlformats.org/officeDocument/2006/relationships/hyperlink" Target="https://podminky.urs.cz/item/CS_URS_2023_01/564851011" TargetMode="External"/><Relationship Id="rId33" Type="http://schemas.openxmlformats.org/officeDocument/2006/relationships/hyperlink" Target="https://podminky.urs.cz/item/CS_URS_2023_01/772991421" TargetMode="External"/><Relationship Id="rId38" Type="http://schemas.openxmlformats.org/officeDocument/2006/relationships/hyperlink" Target="https://podminky.urs.cz/item/CS_URS_2023_01/573211108" TargetMode="External"/><Relationship Id="rId46" Type="http://schemas.openxmlformats.org/officeDocument/2006/relationships/hyperlink" Target="https://podminky.urs.cz/item/CS_URS_2023_01/634911124" TargetMode="External"/><Relationship Id="rId59" Type="http://schemas.openxmlformats.org/officeDocument/2006/relationships/hyperlink" Target="https://podminky.urs.cz/item/CS_URS_2023_01/998223011" TargetMode="External"/><Relationship Id="rId20" Type="http://schemas.openxmlformats.org/officeDocument/2006/relationships/hyperlink" Target="https://podminky.urs.cz/item/CS_URS_2023_01/181912112" TargetMode="External"/><Relationship Id="rId41" Type="http://schemas.openxmlformats.org/officeDocument/2006/relationships/hyperlink" Target="https://podminky.urs.cz/item/CS_URS_2023_01/771574226" TargetMode="External"/><Relationship Id="rId54" Type="http://schemas.openxmlformats.org/officeDocument/2006/relationships/hyperlink" Target="https://podminky.urs.cz/item/CS_URS_2023_01/997221561" TargetMode="External"/><Relationship Id="rId1" Type="http://schemas.openxmlformats.org/officeDocument/2006/relationships/hyperlink" Target="https://podminky.urs.cz/item/CS_URS_2023_01/113106123" TargetMode="External"/><Relationship Id="rId6" Type="http://schemas.openxmlformats.org/officeDocument/2006/relationships/hyperlink" Target="https://podminky.urs.cz/item/CS_URS_2023_01/113154124" TargetMode="External"/><Relationship Id="rId15" Type="http://schemas.openxmlformats.org/officeDocument/2006/relationships/hyperlink" Target="https://podminky.urs.cz/item/CS_URS_2023_01/162751117" TargetMode="External"/><Relationship Id="rId23" Type="http://schemas.openxmlformats.org/officeDocument/2006/relationships/hyperlink" Target="https://podminky.urs.cz/item/CS_URS_2023_01/213141111" TargetMode="External"/><Relationship Id="rId28" Type="http://schemas.openxmlformats.org/officeDocument/2006/relationships/hyperlink" Target="https://podminky.urs.cz/item/CS_URS_2023_01/577133111" TargetMode="External"/><Relationship Id="rId36" Type="http://schemas.openxmlformats.org/officeDocument/2006/relationships/hyperlink" Target="https://podminky.urs.cz/item/CS_URS_2023_01/577134111" TargetMode="External"/><Relationship Id="rId49" Type="http://schemas.openxmlformats.org/officeDocument/2006/relationships/hyperlink" Target="https://podminky.urs.cz/item/CS_URS_2023_01/919735111" TargetMode="External"/><Relationship Id="rId57" Type="http://schemas.openxmlformats.org/officeDocument/2006/relationships/hyperlink" Target="https://podminky.urs.cz/item/CS_URS_2023_01/997221645" TargetMode="External"/><Relationship Id="rId10" Type="http://schemas.openxmlformats.org/officeDocument/2006/relationships/hyperlink" Target="https://podminky.urs.cz/item/CS_URS_2023_01/122251102" TargetMode="External"/><Relationship Id="rId31" Type="http://schemas.openxmlformats.org/officeDocument/2006/relationships/hyperlink" Target="https://podminky.urs.cz/item/CS_URS_2023_01/591442111" TargetMode="External"/><Relationship Id="rId44" Type="http://schemas.openxmlformats.org/officeDocument/2006/relationships/hyperlink" Target="https://podminky.urs.cz/item/CS_URS_2023_01/631362021" TargetMode="External"/><Relationship Id="rId52" Type="http://schemas.openxmlformats.org/officeDocument/2006/relationships/hyperlink" Target="https://podminky.urs.cz/item/CS_URS_2023_01/997221551" TargetMode="External"/><Relationship Id="rId60" Type="http://schemas.openxmlformats.org/officeDocument/2006/relationships/hyperlink" Target="https://podminky.urs.cz/item/CS_URS_2023_01/998223091" TargetMode="External"/><Relationship Id="rId4" Type="http://schemas.openxmlformats.org/officeDocument/2006/relationships/hyperlink" Target="https://podminky.urs.cz/item/CS_URS_2023_01/113154122" TargetMode="External"/><Relationship Id="rId9" Type="http://schemas.openxmlformats.org/officeDocument/2006/relationships/hyperlink" Target="https://podminky.urs.cz/item/CS_URS_2023_01/113203111"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66B11-4227-4A96-8DB8-243F72422783}">
  <dimension ref="A6:AG62"/>
  <sheetViews>
    <sheetView showGridLines="0" tabSelected="1" zoomScale="70" zoomScaleNormal="70" zoomScaleSheetLayoutView="70" workbookViewId="0"/>
  </sheetViews>
  <sheetFormatPr defaultColWidth="9.33203125" defaultRowHeight="15"/>
  <cols>
    <col min="1" max="1" width="4.5" style="12" customWidth="1"/>
    <col min="2" max="10" width="9.33203125" style="12"/>
    <col min="11" max="11" width="11.33203125" style="12" bestFit="1" customWidth="1"/>
    <col min="12" max="12" width="15.6640625" style="12" bestFit="1" customWidth="1"/>
    <col min="13" max="16384" width="9.33203125" style="12"/>
  </cols>
  <sheetData>
    <row r="6" spans="1:33" ht="15.75" customHeight="1">
      <c r="K6" s="17"/>
      <c r="L6" s="17"/>
      <c r="M6" s="17"/>
      <c r="N6" s="17"/>
      <c r="O6" s="17"/>
      <c r="P6" s="17"/>
      <c r="Q6" s="17"/>
      <c r="R6" s="17"/>
      <c r="S6" s="17"/>
      <c r="T6" s="17"/>
      <c r="U6" s="17"/>
      <c r="V6" s="17"/>
      <c r="W6" s="17"/>
      <c r="X6" s="17"/>
      <c r="Y6" s="17"/>
      <c r="Z6" s="17"/>
      <c r="AA6" s="17"/>
      <c r="AB6" s="17"/>
      <c r="AC6" s="17"/>
      <c r="AD6" s="17"/>
      <c r="AE6" s="17"/>
      <c r="AF6" s="17"/>
      <c r="AG6" s="17"/>
    </row>
    <row r="12" spans="1:33" ht="21" customHeight="1">
      <c r="A12" s="11"/>
      <c r="B12" s="11"/>
      <c r="C12" s="11"/>
      <c r="D12" s="11"/>
      <c r="E12" s="11"/>
      <c r="F12" s="11"/>
      <c r="G12" s="11"/>
      <c r="H12" s="11"/>
      <c r="I12" s="11"/>
      <c r="J12" s="11"/>
      <c r="K12" s="11"/>
      <c r="L12" s="11"/>
    </row>
    <row r="13" spans="1:33" ht="54" customHeight="1">
      <c r="A13" s="207" t="s">
        <v>6193</v>
      </c>
      <c r="B13" s="207"/>
      <c r="C13" s="207"/>
      <c r="D13" s="207"/>
      <c r="E13" s="207"/>
      <c r="F13" s="207"/>
      <c r="G13" s="207"/>
      <c r="H13" s="207"/>
      <c r="I13" s="207"/>
      <c r="J13" s="207"/>
      <c r="K13" s="207"/>
      <c r="L13" s="207"/>
      <c r="M13" s="207"/>
    </row>
    <row r="14" spans="1:33" ht="15" customHeight="1">
      <c r="A14" s="11"/>
      <c r="B14" s="11"/>
      <c r="C14" s="11"/>
      <c r="D14" s="11"/>
      <c r="E14" s="11"/>
      <c r="F14" s="11"/>
      <c r="G14" s="11"/>
      <c r="H14" s="11"/>
      <c r="I14" s="11"/>
      <c r="J14" s="11"/>
      <c r="K14" s="11"/>
      <c r="L14" s="11"/>
    </row>
    <row r="15" spans="1:33">
      <c r="A15" s="11"/>
      <c r="B15" s="11"/>
      <c r="C15" s="11"/>
      <c r="D15" s="11"/>
      <c r="E15" s="11"/>
      <c r="F15" s="11"/>
      <c r="G15" s="11"/>
      <c r="H15" s="11"/>
      <c r="I15" s="11"/>
      <c r="J15" s="11"/>
      <c r="K15" s="11"/>
      <c r="L15" s="11"/>
    </row>
    <row r="16" spans="1:33">
      <c r="A16" s="11"/>
      <c r="B16" s="11"/>
      <c r="C16" s="11"/>
      <c r="D16" s="11"/>
      <c r="E16" s="11"/>
      <c r="F16" s="11"/>
      <c r="G16" s="11"/>
      <c r="H16" s="11"/>
      <c r="I16" s="11"/>
      <c r="J16" s="11"/>
      <c r="K16" s="11"/>
      <c r="L16" s="11"/>
    </row>
    <row r="17" spans="1:13" ht="15" customHeight="1">
      <c r="A17" s="208" t="s">
        <v>6194</v>
      </c>
      <c r="B17" s="208"/>
      <c r="C17" s="208"/>
      <c r="D17" s="208"/>
      <c r="E17" s="208"/>
      <c r="F17" s="208"/>
      <c r="G17" s="208"/>
      <c r="H17" s="208"/>
      <c r="I17" s="208"/>
      <c r="J17" s="208"/>
      <c r="K17" s="208"/>
      <c r="L17" s="208"/>
      <c r="M17" s="208"/>
    </row>
    <row r="18" spans="1:13" ht="15" customHeight="1">
      <c r="A18" s="208"/>
      <c r="B18" s="208"/>
      <c r="C18" s="208"/>
      <c r="D18" s="208"/>
      <c r="E18" s="208"/>
      <c r="F18" s="208"/>
      <c r="G18" s="208"/>
      <c r="H18" s="208"/>
      <c r="I18" s="208"/>
      <c r="J18" s="208"/>
      <c r="K18" s="208"/>
      <c r="L18" s="208"/>
      <c r="M18" s="208"/>
    </row>
    <row r="19" spans="1:13" ht="15" customHeight="1">
      <c r="A19" s="208"/>
      <c r="B19" s="208"/>
      <c r="C19" s="208"/>
      <c r="D19" s="208"/>
      <c r="E19" s="208"/>
      <c r="F19" s="208"/>
      <c r="G19" s="208"/>
      <c r="H19" s="208"/>
      <c r="I19" s="208"/>
      <c r="J19" s="208"/>
      <c r="K19" s="208"/>
      <c r="L19" s="208"/>
      <c r="M19" s="208"/>
    </row>
    <row r="20" spans="1:13" ht="18" customHeight="1">
      <c r="A20" s="11"/>
      <c r="B20" s="11"/>
      <c r="C20" s="11"/>
      <c r="D20" s="209" t="s">
        <v>6195</v>
      </c>
      <c r="E20" s="209"/>
      <c r="F20" s="209"/>
      <c r="G20" s="209"/>
      <c r="H20" s="209"/>
      <c r="I20" s="209"/>
      <c r="J20" s="209"/>
      <c r="K20" s="209"/>
      <c r="L20" s="11"/>
    </row>
    <row r="21" spans="1:13" ht="32.25" customHeight="1">
      <c r="A21" s="11"/>
      <c r="B21" s="11"/>
      <c r="C21" s="11"/>
      <c r="D21" s="209"/>
      <c r="E21" s="209"/>
      <c r="F21" s="209"/>
      <c r="G21" s="209"/>
      <c r="H21" s="209"/>
      <c r="I21" s="209"/>
      <c r="J21" s="209"/>
      <c r="K21" s="209"/>
      <c r="L21" s="11"/>
    </row>
    <row r="22" spans="1:13">
      <c r="A22" s="11"/>
      <c r="B22" s="11"/>
      <c r="C22" s="11"/>
      <c r="D22" s="11"/>
      <c r="E22" s="11"/>
      <c r="J22" s="11"/>
      <c r="K22" s="11"/>
      <c r="L22" s="11"/>
    </row>
    <row r="23" spans="1:13">
      <c r="A23" s="11"/>
      <c r="B23" s="11"/>
      <c r="C23" s="11"/>
      <c r="D23" s="11"/>
      <c r="E23" s="11"/>
      <c r="F23" s="11"/>
      <c r="G23" s="11"/>
      <c r="H23" s="11"/>
      <c r="I23" s="11"/>
      <c r="J23" s="11"/>
      <c r="K23" s="11"/>
      <c r="L23" s="11"/>
    </row>
    <row r="24" spans="1:13">
      <c r="A24" s="11"/>
      <c r="B24" s="11"/>
      <c r="C24" s="11"/>
      <c r="D24" s="11"/>
      <c r="E24" s="11"/>
      <c r="F24" s="11"/>
      <c r="G24" s="11"/>
      <c r="H24" s="11"/>
      <c r="I24" s="11"/>
      <c r="J24" s="11"/>
      <c r="K24" s="11"/>
      <c r="L24" s="11"/>
    </row>
    <row r="25" spans="1:13">
      <c r="A25" s="11"/>
      <c r="B25" s="11"/>
      <c r="C25" s="11"/>
      <c r="D25" s="11"/>
      <c r="E25" s="11"/>
      <c r="F25" s="11"/>
      <c r="G25" s="11"/>
      <c r="H25" s="11"/>
      <c r="I25" s="11"/>
      <c r="J25" s="11"/>
      <c r="K25" s="11"/>
      <c r="L25" s="11"/>
    </row>
    <row r="26" spans="1:13">
      <c r="A26" s="11"/>
      <c r="B26" s="11"/>
      <c r="C26" s="11"/>
      <c r="D26" s="11"/>
      <c r="E26" s="11"/>
      <c r="F26" s="11"/>
      <c r="G26" s="11"/>
      <c r="H26" s="11"/>
      <c r="I26" s="11"/>
      <c r="J26" s="11"/>
      <c r="K26" s="11"/>
      <c r="L26" s="11"/>
    </row>
    <row r="27" spans="1:13">
      <c r="A27" s="11"/>
      <c r="B27" s="11"/>
      <c r="C27" s="11"/>
      <c r="D27" s="11"/>
      <c r="E27" s="11"/>
      <c r="F27" s="11"/>
      <c r="G27" s="11"/>
      <c r="H27" s="11"/>
      <c r="I27" s="11"/>
      <c r="J27" s="11"/>
      <c r="K27" s="11"/>
      <c r="L27" s="11"/>
    </row>
    <row r="28" spans="1:13">
      <c r="A28" s="11"/>
      <c r="B28" s="11"/>
      <c r="C28" s="11"/>
      <c r="D28" s="11"/>
      <c r="E28" s="11"/>
      <c r="F28" s="11"/>
      <c r="G28" s="11"/>
      <c r="H28" s="11"/>
      <c r="I28" s="11"/>
      <c r="J28" s="11"/>
      <c r="K28" s="11"/>
      <c r="L28" s="11"/>
    </row>
    <row r="29" spans="1:13">
      <c r="A29" s="11"/>
      <c r="B29" s="11"/>
      <c r="C29" s="11"/>
      <c r="D29" s="11"/>
      <c r="E29" s="11"/>
      <c r="F29" s="11"/>
      <c r="G29" s="11"/>
      <c r="H29" s="11"/>
      <c r="I29" s="11"/>
      <c r="J29" s="11"/>
      <c r="K29" s="11"/>
      <c r="L29" s="11"/>
    </row>
    <row r="30" spans="1:13">
      <c r="A30" s="11"/>
      <c r="B30" s="11"/>
      <c r="C30" s="11"/>
      <c r="D30" s="11"/>
      <c r="E30" s="11"/>
      <c r="F30" s="11"/>
      <c r="G30" s="11"/>
      <c r="H30" s="11"/>
      <c r="I30" s="11"/>
      <c r="J30" s="11"/>
      <c r="K30" s="11"/>
      <c r="L30" s="11"/>
    </row>
    <row r="31" spans="1:13">
      <c r="A31" s="11"/>
      <c r="B31" s="11"/>
      <c r="C31" s="11"/>
      <c r="D31" s="11"/>
      <c r="E31" s="11"/>
      <c r="F31" s="11"/>
      <c r="G31" s="11"/>
      <c r="H31" s="11"/>
      <c r="I31" s="11"/>
      <c r="J31" s="11"/>
      <c r="K31" s="11"/>
      <c r="L31" s="11"/>
    </row>
    <row r="32" spans="1:13">
      <c r="A32" s="11"/>
      <c r="B32" s="11"/>
      <c r="C32" s="11"/>
      <c r="D32" s="11"/>
      <c r="E32" s="11"/>
      <c r="F32" s="11"/>
      <c r="G32" s="11"/>
      <c r="H32" s="11"/>
      <c r="I32" s="11"/>
      <c r="J32" s="11"/>
      <c r="K32" s="11"/>
      <c r="L32" s="11"/>
    </row>
    <row r="33" spans="1:12">
      <c r="A33" s="11"/>
      <c r="B33" s="11"/>
      <c r="C33" s="11"/>
      <c r="D33" s="11"/>
      <c r="E33" s="11"/>
      <c r="F33" s="11"/>
      <c r="G33" s="11"/>
      <c r="H33" s="11"/>
      <c r="I33" s="11"/>
      <c r="J33" s="11"/>
      <c r="K33" s="11"/>
      <c r="L33" s="11"/>
    </row>
    <row r="34" spans="1:12">
      <c r="A34" s="11"/>
      <c r="B34" s="11"/>
      <c r="C34" s="11"/>
      <c r="D34" s="11"/>
      <c r="E34" s="11"/>
      <c r="F34" s="11"/>
      <c r="G34" s="11"/>
      <c r="H34" s="11"/>
      <c r="I34" s="11"/>
      <c r="J34" s="11"/>
      <c r="K34" s="11"/>
      <c r="L34" s="11"/>
    </row>
    <row r="35" spans="1:12">
      <c r="A35" s="11"/>
      <c r="B35" s="11"/>
      <c r="C35" s="11"/>
      <c r="D35" s="11"/>
      <c r="E35" s="11"/>
      <c r="F35" s="11"/>
      <c r="G35" s="11"/>
      <c r="H35" s="11"/>
      <c r="I35" s="11"/>
      <c r="J35" s="11"/>
      <c r="K35" s="11"/>
      <c r="L35" s="11"/>
    </row>
    <row r="36" spans="1:12">
      <c r="A36" s="11"/>
      <c r="B36" s="11"/>
      <c r="C36" s="11"/>
      <c r="D36" s="11"/>
      <c r="E36" s="11"/>
      <c r="F36" s="11"/>
      <c r="G36" s="11"/>
      <c r="H36" s="11"/>
      <c r="I36" s="11"/>
      <c r="J36" s="11"/>
      <c r="K36" s="11"/>
      <c r="L36" s="11"/>
    </row>
    <row r="37" spans="1:12">
      <c r="A37" s="11"/>
      <c r="B37" s="11"/>
      <c r="C37" s="11"/>
      <c r="D37" s="11"/>
      <c r="E37" s="11"/>
      <c r="F37" s="11"/>
      <c r="G37" s="11"/>
      <c r="H37" s="11"/>
      <c r="I37" s="11"/>
      <c r="J37" s="11"/>
      <c r="K37" s="11"/>
      <c r="L37" s="11"/>
    </row>
    <row r="38" spans="1:12">
      <c r="A38" s="11"/>
      <c r="B38" s="11"/>
      <c r="C38" s="11"/>
      <c r="D38" s="11"/>
      <c r="E38" s="11"/>
      <c r="F38" s="11"/>
      <c r="G38" s="11"/>
      <c r="H38" s="11"/>
      <c r="I38" s="11"/>
      <c r="J38" s="11"/>
      <c r="K38" s="11"/>
      <c r="L38" s="11"/>
    </row>
    <row r="39" spans="1:12">
      <c r="A39" s="11"/>
      <c r="B39" s="11"/>
      <c r="C39" s="11"/>
      <c r="D39" s="11"/>
      <c r="E39" s="11"/>
      <c r="F39" s="11"/>
      <c r="G39" s="11"/>
      <c r="H39" s="11"/>
      <c r="I39" s="11"/>
      <c r="J39" s="11"/>
      <c r="K39" s="11"/>
      <c r="L39" s="11"/>
    </row>
    <row r="40" spans="1:12">
      <c r="A40" s="11"/>
      <c r="B40" s="11"/>
      <c r="C40" s="11"/>
      <c r="D40" s="11"/>
      <c r="E40" s="11"/>
      <c r="F40" s="11"/>
      <c r="G40" s="11"/>
      <c r="H40" s="11"/>
      <c r="I40" s="11"/>
      <c r="J40" s="11"/>
      <c r="K40" s="11"/>
      <c r="L40" s="11"/>
    </row>
    <row r="41" spans="1:12">
      <c r="A41" s="11"/>
      <c r="B41" s="11"/>
      <c r="C41" s="11"/>
      <c r="D41" s="11"/>
      <c r="E41" s="11"/>
      <c r="F41" s="11"/>
      <c r="G41" s="11"/>
      <c r="H41" s="11"/>
      <c r="I41" s="11"/>
      <c r="J41" s="11"/>
      <c r="K41" s="11"/>
      <c r="L41" s="11"/>
    </row>
    <row r="42" spans="1:12">
      <c r="A42" s="11"/>
      <c r="B42" s="11"/>
      <c r="C42" s="11"/>
      <c r="D42" s="11"/>
      <c r="E42" s="11"/>
      <c r="F42" s="11"/>
      <c r="G42" s="11"/>
      <c r="H42" s="11"/>
      <c r="I42" s="11"/>
      <c r="J42" s="11"/>
      <c r="K42" s="11"/>
      <c r="L42" s="11"/>
    </row>
    <row r="43" spans="1:12">
      <c r="A43" s="11"/>
      <c r="B43" s="11"/>
      <c r="C43" s="11"/>
      <c r="D43" s="11"/>
      <c r="E43" s="11"/>
      <c r="F43" s="11"/>
      <c r="G43" s="11"/>
      <c r="H43" s="11"/>
      <c r="I43" s="11"/>
      <c r="J43" s="11"/>
      <c r="K43" s="11"/>
      <c r="L43" s="11"/>
    </row>
    <row r="44" spans="1:12">
      <c r="A44" s="11"/>
      <c r="B44" s="11"/>
      <c r="C44" s="11"/>
      <c r="D44" s="11"/>
      <c r="E44" s="11"/>
      <c r="F44" s="11"/>
      <c r="G44" s="11"/>
      <c r="H44" s="11"/>
      <c r="I44" s="11"/>
      <c r="J44" s="11"/>
      <c r="K44" s="11"/>
      <c r="L44" s="11"/>
    </row>
    <row r="45" spans="1:12">
      <c r="A45" s="11"/>
      <c r="B45" s="11"/>
      <c r="C45" s="11"/>
      <c r="D45" s="11"/>
      <c r="E45" s="11"/>
      <c r="F45" s="11"/>
      <c r="G45" s="11"/>
      <c r="H45" s="11"/>
      <c r="I45" s="11"/>
      <c r="J45" s="11"/>
      <c r="K45" s="11"/>
      <c r="L45" s="11"/>
    </row>
    <row r="46" spans="1:12">
      <c r="A46" s="11"/>
      <c r="B46" s="11"/>
      <c r="C46" s="11"/>
      <c r="D46" s="11"/>
      <c r="E46" s="11"/>
      <c r="F46" s="11"/>
      <c r="G46" s="11"/>
      <c r="H46" s="11"/>
      <c r="I46" s="11"/>
      <c r="J46" s="11"/>
      <c r="K46" s="11"/>
      <c r="L46" s="11"/>
    </row>
    <row r="47" spans="1:12">
      <c r="A47" s="11"/>
      <c r="B47" s="11"/>
      <c r="C47" s="11"/>
      <c r="D47" s="11"/>
      <c r="E47" s="11"/>
      <c r="F47" s="11"/>
      <c r="G47" s="11"/>
      <c r="H47" s="11"/>
      <c r="I47" s="11"/>
      <c r="J47" s="11"/>
      <c r="K47" s="11"/>
      <c r="L47" s="11"/>
    </row>
    <row r="48" spans="1:12">
      <c r="A48" s="11"/>
      <c r="B48" s="11"/>
      <c r="C48" s="11"/>
      <c r="D48" s="11"/>
      <c r="E48" s="11"/>
      <c r="F48" s="11"/>
      <c r="G48" s="11"/>
      <c r="H48" s="11"/>
      <c r="I48" s="11"/>
      <c r="J48" s="11"/>
      <c r="K48" s="11"/>
      <c r="L48" s="11"/>
    </row>
    <row r="49" spans="1:13">
      <c r="A49" s="11"/>
      <c r="B49" s="11"/>
      <c r="C49" s="11"/>
      <c r="D49" s="11"/>
      <c r="E49" s="11"/>
      <c r="F49" s="11"/>
      <c r="G49" s="11"/>
      <c r="H49" s="11"/>
      <c r="I49" s="11"/>
      <c r="J49" s="11"/>
      <c r="K49" s="11"/>
      <c r="L49" s="11"/>
    </row>
    <row r="50" spans="1:13">
      <c r="A50" s="11"/>
      <c r="B50" s="11"/>
      <c r="C50" s="11"/>
      <c r="D50" s="11"/>
      <c r="E50" s="11"/>
      <c r="F50" s="11"/>
      <c r="G50" s="11"/>
      <c r="H50" s="11"/>
      <c r="I50" s="11"/>
      <c r="J50" s="11"/>
      <c r="K50" s="11"/>
      <c r="L50" s="11"/>
    </row>
    <row r="51" spans="1:13">
      <c r="A51" s="11"/>
      <c r="B51" s="11"/>
      <c r="C51" s="11"/>
      <c r="D51" s="11"/>
      <c r="E51" s="11"/>
      <c r="F51" s="11"/>
      <c r="G51" s="11"/>
      <c r="H51" s="11"/>
      <c r="I51" s="11"/>
      <c r="J51" s="11"/>
      <c r="K51" s="11"/>
      <c r="L51" s="11"/>
    </row>
    <row r="52" spans="1:13">
      <c r="A52" s="11"/>
      <c r="B52" s="11"/>
      <c r="C52" s="11"/>
      <c r="D52" s="11"/>
      <c r="E52" s="11"/>
      <c r="F52" s="11"/>
      <c r="G52" s="11"/>
      <c r="H52" s="11"/>
      <c r="I52" s="11"/>
      <c r="J52" s="11"/>
      <c r="K52" s="11"/>
      <c r="L52" s="11"/>
    </row>
    <row r="53" spans="1:13">
      <c r="A53" s="11"/>
      <c r="B53" s="11"/>
      <c r="C53" s="11"/>
      <c r="D53" s="11"/>
      <c r="E53" s="11"/>
      <c r="F53" s="11"/>
      <c r="G53" s="11"/>
      <c r="H53" s="11"/>
      <c r="I53" s="11"/>
      <c r="J53" s="11"/>
      <c r="K53" s="11"/>
      <c r="L53" s="11"/>
    </row>
    <row r="54" spans="1:13">
      <c r="A54" s="11"/>
      <c r="B54" s="11"/>
      <c r="C54" s="11"/>
      <c r="D54" s="11"/>
      <c r="E54" s="11"/>
      <c r="F54" s="11"/>
      <c r="G54" s="11"/>
      <c r="H54" s="11"/>
      <c r="I54" s="11"/>
      <c r="J54" s="11"/>
      <c r="K54" s="11"/>
      <c r="L54" s="11"/>
    </row>
    <row r="55" spans="1:13">
      <c r="A55" s="11"/>
      <c r="B55" s="11"/>
      <c r="C55" s="11"/>
      <c r="D55" s="11"/>
      <c r="E55" s="11"/>
      <c r="F55" s="11"/>
      <c r="G55" s="11"/>
      <c r="H55" s="11"/>
      <c r="I55" s="11"/>
      <c r="J55" s="11"/>
      <c r="K55" s="11"/>
      <c r="L55" s="11"/>
    </row>
    <row r="56" spans="1:13" ht="15.75">
      <c r="A56" s="11"/>
      <c r="B56" s="11"/>
      <c r="C56" s="11"/>
      <c r="D56" s="11"/>
      <c r="E56" s="11"/>
      <c r="F56" s="11"/>
      <c r="G56" s="11"/>
      <c r="H56" s="11"/>
      <c r="I56" s="11"/>
      <c r="J56" s="11"/>
      <c r="K56" s="11"/>
      <c r="L56" s="18"/>
    </row>
    <row r="62" spans="1:13">
      <c r="L62" s="210"/>
      <c r="M62" s="210"/>
    </row>
  </sheetData>
  <sheetProtection algorithmName="SHA-512" hashValue="E2nHibxtZv2CloYAxDZSDPf1zOMbHcmjVtSfGftlWxS+orkV34C8JHsxoqUx/JUtH1tR3iXPdzVDlr50DjpxYg==" saltValue="Ppl3chggvZAmgis0tY9iLA==" spinCount="100000" sheet="1" objects="1" scenarios="1"/>
  <mergeCells count="4">
    <mergeCell ref="A13:M13"/>
    <mergeCell ref="A17:M19"/>
    <mergeCell ref="D20:K21"/>
    <mergeCell ref="L62:M62"/>
  </mergeCells>
  <printOptions horizontalCentered="1" verticalCentered="1"/>
  <pageMargins left="0" right="0" top="0" bottom="0" header="0" footer="0"/>
  <pageSetup paperSize="9" scale="8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195"/>
  <sheetViews>
    <sheetView showGridLines="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49" t="s">
        <v>5</v>
      </c>
      <c r="M2" s="250"/>
      <c r="N2" s="250"/>
      <c r="O2" s="250"/>
      <c r="P2" s="250"/>
      <c r="Q2" s="250"/>
      <c r="R2" s="250"/>
      <c r="S2" s="250"/>
      <c r="T2" s="250"/>
      <c r="U2" s="250"/>
      <c r="V2" s="250"/>
      <c r="AT2" s="20" t="s">
        <v>113</v>
      </c>
    </row>
    <row r="3" spans="2:46" ht="6.95" customHeight="1">
      <c r="B3" s="21"/>
      <c r="C3" s="22"/>
      <c r="D3" s="22"/>
      <c r="E3" s="22"/>
      <c r="F3" s="22"/>
      <c r="G3" s="22"/>
      <c r="H3" s="22"/>
      <c r="I3" s="22"/>
      <c r="J3" s="22"/>
      <c r="K3" s="22"/>
      <c r="L3" s="23"/>
      <c r="AT3" s="20" t="s">
        <v>95</v>
      </c>
    </row>
    <row r="4" spans="2:46" ht="24.95" customHeight="1">
      <c r="B4" s="23"/>
      <c r="D4" s="24" t="s">
        <v>120</v>
      </c>
      <c r="L4" s="23"/>
      <c r="M4" s="96" t="s">
        <v>10</v>
      </c>
      <c r="AT4" s="20" t="s">
        <v>3</v>
      </c>
    </row>
    <row r="5" spans="2:46" ht="6.95" customHeight="1">
      <c r="B5" s="23"/>
      <c r="L5" s="23"/>
    </row>
    <row r="6" spans="2:46" ht="12" customHeight="1">
      <c r="B6" s="23"/>
      <c r="D6" s="30" t="s">
        <v>16</v>
      </c>
      <c r="L6" s="23"/>
    </row>
    <row r="7" spans="2:46" ht="16.5" customHeight="1">
      <c r="B7" s="23"/>
      <c r="E7" s="263" t="str">
        <f>'Rekapitulace stavby'!K6</f>
        <v>Rekonstrukce objektu Bubenečského nádraží</v>
      </c>
      <c r="F7" s="264"/>
      <c r="G7" s="264"/>
      <c r="H7" s="264"/>
      <c r="L7" s="23"/>
    </row>
    <row r="8" spans="2:46" s="35" customFormat="1" ht="12" customHeight="1">
      <c r="B8" s="34"/>
      <c r="D8" s="30" t="s">
        <v>121</v>
      </c>
      <c r="L8" s="34"/>
    </row>
    <row r="9" spans="2:46" s="35" customFormat="1" ht="16.5" customHeight="1">
      <c r="B9" s="34"/>
      <c r="E9" s="223" t="s">
        <v>5378</v>
      </c>
      <c r="F9" s="262"/>
      <c r="G9" s="262"/>
      <c r="H9" s="262"/>
      <c r="L9" s="34"/>
    </row>
    <row r="10" spans="2:46" s="35" customFormat="1">
      <c r="B10" s="34"/>
      <c r="L10" s="34"/>
    </row>
    <row r="11" spans="2:46" s="35" customFormat="1" ht="12" customHeight="1">
      <c r="B11" s="34"/>
      <c r="D11" s="30" t="s">
        <v>18</v>
      </c>
      <c r="F11" s="28" t="s">
        <v>19</v>
      </c>
      <c r="I11" s="30" t="s">
        <v>20</v>
      </c>
      <c r="J11" s="28" t="s">
        <v>1</v>
      </c>
      <c r="L11" s="34"/>
    </row>
    <row r="12" spans="2:46" s="35" customFormat="1" ht="12" customHeight="1">
      <c r="B12" s="34"/>
      <c r="D12" s="30" t="s">
        <v>22</v>
      </c>
      <c r="F12" s="28" t="s">
        <v>23</v>
      </c>
      <c r="I12" s="30" t="s">
        <v>24</v>
      </c>
      <c r="J12" s="58" t="str">
        <f>'Rekapitulace stavby'!AN8</f>
        <v>8. 3. 2023</v>
      </c>
      <c r="L12" s="34"/>
    </row>
    <row r="13" spans="2:46" s="35" customFormat="1" ht="10.9" customHeight="1">
      <c r="B13" s="34"/>
      <c r="L13" s="34"/>
    </row>
    <row r="14" spans="2:46" s="35" customFormat="1" ht="12" customHeight="1">
      <c r="B14" s="34"/>
      <c r="D14" s="30" t="s">
        <v>30</v>
      </c>
      <c r="I14" s="30" t="s">
        <v>31</v>
      </c>
      <c r="J14" s="28" t="s">
        <v>32</v>
      </c>
      <c r="L14" s="34"/>
    </row>
    <row r="15" spans="2:46" s="35" customFormat="1" ht="18" customHeight="1">
      <c r="B15" s="34"/>
      <c r="E15" s="28" t="s">
        <v>33</v>
      </c>
      <c r="I15" s="30" t="s">
        <v>34</v>
      </c>
      <c r="J15" s="28" t="s">
        <v>1</v>
      </c>
      <c r="L15" s="34"/>
    </row>
    <row r="16" spans="2:46" s="35" customFormat="1" ht="6.95" customHeight="1">
      <c r="B16" s="34"/>
      <c r="L16" s="34"/>
    </row>
    <row r="17" spans="2:12" s="35" customFormat="1" ht="12" customHeight="1">
      <c r="B17" s="34"/>
      <c r="D17" s="30" t="s">
        <v>35</v>
      </c>
      <c r="I17" s="30" t="s">
        <v>31</v>
      </c>
      <c r="J17" s="1" t="str">
        <f>'Rekapitulace stavby'!AN13</f>
        <v>Vyplň údaj</v>
      </c>
      <c r="L17" s="34"/>
    </row>
    <row r="18" spans="2:12" s="35" customFormat="1" ht="18" customHeight="1">
      <c r="B18" s="34"/>
      <c r="E18" s="265" t="str">
        <f>'Rekapitulace stavby'!E14</f>
        <v>Vyplň údaj</v>
      </c>
      <c r="F18" s="266"/>
      <c r="G18" s="266"/>
      <c r="H18" s="266"/>
      <c r="I18" s="30" t="s">
        <v>34</v>
      </c>
      <c r="J18" s="1" t="str">
        <f>'Rekapitulace stavby'!AN14</f>
        <v>Vyplň údaj</v>
      </c>
      <c r="L18" s="34"/>
    </row>
    <row r="19" spans="2:12" s="35" customFormat="1" ht="6.95" customHeight="1">
      <c r="B19" s="34"/>
      <c r="L19" s="34"/>
    </row>
    <row r="20" spans="2:12" s="35" customFormat="1" ht="12" customHeight="1">
      <c r="B20" s="34"/>
      <c r="D20" s="30" t="s">
        <v>37</v>
      </c>
      <c r="I20" s="30" t="s">
        <v>31</v>
      </c>
      <c r="J20" s="28" t="s">
        <v>38</v>
      </c>
      <c r="L20" s="34"/>
    </row>
    <row r="21" spans="2:12" s="35" customFormat="1" ht="18" customHeight="1">
      <c r="B21" s="34"/>
      <c r="E21" s="28" t="s">
        <v>39</v>
      </c>
      <c r="I21" s="30" t="s">
        <v>34</v>
      </c>
      <c r="J21" s="28" t="s">
        <v>40</v>
      </c>
      <c r="L21" s="34"/>
    </row>
    <row r="22" spans="2:12" s="35" customFormat="1" ht="6.95" customHeight="1">
      <c r="B22" s="34"/>
      <c r="L22" s="34"/>
    </row>
    <row r="23" spans="2:12" s="35" customFormat="1" ht="12" customHeight="1">
      <c r="B23" s="34"/>
      <c r="D23" s="30" t="s">
        <v>42</v>
      </c>
      <c r="I23" s="30" t="s">
        <v>31</v>
      </c>
      <c r="J23" s="1" t="str">
        <f>'Rekapitulace stavby'!AN19</f>
        <v>Vyplň údaj</v>
      </c>
      <c r="L23" s="34"/>
    </row>
    <row r="24" spans="2:12" s="35" customFormat="1" ht="18" customHeight="1">
      <c r="B24" s="34"/>
      <c r="E24" s="265" t="str">
        <f>'Rekapitulace stavby'!E20</f>
        <v>Vyplň údaj</v>
      </c>
      <c r="F24" s="266"/>
      <c r="G24" s="266"/>
      <c r="H24" s="266"/>
      <c r="I24" s="30" t="s">
        <v>34</v>
      </c>
      <c r="J24" s="1" t="str">
        <f>'Rekapitulace stavby'!AN20</f>
        <v>Vyplň údaj</v>
      </c>
      <c r="L24" s="34"/>
    </row>
    <row r="25" spans="2:12" s="35" customFormat="1" ht="6.95" customHeight="1">
      <c r="B25" s="34"/>
      <c r="L25" s="34"/>
    </row>
    <row r="26" spans="2:12" s="35" customFormat="1" ht="12" customHeight="1">
      <c r="B26" s="34"/>
      <c r="D26" s="30" t="s">
        <v>43</v>
      </c>
      <c r="L26" s="34"/>
    </row>
    <row r="27" spans="2:12" s="98" customFormat="1" ht="191.25" customHeight="1">
      <c r="B27" s="97"/>
      <c r="E27" s="258" t="s">
        <v>123</v>
      </c>
      <c r="F27" s="258"/>
      <c r="G27" s="258"/>
      <c r="H27" s="258"/>
      <c r="L27" s="97"/>
    </row>
    <row r="28" spans="2:12" s="35" customFormat="1" ht="6.95" customHeight="1">
      <c r="B28" s="34"/>
      <c r="L28" s="34"/>
    </row>
    <row r="29" spans="2:12" s="35" customFormat="1" ht="6.95" customHeight="1">
      <c r="B29" s="34"/>
      <c r="D29" s="59"/>
      <c r="E29" s="59"/>
      <c r="F29" s="59"/>
      <c r="G29" s="59"/>
      <c r="H29" s="59"/>
      <c r="I29" s="59"/>
      <c r="J29" s="59"/>
      <c r="K29" s="59"/>
      <c r="L29" s="34"/>
    </row>
    <row r="30" spans="2:12" s="35" customFormat="1" ht="25.35" customHeight="1">
      <c r="B30" s="34"/>
      <c r="D30" s="99" t="s">
        <v>45</v>
      </c>
      <c r="J30" s="73">
        <f>ROUND(J123, 2)</f>
        <v>0</v>
      </c>
      <c r="L30" s="34"/>
    </row>
    <row r="31" spans="2:12" s="35" customFormat="1" ht="6.95" customHeight="1">
      <c r="B31" s="34"/>
      <c r="D31" s="59"/>
      <c r="E31" s="59"/>
      <c r="F31" s="59"/>
      <c r="G31" s="59"/>
      <c r="H31" s="59"/>
      <c r="I31" s="59"/>
      <c r="J31" s="59"/>
      <c r="K31" s="59"/>
      <c r="L31" s="34"/>
    </row>
    <row r="32" spans="2:12" s="35" customFormat="1" ht="14.45" customHeight="1">
      <c r="B32" s="34"/>
      <c r="F32" s="38" t="s">
        <v>47</v>
      </c>
      <c r="I32" s="38" t="s">
        <v>46</v>
      </c>
      <c r="J32" s="38" t="s">
        <v>48</v>
      </c>
      <c r="L32" s="34"/>
    </row>
    <row r="33" spans="2:12" s="35" customFormat="1" ht="14.45" customHeight="1">
      <c r="B33" s="34"/>
      <c r="D33" s="61" t="s">
        <v>49</v>
      </c>
      <c r="E33" s="30" t="s">
        <v>50</v>
      </c>
      <c r="F33" s="100">
        <f>ROUND((SUM(BE123:BE194)),  2)</f>
        <v>0</v>
      </c>
      <c r="I33" s="101">
        <v>0.21</v>
      </c>
      <c r="J33" s="100">
        <f>ROUND(((SUM(BE123:BE194))*I33),  2)</f>
        <v>0</v>
      </c>
      <c r="L33" s="34"/>
    </row>
    <row r="34" spans="2:12" s="35" customFormat="1" ht="14.45" customHeight="1">
      <c r="B34" s="34"/>
      <c r="E34" s="30" t="s">
        <v>51</v>
      </c>
      <c r="F34" s="100">
        <f>ROUND((SUM(BF123:BF194)),  2)</f>
        <v>0</v>
      </c>
      <c r="I34" s="101">
        <v>0.15</v>
      </c>
      <c r="J34" s="100">
        <f>ROUND(((SUM(BF123:BF194))*I34),  2)</f>
        <v>0</v>
      </c>
      <c r="L34" s="34"/>
    </row>
    <row r="35" spans="2:12" s="35" customFormat="1" ht="14.45" hidden="1" customHeight="1">
      <c r="B35" s="34"/>
      <c r="E35" s="30" t="s">
        <v>52</v>
      </c>
      <c r="F35" s="100">
        <f>ROUND((SUM(BG123:BG194)),  2)</f>
        <v>0</v>
      </c>
      <c r="I35" s="101">
        <v>0.21</v>
      </c>
      <c r="J35" s="100">
        <f>0</f>
        <v>0</v>
      </c>
      <c r="L35" s="34"/>
    </row>
    <row r="36" spans="2:12" s="35" customFormat="1" ht="14.45" hidden="1" customHeight="1">
      <c r="B36" s="34"/>
      <c r="E36" s="30" t="s">
        <v>53</v>
      </c>
      <c r="F36" s="100">
        <f>ROUND((SUM(BH123:BH194)),  2)</f>
        <v>0</v>
      </c>
      <c r="I36" s="101">
        <v>0.15</v>
      </c>
      <c r="J36" s="100">
        <f>0</f>
        <v>0</v>
      </c>
      <c r="L36" s="34"/>
    </row>
    <row r="37" spans="2:12" s="35" customFormat="1" ht="14.45" hidden="1" customHeight="1">
      <c r="B37" s="34"/>
      <c r="E37" s="30" t="s">
        <v>54</v>
      </c>
      <c r="F37" s="100">
        <f>ROUND((SUM(BI123:BI194)),  2)</f>
        <v>0</v>
      </c>
      <c r="I37" s="101">
        <v>0</v>
      </c>
      <c r="J37" s="100">
        <f>0</f>
        <v>0</v>
      </c>
      <c r="L37" s="34"/>
    </row>
    <row r="38" spans="2:12" s="35" customFormat="1" ht="6.95" customHeight="1">
      <c r="B38" s="34"/>
      <c r="L38" s="34"/>
    </row>
    <row r="39" spans="2:12" s="35" customFormat="1" ht="25.35" customHeight="1">
      <c r="B39" s="34"/>
      <c r="C39" s="102"/>
      <c r="D39" s="103" t="s">
        <v>55</v>
      </c>
      <c r="E39" s="63"/>
      <c r="F39" s="63"/>
      <c r="G39" s="104" t="s">
        <v>56</v>
      </c>
      <c r="H39" s="105" t="s">
        <v>57</v>
      </c>
      <c r="I39" s="63"/>
      <c r="J39" s="106">
        <f>SUM(J30:J37)</f>
        <v>0</v>
      </c>
      <c r="K39" s="107"/>
      <c r="L39" s="34"/>
    </row>
    <row r="40" spans="2:12" s="35" customFormat="1" ht="14.45" customHeight="1">
      <c r="B40" s="34"/>
      <c r="L40" s="34"/>
    </row>
    <row r="41" spans="2:12" ht="14.45" customHeight="1">
      <c r="B41" s="23"/>
      <c r="L41" s="23"/>
    </row>
    <row r="42" spans="2:12" ht="14.45" customHeight="1">
      <c r="B42" s="23"/>
      <c r="L42" s="23"/>
    </row>
    <row r="43" spans="2:12" ht="14.45" customHeight="1">
      <c r="B43" s="23"/>
      <c r="L43" s="23"/>
    </row>
    <row r="44" spans="2:12" ht="14.45" customHeight="1">
      <c r="B44" s="23"/>
      <c r="L44" s="23"/>
    </row>
    <row r="45" spans="2:12" ht="14.45" customHeight="1">
      <c r="B45" s="23"/>
      <c r="L45" s="23"/>
    </row>
    <row r="46" spans="2:12" ht="14.45" customHeight="1">
      <c r="B46" s="23"/>
      <c r="L46" s="23"/>
    </row>
    <row r="47" spans="2:12" ht="14.45" customHeight="1">
      <c r="B47" s="23"/>
      <c r="L47" s="23"/>
    </row>
    <row r="48" spans="2:12" ht="14.45" customHeight="1">
      <c r="B48" s="23"/>
      <c r="L48" s="23"/>
    </row>
    <row r="49" spans="2:12" ht="14.45" customHeight="1">
      <c r="B49" s="23"/>
      <c r="L49" s="23"/>
    </row>
    <row r="50" spans="2:12" s="35" customFormat="1" ht="14.45" customHeight="1">
      <c r="B50" s="34"/>
      <c r="D50" s="45" t="s">
        <v>58</v>
      </c>
      <c r="E50" s="46"/>
      <c r="F50" s="46"/>
      <c r="G50" s="45" t="s">
        <v>59</v>
      </c>
      <c r="H50" s="46"/>
      <c r="I50" s="46"/>
      <c r="J50" s="46"/>
      <c r="K50" s="46"/>
      <c r="L50" s="34"/>
    </row>
    <row r="51" spans="2:12">
      <c r="B51" s="23"/>
      <c r="L51" s="23"/>
    </row>
    <row r="52" spans="2:12">
      <c r="B52" s="23"/>
      <c r="L52" s="23"/>
    </row>
    <row r="53" spans="2:12">
      <c r="B53" s="23"/>
      <c r="L53" s="23"/>
    </row>
    <row r="54" spans="2:12">
      <c r="B54" s="23"/>
      <c r="L54" s="23"/>
    </row>
    <row r="55" spans="2:12">
      <c r="B55" s="23"/>
      <c r="L55" s="23"/>
    </row>
    <row r="56" spans="2:12">
      <c r="B56" s="23"/>
      <c r="L56" s="23"/>
    </row>
    <row r="57" spans="2:12">
      <c r="B57" s="23"/>
      <c r="L57" s="23"/>
    </row>
    <row r="58" spans="2:12">
      <c r="B58" s="23"/>
      <c r="L58" s="23"/>
    </row>
    <row r="59" spans="2:12">
      <c r="B59" s="23"/>
      <c r="L59" s="23"/>
    </row>
    <row r="60" spans="2:12">
      <c r="B60" s="23"/>
      <c r="L60" s="23"/>
    </row>
    <row r="61" spans="2:12" s="35" customFormat="1" ht="12.75">
      <c r="B61" s="34"/>
      <c r="D61" s="47" t="s">
        <v>60</v>
      </c>
      <c r="E61" s="37"/>
      <c r="F61" s="108" t="s">
        <v>61</v>
      </c>
      <c r="G61" s="47" t="s">
        <v>60</v>
      </c>
      <c r="H61" s="37"/>
      <c r="I61" s="37"/>
      <c r="J61" s="109" t="s">
        <v>61</v>
      </c>
      <c r="K61" s="37"/>
      <c r="L61" s="34"/>
    </row>
    <row r="62" spans="2:12">
      <c r="B62" s="23"/>
      <c r="L62" s="23"/>
    </row>
    <row r="63" spans="2:12">
      <c r="B63" s="23"/>
      <c r="L63" s="23"/>
    </row>
    <row r="64" spans="2:12">
      <c r="B64" s="23"/>
      <c r="L64" s="23"/>
    </row>
    <row r="65" spans="2:12" s="35" customFormat="1" ht="12.75">
      <c r="B65" s="34"/>
      <c r="D65" s="45" t="s">
        <v>62</v>
      </c>
      <c r="E65" s="46"/>
      <c r="F65" s="46"/>
      <c r="G65" s="45" t="s">
        <v>63</v>
      </c>
      <c r="H65" s="46"/>
      <c r="I65" s="46"/>
      <c r="J65" s="46"/>
      <c r="K65" s="46"/>
      <c r="L65" s="34"/>
    </row>
    <row r="66" spans="2:12">
      <c r="B66" s="23"/>
      <c r="L66" s="23"/>
    </row>
    <row r="67" spans="2:12">
      <c r="B67" s="23"/>
      <c r="L67" s="23"/>
    </row>
    <row r="68" spans="2:12">
      <c r="B68" s="23"/>
      <c r="L68" s="23"/>
    </row>
    <row r="69" spans="2:12">
      <c r="B69" s="23"/>
      <c r="L69" s="23"/>
    </row>
    <row r="70" spans="2:12">
      <c r="B70" s="23"/>
      <c r="L70" s="23"/>
    </row>
    <row r="71" spans="2:12">
      <c r="B71" s="23"/>
      <c r="L71" s="23"/>
    </row>
    <row r="72" spans="2:12">
      <c r="B72" s="23"/>
      <c r="L72" s="23"/>
    </row>
    <row r="73" spans="2:12">
      <c r="B73" s="23"/>
      <c r="L73" s="23"/>
    </row>
    <row r="74" spans="2:12">
      <c r="B74" s="23"/>
      <c r="L74" s="23"/>
    </row>
    <row r="75" spans="2:12">
      <c r="B75" s="23"/>
      <c r="L75" s="23"/>
    </row>
    <row r="76" spans="2:12" s="35" customFormat="1" ht="12.75">
      <c r="B76" s="34"/>
      <c r="D76" s="47" t="s">
        <v>60</v>
      </c>
      <c r="E76" s="37"/>
      <c r="F76" s="108" t="s">
        <v>61</v>
      </c>
      <c r="G76" s="47" t="s">
        <v>60</v>
      </c>
      <c r="H76" s="37"/>
      <c r="I76" s="37"/>
      <c r="J76" s="109" t="s">
        <v>61</v>
      </c>
      <c r="K76" s="37"/>
      <c r="L76" s="34"/>
    </row>
    <row r="77" spans="2:12" s="35" customFormat="1" ht="14.45" customHeight="1">
      <c r="B77" s="48"/>
      <c r="C77" s="49"/>
      <c r="D77" s="49"/>
      <c r="E77" s="49"/>
      <c r="F77" s="49"/>
      <c r="G77" s="49"/>
      <c r="H77" s="49"/>
      <c r="I77" s="49"/>
      <c r="J77" s="49"/>
      <c r="K77" s="49"/>
      <c r="L77" s="34"/>
    </row>
    <row r="81" spans="2:47" s="35" customFormat="1" ht="6.95" customHeight="1">
      <c r="B81" s="50"/>
      <c r="C81" s="51"/>
      <c r="D81" s="51"/>
      <c r="E81" s="51"/>
      <c r="F81" s="51"/>
      <c r="G81" s="51"/>
      <c r="H81" s="51"/>
      <c r="I81" s="51"/>
      <c r="J81" s="51"/>
      <c r="K81" s="51"/>
      <c r="L81" s="34"/>
    </row>
    <row r="82" spans="2:47" s="35" customFormat="1" ht="24.95" customHeight="1">
      <c r="B82" s="34"/>
      <c r="C82" s="24" t="s">
        <v>124</v>
      </c>
      <c r="L82" s="34"/>
    </row>
    <row r="83" spans="2:47" s="35" customFormat="1" ht="6.95" customHeight="1">
      <c r="B83" s="34"/>
      <c r="L83" s="34"/>
    </row>
    <row r="84" spans="2:47" s="35" customFormat="1" ht="12" customHeight="1">
      <c r="B84" s="34"/>
      <c r="C84" s="30" t="s">
        <v>16</v>
      </c>
      <c r="L84" s="34"/>
    </row>
    <row r="85" spans="2:47" s="35" customFormat="1" ht="16.5" customHeight="1">
      <c r="B85" s="34"/>
      <c r="E85" s="263" t="str">
        <f>E7</f>
        <v>Rekonstrukce objektu Bubenečského nádraží</v>
      </c>
      <c r="F85" s="264"/>
      <c r="G85" s="264"/>
      <c r="H85" s="264"/>
      <c r="L85" s="34"/>
    </row>
    <row r="86" spans="2:47" s="35" customFormat="1" ht="12" customHeight="1">
      <c r="B86" s="34"/>
      <c r="C86" s="30" t="s">
        <v>121</v>
      </c>
      <c r="L86" s="34"/>
    </row>
    <row r="87" spans="2:47" s="35" customFormat="1" ht="16.5" customHeight="1">
      <c r="B87" s="34"/>
      <c r="E87" s="223" t="str">
        <f>E9</f>
        <v>SO 07 - Vzduchotechnika (VZT)</v>
      </c>
      <c r="F87" s="262"/>
      <c r="G87" s="262"/>
      <c r="H87" s="262"/>
      <c r="L87" s="34"/>
    </row>
    <row r="88" spans="2:47" s="35" customFormat="1" ht="6.95" customHeight="1">
      <c r="B88" s="34"/>
      <c r="L88" s="34"/>
    </row>
    <row r="89" spans="2:47" s="35" customFormat="1" ht="12" customHeight="1">
      <c r="B89" s="34"/>
      <c r="C89" s="30" t="s">
        <v>22</v>
      </c>
      <c r="F89" s="28" t="str">
        <f>F12</f>
        <v>Goetheho č.p. 61 v k.ú. Bubeneč, Praha 6</v>
      </c>
      <c r="I89" s="30" t="s">
        <v>24</v>
      </c>
      <c r="J89" s="58" t="str">
        <f>IF(J12="","",J12)</f>
        <v>8. 3. 2023</v>
      </c>
      <c r="L89" s="34"/>
    </row>
    <row r="90" spans="2:47" s="35" customFormat="1" ht="6.95" customHeight="1">
      <c r="B90" s="34"/>
      <c r="L90" s="34"/>
    </row>
    <row r="91" spans="2:47" s="35" customFormat="1" ht="25.7" customHeight="1">
      <c r="B91" s="34"/>
      <c r="C91" s="30" t="s">
        <v>30</v>
      </c>
      <c r="F91" s="28" t="str">
        <f>E15</f>
        <v>Městská část Praha 6</v>
      </c>
      <c r="I91" s="30" t="s">
        <v>37</v>
      </c>
      <c r="J91" s="32" t="str">
        <f>E21</f>
        <v>ing. arch. Ondřej Tuček</v>
      </c>
      <c r="L91" s="34"/>
    </row>
    <row r="92" spans="2:47" s="35" customFormat="1" ht="25.7" customHeight="1">
      <c r="B92" s="34"/>
      <c r="C92" s="30" t="s">
        <v>35</v>
      </c>
      <c r="F92" s="28" t="str">
        <f>IF(E18="","",E18)</f>
        <v>Vyplň údaj</v>
      </c>
      <c r="I92" s="30" t="s">
        <v>42</v>
      </c>
      <c r="J92" s="32" t="str">
        <f>E24</f>
        <v>Vyplň údaj</v>
      </c>
      <c r="L92" s="34"/>
    </row>
    <row r="93" spans="2:47" s="35" customFormat="1" ht="10.35" customHeight="1">
      <c r="B93" s="34"/>
      <c r="L93" s="34"/>
    </row>
    <row r="94" spans="2:47" s="35" customFormat="1" ht="29.25" customHeight="1">
      <c r="B94" s="34"/>
      <c r="C94" s="110" t="s">
        <v>125</v>
      </c>
      <c r="D94" s="102"/>
      <c r="E94" s="102"/>
      <c r="F94" s="102"/>
      <c r="G94" s="102"/>
      <c r="H94" s="102"/>
      <c r="I94" s="102"/>
      <c r="J94" s="111" t="s">
        <v>126</v>
      </c>
      <c r="K94" s="102"/>
      <c r="L94" s="34"/>
    </row>
    <row r="95" spans="2:47" s="35" customFormat="1" ht="10.35" customHeight="1">
      <c r="B95" s="34"/>
      <c r="L95" s="34"/>
    </row>
    <row r="96" spans="2:47" s="35" customFormat="1" ht="22.9" customHeight="1">
      <c r="B96" s="34"/>
      <c r="C96" s="112" t="s">
        <v>127</v>
      </c>
      <c r="J96" s="73">
        <f>J123</f>
        <v>0</v>
      </c>
      <c r="L96" s="34"/>
      <c r="AU96" s="20" t="s">
        <v>128</v>
      </c>
    </row>
    <row r="97" spans="2:12" s="114" customFormat="1" ht="24.95" customHeight="1">
      <c r="B97" s="113"/>
      <c r="D97" s="115" t="s">
        <v>5379</v>
      </c>
      <c r="E97" s="116"/>
      <c r="F97" s="116"/>
      <c r="G97" s="116"/>
      <c r="H97" s="116"/>
      <c r="I97" s="116"/>
      <c r="J97" s="117">
        <f>J124</f>
        <v>0</v>
      </c>
      <c r="L97" s="113"/>
    </row>
    <row r="98" spans="2:12" s="119" customFormat="1" ht="19.899999999999999" customHeight="1">
      <c r="B98" s="118"/>
      <c r="D98" s="120" t="s">
        <v>5380</v>
      </c>
      <c r="E98" s="121"/>
      <c r="F98" s="121"/>
      <c r="G98" s="121"/>
      <c r="H98" s="121"/>
      <c r="I98" s="121"/>
      <c r="J98" s="122">
        <f>J125</f>
        <v>0</v>
      </c>
      <c r="L98" s="118"/>
    </row>
    <row r="99" spans="2:12" s="119" customFormat="1" ht="19.899999999999999" customHeight="1">
      <c r="B99" s="118"/>
      <c r="D99" s="120" t="s">
        <v>5381</v>
      </c>
      <c r="E99" s="121"/>
      <c r="F99" s="121"/>
      <c r="G99" s="121"/>
      <c r="H99" s="121"/>
      <c r="I99" s="121"/>
      <c r="J99" s="122">
        <f>J157</f>
        <v>0</v>
      </c>
      <c r="L99" s="118"/>
    </row>
    <row r="100" spans="2:12" s="119" customFormat="1" ht="19.899999999999999" customHeight="1">
      <c r="B100" s="118"/>
      <c r="D100" s="120" t="s">
        <v>5382</v>
      </c>
      <c r="E100" s="121"/>
      <c r="F100" s="121"/>
      <c r="G100" s="121"/>
      <c r="H100" s="121"/>
      <c r="I100" s="121"/>
      <c r="J100" s="122">
        <f>J166</f>
        <v>0</v>
      </c>
      <c r="L100" s="118"/>
    </row>
    <row r="101" spans="2:12" s="119" customFormat="1" ht="19.899999999999999" customHeight="1">
      <c r="B101" s="118"/>
      <c r="D101" s="120" t="s">
        <v>5383</v>
      </c>
      <c r="E101" s="121"/>
      <c r="F101" s="121"/>
      <c r="G101" s="121"/>
      <c r="H101" s="121"/>
      <c r="I101" s="121"/>
      <c r="J101" s="122">
        <f>J172</f>
        <v>0</v>
      </c>
      <c r="L101" s="118"/>
    </row>
    <row r="102" spans="2:12" s="119" customFormat="1" ht="19.899999999999999" customHeight="1">
      <c r="B102" s="118"/>
      <c r="D102" s="120" t="s">
        <v>5384</v>
      </c>
      <c r="E102" s="121"/>
      <c r="F102" s="121"/>
      <c r="G102" s="121"/>
      <c r="H102" s="121"/>
      <c r="I102" s="121"/>
      <c r="J102" s="122">
        <f>J186</f>
        <v>0</v>
      </c>
      <c r="L102" s="118"/>
    </row>
    <row r="103" spans="2:12" s="119" customFormat="1" ht="19.899999999999999" customHeight="1">
      <c r="B103" s="118"/>
      <c r="D103" s="120" t="s">
        <v>5385</v>
      </c>
      <c r="E103" s="121"/>
      <c r="F103" s="121"/>
      <c r="G103" s="121"/>
      <c r="H103" s="121"/>
      <c r="I103" s="121"/>
      <c r="J103" s="122">
        <f>J188</f>
        <v>0</v>
      </c>
      <c r="L103" s="118"/>
    </row>
    <row r="104" spans="2:12" s="35" customFormat="1" ht="21.75" customHeight="1">
      <c r="B104" s="34"/>
      <c r="L104" s="34"/>
    </row>
    <row r="105" spans="2:12" s="35" customFormat="1" ht="6.95" customHeight="1">
      <c r="B105" s="48"/>
      <c r="C105" s="49"/>
      <c r="D105" s="49"/>
      <c r="E105" s="49"/>
      <c r="F105" s="49"/>
      <c r="G105" s="49"/>
      <c r="H105" s="49"/>
      <c r="I105" s="49"/>
      <c r="J105" s="49"/>
      <c r="K105" s="49"/>
      <c r="L105" s="34"/>
    </row>
    <row r="109" spans="2:12" s="35" customFormat="1" ht="6.95" customHeight="1">
      <c r="B109" s="50"/>
      <c r="C109" s="51"/>
      <c r="D109" s="51"/>
      <c r="E109" s="51"/>
      <c r="F109" s="51"/>
      <c r="G109" s="51"/>
      <c r="H109" s="51"/>
      <c r="I109" s="51"/>
      <c r="J109" s="51"/>
      <c r="K109" s="51"/>
      <c r="L109" s="34"/>
    </row>
    <row r="110" spans="2:12" s="35" customFormat="1" ht="24.95" customHeight="1">
      <c r="B110" s="34"/>
      <c r="C110" s="24" t="s">
        <v>158</v>
      </c>
      <c r="L110" s="34"/>
    </row>
    <row r="111" spans="2:12" s="35" customFormat="1" ht="6.95" customHeight="1">
      <c r="B111" s="34"/>
      <c r="L111" s="34"/>
    </row>
    <row r="112" spans="2:12" s="35" customFormat="1" ht="12" customHeight="1">
      <c r="B112" s="34"/>
      <c r="C112" s="30" t="s">
        <v>16</v>
      </c>
      <c r="L112" s="34"/>
    </row>
    <row r="113" spans="2:65" s="35" customFormat="1" ht="16.5" customHeight="1">
      <c r="B113" s="34"/>
      <c r="E113" s="263" t="str">
        <f>E7</f>
        <v>Rekonstrukce objektu Bubenečského nádraží</v>
      </c>
      <c r="F113" s="264"/>
      <c r="G113" s="264"/>
      <c r="H113" s="264"/>
      <c r="L113" s="34"/>
    </row>
    <row r="114" spans="2:65" s="35" customFormat="1" ht="12" customHeight="1">
      <c r="B114" s="34"/>
      <c r="C114" s="30" t="s">
        <v>121</v>
      </c>
      <c r="L114" s="34"/>
    </row>
    <row r="115" spans="2:65" s="35" customFormat="1" ht="16.5" customHeight="1">
      <c r="B115" s="34"/>
      <c r="E115" s="223" t="str">
        <f>E9</f>
        <v>SO 07 - Vzduchotechnika (VZT)</v>
      </c>
      <c r="F115" s="262"/>
      <c r="G115" s="262"/>
      <c r="H115" s="262"/>
      <c r="L115" s="34"/>
    </row>
    <row r="116" spans="2:65" s="35" customFormat="1" ht="6.95" customHeight="1">
      <c r="B116" s="34"/>
      <c r="L116" s="34"/>
    </row>
    <row r="117" spans="2:65" s="35" customFormat="1" ht="12" customHeight="1">
      <c r="B117" s="34"/>
      <c r="C117" s="30" t="s">
        <v>22</v>
      </c>
      <c r="F117" s="28" t="str">
        <f>F12</f>
        <v>Goetheho č.p. 61 v k.ú. Bubeneč, Praha 6</v>
      </c>
      <c r="I117" s="30" t="s">
        <v>24</v>
      </c>
      <c r="J117" s="58" t="str">
        <f>IF(J12="","",J12)</f>
        <v>8. 3. 2023</v>
      </c>
      <c r="L117" s="34"/>
    </row>
    <row r="118" spans="2:65" s="35" customFormat="1" ht="6.95" customHeight="1">
      <c r="B118" s="34"/>
      <c r="L118" s="34"/>
    </row>
    <row r="119" spans="2:65" s="35" customFormat="1" ht="25.7" customHeight="1">
      <c r="B119" s="34"/>
      <c r="C119" s="30" t="s">
        <v>30</v>
      </c>
      <c r="F119" s="28" t="str">
        <f>E15</f>
        <v>Městská část Praha 6</v>
      </c>
      <c r="I119" s="30" t="s">
        <v>37</v>
      </c>
      <c r="J119" s="32" t="str">
        <f>E21</f>
        <v>ing. arch. Ondřej Tuček</v>
      </c>
      <c r="L119" s="34"/>
    </row>
    <row r="120" spans="2:65" s="35" customFormat="1" ht="25.7" customHeight="1">
      <c r="B120" s="34"/>
      <c r="C120" s="30" t="s">
        <v>35</v>
      </c>
      <c r="F120" s="28" t="str">
        <f>IF(E18="","",E18)</f>
        <v>Vyplň údaj</v>
      </c>
      <c r="I120" s="30" t="s">
        <v>42</v>
      </c>
      <c r="J120" s="32" t="str">
        <f>E24</f>
        <v>Vyplň údaj</v>
      </c>
      <c r="L120" s="34"/>
    </row>
    <row r="121" spans="2:65" s="35" customFormat="1" ht="10.35" customHeight="1">
      <c r="B121" s="34"/>
      <c r="L121" s="34"/>
    </row>
    <row r="122" spans="2:65" s="127" customFormat="1" ht="29.25" customHeight="1">
      <c r="B122" s="123"/>
      <c r="C122" s="124" t="s">
        <v>159</v>
      </c>
      <c r="D122" s="125" t="s">
        <v>70</v>
      </c>
      <c r="E122" s="125" t="s">
        <v>66</v>
      </c>
      <c r="F122" s="125" t="s">
        <v>67</v>
      </c>
      <c r="G122" s="125" t="s">
        <v>160</v>
      </c>
      <c r="H122" s="125" t="s">
        <v>161</v>
      </c>
      <c r="I122" s="125" t="s">
        <v>162</v>
      </c>
      <c r="J122" s="125" t="s">
        <v>126</v>
      </c>
      <c r="K122" s="126" t="s">
        <v>163</v>
      </c>
      <c r="L122" s="123"/>
      <c r="M122" s="65" t="s">
        <v>1</v>
      </c>
      <c r="N122" s="66" t="s">
        <v>49</v>
      </c>
      <c r="O122" s="66" t="s">
        <v>164</v>
      </c>
      <c r="P122" s="66" t="s">
        <v>165</v>
      </c>
      <c r="Q122" s="66" t="s">
        <v>166</v>
      </c>
      <c r="R122" s="66" t="s">
        <v>167</v>
      </c>
      <c r="S122" s="66" t="s">
        <v>168</v>
      </c>
      <c r="T122" s="67" t="s">
        <v>169</v>
      </c>
    </row>
    <row r="123" spans="2:65" s="35" customFormat="1" ht="22.9" customHeight="1">
      <c r="B123" s="34"/>
      <c r="C123" s="71" t="s">
        <v>170</v>
      </c>
      <c r="J123" s="128">
        <f>BK123</f>
        <v>0</v>
      </c>
      <c r="L123" s="34"/>
      <c r="M123" s="68"/>
      <c r="N123" s="59"/>
      <c r="O123" s="59"/>
      <c r="P123" s="129">
        <f>P124</f>
        <v>0</v>
      </c>
      <c r="Q123" s="59"/>
      <c r="R123" s="129">
        <f>R124</f>
        <v>0</v>
      </c>
      <c r="S123" s="59"/>
      <c r="T123" s="130">
        <f>T124</f>
        <v>0</v>
      </c>
      <c r="AT123" s="20" t="s">
        <v>84</v>
      </c>
      <c r="AU123" s="20" t="s">
        <v>128</v>
      </c>
      <c r="BK123" s="131">
        <f>BK124</f>
        <v>0</v>
      </c>
    </row>
    <row r="124" spans="2:65" s="133" customFormat="1" ht="25.9" customHeight="1">
      <c r="B124" s="132"/>
      <c r="D124" s="134" t="s">
        <v>84</v>
      </c>
      <c r="E124" s="135" t="s">
        <v>5386</v>
      </c>
      <c r="F124" s="135" t="s">
        <v>5387</v>
      </c>
      <c r="J124" s="136">
        <f>BK124</f>
        <v>0</v>
      </c>
      <c r="L124" s="132"/>
      <c r="M124" s="137"/>
      <c r="P124" s="138">
        <f>P125+P157+P166+P172+P186+P188</f>
        <v>0</v>
      </c>
      <c r="R124" s="138">
        <f>R125+R157+R166+R172+R186+R188</f>
        <v>0</v>
      </c>
      <c r="T124" s="139">
        <f>T125+T157+T166+T172+T186+T188</f>
        <v>0</v>
      </c>
      <c r="AR124" s="134" t="s">
        <v>93</v>
      </c>
      <c r="AT124" s="140" t="s">
        <v>84</v>
      </c>
      <c r="AU124" s="140" t="s">
        <v>85</v>
      </c>
      <c r="AY124" s="134" t="s">
        <v>173</v>
      </c>
      <c r="BK124" s="141">
        <f>BK125+BK157+BK166+BK172+BK186+BK188</f>
        <v>0</v>
      </c>
    </row>
    <row r="125" spans="2:65" s="133" customFormat="1" ht="22.9" customHeight="1">
      <c r="B125" s="132"/>
      <c r="D125" s="134" t="s">
        <v>84</v>
      </c>
      <c r="E125" s="142" t="s">
        <v>4587</v>
      </c>
      <c r="F125" s="142" t="s">
        <v>5388</v>
      </c>
      <c r="J125" s="143">
        <f>BK125</f>
        <v>0</v>
      </c>
      <c r="L125" s="132"/>
      <c r="M125" s="137"/>
      <c r="P125" s="138">
        <f>SUM(P126:P156)</f>
        <v>0</v>
      </c>
      <c r="R125" s="138">
        <f>SUM(R126:R156)</f>
        <v>0</v>
      </c>
      <c r="T125" s="139">
        <f>SUM(T126:T156)</f>
        <v>0</v>
      </c>
      <c r="AR125" s="134" t="s">
        <v>93</v>
      </c>
      <c r="AT125" s="140" t="s">
        <v>84</v>
      </c>
      <c r="AU125" s="140" t="s">
        <v>93</v>
      </c>
      <c r="AY125" s="134" t="s">
        <v>173</v>
      </c>
      <c r="BK125" s="141">
        <f>SUM(BK126:BK156)</f>
        <v>0</v>
      </c>
    </row>
    <row r="126" spans="2:65" s="35" customFormat="1" ht="24.2" customHeight="1">
      <c r="B126" s="34"/>
      <c r="C126" s="144" t="s">
        <v>93</v>
      </c>
      <c r="D126" s="144" t="s">
        <v>175</v>
      </c>
      <c r="E126" s="145" t="s">
        <v>5389</v>
      </c>
      <c r="F126" s="146" t="s">
        <v>5390</v>
      </c>
      <c r="G126" s="147" t="s">
        <v>1464</v>
      </c>
      <c r="H126" s="148">
        <v>1</v>
      </c>
      <c r="I126" s="3"/>
      <c r="J126" s="149">
        <f>ROUND(I126*H126,2)</f>
        <v>0</v>
      </c>
      <c r="K126" s="146" t="s">
        <v>1</v>
      </c>
      <c r="L126" s="34"/>
      <c r="M126" s="150" t="s">
        <v>1</v>
      </c>
      <c r="N126" s="151" t="s">
        <v>50</v>
      </c>
      <c r="P126" s="152">
        <f>O126*H126</f>
        <v>0</v>
      </c>
      <c r="Q126" s="152">
        <v>0</v>
      </c>
      <c r="R126" s="152">
        <f>Q126*H126</f>
        <v>0</v>
      </c>
      <c r="S126" s="152">
        <v>0</v>
      </c>
      <c r="T126" s="153">
        <f>S126*H126</f>
        <v>0</v>
      </c>
      <c r="AR126" s="154" t="s">
        <v>180</v>
      </c>
      <c r="AT126" s="154" t="s">
        <v>175</v>
      </c>
      <c r="AU126" s="154" t="s">
        <v>95</v>
      </c>
      <c r="AY126" s="20" t="s">
        <v>173</v>
      </c>
      <c r="BE126" s="155">
        <f>IF(N126="základní",J126,0)</f>
        <v>0</v>
      </c>
      <c r="BF126" s="155">
        <f>IF(N126="snížená",J126,0)</f>
        <v>0</v>
      </c>
      <c r="BG126" s="155">
        <f>IF(N126="zákl. přenesená",J126,0)</f>
        <v>0</v>
      </c>
      <c r="BH126" s="155">
        <f>IF(N126="sníž. přenesená",J126,0)</f>
        <v>0</v>
      </c>
      <c r="BI126" s="155">
        <f>IF(N126="nulová",J126,0)</f>
        <v>0</v>
      </c>
      <c r="BJ126" s="20" t="s">
        <v>93</v>
      </c>
      <c r="BK126" s="155">
        <f>ROUND(I126*H126,2)</f>
        <v>0</v>
      </c>
      <c r="BL126" s="20" t="s">
        <v>180</v>
      </c>
      <c r="BM126" s="154" t="s">
        <v>5391</v>
      </c>
    </row>
    <row r="127" spans="2:65" s="35" customFormat="1" ht="39">
      <c r="B127" s="34"/>
      <c r="D127" s="161" t="s">
        <v>371</v>
      </c>
      <c r="F127" s="187" t="s">
        <v>5392</v>
      </c>
      <c r="L127" s="34"/>
      <c r="M127" s="158"/>
      <c r="T127" s="62"/>
      <c r="AT127" s="20" t="s">
        <v>371</v>
      </c>
      <c r="AU127" s="20" t="s">
        <v>95</v>
      </c>
    </row>
    <row r="128" spans="2:65" s="35" customFormat="1" ht="24.2" customHeight="1">
      <c r="B128" s="34"/>
      <c r="C128" s="144" t="s">
        <v>95</v>
      </c>
      <c r="D128" s="144" t="s">
        <v>175</v>
      </c>
      <c r="E128" s="145" t="s">
        <v>5393</v>
      </c>
      <c r="F128" s="146" t="s">
        <v>5394</v>
      </c>
      <c r="G128" s="147" t="s">
        <v>1464</v>
      </c>
      <c r="H128" s="148">
        <v>2</v>
      </c>
      <c r="I128" s="3"/>
      <c r="J128" s="149">
        <f>ROUND(I128*H128,2)</f>
        <v>0</v>
      </c>
      <c r="K128" s="146" t="s">
        <v>1</v>
      </c>
      <c r="L128" s="34"/>
      <c r="M128" s="150" t="s">
        <v>1</v>
      </c>
      <c r="N128" s="151" t="s">
        <v>50</v>
      </c>
      <c r="P128" s="152">
        <f>O128*H128</f>
        <v>0</v>
      </c>
      <c r="Q128" s="152">
        <v>0</v>
      </c>
      <c r="R128" s="152">
        <f>Q128*H128</f>
        <v>0</v>
      </c>
      <c r="S128" s="152">
        <v>0</v>
      </c>
      <c r="T128" s="153">
        <f>S128*H128</f>
        <v>0</v>
      </c>
      <c r="AR128" s="154" t="s">
        <v>180</v>
      </c>
      <c r="AT128" s="154" t="s">
        <v>175</v>
      </c>
      <c r="AU128" s="154" t="s">
        <v>95</v>
      </c>
      <c r="AY128" s="20" t="s">
        <v>173</v>
      </c>
      <c r="BE128" s="155">
        <f>IF(N128="základní",J128,0)</f>
        <v>0</v>
      </c>
      <c r="BF128" s="155">
        <f>IF(N128="snížená",J128,0)</f>
        <v>0</v>
      </c>
      <c r="BG128" s="155">
        <f>IF(N128="zákl. přenesená",J128,0)</f>
        <v>0</v>
      </c>
      <c r="BH128" s="155">
        <f>IF(N128="sníž. přenesená",J128,0)</f>
        <v>0</v>
      </c>
      <c r="BI128" s="155">
        <f>IF(N128="nulová",J128,0)</f>
        <v>0</v>
      </c>
      <c r="BJ128" s="20" t="s">
        <v>93</v>
      </c>
      <c r="BK128" s="155">
        <f>ROUND(I128*H128,2)</f>
        <v>0</v>
      </c>
      <c r="BL128" s="20" t="s">
        <v>180</v>
      </c>
      <c r="BM128" s="154" t="s">
        <v>5395</v>
      </c>
    </row>
    <row r="129" spans="2:65" s="35" customFormat="1" ht="24.2" customHeight="1">
      <c r="B129" s="34"/>
      <c r="C129" s="144" t="s">
        <v>243</v>
      </c>
      <c r="D129" s="144" t="s">
        <v>175</v>
      </c>
      <c r="E129" s="145" t="s">
        <v>5396</v>
      </c>
      <c r="F129" s="146" t="s">
        <v>5397</v>
      </c>
      <c r="G129" s="147" t="s">
        <v>1464</v>
      </c>
      <c r="H129" s="148">
        <v>4</v>
      </c>
      <c r="I129" s="3"/>
      <c r="J129" s="149">
        <f>ROUND(I129*H129,2)</f>
        <v>0</v>
      </c>
      <c r="K129" s="146" t="s">
        <v>1</v>
      </c>
      <c r="L129" s="34"/>
      <c r="M129" s="150" t="s">
        <v>1</v>
      </c>
      <c r="N129" s="151" t="s">
        <v>50</v>
      </c>
      <c r="P129" s="152">
        <f>O129*H129</f>
        <v>0</v>
      </c>
      <c r="Q129" s="152">
        <v>0</v>
      </c>
      <c r="R129" s="152">
        <f>Q129*H129</f>
        <v>0</v>
      </c>
      <c r="S129" s="152">
        <v>0</v>
      </c>
      <c r="T129" s="153">
        <f>S129*H129</f>
        <v>0</v>
      </c>
      <c r="AR129" s="154" t="s">
        <v>180</v>
      </c>
      <c r="AT129" s="154" t="s">
        <v>175</v>
      </c>
      <c r="AU129" s="154" t="s">
        <v>95</v>
      </c>
      <c r="AY129" s="20" t="s">
        <v>173</v>
      </c>
      <c r="BE129" s="155">
        <f>IF(N129="základní",J129,0)</f>
        <v>0</v>
      </c>
      <c r="BF129" s="155">
        <f>IF(N129="snížená",J129,0)</f>
        <v>0</v>
      </c>
      <c r="BG129" s="155">
        <f>IF(N129="zákl. přenesená",J129,0)</f>
        <v>0</v>
      </c>
      <c r="BH129" s="155">
        <f>IF(N129="sníž. přenesená",J129,0)</f>
        <v>0</v>
      </c>
      <c r="BI129" s="155">
        <f>IF(N129="nulová",J129,0)</f>
        <v>0</v>
      </c>
      <c r="BJ129" s="20" t="s">
        <v>93</v>
      </c>
      <c r="BK129" s="155">
        <f>ROUND(I129*H129,2)</f>
        <v>0</v>
      </c>
      <c r="BL129" s="20" t="s">
        <v>180</v>
      </c>
      <c r="BM129" s="154" t="s">
        <v>5398</v>
      </c>
    </row>
    <row r="130" spans="2:65" s="35" customFormat="1" ht="19.5">
      <c r="B130" s="34"/>
      <c r="D130" s="161" t="s">
        <v>371</v>
      </c>
      <c r="F130" s="187" t="s">
        <v>5399</v>
      </c>
      <c r="L130" s="34"/>
      <c r="M130" s="158"/>
      <c r="T130" s="62"/>
      <c r="AT130" s="20" t="s">
        <v>371</v>
      </c>
      <c r="AU130" s="20" t="s">
        <v>95</v>
      </c>
    </row>
    <row r="131" spans="2:65" s="35" customFormat="1" ht="24.2" customHeight="1">
      <c r="B131" s="34"/>
      <c r="C131" s="144" t="s">
        <v>180</v>
      </c>
      <c r="D131" s="144" t="s">
        <v>175</v>
      </c>
      <c r="E131" s="145" t="s">
        <v>5400</v>
      </c>
      <c r="F131" s="146" t="s">
        <v>5401</v>
      </c>
      <c r="G131" s="147" t="s">
        <v>1464</v>
      </c>
      <c r="H131" s="148">
        <v>3</v>
      </c>
      <c r="I131" s="3"/>
      <c r="J131" s="149">
        <f>ROUND(I131*H131,2)</f>
        <v>0</v>
      </c>
      <c r="K131" s="146" t="s">
        <v>1</v>
      </c>
      <c r="L131" s="34"/>
      <c r="M131" s="150" t="s">
        <v>1</v>
      </c>
      <c r="N131" s="151" t="s">
        <v>50</v>
      </c>
      <c r="P131" s="152">
        <f>O131*H131</f>
        <v>0</v>
      </c>
      <c r="Q131" s="152">
        <v>0</v>
      </c>
      <c r="R131" s="152">
        <f>Q131*H131</f>
        <v>0</v>
      </c>
      <c r="S131" s="152">
        <v>0</v>
      </c>
      <c r="T131" s="153">
        <f>S131*H131</f>
        <v>0</v>
      </c>
      <c r="AR131" s="154" t="s">
        <v>180</v>
      </c>
      <c r="AT131" s="154" t="s">
        <v>175</v>
      </c>
      <c r="AU131" s="154" t="s">
        <v>95</v>
      </c>
      <c r="AY131" s="20" t="s">
        <v>173</v>
      </c>
      <c r="BE131" s="155">
        <f>IF(N131="základní",J131,0)</f>
        <v>0</v>
      </c>
      <c r="BF131" s="155">
        <f>IF(N131="snížená",J131,0)</f>
        <v>0</v>
      </c>
      <c r="BG131" s="155">
        <f>IF(N131="zákl. přenesená",J131,0)</f>
        <v>0</v>
      </c>
      <c r="BH131" s="155">
        <f>IF(N131="sníž. přenesená",J131,0)</f>
        <v>0</v>
      </c>
      <c r="BI131" s="155">
        <f>IF(N131="nulová",J131,0)</f>
        <v>0</v>
      </c>
      <c r="BJ131" s="20" t="s">
        <v>93</v>
      </c>
      <c r="BK131" s="155">
        <f>ROUND(I131*H131,2)</f>
        <v>0</v>
      </c>
      <c r="BL131" s="20" t="s">
        <v>180</v>
      </c>
      <c r="BM131" s="154" t="s">
        <v>5402</v>
      </c>
    </row>
    <row r="132" spans="2:65" s="35" customFormat="1" ht="19.5">
      <c r="B132" s="34"/>
      <c r="D132" s="161" t="s">
        <v>371</v>
      </c>
      <c r="F132" s="187" t="s">
        <v>5403</v>
      </c>
      <c r="L132" s="34"/>
      <c r="M132" s="158"/>
      <c r="T132" s="62"/>
      <c r="AT132" s="20" t="s">
        <v>371</v>
      </c>
      <c r="AU132" s="20" t="s">
        <v>95</v>
      </c>
    </row>
    <row r="133" spans="2:65" s="35" customFormat="1" ht="24.2" customHeight="1">
      <c r="B133" s="34"/>
      <c r="C133" s="144" t="s">
        <v>267</v>
      </c>
      <c r="D133" s="144" t="s">
        <v>175</v>
      </c>
      <c r="E133" s="145" t="s">
        <v>5404</v>
      </c>
      <c r="F133" s="146" t="s">
        <v>5405</v>
      </c>
      <c r="G133" s="147" t="s">
        <v>1464</v>
      </c>
      <c r="H133" s="148">
        <v>2</v>
      </c>
      <c r="I133" s="3"/>
      <c r="J133" s="149">
        <f>ROUND(I133*H133,2)</f>
        <v>0</v>
      </c>
      <c r="K133" s="146" t="s">
        <v>1</v>
      </c>
      <c r="L133" s="34"/>
      <c r="M133" s="150" t="s">
        <v>1</v>
      </c>
      <c r="N133" s="151" t="s">
        <v>50</v>
      </c>
      <c r="P133" s="152">
        <f>O133*H133</f>
        <v>0</v>
      </c>
      <c r="Q133" s="152">
        <v>0</v>
      </c>
      <c r="R133" s="152">
        <f>Q133*H133</f>
        <v>0</v>
      </c>
      <c r="S133" s="152">
        <v>0</v>
      </c>
      <c r="T133" s="153">
        <f>S133*H133</f>
        <v>0</v>
      </c>
      <c r="AR133" s="154" t="s">
        <v>180</v>
      </c>
      <c r="AT133" s="154" t="s">
        <v>175</v>
      </c>
      <c r="AU133" s="154" t="s">
        <v>95</v>
      </c>
      <c r="AY133" s="20" t="s">
        <v>173</v>
      </c>
      <c r="BE133" s="155">
        <f>IF(N133="základní",J133,0)</f>
        <v>0</v>
      </c>
      <c r="BF133" s="155">
        <f>IF(N133="snížená",J133,0)</f>
        <v>0</v>
      </c>
      <c r="BG133" s="155">
        <f>IF(N133="zákl. přenesená",J133,0)</f>
        <v>0</v>
      </c>
      <c r="BH133" s="155">
        <f>IF(N133="sníž. přenesená",J133,0)</f>
        <v>0</v>
      </c>
      <c r="BI133" s="155">
        <f>IF(N133="nulová",J133,0)</f>
        <v>0</v>
      </c>
      <c r="BJ133" s="20" t="s">
        <v>93</v>
      </c>
      <c r="BK133" s="155">
        <f>ROUND(I133*H133,2)</f>
        <v>0</v>
      </c>
      <c r="BL133" s="20" t="s">
        <v>180</v>
      </c>
      <c r="BM133" s="154" t="s">
        <v>5406</v>
      </c>
    </row>
    <row r="134" spans="2:65" s="35" customFormat="1" ht="19.5">
      <c r="B134" s="34"/>
      <c r="D134" s="161" t="s">
        <v>371</v>
      </c>
      <c r="F134" s="187" t="s">
        <v>5407</v>
      </c>
      <c r="L134" s="34"/>
      <c r="M134" s="158"/>
      <c r="T134" s="62"/>
      <c r="AT134" s="20" t="s">
        <v>371</v>
      </c>
      <c r="AU134" s="20" t="s">
        <v>95</v>
      </c>
    </row>
    <row r="135" spans="2:65" s="35" customFormat="1" ht="24.2" customHeight="1">
      <c r="B135" s="34"/>
      <c r="C135" s="144" t="s">
        <v>275</v>
      </c>
      <c r="D135" s="144" t="s">
        <v>175</v>
      </c>
      <c r="E135" s="145" t="s">
        <v>5408</v>
      </c>
      <c r="F135" s="146" t="s">
        <v>5409</v>
      </c>
      <c r="G135" s="147" t="s">
        <v>1464</v>
      </c>
      <c r="H135" s="148">
        <v>2</v>
      </c>
      <c r="I135" s="3"/>
      <c r="J135" s="149">
        <f>ROUND(I135*H135,2)</f>
        <v>0</v>
      </c>
      <c r="K135" s="146" t="s">
        <v>1</v>
      </c>
      <c r="L135" s="34"/>
      <c r="M135" s="150" t="s">
        <v>1</v>
      </c>
      <c r="N135" s="151" t="s">
        <v>50</v>
      </c>
      <c r="P135" s="152">
        <f>O135*H135</f>
        <v>0</v>
      </c>
      <c r="Q135" s="152">
        <v>0</v>
      </c>
      <c r="R135" s="152">
        <f>Q135*H135</f>
        <v>0</v>
      </c>
      <c r="S135" s="152">
        <v>0</v>
      </c>
      <c r="T135" s="153">
        <f>S135*H135</f>
        <v>0</v>
      </c>
      <c r="AR135" s="154" t="s">
        <v>180</v>
      </c>
      <c r="AT135" s="154" t="s">
        <v>175</v>
      </c>
      <c r="AU135" s="154" t="s">
        <v>95</v>
      </c>
      <c r="AY135" s="20" t="s">
        <v>173</v>
      </c>
      <c r="BE135" s="155">
        <f>IF(N135="základní",J135,0)</f>
        <v>0</v>
      </c>
      <c r="BF135" s="155">
        <f>IF(N135="snížená",J135,0)</f>
        <v>0</v>
      </c>
      <c r="BG135" s="155">
        <f>IF(N135="zákl. přenesená",J135,0)</f>
        <v>0</v>
      </c>
      <c r="BH135" s="155">
        <f>IF(N135="sníž. přenesená",J135,0)</f>
        <v>0</v>
      </c>
      <c r="BI135" s="155">
        <f>IF(N135="nulová",J135,0)</f>
        <v>0</v>
      </c>
      <c r="BJ135" s="20" t="s">
        <v>93</v>
      </c>
      <c r="BK135" s="155">
        <f>ROUND(I135*H135,2)</f>
        <v>0</v>
      </c>
      <c r="BL135" s="20" t="s">
        <v>180</v>
      </c>
      <c r="BM135" s="154" t="s">
        <v>5410</v>
      </c>
    </row>
    <row r="136" spans="2:65" s="35" customFormat="1" ht="19.5">
      <c r="B136" s="34"/>
      <c r="D136" s="161" t="s">
        <v>371</v>
      </c>
      <c r="F136" s="187" t="s">
        <v>5411</v>
      </c>
      <c r="L136" s="34"/>
      <c r="M136" s="158"/>
      <c r="T136" s="62"/>
      <c r="AT136" s="20" t="s">
        <v>371</v>
      </c>
      <c r="AU136" s="20" t="s">
        <v>95</v>
      </c>
    </row>
    <row r="137" spans="2:65" s="35" customFormat="1" ht="24.2" customHeight="1">
      <c r="B137" s="34"/>
      <c r="C137" s="144" t="s">
        <v>287</v>
      </c>
      <c r="D137" s="144" t="s">
        <v>175</v>
      </c>
      <c r="E137" s="145" t="s">
        <v>5412</v>
      </c>
      <c r="F137" s="146" t="s">
        <v>5413</v>
      </c>
      <c r="G137" s="147" t="s">
        <v>1464</v>
      </c>
      <c r="H137" s="148">
        <v>2</v>
      </c>
      <c r="I137" s="3"/>
      <c r="J137" s="149">
        <f>ROUND(I137*H137,2)</f>
        <v>0</v>
      </c>
      <c r="K137" s="146" t="s">
        <v>1</v>
      </c>
      <c r="L137" s="34"/>
      <c r="M137" s="150" t="s">
        <v>1</v>
      </c>
      <c r="N137" s="151" t="s">
        <v>50</v>
      </c>
      <c r="P137" s="152">
        <f>O137*H137</f>
        <v>0</v>
      </c>
      <c r="Q137" s="152">
        <v>0</v>
      </c>
      <c r="R137" s="152">
        <f>Q137*H137</f>
        <v>0</v>
      </c>
      <c r="S137" s="152">
        <v>0</v>
      </c>
      <c r="T137" s="153">
        <f>S137*H137</f>
        <v>0</v>
      </c>
      <c r="AR137" s="154" t="s">
        <v>180</v>
      </c>
      <c r="AT137" s="154" t="s">
        <v>175</v>
      </c>
      <c r="AU137" s="154" t="s">
        <v>95</v>
      </c>
      <c r="AY137" s="20" t="s">
        <v>173</v>
      </c>
      <c r="BE137" s="155">
        <f>IF(N137="základní",J137,0)</f>
        <v>0</v>
      </c>
      <c r="BF137" s="155">
        <f>IF(N137="snížená",J137,0)</f>
        <v>0</v>
      </c>
      <c r="BG137" s="155">
        <f>IF(N137="zákl. přenesená",J137,0)</f>
        <v>0</v>
      </c>
      <c r="BH137" s="155">
        <f>IF(N137="sníž. přenesená",J137,0)</f>
        <v>0</v>
      </c>
      <c r="BI137" s="155">
        <f>IF(N137="nulová",J137,0)</f>
        <v>0</v>
      </c>
      <c r="BJ137" s="20" t="s">
        <v>93</v>
      </c>
      <c r="BK137" s="155">
        <f>ROUND(I137*H137,2)</f>
        <v>0</v>
      </c>
      <c r="BL137" s="20" t="s">
        <v>180</v>
      </c>
      <c r="BM137" s="154" t="s">
        <v>5414</v>
      </c>
    </row>
    <row r="138" spans="2:65" s="35" customFormat="1" ht="24.2" customHeight="1">
      <c r="B138" s="34"/>
      <c r="C138" s="144" t="s">
        <v>299</v>
      </c>
      <c r="D138" s="144" t="s">
        <v>175</v>
      </c>
      <c r="E138" s="145" t="s">
        <v>5415</v>
      </c>
      <c r="F138" s="146" t="s">
        <v>5416</v>
      </c>
      <c r="G138" s="147" t="s">
        <v>1464</v>
      </c>
      <c r="H138" s="148">
        <v>2</v>
      </c>
      <c r="I138" s="3"/>
      <c r="J138" s="149">
        <f>ROUND(I138*H138,2)</f>
        <v>0</v>
      </c>
      <c r="K138" s="146" t="s">
        <v>1</v>
      </c>
      <c r="L138" s="34"/>
      <c r="M138" s="150" t="s">
        <v>1</v>
      </c>
      <c r="N138" s="151" t="s">
        <v>50</v>
      </c>
      <c r="P138" s="152">
        <f>O138*H138</f>
        <v>0</v>
      </c>
      <c r="Q138" s="152">
        <v>0</v>
      </c>
      <c r="R138" s="152">
        <f>Q138*H138</f>
        <v>0</v>
      </c>
      <c r="S138" s="152">
        <v>0</v>
      </c>
      <c r="T138" s="153">
        <f>S138*H138</f>
        <v>0</v>
      </c>
      <c r="AR138" s="154" t="s">
        <v>180</v>
      </c>
      <c r="AT138" s="154" t="s">
        <v>175</v>
      </c>
      <c r="AU138" s="154" t="s">
        <v>95</v>
      </c>
      <c r="AY138" s="20" t="s">
        <v>173</v>
      </c>
      <c r="BE138" s="155">
        <f>IF(N138="základní",J138,0)</f>
        <v>0</v>
      </c>
      <c r="BF138" s="155">
        <f>IF(N138="snížená",J138,0)</f>
        <v>0</v>
      </c>
      <c r="BG138" s="155">
        <f>IF(N138="zákl. přenesená",J138,0)</f>
        <v>0</v>
      </c>
      <c r="BH138" s="155">
        <f>IF(N138="sníž. přenesená",J138,0)</f>
        <v>0</v>
      </c>
      <c r="BI138" s="155">
        <f>IF(N138="nulová",J138,0)</f>
        <v>0</v>
      </c>
      <c r="BJ138" s="20" t="s">
        <v>93</v>
      </c>
      <c r="BK138" s="155">
        <f>ROUND(I138*H138,2)</f>
        <v>0</v>
      </c>
      <c r="BL138" s="20" t="s">
        <v>180</v>
      </c>
      <c r="BM138" s="154" t="s">
        <v>5417</v>
      </c>
    </row>
    <row r="139" spans="2:65" s="35" customFormat="1" ht="24.2" customHeight="1">
      <c r="B139" s="34"/>
      <c r="C139" s="144" t="s">
        <v>305</v>
      </c>
      <c r="D139" s="144" t="s">
        <v>175</v>
      </c>
      <c r="E139" s="145" t="s">
        <v>5418</v>
      </c>
      <c r="F139" s="146" t="s">
        <v>5419</v>
      </c>
      <c r="G139" s="147" t="s">
        <v>524</v>
      </c>
      <c r="H139" s="148">
        <v>1</v>
      </c>
      <c r="I139" s="3"/>
      <c r="J139" s="149">
        <f>ROUND(I139*H139,2)</f>
        <v>0</v>
      </c>
      <c r="K139" s="146" t="s">
        <v>1</v>
      </c>
      <c r="L139" s="34"/>
      <c r="M139" s="150" t="s">
        <v>1</v>
      </c>
      <c r="N139" s="151" t="s">
        <v>50</v>
      </c>
      <c r="P139" s="152">
        <f>O139*H139</f>
        <v>0</v>
      </c>
      <c r="Q139" s="152">
        <v>0</v>
      </c>
      <c r="R139" s="152">
        <f>Q139*H139</f>
        <v>0</v>
      </c>
      <c r="S139" s="152">
        <v>0</v>
      </c>
      <c r="T139" s="153">
        <f>S139*H139</f>
        <v>0</v>
      </c>
      <c r="AR139" s="154" t="s">
        <v>180</v>
      </c>
      <c r="AT139" s="154" t="s">
        <v>175</v>
      </c>
      <c r="AU139" s="154" t="s">
        <v>95</v>
      </c>
      <c r="AY139" s="20" t="s">
        <v>173</v>
      </c>
      <c r="BE139" s="155">
        <f>IF(N139="základní",J139,0)</f>
        <v>0</v>
      </c>
      <c r="BF139" s="155">
        <f>IF(N139="snížená",J139,0)</f>
        <v>0</v>
      </c>
      <c r="BG139" s="155">
        <f>IF(N139="zákl. přenesená",J139,0)</f>
        <v>0</v>
      </c>
      <c r="BH139" s="155">
        <f>IF(N139="sníž. přenesená",J139,0)</f>
        <v>0</v>
      </c>
      <c r="BI139" s="155">
        <f>IF(N139="nulová",J139,0)</f>
        <v>0</v>
      </c>
      <c r="BJ139" s="20" t="s">
        <v>93</v>
      </c>
      <c r="BK139" s="155">
        <f>ROUND(I139*H139,2)</f>
        <v>0</v>
      </c>
      <c r="BL139" s="20" t="s">
        <v>180</v>
      </c>
      <c r="BM139" s="154" t="s">
        <v>5420</v>
      </c>
    </row>
    <row r="140" spans="2:65" s="35" customFormat="1" ht="48.75">
      <c r="B140" s="34"/>
      <c r="D140" s="161" t="s">
        <v>371</v>
      </c>
      <c r="F140" s="187" t="s">
        <v>5421</v>
      </c>
      <c r="L140" s="34"/>
      <c r="M140" s="158"/>
      <c r="T140" s="62"/>
      <c r="AT140" s="20" t="s">
        <v>371</v>
      </c>
      <c r="AU140" s="20" t="s">
        <v>95</v>
      </c>
    </row>
    <row r="141" spans="2:65" s="35" customFormat="1" ht="24.2" customHeight="1">
      <c r="B141" s="34"/>
      <c r="C141" s="144" t="s">
        <v>311</v>
      </c>
      <c r="D141" s="144" t="s">
        <v>175</v>
      </c>
      <c r="E141" s="145" t="s">
        <v>5422</v>
      </c>
      <c r="F141" s="146" t="s">
        <v>5423</v>
      </c>
      <c r="G141" s="147" t="s">
        <v>1464</v>
      </c>
      <c r="H141" s="148">
        <v>2</v>
      </c>
      <c r="I141" s="3"/>
      <c r="J141" s="149">
        <f t="shared" ref="J141:J149" si="0">ROUND(I141*H141,2)</f>
        <v>0</v>
      </c>
      <c r="K141" s="146" t="s">
        <v>1</v>
      </c>
      <c r="L141" s="34"/>
      <c r="M141" s="150" t="s">
        <v>1</v>
      </c>
      <c r="N141" s="151" t="s">
        <v>50</v>
      </c>
      <c r="P141" s="152">
        <f t="shared" ref="P141:P149" si="1">O141*H141</f>
        <v>0</v>
      </c>
      <c r="Q141" s="152">
        <v>0</v>
      </c>
      <c r="R141" s="152">
        <f t="shared" ref="R141:R149" si="2">Q141*H141</f>
        <v>0</v>
      </c>
      <c r="S141" s="152">
        <v>0</v>
      </c>
      <c r="T141" s="153">
        <f t="shared" ref="T141:T149" si="3">S141*H141</f>
        <v>0</v>
      </c>
      <c r="AR141" s="154" t="s">
        <v>180</v>
      </c>
      <c r="AT141" s="154" t="s">
        <v>175</v>
      </c>
      <c r="AU141" s="154" t="s">
        <v>95</v>
      </c>
      <c r="AY141" s="20" t="s">
        <v>173</v>
      </c>
      <c r="BE141" s="155">
        <f t="shared" ref="BE141:BE149" si="4">IF(N141="základní",J141,0)</f>
        <v>0</v>
      </c>
      <c r="BF141" s="155">
        <f t="shared" ref="BF141:BF149" si="5">IF(N141="snížená",J141,0)</f>
        <v>0</v>
      </c>
      <c r="BG141" s="155">
        <f t="shared" ref="BG141:BG149" si="6">IF(N141="zákl. přenesená",J141,0)</f>
        <v>0</v>
      </c>
      <c r="BH141" s="155">
        <f t="shared" ref="BH141:BH149" si="7">IF(N141="sníž. přenesená",J141,0)</f>
        <v>0</v>
      </c>
      <c r="BI141" s="155">
        <f t="shared" ref="BI141:BI149" si="8">IF(N141="nulová",J141,0)</f>
        <v>0</v>
      </c>
      <c r="BJ141" s="20" t="s">
        <v>93</v>
      </c>
      <c r="BK141" s="155">
        <f t="shared" ref="BK141:BK149" si="9">ROUND(I141*H141,2)</f>
        <v>0</v>
      </c>
      <c r="BL141" s="20" t="s">
        <v>180</v>
      </c>
      <c r="BM141" s="154" t="s">
        <v>5424</v>
      </c>
    </row>
    <row r="142" spans="2:65" s="35" customFormat="1" ht="24.2" customHeight="1">
      <c r="B142" s="34"/>
      <c r="C142" s="144" t="s">
        <v>319</v>
      </c>
      <c r="D142" s="144" t="s">
        <v>175</v>
      </c>
      <c r="E142" s="145" t="s">
        <v>5425</v>
      </c>
      <c r="F142" s="146" t="s">
        <v>5426</v>
      </c>
      <c r="G142" s="147" t="s">
        <v>1464</v>
      </c>
      <c r="H142" s="148">
        <v>2</v>
      </c>
      <c r="I142" s="3"/>
      <c r="J142" s="149">
        <f t="shared" si="0"/>
        <v>0</v>
      </c>
      <c r="K142" s="146" t="s">
        <v>1</v>
      </c>
      <c r="L142" s="34"/>
      <c r="M142" s="150" t="s">
        <v>1</v>
      </c>
      <c r="N142" s="151" t="s">
        <v>50</v>
      </c>
      <c r="P142" s="152">
        <f t="shared" si="1"/>
        <v>0</v>
      </c>
      <c r="Q142" s="152">
        <v>0</v>
      </c>
      <c r="R142" s="152">
        <f t="shared" si="2"/>
        <v>0</v>
      </c>
      <c r="S142" s="152">
        <v>0</v>
      </c>
      <c r="T142" s="153">
        <f t="shared" si="3"/>
        <v>0</v>
      </c>
      <c r="AR142" s="154" t="s">
        <v>180</v>
      </c>
      <c r="AT142" s="154" t="s">
        <v>175</v>
      </c>
      <c r="AU142" s="154" t="s">
        <v>95</v>
      </c>
      <c r="AY142" s="20" t="s">
        <v>173</v>
      </c>
      <c r="BE142" s="155">
        <f t="shared" si="4"/>
        <v>0</v>
      </c>
      <c r="BF142" s="155">
        <f t="shared" si="5"/>
        <v>0</v>
      </c>
      <c r="BG142" s="155">
        <f t="shared" si="6"/>
        <v>0</v>
      </c>
      <c r="BH142" s="155">
        <f t="shared" si="7"/>
        <v>0</v>
      </c>
      <c r="BI142" s="155">
        <f t="shared" si="8"/>
        <v>0</v>
      </c>
      <c r="BJ142" s="20" t="s">
        <v>93</v>
      </c>
      <c r="BK142" s="155">
        <f t="shared" si="9"/>
        <v>0</v>
      </c>
      <c r="BL142" s="20" t="s">
        <v>180</v>
      </c>
      <c r="BM142" s="154" t="s">
        <v>5427</v>
      </c>
    </row>
    <row r="143" spans="2:65" s="35" customFormat="1" ht="24.2" customHeight="1">
      <c r="B143" s="34"/>
      <c r="C143" s="144" t="s">
        <v>327</v>
      </c>
      <c r="D143" s="144" t="s">
        <v>175</v>
      </c>
      <c r="E143" s="145" t="s">
        <v>5428</v>
      </c>
      <c r="F143" s="146" t="s">
        <v>5429</v>
      </c>
      <c r="G143" s="147" t="s">
        <v>1464</v>
      </c>
      <c r="H143" s="148">
        <v>1</v>
      </c>
      <c r="I143" s="3"/>
      <c r="J143" s="149">
        <f t="shared" si="0"/>
        <v>0</v>
      </c>
      <c r="K143" s="146" t="s">
        <v>1</v>
      </c>
      <c r="L143" s="34"/>
      <c r="M143" s="150" t="s">
        <v>1</v>
      </c>
      <c r="N143" s="151" t="s">
        <v>50</v>
      </c>
      <c r="P143" s="152">
        <f t="shared" si="1"/>
        <v>0</v>
      </c>
      <c r="Q143" s="152">
        <v>0</v>
      </c>
      <c r="R143" s="152">
        <f t="shared" si="2"/>
        <v>0</v>
      </c>
      <c r="S143" s="152">
        <v>0</v>
      </c>
      <c r="T143" s="153">
        <f t="shared" si="3"/>
        <v>0</v>
      </c>
      <c r="AR143" s="154" t="s">
        <v>180</v>
      </c>
      <c r="AT143" s="154" t="s">
        <v>175</v>
      </c>
      <c r="AU143" s="154" t="s">
        <v>95</v>
      </c>
      <c r="AY143" s="20" t="s">
        <v>173</v>
      </c>
      <c r="BE143" s="155">
        <f t="shared" si="4"/>
        <v>0</v>
      </c>
      <c r="BF143" s="155">
        <f t="shared" si="5"/>
        <v>0</v>
      </c>
      <c r="BG143" s="155">
        <f t="shared" si="6"/>
        <v>0</v>
      </c>
      <c r="BH143" s="155">
        <f t="shared" si="7"/>
        <v>0</v>
      </c>
      <c r="BI143" s="155">
        <f t="shared" si="8"/>
        <v>0</v>
      </c>
      <c r="BJ143" s="20" t="s">
        <v>93</v>
      </c>
      <c r="BK143" s="155">
        <f t="shared" si="9"/>
        <v>0</v>
      </c>
      <c r="BL143" s="20" t="s">
        <v>180</v>
      </c>
      <c r="BM143" s="154" t="s">
        <v>5430</v>
      </c>
    </row>
    <row r="144" spans="2:65" s="35" customFormat="1" ht="24.2" customHeight="1">
      <c r="B144" s="34"/>
      <c r="C144" s="144" t="s">
        <v>333</v>
      </c>
      <c r="D144" s="144" t="s">
        <v>175</v>
      </c>
      <c r="E144" s="145" t="s">
        <v>5431</v>
      </c>
      <c r="F144" s="146" t="s">
        <v>5432</v>
      </c>
      <c r="G144" s="147" t="s">
        <v>1464</v>
      </c>
      <c r="H144" s="148">
        <v>3</v>
      </c>
      <c r="I144" s="3"/>
      <c r="J144" s="149">
        <f t="shared" si="0"/>
        <v>0</v>
      </c>
      <c r="K144" s="146" t="s">
        <v>1</v>
      </c>
      <c r="L144" s="34"/>
      <c r="M144" s="150" t="s">
        <v>1</v>
      </c>
      <c r="N144" s="151" t="s">
        <v>50</v>
      </c>
      <c r="P144" s="152">
        <f t="shared" si="1"/>
        <v>0</v>
      </c>
      <c r="Q144" s="152">
        <v>0</v>
      </c>
      <c r="R144" s="152">
        <f t="shared" si="2"/>
        <v>0</v>
      </c>
      <c r="S144" s="152">
        <v>0</v>
      </c>
      <c r="T144" s="153">
        <f t="shared" si="3"/>
        <v>0</v>
      </c>
      <c r="AR144" s="154" t="s">
        <v>180</v>
      </c>
      <c r="AT144" s="154" t="s">
        <v>175</v>
      </c>
      <c r="AU144" s="154" t="s">
        <v>95</v>
      </c>
      <c r="AY144" s="20" t="s">
        <v>173</v>
      </c>
      <c r="BE144" s="155">
        <f t="shared" si="4"/>
        <v>0</v>
      </c>
      <c r="BF144" s="155">
        <f t="shared" si="5"/>
        <v>0</v>
      </c>
      <c r="BG144" s="155">
        <f t="shared" si="6"/>
        <v>0</v>
      </c>
      <c r="BH144" s="155">
        <f t="shared" si="7"/>
        <v>0</v>
      </c>
      <c r="BI144" s="155">
        <f t="shared" si="8"/>
        <v>0</v>
      </c>
      <c r="BJ144" s="20" t="s">
        <v>93</v>
      </c>
      <c r="BK144" s="155">
        <f t="shared" si="9"/>
        <v>0</v>
      </c>
      <c r="BL144" s="20" t="s">
        <v>180</v>
      </c>
      <c r="BM144" s="154" t="s">
        <v>5433</v>
      </c>
    </row>
    <row r="145" spans="2:65" s="35" customFormat="1" ht="24.2" customHeight="1">
      <c r="B145" s="34"/>
      <c r="C145" s="144" t="s">
        <v>341</v>
      </c>
      <c r="D145" s="144" t="s">
        <v>175</v>
      </c>
      <c r="E145" s="145" t="s">
        <v>5434</v>
      </c>
      <c r="F145" s="146" t="s">
        <v>5435</v>
      </c>
      <c r="G145" s="147" t="s">
        <v>1464</v>
      </c>
      <c r="H145" s="148">
        <v>1</v>
      </c>
      <c r="I145" s="3"/>
      <c r="J145" s="149">
        <f t="shared" si="0"/>
        <v>0</v>
      </c>
      <c r="K145" s="146" t="s">
        <v>1</v>
      </c>
      <c r="L145" s="34"/>
      <c r="M145" s="150" t="s">
        <v>1</v>
      </c>
      <c r="N145" s="151" t="s">
        <v>50</v>
      </c>
      <c r="P145" s="152">
        <f t="shared" si="1"/>
        <v>0</v>
      </c>
      <c r="Q145" s="152">
        <v>0</v>
      </c>
      <c r="R145" s="152">
        <f t="shared" si="2"/>
        <v>0</v>
      </c>
      <c r="S145" s="152">
        <v>0</v>
      </c>
      <c r="T145" s="153">
        <f t="shared" si="3"/>
        <v>0</v>
      </c>
      <c r="AR145" s="154" t="s">
        <v>180</v>
      </c>
      <c r="AT145" s="154" t="s">
        <v>175</v>
      </c>
      <c r="AU145" s="154" t="s">
        <v>95</v>
      </c>
      <c r="AY145" s="20" t="s">
        <v>173</v>
      </c>
      <c r="BE145" s="155">
        <f t="shared" si="4"/>
        <v>0</v>
      </c>
      <c r="BF145" s="155">
        <f t="shared" si="5"/>
        <v>0</v>
      </c>
      <c r="BG145" s="155">
        <f t="shared" si="6"/>
        <v>0</v>
      </c>
      <c r="BH145" s="155">
        <f t="shared" si="7"/>
        <v>0</v>
      </c>
      <c r="BI145" s="155">
        <f t="shared" si="8"/>
        <v>0</v>
      </c>
      <c r="BJ145" s="20" t="s">
        <v>93</v>
      </c>
      <c r="BK145" s="155">
        <f t="shared" si="9"/>
        <v>0</v>
      </c>
      <c r="BL145" s="20" t="s">
        <v>180</v>
      </c>
      <c r="BM145" s="154" t="s">
        <v>5436</v>
      </c>
    </row>
    <row r="146" spans="2:65" s="35" customFormat="1" ht="24.2" customHeight="1">
      <c r="B146" s="34"/>
      <c r="C146" s="144" t="s">
        <v>8</v>
      </c>
      <c r="D146" s="144" t="s">
        <v>175</v>
      </c>
      <c r="E146" s="145" t="s">
        <v>5437</v>
      </c>
      <c r="F146" s="146" t="s">
        <v>5438</v>
      </c>
      <c r="G146" s="147" t="s">
        <v>1464</v>
      </c>
      <c r="H146" s="148">
        <v>2</v>
      </c>
      <c r="I146" s="3"/>
      <c r="J146" s="149">
        <f t="shared" si="0"/>
        <v>0</v>
      </c>
      <c r="K146" s="146" t="s">
        <v>1</v>
      </c>
      <c r="L146" s="34"/>
      <c r="M146" s="150" t="s">
        <v>1</v>
      </c>
      <c r="N146" s="151" t="s">
        <v>50</v>
      </c>
      <c r="P146" s="152">
        <f t="shared" si="1"/>
        <v>0</v>
      </c>
      <c r="Q146" s="152">
        <v>0</v>
      </c>
      <c r="R146" s="152">
        <f t="shared" si="2"/>
        <v>0</v>
      </c>
      <c r="S146" s="152">
        <v>0</v>
      </c>
      <c r="T146" s="153">
        <f t="shared" si="3"/>
        <v>0</v>
      </c>
      <c r="AR146" s="154" t="s">
        <v>180</v>
      </c>
      <c r="AT146" s="154" t="s">
        <v>175</v>
      </c>
      <c r="AU146" s="154" t="s">
        <v>95</v>
      </c>
      <c r="AY146" s="20" t="s">
        <v>173</v>
      </c>
      <c r="BE146" s="155">
        <f t="shared" si="4"/>
        <v>0</v>
      </c>
      <c r="BF146" s="155">
        <f t="shared" si="5"/>
        <v>0</v>
      </c>
      <c r="BG146" s="155">
        <f t="shared" si="6"/>
        <v>0</v>
      </c>
      <c r="BH146" s="155">
        <f t="shared" si="7"/>
        <v>0</v>
      </c>
      <c r="BI146" s="155">
        <f t="shared" si="8"/>
        <v>0</v>
      </c>
      <c r="BJ146" s="20" t="s">
        <v>93</v>
      </c>
      <c r="BK146" s="155">
        <f t="shared" si="9"/>
        <v>0</v>
      </c>
      <c r="BL146" s="20" t="s">
        <v>180</v>
      </c>
      <c r="BM146" s="154" t="s">
        <v>5439</v>
      </c>
    </row>
    <row r="147" spans="2:65" s="35" customFormat="1" ht="16.5" customHeight="1">
      <c r="B147" s="34"/>
      <c r="C147" s="144" t="s">
        <v>354</v>
      </c>
      <c r="D147" s="144" t="s">
        <v>175</v>
      </c>
      <c r="E147" s="145" t="s">
        <v>5440</v>
      </c>
      <c r="F147" s="146" t="s">
        <v>5441</v>
      </c>
      <c r="G147" s="147" t="s">
        <v>1464</v>
      </c>
      <c r="H147" s="148">
        <v>4</v>
      </c>
      <c r="I147" s="3"/>
      <c r="J147" s="149">
        <f t="shared" si="0"/>
        <v>0</v>
      </c>
      <c r="K147" s="146" t="s">
        <v>1</v>
      </c>
      <c r="L147" s="34"/>
      <c r="M147" s="150" t="s">
        <v>1</v>
      </c>
      <c r="N147" s="151" t="s">
        <v>50</v>
      </c>
      <c r="P147" s="152">
        <f t="shared" si="1"/>
        <v>0</v>
      </c>
      <c r="Q147" s="152">
        <v>0</v>
      </c>
      <c r="R147" s="152">
        <f t="shared" si="2"/>
        <v>0</v>
      </c>
      <c r="S147" s="152">
        <v>0</v>
      </c>
      <c r="T147" s="153">
        <f t="shared" si="3"/>
        <v>0</v>
      </c>
      <c r="AR147" s="154" t="s">
        <v>180</v>
      </c>
      <c r="AT147" s="154" t="s">
        <v>175</v>
      </c>
      <c r="AU147" s="154" t="s">
        <v>95</v>
      </c>
      <c r="AY147" s="20" t="s">
        <v>173</v>
      </c>
      <c r="BE147" s="155">
        <f t="shared" si="4"/>
        <v>0</v>
      </c>
      <c r="BF147" s="155">
        <f t="shared" si="5"/>
        <v>0</v>
      </c>
      <c r="BG147" s="155">
        <f t="shared" si="6"/>
        <v>0</v>
      </c>
      <c r="BH147" s="155">
        <f t="shared" si="7"/>
        <v>0</v>
      </c>
      <c r="BI147" s="155">
        <f t="shared" si="8"/>
        <v>0</v>
      </c>
      <c r="BJ147" s="20" t="s">
        <v>93</v>
      </c>
      <c r="BK147" s="155">
        <f t="shared" si="9"/>
        <v>0</v>
      </c>
      <c r="BL147" s="20" t="s">
        <v>180</v>
      </c>
      <c r="BM147" s="154" t="s">
        <v>5442</v>
      </c>
    </row>
    <row r="148" spans="2:65" s="35" customFormat="1" ht="24.2" customHeight="1">
      <c r="B148" s="34"/>
      <c r="C148" s="144" t="s">
        <v>359</v>
      </c>
      <c r="D148" s="144" t="s">
        <v>175</v>
      </c>
      <c r="E148" s="145" t="s">
        <v>5443</v>
      </c>
      <c r="F148" s="146" t="s">
        <v>5444</v>
      </c>
      <c r="G148" s="147" t="s">
        <v>1464</v>
      </c>
      <c r="H148" s="148">
        <v>4</v>
      </c>
      <c r="I148" s="3"/>
      <c r="J148" s="149">
        <f t="shared" si="0"/>
        <v>0</v>
      </c>
      <c r="K148" s="146" t="s">
        <v>1</v>
      </c>
      <c r="L148" s="34"/>
      <c r="M148" s="150" t="s">
        <v>1</v>
      </c>
      <c r="N148" s="151" t="s">
        <v>50</v>
      </c>
      <c r="P148" s="152">
        <f t="shared" si="1"/>
        <v>0</v>
      </c>
      <c r="Q148" s="152">
        <v>0</v>
      </c>
      <c r="R148" s="152">
        <f t="shared" si="2"/>
        <v>0</v>
      </c>
      <c r="S148" s="152">
        <v>0</v>
      </c>
      <c r="T148" s="153">
        <f t="shared" si="3"/>
        <v>0</v>
      </c>
      <c r="AR148" s="154" t="s">
        <v>180</v>
      </c>
      <c r="AT148" s="154" t="s">
        <v>175</v>
      </c>
      <c r="AU148" s="154" t="s">
        <v>95</v>
      </c>
      <c r="AY148" s="20" t="s">
        <v>173</v>
      </c>
      <c r="BE148" s="155">
        <f t="shared" si="4"/>
        <v>0</v>
      </c>
      <c r="BF148" s="155">
        <f t="shared" si="5"/>
        <v>0</v>
      </c>
      <c r="BG148" s="155">
        <f t="shared" si="6"/>
        <v>0</v>
      </c>
      <c r="BH148" s="155">
        <f t="shared" si="7"/>
        <v>0</v>
      </c>
      <c r="BI148" s="155">
        <f t="shared" si="8"/>
        <v>0</v>
      </c>
      <c r="BJ148" s="20" t="s">
        <v>93</v>
      </c>
      <c r="BK148" s="155">
        <f t="shared" si="9"/>
        <v>0</v>
      </c>
      <c r="BL148" s="20" t="s">
        <v>180</v>
      </c>
      <c r="BM148" s="154" t="s">
        <v>5445</v>
      </c>
    </row>
    <row r="149" spans="2:65" s="35" customFormat="1" ht="24.2" customHeight="1">
      <c r="B149" s="34"/>
      <c r="C149" s="144" t="s">
        <v>366</v>
      </c>
      <c r="D149" s="144" t="s">
        <v>175</v>
      </c>
      <c r="E149" s="145" t="s">
        <v>5446</v>
      </c>
      <c r="F149" s="146" t="s">
        <v>5447</v>
      </c>
      <c r="G149" s="147" t="s">
        <v>270</v>
      </c>
      <c r="H149" s="148">
        <v>5</v>
      </c>
      <c r="I149" s="3"/>
      <c r="J149" s="149">
        <f t="shared" si="0"/>
        <v>0</v>
      </c>
      <c r="K149" s="146" t="s">
        <v>1</v>
      </c>
      <c r="L149" s="34"/>
      <c r="M149" s="150" t="s">
        <v>1</v>
      </c>
      <c r="N149" s="151" t="s">
        <v>50</v>
      </c>
      <c r="P149" s="152">
        <f t="shared" si="1"/>
        <v>0</v>
      </c>
      <c r="Q149" s="152">
        <v>0</v>
      </c>
      <c r="R149" s="152">
        <f t="shared" si="2"/>
        <v>0</v>
      </c>
      <c r="S149" s="152">
        <v>0</v>
      </c>
      <c r="T149" s="153">
        <f t="shared" si="3"/>
        <v>0</v>
      </c>
      <c r="AR149" s="154" t="s">
        <v>180</v>
      </c>
      <c r="AT149" s="154" t="s">
        <v>175</v>
      </c>
      <c r="AU149" s="154" t="s">
        <v>95</v>
      </c>
      <c r="AY149" s="20" t="s">
        <v>173</v>
      </c>
      <c r="BE149" s="155">
        <f t="shared" si="4"/>
        <v>0</v>
      </c>
      <c r="BF149" s="155">
        <f t="shared" si="5"/>
        <v>0</v>
      </c>
      <c r="BG149" s="155">
        <f t="shared" si="6"/>
        <v>0</v>
      </c>
      <c r="BH149" s="155">
        <f t="shared" si="7"/>
        <v>0</v>
      </c>
      <c r="BI149" s="155">
        <f t="shared" si="8"/>
        <v>0</v>
      </c>
      <c r="BJ149" s="20" t="s">
        <v>93</v>
      </c>
      <c r="BK149" s="155">
        <f t="shared" si="9"/>
        <v>0</v>
      </c>
      <c r="BL149" s="20" t="s">
        <v>180</v>
      </c>
      <c r="BM149" s="154" t="s">
        <v>5448</v>
      </c>
    </row>
    <row r="150" spans="2:65" s="35" customFormat="1" ht="58.5">
      <c r="B150" s="34"/>
      <c r="D150" s="161" t="s">
        <v>371</v>
      </c>
      <c r="F150" s="187" t="s">
        <v>5449</v>
      </c>
      <c r="L150" s="34"/>
      <c r="M150" s="158"/>
      <c r="T150" s="62"/>
      <c r="AT150" s="20" t="s">
        <v>371</v>
      </c>
      <c r="AU150" s="20" t="s">
        <v>95</v>
      </c>
    </row>
    <row r="151" spans="2:65" s="35" customFormat="1" ht="37.9" customHeight="1">
      <c r="B151" s="34"/>
      <c r="C151" s="144" t="s">
        <v>375</v>
      </c>
      <c r="D151" s="144" t="s">
        <v>175</v>
      </c>
      <c r="E151" s="145" t="s">
        <v>5450</v>
      </c>
      <c r="F151" s="146" t="s">
        <v>5451</v>
      </c>
      <c r="G151" s="147" t="s">
        <v>270</v>
      </c>
      <c r="H151" s="148">
        <v>38</v>
      </c>
      <c r="I151" s="3"/>
      <c r="J151" s="149">
        <f t="shared" ref="J151:J156" si="10">ROUND(I151*H151,2)</f>
        <v>0</v>
      </c>
      <c r="K151" s="146" t="s">
        <v>1</v>
      </c>
      <c r="L151" s="34"/>
      <c r="M151" s="150" t="s">
        <v>1</v>
      </c>
      <c r="N151" s="151" t="s">
        <v>50</v>
      </c>
      <c r="P151" s="152">
        <f t="shared" ref="P151:P156" si="11">O151*H151</f>
        <v>0</v>
      </c>
      <c r="Q151" s="152">
        <v>0</v>
      </c>
      <c r="R151" s="152">
        <f t="shared" ref="R151:R156" si="12">Q151*H151</f>
        <v>0</v>
      </c>
      <c r="S151" s="152">
        <v>0</v>
      </c>
      <c r="T151" s="153">
        <f t="shared" ref="T151:T156" si="13">S151*H151</f>
        <v>0</v>
      </c>
      <c r="AR151" s="154" t="s">
        <v>180</v>
      </c>
      <c r="AT151" s="154" t="s">
        <v>175</v>
      </c>
      <c r="AU151" s="154" t="s">
        <v>95</v>
      </c>
      <c r="AY151" s="20" t="s">
        <v>173</v>
      </c>
      <c r="BE151" s="155">
        <f t="shared" ref="BE151:BE156" si="14">IF(N151="základní",J151,0)</f>
        <v>0</v>
      </c>
      <c r="BF151" s="155">
        <f t="shared" ref="BF151:BF156" si="15">IF(N151="snížená",J151,0)</f>
        <v>0</v>
      </c>
      <c r="BG151" s="155">
        <f t="shared" ref="BG151:BG156" si="16">IF(N151="zákl. přenesená",J151,0)</f>
        <v>0</v>
      </c>
      <c r="BH151" s="155">
        <f t="shared" ref="BH151:BH156" si="17">IF(N151="sníž. přenesená",J151,0)</f>
        <v>0</v>
      </c>
      <c r="BI151" s="155">
        <f t="shared" ref="BI151:BI156" si="18">IF(N151="nulová",J151,0)</f>
        <v>0</v>
      </c>
      <c r="BJ151" s="20" t="s">
        <v>93</v>
      </c>
      <c r="BK151" s="155">
        <f t="shared" ref="BK151:BK156" si="19">ROUND(I151*H151,2)</f>
        <v>0</v>
      </c>
      <c r="BL151" s="20" t="s">
        <v>180</v>
      </c>
      <c r="BM151" s="154" t="s">
        <v>5452</v>
      </c>
    </row>
    <row r="152" spans="2:65" s="35" customFormat="1" ht="21.75" customHeight="1">
      <c r="B152" s="34"/>
      <c r="C152" s="144" t="s">
        <v>381</v>
      </c>
      <c r="D152" s="144" t="s">
        <v>175</v>
      </c>
      <c r="E152" s="145" t="s">
        <v>5453</v>
      </c>
      <c r="F152" s="146" t="s">
        <v>5454</v>
      </c>
      <c r="G152" s="147" t="s">
        <v>270</v>
      </c>
      <c r="H152" s="148">
        <v>28</v>
      </c>
      <c r="I152" s="3"/>
      <c r="J152" s="149">
        <f t="shared" si="10"/>
        <v>0</v>
      </c>
      <c r="K152" s="146" t="s">
        <v>1</v>
      </c>
      <c r="L152" s="34"/>
      <c r="M152" s="150" t="s">
        <v>1</v>
      </c>
      <c r="N152" s="151" t="s">
        <v>50</v>
      </c>
      <c r="P152" s="152">
        <f t="shared" si="11"/>
        <v>0</v>
      </c>
      <c r="Q152" s="152">
        <v>0</v>
      </c>
      <c r="R152" s="152">
        <f t="shared" si="12"/>
        <v>0</v>
      </c>
      <c r="S152" s="152">
        <v>0</v>
      </c>
      <c r="T152" s="153">
        <f t="shared" si="13"/>
        <v>0</v>
      </c>
      <c r="AR152" s="154" t="s">
        <v>180</v>
      </c>
      <c r="AT152" s="154" t="s">
        <v>175</v>
      </c>
      <c r="AU152" s="154" t="s">
        <v>95</v>
      </c>
      <c r="AY152" s="20" t="s">
        <v>173</v>
      </c>
      <c r="BE152" s="155">
        <f t="shared" si="14"/>
        <v>0</v>
      </c>
      <c r="BF152" s="155">
        <f t="shared" si="15"/>
        <v>0</v>
      </c>
      <c r="BG152" s="155">
        <f t="shared" si="16"/>
        <v>0</v>
      </c>
      <c r="BH152" s="155">
        <f t="shared" si="17"/>
        <v>0</v>
      </c>
      <c r="BI152" s="155">
        <f t="shared" si="18"/>
        <v>0</v>
      </c>
      <c r="BJ152" s="20" t="s">
        <v>93</v>
      </c>
      <c r="BK152" s="155">
        <f t="shared" si="19"/>
        <v>0</v>
      </c>
      <c r="BL152" s="20" t="s">
        <v>180</v>
      </c>
      <c r="BM152" s="154" t="s">
        <v>5455</v>
      </c>
    </row>
    <row r="153" spans="2:65" s="35" customFormat="1" ht="24.2" customHeight="1">
      <c r="B153" s="34"/>
      <c r="C153" s="144" t="s">
        <v>7</v>
      </c>
      <c r="D153" s="144" t="s">
        <v>175</v>
      </c>
      <c r="E153" s="145" t="s">
        <v>5456</v>
      </c>
      <c r="F153" s="146" t="s">
        <v>5457</v>
      </c>
      <c r="G153" s="147" t="s">
        <v>270</v>
      </c>
      <c r="H153" s="148">
        <v>24</v>
      </c>
      <c r="I153" s="3"/>
      <c r="J153" s="149">
        <f t="shared" si="10"/>
        <v>0</v>
      </c>
      <c r="K153" s="146" t="s">
        <v>1</v>
      </c>
      <c r="L153" s="34"/>
      <c r="M153" s="150" t="s">
        <v>1</v>
      </c>
      <c r="N153" s="151" t="s">
        <v>50</v>
      </c>
      <c r="P153" s="152">
        <f t="shared" si="11"/>
        <v>0</v>
      </c>
      <c r="Q153" s="152">
        <v>0</v>
      </c>
      <c r="R153" s="152">
        <f t="shared" si="12"/>
        <v>0</v>
      </c>
      <c r="S153" s="152">
        <v>0</v>
      </c>
      <c r="T153" s="153">
        <f t="shared" si="13"/>
        <v>0</v>
      </c>
      <c r="AR153" s="154" t="s">
        <v>180</v>
      </c>
      <c r="AT153" s="154" t="s">
        <v>175</v>
      </c>
      <c r="AU153" s="154" t="s">
        <v>95</v>
      </c>
      <c r="AY153" s="20" t="s">
        <v>173</v>
      </c>
      <c r="BE153" s="155">
        <f t="shared" si="14"/>
        <v>0</v>
      </c>
      <c r="BF153" s="155">
        <f t="shared" si="15"/>
        <v>0</v>
      </c>
      <c r="BG153" s="155">
        <f t="shared" si="16"/>
        <v>0</v>
      </c>
      <c r="BH153" s="155">
        <f t="shared" si="17"/>
        <v>0</v>
      </c>
      <c r="BI153" s="155">
        <f t="shared" si="18"/>
        <v>0</v>
      </c>
      <c r="BJ153" s="20" t="s">
        <v>93</v>
      </c>
      <c r="BK153" s="155">
        <f t="shared" si="19"/>
        <v>0</v>
      </c>
      <c r="BL153" s="20" t="s">
        <v>180</v>
      </c>
      <c r="BM153" s="154" t="s">
        <v>5458</v>
      </c>
    </row>
    <row r="154" spans="2:65" s="35" customFormat="1" ht="24.2" customHeight="1">
      <c r="B154" s="34"/>
      <c r="C154" s="144" t="s">
        <v>404</v>
      </c>
      <c r="D154" s="144" t="s">
        <v>175</v>
      </c>
      <c r="E154" s="145" t="s">
        <v>5459</v>
      </c>
      <c r="F154" s="146" t="s">
        <v>5460</v>
      </c>
      <c r="G154" s="147" t="s">
        <v>5461</v>
      </c>
      <c r="H154" s="148">
        <v>1</v>
      </c>
      <c r="I154" s="3"/>
      <c r="J154" s="149">
        <f t="shared" si="10"/>
        <v>0</v>
      </c>
      <c r="K154" s="146" t="s">
        <v>1</v>
      </c>
      <c r="L154" s="34"/>
      <c r="M154" s="150" t="s">
        <v>1</v>
      </c>
      <c r="N154" s="151" t="s">
        <v>50</v>
      </c>
      <c r="P154" s="152">
        <f t="shared" si="11"/>
        <v>0</v>
      </c>
      <c r="Q154" s="152">
        <v>0</v>
      </c>
      <c r="R154" s="152">
        <f t="shared" si="12"/>
        <v>0</v>
      </c>
      <c r="S154" s="152">
        <v>0</v>
      </c>
      <c r="T154" s="153">
        <f t="shared" si="13"/>
        <v>0</v>
      </c>
      <c r="AR154" s="154" t="s">
        <v>180</v>
      </c>
      <c r="AT154" s="154" t="s">
        <v>175</v>
      </c>
      <c r="AU154" s="154" t="s">
        <v>95</v>
      </c>
      <c r="AY154" s="20" t="s">
        <v>173</v>
      </c>
      <c r="BE154" s="155">
        <f t="shared" si="14"/>
        <v>0</v>
      </c>
      <c r="BF154" s="155">
        <f t="shared" si="15"/>
        <v>0</v>
      </c>
      <c r="BG154" s="155">
        <f t="shared" si="16"/>
        <v>0</v>
      </c>
      <c r="BH154" s="155">
        <f t="shared" si="17"/>
        <v>0</v>
      </c>
      <c r="BI154" s="155">
        <f t="shared" si="18"/>
        <v>0</v>
      </c>
      <c r="BJ154" s="20" t="s">
        <v>93</v>
      </c>
      <c r="BK154" s="155">
        <f t="shared" si="19"/>
        <v>0</v>
      </c>
      <c r="BL154" s="20" t="s">
        <v>180</v>
      </c>
      <c r="BM154" s="154" t="s">
        <v>5462</v>
      </c>
    </row>
    <row r="155" spans="2:65" s="35" customFormat="1" ht="24.2" customHeight="1">
      <c r="B155" s="34"/>
      <c r="C155" s="144" t="s">
        <v>418</v>
      </c>
      <c r="D155" s="144" t="s">
        <v>175</v>
      </c>
      <c r="E155" s="145" t="s">
        <v>5463</v>
      </c>
      <c r="F155" s="146" t="s">
        <v>5464</v>
      </c>
      <c r="G155" s="147" t="s">
        <v>5461</v>
      </c>
      <c r="H155" s="148">
        <v>20</v>
      </c>
      <c r="I155" s="3"/>
      <c r="J155" s="149">
        <f t="shared" si="10"/>
        <v>0</v>
      </c>
      <c r="K155" s="146" t="s">
        <v>1</v>
      </c>
      <c r="L155" s="34"/>
      <c r="M155" s="150" t="s">
        <v>1</v>
      </c>
      <c r="N155" s="151" t="s">
        <v>50</v>
      </c>
      <c r="P155" s="152">
        <f t="shared" si="11"/>
        <v>0</v>
      </c>
      <c r="Q155" s="152">
        <v>0</v>
      </c>
      <c r="R155" s="152">
        <f t="shared" si="12"/>
        <v>0</v>
      </c>
      <c r="S155" s="152">
        <v>0</v>
      </c>
      <c r="T155" s="153">
        <f t="shared" si="13"/>
        <v>0</v>
      </c>
      <c r="AR155" s="154" t="s">
        <v>180</v>
      </c>
      <c r="AT155" s="154" t="s">
        <v>175</v>
      </c>
      <c r="AU155" s="154" t="s">
        <v>95</v>
      </c>
      <c r="AY155" s="20" t="s">
        <v>173</v>
      </c>
      <c r="BE155" s="155">
        <f t="shared" si="14"/>
        <v>0</v>
      </c>
      <c r="BF155" s="155">
        <f t="shared" si="15"/>
        <v>0</v>
      </c>
      <c r="BG155" s="155">
        <f t="shared" si="16"/>
        <v>0</v>
      </c>
      <c r="BH155" s="155">
        <f t="shared" si="17"/>
        <v>0</v>
      </c>
      <c r="BI155" s="155">
        <f t="shared" si="18"/>
        <v>0</v>
      </c>
      <c r="BJ155" s="20" t="s">
        <v>93</v>
      </c>
      <c r="BK155" s="155">
        <f t="shared" si="19"/>
        <v>0</v>
      </c>
      <c r="BL155" s="20" t="s">
        <v>180</v>
      </c>
      <c r="BM155" s="154" t="s">
        <v>5465</v>
      </c>
    </row>
    <row r="156" spans="2:65" s="35" customFormat="1" ht="24.2" customHeight="1">
      <c r="B156" s="34"/>
      <c r="C156" s="144" t="s">
        <v>428</v>
      </c>
      <c r="D156" s="144" t="s">
        <v>175</v>
      </c>
      <c r="E156" s="145" t="s">
        <v>5466</v>
      </c>
      <c r="F156" s="146" t="s">
        <v>5467</v>
      </c>
      <c r="G156" s="147" t="s">
        <v>5461</v>
      </c>
      <c r="H156" s="148">
        <v>0.5</v>
      </c>
      <c r="I156" s="3"/>
      <c r="J156" s="149">
        <f t="shared" si="10"/>
        <v>0</v>
      </c>
      <c r="K156" s="146" t="s">
        <v>1</v>
      </c>
      <c r="L156" s="34"/>
      <c r="M156" s="150" t="s">
        <v>1</v>
      </c>
      <c r="N156" s="151" t="s">
        <v>50</v>
      </c>
      <c r="P156" s="152">
        <f t="shared" si="11"/>
        <v>0</v>
      </c>
      <c r="Q156" s="152">
        <v>0</v>
      </c>
      <c r="R156" s="152">
        <f t="shared" si="12"/>
        <v>0</v>
      </c>
      <c r="S156" s="152">
        <v>0</v>
      </c>
      <c r="T156" s="153">
        <f t="shared" si="13"/>
        <v>0</v>
      </c>
      <c r="AR156" s="154" t="s">
        <v>180</v>
      </c>
      <c r="AT156" s="154" t="s">
        <v>175</v>
      </c>
      <c r="AU156" s="154" t="s">
        <v>95</v>
      </c>
      <c r="AY156" s="20" t="s">
        <v>173</v>
      </c>
      <c r="BE156" s="155">
        <f t="shared" si="14"/>
        <v>0</v>
      </c>
      <c r="BF156" s="155">
        <f t="shared" si="15"/>
        <v>0</v>
      </c>
      <c r="BG156" s="155">
        <f t="shared" si="16"/>
        <v>0</v>
      </c>
      <c r="BH156" s="155">
        <f t="shared" si="17"/>
        <v>0</v>
      </c>
      <c r="BI156" s="155">
        <f t="shared" si="18"/>
        <v>0</v>
      </c>
      <c r="BJ156" s="20" t="s">
        <v>93</v>
      </c>
      <c r="BK156" s="155">
        <f t="shared" si="19"/>
        <v>0</v>
      </c>
      <c r="BL156" s="20" t="s">
        <v>180</v>
      </c>
      <c r="BM156" s="154" t="s">
        <v>5468</v>
      </c>
    </row>
    <row r="157" spans="2:65" s="133" customFormat="1" ht="22.9" customHeight="1">
      <c r="B157" s="132"/>
      <c r="D157" s="134" t="s">
        <v>84</v>
      </c>
      <c r="E157" s="142" t="s">
        <v>4601</v>
      </c>
      <c r="F157" s="142" t="s">
        <v>5469</v>
      </c>
      <c r="J157" s="143">
        <f>BK157</f>
        <v>0</v>
      </c>
      <c r="L157" s="132"/>
      <c r="M157" s="137"/>
      <c r="P157" s="138">
        <f>SUM(P158:P165)</f>
        <v>0</v>
      </c>
      <c r="R157" s="138">
        <f>SUM(R158:R165)</f>
        <v>0</v>
      </c>
      <c r="T157" s="139">
        <f>SUM(T158:T165)</f>
        <v>0</v>
      </c>
      <c r="AR157" s="134" t="s">
        <v>93</v>
      </c>
      <c r="AT157" s="140" t="s">
        <v>84</v>
      </c>
      <c r="AU157" s="140" t="s">
        <v>93</v>
      </c>
      <c r="AY157" s="134" t="s">
        <v>173</v>
      </c>
      <c r="BK157" s="141">
        <f>SUM(BK158:BK165)</f>
        <v>0</v>
      </c>
    </row>
    <row r="158" spans="2:65" s="35" customFormat="1" ht="24.2" customHeight="1">
      <c r="B158" s="34"/>
      <c r="C158" s="144" t="s">
        <v>436</v>
      </c>
      <c r="D158" s="144" t="s">
        <v>175</v>
      </c>
      <c r="E158" s="145" t="s">
        <v>5470</v>
      </c>
      <c r="F158" s="146" t="s">
        <v>5471</v>
      </c>
      <c r="G158" s="147" t="s">
        <v>1464</v>
      </c>
      <c r="H158" s="148">
        <v>1</v>
      </c>
      <c r="I158" s="3"/>
      <c r="J158" s="149">
        <f>ROUND(I158*H158,2)</f>
        <v>0</v>
      </c>
      <c r="K158" s="146" t="s">
        <v>1</v>
      </c>
      <c r="L158" s="34"/>
      <c r="M158" s="150" t="s">
        <v>1</v>
      </c>
      <c r="N158" s="151" t="s">
        <v>50</v>
      </c>
      <c r="P158" s="152">
        <f>O158*H158</f>
        <v>0</v>
      </c>
      <c r="Q158" s="152">
        <v>0</v>
      </c>
      <c r="R158" s="152">
        <f>Q158*H158</f>
        <v>0</v>
      </c>
      <c r="S158" s="152">
        <v>0</v>
      </c>
      <c r="T158" s="153">
        <f>S158*H158</f>
        <v>0</v>
      </c>
      <c r="AR158" s="154" t="s">
        <v>180</v>
      </c>
      <c r="AT158" s="154" t="s">
        <v>175</v>
      </c>
      <c r="AU158" s="154" t="s">
        <v>95</v>
      </c>
      <c r="AY158" s="20" t="s">
        <v>173</v>
      </c>
      <c r="BE158" s="155">
        <f>IF(N158="základní",J158,0)</f>
        <v>0</v>
      </c>
      <c r="BF158" s="155">
        <f>IF(N158="snížená",J158,0)</f>
        <v>0</v>
      </c>
      <c r="BG158" s="155">
        <f>IF(N158="zákl. přenesená",J158,0)</f>
        <v>0</v>
      </c>
      <c r="BH158" s="155">
        <f>IF(N158="sníž. přenesená",J158,0)</f>
        <v>0</v>
      </c>
      <c r="BI158" s="155">
        <f>IF(N158="nulová",J158,0)</f>
        <v>0</v>
      </c>
      <c r="BJ158" s="20" t="s">
        <v>93</v>
      </c>
      <c r="BK158" s="155">
        <f>ROUND(I158*H158,2)</f>
        <v>0</v>
      </c>
      <c r="BL158" s="20" t="s">
        <v>180</v>
      </c>
      <c r="BM158" s="154" t="s">
        <v>5472</v>
      </c>
    </row>
    <row r="159" spans="2:65" s="35" customFormat="1" ht="21.75" customHeight="1">
      <c r="B159" s="34"/>
      <c r="C159" s="144" t="s">
        <v>449</v>
      </c>
      <c r="D159" s="144" t="s">
        <v>175</v>
      </c>
      <c r="E159" s="145" t="s">
        <v>5473</v>
      </c>
      <c r="F159" s="146" t="s">
        <v>5474</v>
      </c>
      <c r="G159" s="147" t="s">
        <v>1464</v>
      </c>
      <c r="H159" s="148">
        <v>1</v>
      </c>
      <c r="I159" s="3"/>
      <c r="J159" s="149">
        <f>ROUND(I159*H159,2)</f>
        <v>0</v>
      </c>
      <c r="K159" s="146" t="s">
        <v>1</v>
      </c>
      <c r="L159" s="34"/>
      <c r="M159" s="150" t="s">
        <v>1</v>
      </c>
      <c r="N159" s="151" t="s">
        <v>50</v>
      </c>
      <c r="P159" s="152">
        <f>O159*H159</f>
        <v>0</v>
      </c>
      <c r="Q159" s="152">
        <v>0</v>
      </c>
      <c r="R159" s="152">
        <f>Q159*H159</f>
        <v>0</v>
      </c>
      <c r="S159" s="152">
        <v>0</v>
      </c>
      <c r="T159" s="153">
        <f>S159*H159</f>
        <v>0</v>
      </c>
      <c r="AR159" s="154" t="s">
        <v>180</v>
      </c>
      <c r="AT159" s="154" t="s">
        <v>175</v>
      </c>
      <c r="AU159" s="154" t="s">
        <v>95</v>
      </c>
      <c r="AY159" s="20" t="s">
        <v>173</v>
      </c>
      <c r="BE159" s="155">
        <f>IF(N159="základní",J159,0)</f>
        <v>0</v>
      </c>
      <c r="BF159" s="155">
        <f>IF(N159="snížená",J159,0)</f>
        <v>0</v>
      </c>
      <c r="BG159" s="155">
        <f>IF(N159="zákl. přenesená",J159,0)</f>
        <v>0</v>
      </c>
      <c r="BH159" s="155">
        <f>IF(N159="sníž. přenesená",J159,0)</f>
        <v>0</v>
      </c>
      <c r="BI159" s="155">
        <f>IF(N159="nulová",J159,0)</f>
        <v>0</v>
      </c>
      <c r="BJ159" s="20" t="s">
        <v>93</v>
      </c>
      <c r="BK159" s="155">
        <f>ROUND(I159*H159,2)</f>
        <v>0</v>
      </c>
      <c r="BL159" s="20" t="s">
        <v>180</v>
      </c>
      <c r="BM159" s="154" t="s">
        <v>5475</v>
      </c>
    </row>
    <row r="160" spans="2:65" s="35" customFormat="1" ht="24.2" customHeight="1">
      <c r="B160" s="34"/>
      <c r="C160" s="144" t="s">
        <v>469</v>
      </c>
      <c r="D160" s="144" t="s">
        <v>175</v>
      </c>
      <c r="E160" s="145" t="s">
        <v>5476</v>
      </c>
      <c r="F160" s="146" t="s">
        <v>5477</v>
      </c>
      <c r="G160" s="147" t="s">
        <v>1464</v>
      </c>
      <c r="H160" s="148">
        <v>1</v>
      </c>
      <c r="I160" s="3"/>
      <c r="J160" s="149">
        <f>ROUND(I160*H160,2)</f>
        <v>0</v>
      </c>
      <c r="K160" s="146" t="s">
        <v>1</v>
      </c>
      <c r="L160" s="34"/>
      <c r="M160" s="150" t="s">
        <v>1</v>
      </c>
      <c r="N160" s="151" t="s">
        <v>50</v>
      </c>
      <c r="P160" s="152">
        <f>O160*H160</f>
        <v>0</v>
      </c>
      <c r="Q160" s="152">
        <v>0</v>
      </c>
      <c r="R160" s="152">
        <f>Q160*H160</f>
        <v>0</v>
      </c>
      <c r="S160" s="152">
        <v>0</v>
      </c>
      <c r="T160" s="153">
        <f>S160*H160</f>
        <v>0</v>
      </c>
      <c r="AR160" s="154" t="s">
        <v>180</v>
      </c>
      <c r="AT160" s="154" t="s">
        <v>175</v>
      </c>
      <c r="AU160" s="154" t="s">
        <v>95</v>
      </c>
      <c r="AY160" s="20" t="s">
        <v>173</v>
      </c>
      <c r="BE160" s="155">
        <f>IF(N160="základní",J160,0)</f>
        <v>0</v>
      </c>
      <c r="BF160" s="155">
        <f>IF(N160="snížená",J160,0)</f>
        <v>0</v>
      </c>
      <c r="BG160" s="155">
        <f>IF(N160="zákl. přenesená",J160,0)</f>
        <v>0</v>
      </c>
      <c r="BH160" s="155">
        <f>IF(N160="sníž. přenesená",J160,0)</f>
        <v>0</v>
      </c>
      <c r="BI160" s="155">
        <f>IF(N160="nulová",J160,0)</f>
        <v>0</v>
      </c>
      <c r="BJ160" s="20" t="s">
        <v>93</v>
      </c>
      <c r="BK160" s="155">
        <f>ROUND(I160*H160,2)</f>
        <v>0</v>
      </c>
      <c r="BL160" s="20" t="s">
        <v>180</v>
      </c>
      <c r="BM160" s="154" t="s">
        <v>5478</v>
      </c>
    </row>
    <row r="161" spans="2:65" s="35" customFormat="1" ht="24.2" customHeight="1">
      <c r="B161" s="34"/>
      <c r="C161" s="144" t="s">
        <v>487</v>
      </c>
      <c r="D161" s="144" t="s">
        <v>175</v>
      </c>
      <c r="E161" s="145" t="s">
        <v>5479</v>
      </c>
      <c r="F161" s="146" t="s">
        <v>5447</v>
      </c>
      <c r="G161" s="147" t="s">
        <v>270</v>
      </c>
      <c r="H161" s="148">
        <v>0.5</v>
      </c>
      <c r="I161" s="3"/>
      <c r="J161" s="149">
        <f>ROUND(I161*H161,2)</f>
        <v>0</v>
      </c>
      <c r="K161" s="146" t="s">
        <v>1</v>
      </c>
      <c r="L161" s="34"/>
      <c r="M161" s="150" t="s">
        <v>1</v>
      </c>
      <c r="N161" s="151" t="s">
        <v>50</v>
      </c>
      <c r="P161" s="152">
        <f>O161*H161</f>
        <v>0</v>
      </c>
      <c r="Q161" s="152">
        <v>0</v>
      </c>
      <c r="R161" s="152">
        <f>Q161*H161</f>
        <v>0</v>
      </c>
      <c r="S161" s="152">
        <v>0</v>
      </c>
      <c r="T161" s="153">
        <f>S161*H161</f>
        <v>0</v>
      </c>
      <c r="AR161" s="154" t="s">
        <v>180</v>
      </c>
      <c r="AT161" s="154" t="s">
        <v>175</v>
      </c>
      <c r="AU161" s="154" t="s">
        <v>95</v>
      </c>
      <c r="AY161" s="20" t="s">
        <v>173</v>
      </c>
      <c r="BE161" s="155">
        <f>IF(N161="základní",J161,0)</f>
        <v>0</v>
      </c>
      <c r="BF161" s="155">
        <f>IF(N161="snížená",J161,0)</f>
        <v>0</v>
      </c>
      <c r="BG161" s="155">
        <f>IF(N161="zákl. přenesená",J161,0)</f>
        <v>0</v>
      </c>
      <c r="BH161" s="155">
        <f>IF(N161="sníž. přenesená",J161,0)</f>
        <v>0</v>
      </c>
      <c r="BI161" s="155">
        <f>IF(N161="nulová",J161,0)</f>
        <v>0</v>
      </c>
      <c r="BJ161" s="20" t="s">
        <v>93</v>
      </c>
      <c r="BK161" s="155">
        <f>ROUND(I161*H161,2)</f>
        <v>0</v>
      </c>
      <c r="BL161" s="20" t="s">
        <v>180</v>
      </c>
      <c r="BM161" s="154" t="s">
        <v>5480</v>
      </c>
    </row>
    <row r="162" spans="2:65" s="35" customFormat="1" ht="58.5">
      <c r="B162" s="34"/>
      <c r="D162" s="161" t="s">
        <v>371</v>
      </c>
      <c r="F162" s="187" t="s">
        <v>5481</v>
      </c>
      <c r="L162" s="34"/>
      <c r="M162" s="158"/>
      <c r="T162" s="62"/>
      <c r="AT162" s="20" t="s">
        <v>371</v>
      </c>
      <c r="AU162" s="20" t="s">
        <v>95</v>
      </c>
    </row>
    <row r="163" spans="2:65" s="35" customFormat="1" ht="37.9" customHeight="1">
      <c r="B163" s="34"/>
      <c r="C163" s="144" t="s">
        <v>494</v>
      </c>
      <c r="D163" s="144" t="s">
        <v>175</v>
      </c>
      <c r="E163" s="145" t="s">
        <v>5482</v>
      </c>
      <c r="F163" s="146" t="s">
        <v>5451</v>
      </c>
      <c r="G163" s="147" t="s">
        <v>270</v>
      </c>
      <c r="H163" s="148">
        <v>1</v>
      </c>
      <c r="I163" s="3"/>
      <c r="J163" s="149">
        <f>ROUND(I163*H163,2)</f>
        <v>0</v>
      </c>
      <c r="K163" s="146" t="s">
        <v>1</v>
      </c>
      <c r="L163" s="34"/>
      <c r="M163" s="150" t="s">
        <v>1</v>
      </c>
      <c r="N163" s="151" t="s">
        <v>50</v>
      </c>
      <c r="P163" s="152">
        <f>O163*H163</f>
        <v>0</v>
      </c>
      <c r="Q163" s="152">
        <v>0</v>
      </c>
      <c r="R163" s="152">
        <f>Q163*H163</f>
        <v>0</v>
      </c>
      <c r="S163" s="152">
        <v>0</v>
      </c>
      <c r="T163" s="153">
        <f>S163*H163</f>
        <v>0</v>
      </c>
      <c r="AR163" s="154" t="s">
        <v>180</v>
      </c>
      <c r="AT163" s="154" t="s">
        <v>175</v>
      </c>
      <c r="AU163" s="154" t="s">
        <v>95</v>
      </c>
      <c r="AY163" s="20" t="s">
        <v>173</v>
      </c>
      <c r="BE163" s="155">
        <f>IF(N163="základní",J163,0)</f>
        <v>0</v>
      </c>
      <c r="BF163" s="155">
        <f>IF(N163="snížená",J163,0)</f>
        <v>0</v>
      </c>
      <c r="BG163" s="155">
        <f>IF(N163="zákl. přenesená",J163,0)</f>
        <v>0</v>
      </c>
      <c r="BH163" s="155">
        <f>IF(N163="sníž. přenesená",J163,0)</f>
        <v>0</v>
      </c>
      <c r="BI163" s="155">
        <f>IF(N163="nulová",J163,0)</f>
        <v>0</v>
      </c>
      <c r="BJ163" s="20" t="s">
        <v>93</v>
      </c>
      <c r="BK163" s="155">
        <f>ROUND(I163*H163,2)</f>
        <v>0</v>
      </c>
      <c r="BL163" s="20" t="s">
        <v>180</v>
      </c>
      <c r="BM163" s="154" t="s">
        <v>5483</v>
      </c>
    </row>
    <row r="164" spans="2:65" s="35" customFormat="1" ht="24.2" customHeight="1">
      <c r="B164" s="34"/>
      <c r="C164" s="144" t="s">
        <v>521</v>
      </c>
      <c r="D164" s="144" t="s">
        <v>175</v>
      </c>
      <c r="E164" s="145" t="s">
        <v>5484</v>
      </c>
      <c r="F164" s="146" t="s">
        <v>5485</v>
      </c>
      <c r="G164" s="147" t="s">
        <v>5461</v>
      </c>
      <c r="H164" s="148">
        <v>2.5</v>
      </c>
      <c r="I164" s="3"/>
      <c r="J164" s="149">
        <f>ROUND(I164*H164,2)</f>
        <v>0</v>
      </c>
      <c r="K164" s="146" t="s">
        <v>1</v>
      </c>
      <c r="L164" s="34"/>
      <c r="M164" s="150" t="s">
        <v>1</v>
      </c>
      <c r="N164" s="151" t="s">
        <v>50</v>
      </c>
      <c r="P164" s="152">
        <f>O164*H164</f>
        <v>0</v>
      </c>
      <c r="Q164" s="152">
        <v>0</v>
      </c>
      <c r="R164" s="152">
        <f>Q164*H164</f>
        <v>0</v>
      </c>
      <c r="S164" s="152">
        <v>0</v>
      </c>
      <c r="T164" s="153">
        <f>S164*H164</f>
        <v>0</v>
      </c>
      <c r="AR164" s="154" t="s">
        <v>180</v>
      </c>
      <c r="AT164" s="154" t="s">
        <v>175</v>
      </c>
      <c r="AU164" s="154" t="s">
        <v>95</v>
      </c>
      <c r="AY164" s="20" t="s">
        <v>173</v>
      </c>
      <c r="BE164" s="155">
        <f>IF(N164="základní",J164,0)</f>
        <v>0</v>
      </c>
      <c r="BF164" s="155">
        <f>IF(N164="snížená",J164,0)</f>
        <v>0</v>
      </c>
      <c r="BG164" s="155">
        <f>IF(N164="zákl. přenesená",J164,0)</f>
        <v>0</v>
      </c>
      <c r="BH164" s="155">
        <f>IF(N164="sníž. přenesená",J164,0)</f>
        <v>0</v>
      </c>
      <c r="BI164" s="155">
        <f>IF(N164="nulová",J164,0)</f>
        <v>0</v>
      </c>
      <c r="BJ164" s="20" t="s">
        <v>93</v>
      </c>
      <c r="BK164" s="155">
        <f>ROUND(I164*H164,2)</f>
        <v>0</v>
      </c>
      <c r="BL164" s="20" t="s">
        <v>180</v>
      </c>
      <c r="BM164" s="154" t="s">
        <v>5486</v>
      </c>
    </row>
    <row r="165" spans="2:65" s="35" customFormat="1" ht="24.2" customHeight="1">
      <c r="B165" s="34"/>
      <c r="C165" s="144" t="s">
        <v>528</v>
      </c>
      <c r="D165" s="144" t="s">
        <v>175</v>
      </c>
      <c r="E165" s="145" t="s">
        <v>5487</v>
      </c>
      <c r="F165" s="146" t="s">
        <v>5488</v>
      </c>
      <c r="G165" s="147" t="s">
        <v>5461</v>
      </c>
      <c r="H165" s="148">
        <v>0.5</v>
      </c>
      <c r="I165" s="3"/>
      <c r="J165" s="149">
        <f>ROUND(I165*H165,2)</f>
        <v>0</v>
      </c>
      <c r="K165" s="146" t="s">
        <v>1</v>
      </c>
      <c r="L165" s="34"/>
      <c r="M165" s="150" t="s">
        <v>1</v>
      </c>
      <c r="N165" s="151" t="s">
        <v>50</v>
      </c>
      <c r="P165" s="152">
        <f>O165*H165</f>
        <v>0</v>
      </c>
      <c r="Q165" s="152">
        <v>0</v>
      </c>
      <c r="R165" s="152">
        <f>Q165*H165</f>
        <v>0</v>
      </c>
      <c r="S165" s="152">
        <v>0</v>
      </c>
      <c r="T165" s="153">
        <f>S165*H165</f>
        <v>0</v>
      </c>
      <c r="AR165" s="154" t="s">
        <v>180</v>
      </c>
      <c r="AT165" s="154" t="s">
        <v>175</v>
      </c>
      <c r="AU165" s="154" t="s">
        <v>95</v>
      </c>
      <c r="AY165" s="20" t="s">
        <v>173</v>
      </c>
      <c r="BE165" s="155">
        <f>IF(N165="základní",J165,0)</f>
        <v>0</v>
      </c>
      <c r="BF165" s="155">
        <f>IF(N165="snížená",J165,0)</f>
        <v>0</v>
      </c>
      <c r="BG165" s="155">
        <f>IF(N165="zákl. přenesená",J165,0)</f>
        <v>0</v>
      </c>
      <c r="BH165" s="155">
        <f>IF(N165="sníž. přenesená",J165,0)</f>
        <v>0</v>
      </c>
      <c r="BI165" s="155">
        <f>IF(N165="nulová",J165,0)</f>
        <v>0</v>
      </c>
      <c r="BJ165" s="20" t="s">
        <v>93</v>
      </c>
      <c r="BK165" s="155">
        <f>ROUND(I165*H165,2)</f>
        <v>0</v>
      </c>
      <c r="BL165" s="20" t="s">
        <v>180</v>
      </c>
      <c r="BM165" s="154" t="s">
        <v>5489</v>
      </c>
    </row>
    <row r="166" spans="2:65" s="133" customFormat="1" ht="22.9" customHeight="1">
      <c r="B166" s="132"/>
      <c r="D166" s="134" t="s">
        <v>84</v>
      </c>
      <c r="E166" s="142" t="s">
        <v>4726</v>
      </c>
      <c r="F166" s="142" t="s">
        <v>5490</v>
      </c>
      <c r="J166" s="143">
        <f>BK166</f>
        <v>0</v>
      </c>
      <c r="L166" s="132"/>
      <c r="M166" s="137"/>
      <c r="P166" s="138">
        <f>SUM(P167:P171)</f>
        <v>0</v>
      </c>
      <c r="R166" s="138">
        <f>SUM(R167:R171)</f>
        <v>0</v>
      </c>
      <c r="T166" s="139">
        <f>SUM(T167:T171)</f>
        <v>0</v>
      </c>
      <c r="AR166" s="134" t="s">
        <v>93</v>
      </c>
      <c r="AT166" s="140" t="s">
        <v>84</v>
      </c>
      <c r="AU166" s="140" t="s">
        <v>93</v>
      </c>
      <c r="AY166" s="134" t="s">
        <v>173</v>
      </c>
      <c r="BK166" s="141">
        <f>SUM(BK167:BK171)</f>
        <v>0</v>
      </c>
    </row>
    <row r="167" spans="2:65" s="35" customFormat="1" ht="24.2" customHeight="1">
      <c r="B167" s="34"/>
      <c r="C167" s="144" t="s">
        <v>533</v>
      </c>
      <c r="D167" s="144" t="s">
        <v>175</v>
      </c>
      <c r="E167" s="145" t="s">
        <v>5491</v>
      </c>
      <c r="F167" s="146" t="s">
        <v>5492</v>
      </c>
      <c r="G167" s="147" t="s">
        <v>1464</v>
      </c>
      <c r="H167" s="148">
        <v>1</v>
      </c>
      <c r="I167" s="3"/>
      <c r="J167" s="149">
        <f>ROUND(I167*H167,2)</f>
        <v>0</v>
      </c>
      <c r="K167" s="146" t="s">
        <v>1</v>
      </c>
      <c r="L167" s="34"/>
      <c r="M167" s="150" t="s">
        <v>1</v>
      </c>
      <c r="N167" s="151" t="s">
        <v>50</v>
      </c>
      <c r="P167" s="152">
        <f>O167*H167</f>
        <v>0</v>
      </c>
      <c r="Q167" s="152">
        <v>0</v>
      </c>
      <c r="R167" s="152">
        <f>Q167*H167</f>
        <v>0</v>
      </c>
      <c r="S167" s="152">
        <v>0</v>
      </c>
      <c r="T167" s="153">
        <f>S167*H167</f>
        <v>0</v>
      </c>
      <c r="AR167" s="154" t="s">
        <v>180</v>
      </c>
      <c r="AT167" s="154" t="s">
        <v>175</v>
      </c>
      <c r="AU167" s="154" t="s">
        <v>95</v>
      </c>
      <c r="AY167" s="20" t="s">
        <v>173</v>
      </c>
      <c r="BE167" s="155">
        <f>IF(N167="základní",J167,0)</f>
        <v>0</v>
      </c>
      <c r="BF167" s="155">
        <f>IF(N167="snížená",J167,0)</f>
        <v>0</v>
      </c>
      <c r="BG167" s="155">
        <f>IF(N167="zákl. přenesená",J167,0)</f>
        <v>0</v>
      </c>
      <c r="BH167" s="155">
        <f>IF(N167="sníž. přenesená",J167,0)</f>
        <v>0</v>
      </c>
      <c r="BI167" s="155">
        <f>IF(N167="nulová",J167,0)</f>
        <v>0</v>
      </c>
      <c r="BJ167" s="20" t="s">
        <v>93</v>
      </c>
      <c r="BK167" s="155">
        <f>ROUND(I167*H167,2)</f>
        <v>0</v>
      </c>
      <c r="BL167" s="20" t="s">
        <v>180</v>
      </c>
      <c r="BM167" s="154" t="s">
        <v>5493</v>
      </c>
    </row>
    <row r="168" spans="2:65" s="35" customFormat="1" ht="24.2" customHeight="1">
      <c r="B168" s="34"/>
      <c r="C168" s="144" t="s">
        <v>561</v>
      </c>
      <c r="D168" s="144" t="s">
        <v>175</v>
      </c>
      <c r="E168" s="145" t="s">
        <v>5494</v>
      </c>
      <c r="F168" s="146" t="s">
        <v>5495</v>
      </c>
      <c r="G168" s="147" t="s">
        <v>1464</v>
      </c>
      <c r="H168" s="148">
        <v>1</v>
      </c>
      <c r="I168" s="3"/>
      <c r="J168" s="149">
        <f>ROUND(I168*H168,2)</f>
        <v>0</v>
      </c>
      <c r="K168" s="146" t="s">
        <v>1</v>
      </c>
      <c r="L168" s="34"/>
      <c r="M168" s="150" t="s">
        <v>1</v>
      </c>
      <c r="N168" s="151" t="s">
        <v>50</v>
      </c>
      <c r="P168" s="152">
        <f>O168*H168</f>
        <v>0</v>
      </c>
      <c r="Q168" s="152">
        <v>0</v>
      </c>
      <c r="R168" s="152">
        <f>Q168*H168</f>
        <v>0</v>
      </c>
      <c r="S168" s="152">
        <v>0</v>
      </c>
      <c r="T168" s="153">
        <f>S168*H168</f>
        <v>0</v>
      </c>
      <c r="AR168" s="154" t="s">
        <v>180</v>
      </c>
      <c r="AT168" s="154" t="s">
        <v>175</v>
      </c>
      <c r="AU168" s="154" t="s">
        <v>95</v>
      </c>
      <c r="AY168" s="20" t="s">
        <v>173</v>
      </c>
      <c r="BE168" s="155">
        <f>IF(N168="základní",J168,0)</f>
        <v>0</v>
      </c>
      <c r="BF168" s="155">
        <f>IF(N168="snížená",J168,0)</f>
        <v>0</v>
      </c>
      <c r="BG168" s="155">
        <f>IF(N168="zákl. přenesená",J168,0)</f>
        <v>0</v>
      </c>
      <c r="BH168" s="155">
        <f>IF(N168="sníž. přenesená",J168,0)</f>
        <v>0</v>
      </c>
      <c r="BI168" s="155">
        <f>IF(N168="nulová",J168,0)</f>
        <v>0</v>
      </c>
      <c r="BJ168" s="20" t="s">
        <v>93</v>
      </c>
      <c r="BK168" s="155">
        <f>ROUND(I168*H168,2)</f>
        <v>0</v>
      </c>
      <c r="BL168" s="20" t="s">
        <v>180</v>
      </c>
      <c r="BM168" s="154" t="s">
        <v>5496</v>
      </c>
    </row>
    <row r="169" spans="2:65" s="35" customFormat="1" ht="24.2" customHeight="1">
      <c r="B169" s="34"/>
      <c r="C169" s="144" t="s">
        <v>566</v>
      </c>
      <c r="D169" s="144" t="s">
        <v>175</v>
      </c>
      <c r="E169" s="145" t="s">
        <v>5497</v>
      </c>
      <c r="F169" s="146" t="s">
        <v>5447</v>
      </c>
      <c r="G169" s="147" t="s">
        <v>270</v>
      </c>
      <c r="H169" s="148">
        <v>0.5</v>
      </c>
      <c r="I169" s="3"/>
      <c r="J169" s="149">
        <f>ROUND(I169*H169,2)</f>
        <v>0</v>
      </c>
      <c r="K169" s="146" t="s">
        <v>1</v>
      </c>
      <c r="L169" s="34"/>
      <c r="M169" s="150" t="s">
        <v>1</v>
      </c>
      <c r="N169" s="151" t="s">
        <v>50</v>
      </c>
      <c r="P169" s="152">
        <f>O169*H169</f>
        <v>0</v>
      </c>
      <c r="Q169" s="152">
        <v>0</v>
      </c>
      <c r="R169" s="152">
        <f>Q169*H169</f>
        <v>0</v>
      </c>
      <c r="S169" s="152">
        <v>0</v>
      </c>
      <c r="T169" s="153">
        <f>S169*H169</f>
        <v>0</v>
      </c>
      <c r="AR169" s="154" t="s">
        <v>180</v>
      </c>
      <c r="AT169" s="154" t="s">
        <v>175</v>
      </c>
      <c r="AU169" s="154" t="s">
        <v>95</v>
      </c>
      <c r="AY169" s="20" t="s">
        <v>173</v>
      </c>
      <c r="BE169" s="155">
        <f>IF(N169="základní",J169,0)</f>
        <v>0</v>
      </c>
      <c r="BF169" s="155">
        <f>IF(N169="snížená",J169,0)</f>
        <v>0</v>
      </c>
      <c r="BG169" s="155">
        <f>IF(N169="zákl. přenesená",J169,0)</f>
        <v>0</v>
      </c>
      <c r="BH169" s="155">
        <f>IF(N169="sníž. přenesená",J169,0)</f>
        <v>0</v>
      </c>
      <c r="BI169" s="155">
        <f>IF(N169="nulová",J169,0)</f>
        <v>0</v>
      </c>
      <c r="BJ169" s="20" t="s">
        <v>93</v>
      </c>
      <c r="BK169" s="155">
        <f>ROUND(I169*H169,2)</f>
        <v>0</v>
      </c>
      <c r="BL169" s="20" t="s">
        <v>180</v>
      </c>
      <c r="BM169" s="154" t="s">
        <v>5498</v>
      </c>
    </row>
    <row r="170" spans="2:65" s="35" customFormat="1" ht="58.5">
      <c r="B170" s="34"/>
      <c r="D170" s="161" t="s">
        <v>371</v>
      </c>
      <c r="F170" s="187" t="s">
        <v>5481</v>
      </c>
      <c r="L170" s="34"/>
      <c r="M170" s="158"/>
      <c r="T170" s="62"/>
      <c r="AT170" s="20" t="s">
        <v>371</v>
      </c>
      <c r="AU170" s="20" t="s">
        <v>95</v>
      </c>
    </row>
    <row r="171" spans="2:65" s="35" customFormat="1" ht="24.2" customHeight="1">
      <c r="B171" s="34"/>
      <c r="C171" s="144" t="s">
        <v>578</v>
      </c>
      <c r="D171" s="144" t="s">
        <v>175</v>
      </c>
      <c r="E171" s="145" t="s">
        <v>5499</v>
      </c>
      <c r="F171" s="146" t="s">
        <v>5488</v>
      </c>
      <c r="G171" s="147" t="s">
        <v>5461</v>
      </c>
      <c r="H171" s="148">
        <v>1</v>
      </c>
      <c r="I171" s="3"/>
      <c r="J171" s="149">
        <f>ROUND(I171*H171,2)</f>
        <v>0</v>
      </c>
      <c r="K171" s="146" t="s">
        <v>1</v>
      </c>
      <c r="L171" s="34"/>
      <c r="M171" s="150" t="s">
        <v>1</v>
      </c>
      <c r="N171" s="151" t="s">
        <v>50</v>
      </c>
      <c r="P171" s="152">
        <f>O171*H171</f>
        <v>0</v>
      </c>
      <c r="Q171" s="152">
        <v>0</v>
      </c>
      <c r="R171" s="152">
        <f>Q171*H171</f>
        <v>0</v>
      </c>
      <c r="S171" s="152">
        <v>0</v>
      </c>
      <c r="T171" s="153">
        <f>S171*H171</f>
        <v>0</v>
      </c>
      <c r="AR171" s="154" t="s">
        <v>180</v>
      </c>
      <c r="AT171" s="154" t="s">
        <v>175</v>
      </c>
      <c r="AU171" s="154" t="s">
        <v>95</v>
      </c>
      <c r="AY171" s="20" t="s">
        <v>173</v>
      </c>
      <c r="BE171" s="155">
        <f>IF(N171="základní",J171,0)</f>
        <v>0</v>
      </c>
      <c r="BF171" s="155">
        <f>IF(N171="snížená",J171,0)</f>
        <v>0</v>
      </c>
      <c r="BG171" s="155">
        <f>IF(N171="zákl. přenesená",J171,0)</f>
        <v>0</v>
      </c>
      <c r="BH171" s="155">
        <f>IF(N171="sníž. přenesená",J171,0)</f>
        <v>0</v>
      </c>
      <c r="BI171" s="155">
        <f>IF(N171="nulová",J171,0)</f>
        <v>0</v>
      </c>
      <c r="BJ171" s="20" t="s">
        <v>93</v>
      </c>
      <c r="BK171" s="155">
        <f>ROUND(I171*H171,2)</f>
        <v>0</v>
      </c>
      <c r="BL171" s="20" t="s">
        <v>180</v>
      </c>
      <c r="BM171" s="154" t="s">
        <v>5500</v>
      </c>
    </row>
    <row r="172" spans="2:65" s="133" customFormat="1" ht="22.9" customHeight="1">
      <c r="B172" s="132"/>
      <c r="D172" s="134" t="s">
        <v>84</v>
      </c>
      <c r="E172" s="142" t="s">
        <v>773</v>
      </c>
      <c r="F172" s="142" t="s">
        <v>5501</v>
      </c>
      <c r="J172" s="143">
        <f>BK172</f>
        <v>0</v>
      </c>
      <c r="L172" s="132"/>
      <c r="M172" s="137"/>
      <c r="P172" s="138">
        <f>SUM(P173:P185)</f>
        <v>0</v>
      </c>
      <c r="R172" s="138">
        <f>SUM(R173:R185)</f>
        <v>0</v>
      </c>
      <c r="T172" s="139">
        <f>SUM(T173:T185)</f>
        <v>0</v>
      </c>
      <c r="AR172" s="134" t="s">
        <v>93</v>
      </c>
      <c r="AT172" s="140" t="s">
        <v>84</v>
      </c>
      <c r="AU172" s="140" t="s">
        <v>93</v>
      </c>
      <c r="AY172" s="134" t="s">
        <v>173</v>
      </c>
      <c r="BK172" s="141">
        <f>SUM(BK173:BK185)</f>
        <v>0</v>
      </c>
    </row>
    <row r="173" spans="2:65" s="35" customFormat="1" ht="24.2" customHeight="1">
      <c r="B173" s="34"/>
      <c r="C173" s="144" t="s">
        <v>583</v>
      </c>
      <c r="D173" s="144" t="s">
        <v>175</v>
      </c>
      <c r="E173" s="145" t="s">
        <v>5502</v>
      </c>
      <c r="F173" s="146" t="s">
        <v>5503</v>
      </c>
      <c r="G173" s="147" t="s">
        <v>1464</v>
      </c>
      <c r="H173" s="148">
        <v>1</v>
      </c>
      <c r="I173" s="3"/>
      <c r="J173" s="149">
        <f t="shared" ref="J173:J185" si="20">ROUND(I173*H173,2)</f>
        <v>0</v>
      </c>
      <c r="K173" s="146" t="s">
        <v>1</v>
      </c>
      <c r="L173" s="34"/>
      <c r="M173" s="150" t="s">
        <v>1</v>
      </c>
      <c r="N173" s="151" t="s">
        <v>50</v>
      </c>
      <c r="P173" s="152">
        <f t="shared" ref="P173:P185" si="21">O173*H173</f>
        <v>0</v>
      </c>
      <c r="Q173" s="152">
        <v>0</v>
      </c>
      <c r="R173" s="152">
        <f t="shared" ref="R173:R185" si="22">Q173*H173</f>
        <v>0</v>
      </c>
      <c r="S173" s="152">
        <v>0</v>
      </c>
      <c r="T173" s="153">
        <f t="shared" ref="T173:T185" si="23">S173*H173</f>
        <v>0</v>
      </c>
      <c r="AR173" s="154" t="s">
        <v>180</v>
      </c>
      <c r="AT173" s="154" t="s">
        <v>175</v>
      </c>
      <c r="AU173" s="154" t="s">
        <v>95</v>
      </c>
      <c r="AY173" s="20" t="s">
        <v>173</v>
      </c>
      <c r="BE173" s="155">
        <f t="shared" ref="BE173:BE185" si="24">IF(N173="základní",J173,0)</f>
        <v>0</v>
      </c>
      <c r="BF173" s="155">
        <f t="shared" ref="BF173:BF185" si="25">IF(N173="snížená",J173,0)</f>
        <v>0</v>
      </c>
      <c r="BG173" s="155">
        <f t="shared" ref="BG173:BG185" si="26">IF(N173="zákl. přenesená",J173,0)</f>
        <v>0</v>
      </c>
      <c r="BH173" s="155">
        <f t="shared" ref="BH173:BH185" si="27">IF(N173="sníž. přenesená",J173,0)</f>
        <v>0</v>
      </c>
      <c r="BI173" s="155">
        <f t="shared" ref="BI173:BI185" si="28">IF(N173="nulová",J173,0)</f>
        <v>0</v>
      </c>
      <c r="BJ173" s="20" t="s">
        <v>93</v>
      </c>
      <c r="BK173" s="155">
        <f t="shared" ref="BK173:BK185" si="29">ROUND(I173*H173,2)</f>
        <v>0</v>
      </c>
      <c r="BL173" s="20" t="s">
        <v>180</v>
      </c>
      <c r="BM173" s="154" t="s">
        <v>5504</v>
      </c>
    </row>
    <row r="174" spans="2:65" s="35" customFormat="1" ht="16.5" customHeight="1">
      <c r="B174" s="34"/>
      <c r="C174" s="144" t="s">
        <v>597</v>
      </c>
      <c r="D174" s="144" t="s">
        <v>175</v>
      </c>
      <c r="E174" s="145" t="s">
        <v>5505</v>
      </c>
      <c r="F174" s="146" t="s">
        <v>5506</v>
      </c>
      <c r="G174" s="147" t="s">
        <v>1464</v>
      </c>
      <c r="H174" s="148">
        <v>2</v>
      </c>
      <c r="I174" s="3"/>
      <c r="J174" s="149">
        <f t="shared" si="20"/>
        <v>0</v>
      </c>
      <c r="K174" s="146" t="s">
        <v>1</v>
      </c>
      <c r="L174" s="34"/>
      <c r="M174" s="150" t="s">
        <v>1</v>
      </c>
      <c r="N174" s="151" t="s">
        <v>50</v>
      </c>
      <c r="P174" s="152">
        <f t="shared" si="21"/>
        <v>0</v>
      </c>
      <c r="Q174" s="152">
        <v>0</v>
      </c>
      <c r="R174" s="152">
        <f t="shared" si="22"/>
        <v>0</v>
      </c>
      <c r="S174" s="152">
        <v>0</v>
      </c>
      <c r="T174" s="153">
        <f t="shared" si="23"/>
        <v>0</v>
      </c>
      <c r="AR174" s="154" t="s">
        <v>180</v>
      </c>
      <c r="AT174" s="154" t="s">
        <v>175</v>
      </c>
      <c r="AU174" s="154" t="s">
        <v>95</v>
      </c>
      <c r="AY174" s="20" t="s">
        <v>173</v>
      </c>
      <c r="BE174" s="155">
        <f t="shared" si="24"/>
        <v>0</v>
      </c>
      <c r="BF174" s="155">
        <f t="shared" si="25"/>
        <v>0</v>
      </c>
      <c r="BG174" s="155">
        <f t="shared" si="26"/>
        <v>0</v>
      </c>
      <c r="BH174" s="155">
        <f t="shared" si="27"/>
        <v>0</v>
      </c>
      <c r="BI174" s="155">
        <f t="shared" si="28"/>
        <v>0</v>
      </c>
      <c r="BJ174" s="20" t="s">
        <v>93</v>
      </c>
      <c r="BK174" s="155">
        <f t="shared" si="29"/>
        <v>0</v>
      </c>
      <c r="BL174" s="20" t="s">
        <v>180</v>
      </c>
      <c r="BM174" s="154" t="s">
        <v>5507</v>
      </c>
    </row>
    <row r="175" spans="2:65" s="35" customFormat="1" ht="16.5" customHeight="1">
      <c r="B175" s="34"/>
      <c r="C175" s="144" t="s">
        <v>604</v>
      </c>
      <c r="D175" s="144" t="s">
        <v>175</v>
      </c>
      <c r="E175" s="145" t="s">
        <v>5508</v>
      </c>
      <c r="F175" s="146" t="s">
        <v>5509</v>
      </c>
      <c r="G175" s="147" t="s">
        <v>1464</v>
      </c>
      <c r="H175" s="148">
        <v>1</v>
      </c>
      <c r="I175" s="3"/>
      <c r="J175" s="149">
        <f t="shared" si="20"/>
        <v>0</v>
      </c>
      <c r="K175" s="146" t="s">
        <v>1</v>
      </c>
      <c r="L175" s="34"/>
      <c r="M175" s="150" t="s">
        <v>1</v>
      </c>
      <c r="N175" s="151" t="s">
        <v>50</v>
      </c>
      <c r="P175" s="152">
        <f t="shared" si="21"/>
        <v>0</v>
      </c>
      <c r="Q175" s="152">
        <v>0</v>
      </c>
      <c r="R175" s="152">
        <f t="shared" si="22"/>
        <v>0</v>
      </c>
      <c r="S175" s="152">
        <v>0</v>
      </c>
      <c r="T175" s="153">
        <f t="shared" si="23"/>
        <v>0</v>
      </c>
      <c r="AR175" s="154" t="s">
        <v>180</v>
      </c>
      <c r="AT175" s="154" t="s">
        <v>175</v>
      </c>
      <c r="AU175" s="154" t="s">
        <v>95</v>
      </c>
      <c r="AY175" s="20" t="s">
        <v>173</v>
      </c>
      <c r="BE175" s="155">
        <f t="shared" si="24"/>
        <v>0</v>
      </c>
      <c r="BF175" s="155">
        <f t="shared" si="25"/>
        <v>0</v>
      </c>
      <c r="BG175" s="155">
        <f t="shared" si="26"/>
        <v>0</v>
      </c>
      <c r="BH175" s="155">
        <f t="shared" si="27"/>
        <v>0</v>
      </c>
      <c r="BI175" s="155">
        <f t="shared" si="28"/>
        <v>0</v>
      </c>
      <c r="BJ175" s="20" t="s">
        <v>93</v>
      </c>
      <c r="BK175" s="155">
        <f t="shared" si="29"/>
        <v>0</v>
      </c>
      <c r="BL175" s="20" t="s">
        <v>180</v>
      </c>
      <c r="BM175" s="154" t="s">
        <v>5510</v>
      </c>
    </row>
    <row r="176" spans="2:65" s="35" customFormat="1" ht="24.2" customHeight="1">
      <c r="B176" s="34"/>
      <c r="C176" s="144" t="s">
        <v>615</v>
      </c>
      <c r="D176" s="144" t="s">
        <v>175</v>
      </c>
      <c r="E176" s="145" t="s">
        <v>5511</v>
      </c>
      <c r="F176" s="146" t="s">
        <v>5512</v>
      </c>
      <c r="G176" s="147" t="s">
        <v>1464</v>
      </c>
      <c r="H176" s="148">
        <v>1</v>
      </c>
      <c r="I176" s="3"/>
      <c r="J176" s="149">
        <f t="shared" si="20"/>
        <v>0</v>
      </c>
      <c r="K176" s="146" t="s">
        <v>1</v>
      </c>
      <c r="L176" s="34"/>
      <c r="M176" s="150" t="s">
        <v>1</v>
      </c>
      <c r="N176" s="151" t="s">
        <v>50</v>
      </c>
      <c r="P176" s="152">
        <f t="shared" si="21"/>
        <v>0</v>
      </c>
      <c r="Q176" s="152">
        <v>0</v>
      </c>
      <c r="R176" s="152">
        <f t="shared" si="22"/>
        <v>0</v>
      </c>
      <c r="S176" s="152">
        <v>0</v>
      </c>
      <c r="T176" s="153">
        <f t="shared" si="23"/>
        <v>0</v>
      </c>
      <c r="AR176" s="154" t="s">
        <v>180</v>
      </c>
      <c r="AT176" s="154" t="s">
        <v>175</v>
      </c>
      <c r="AU176" s="154" t="s">
        <v>95</v>
      </c>
      <c r="AY176" s="20" t="s">
        <v>173</v>
      </c>
      <c r="BE176" s="155">
        <f t="shared" si="24"/>
        <v>0</v>
      </c>
      <c r="BF176" s="155">
        <f t="shared" si="25"/>
        <v>0</v>
      </c>
      <c r="BG176" s="155">
        <f t="shared" si="26"/>
        <v>0</v>
      </c>
      <c r="BH176" s="155">
        <f t="shared" si="27"/>
        <v>0</v>
      </c>
      <c r="BI176" s="155">
        <f t="shared" si="28"/>
        <v>0</v>
      </c>
      <c r="BJ176" s="20" t="s">
        <v>93</v>
      </c>
      <c r="BK176" s="155">
        <f t="shared" si="29"/>
        <v>0</v>
      </c>
      <c r="BL176" s="20" t="s">
        <v>180</v>
      </c>
      <c r="BM176" s="154" t="s">
        <v>5513</v>
      </c>
    </row>
    <row r="177" spans="2:65" s="35" customFormat="1" ht="24.2" customHeight="1">
      <c r="B177" s="34"/>
      <c r="C177" s="144" t="s">
        <v>626</v>
      </c>
      <c r="D177" s="144" t="s">
        <v>175</v>
      </c>
      <c r="E177" s="145" t="s">
        <v>5514</v>
      </c>
      <c r="F177" s="146" t="s">
        <v>5515</v>
      </c>
      <c r="G177" s="147" t="s">
        <v>1464</v>
      </c>
      <c r="H177" s="148">
        <v>2</v>
      </c>
      <c r="I177" s="3"/>
      <c r="J177" s="149">
        <f t="shared" si="20"/>
        <v>0</v>
      </c>
      <c r="K177" s="146" t="s">
        <v>1</v>
      </c>
      <c r="L177" s="34"/>
      <c r="M177" s="150" t="s">
        <v>1</v>
      </c>
      <c r="N177" s="151" t="s">
        <v>50</v>
      </c>
      <c r="P177" s="152">
        <f t="shared" si="21"/>
        <v>0</v>
      </c>
      <c r="Q177" s="152">
        <v>0</v>
      </c>
      <c r="R177" s="152">
        <f t="shared" si="22"/>
        <v>0</v>
      </c>
      <c r="S177" s="152">
        <v>0</v>
      </c>
      <c r="T177" s="153">
        <f t="shared" si="23"/>
        <v>0</v>
      </c>
      <c r="AR177" s="154" t="s">
        <v>180</v>
      </c>
      <c r="AT177" s="154" t="s">
        <v>175</v>
      </c>
      <c r="AU177" s="154" t="s">
        <v>95</v>
      </c>
      <c r="AY177" s="20" t="s">
        <v>173</v>
      </c>
      <c r="BE177" s="155">
        <f t="shared" si="24"/>
        <v>0</v>
      </c>
      <c r="BF177" s="155">
        <f t="shared" si="25"/>
        <v>0</v>
      </c>
      <c r="BG177" s="155">
        <f t="shared" si="26"/>
        <v>0</v>
      </c>
      <c r="BH177" s="155">
        <f t="shared" si="27"/>
        <v>0</v>
      </c>
      <c r="BI177" s="155">
        <f t="shared" si="28"/>
        <v>0</v>
      </c>
      <c r="BJ177" s="20" t="s">
        <v>93</v>
      </c>
      <c r="BK177" s="155">
        <f t="shared" si="29"/>
        <v>0</v>
      </c>
      <c r="BL177" s="20" t="s">
        <v>180</v>
      </c>
      <c r="BM177" s="154" t="s">
        <v>5516</v>
      </c>
    </row>
    <row r="178" spans="2:65" s="35" customFormat="1" ht="24.2" customHeight="1">
      <c r="B178" s="34"/>
      <c r="C178" s="144" t="s">
        <v>641</v>
      </c>
      <c r="D178" s="144" t="s">
        <v>175</v>
      </c>
      <c r="E178" s="145" t="s">
        <v>5517</v>
      </c>
      <c r="F178" s="146" t="s">
        <v>5518</v>
      </c>
      <c r="G178" s="147" t="s">
        <v>1464</v>
      </c>
      <c r="H178" s="148">
        <v>1</v>
      </c>
      <c r="I178" s="3"/>
      <c r="J178" s="149">
        <f t="shared" si="20"/>
        <v>0</v>
      </c>
      <c r="K178" s="146" t="s">
        <v>1</v>
      </c>
      <c r="L178" s="34"/>
      <c r="M178" s="150" t="s">
        <v>1</v>
      </c>
      <c r="N178" s="151" t="s">
        <v>50</v>
      </c>
      <c r="P178" s="152">
        <f t="shared" si="21"/>
        <v>0</v>
      </c>
      <c r="Q178" s="152">
        <v>0</v>
      </c>
      <c r="R178" s="152">
        <f t="shared" si="22"/>
        <v>0</v>
      </c>
      <c r="S178" s="152">
        <v>0</v>
      </c>
      <c r="T178" s="153">
        <f t="shared" si="23"/>
        <v>0</v>
      </c>
      <c r="AR178" s="154" t="s">
        <v>180</v>
      </c>
      <c r="AT178" s="154" t="s">
        <v>175</v>
      </c>
      <c r="AU178" s="154" t="s">
        <v>95</v>
      </c>
      <c r="AY178" s="20" t="s">
        <v>173</v>
      </c>
      <c r="BE178" s="155">
        <f t="shared" si="24"/>
        <v>0</v>
      </c>
      <c r="BF178" s="155">
        <f t="shared" si="25"/>
        <v>0</v>
      </c>
      <c r="BG178" s="155">
        <f t="shared" si="26"/>
        <v>0</v>
      </c>
      <c r="BH178" s="155">
        <f t="shared" si="27"/>
        <v>0</v>
      </c>
      <c r="BI178" s="155">
        <f t="shared" si="28"/>
        <v>0</v>
      </c>
      <c r="BJ178" s="20" t="s">
        <v>93</v>
      </c>
      <c r="BK178" s="155">
        <f t="shared" si="29"/>
        <v>0</v>
      </c>
      <c r="BL178" s="20" t="s">
        <v>180</v>
      </c>
      <c r="BM178" s="154" t="s">
        <v>5519</v>
      </c>
    </row>
    <row r="179" spans="2:65" s="35" customFormat="1" ht="24.2" customHeight="1">
      <c r="B179" s="34"/>
      <c r="C179" s="144" t="s">
        <v>647</v>
      </c>
      <c r="D179" s="144" t="s">
        <v>175</v>
      </c>
      <c r="E179" s="145" t="s">
        <v>5520</v>
      </c>
      <c r="F179" s="146" t="s">
        <v>5521</v>
      </c>
      <c r="G179" s="147" t="s">
        <v>1464</v>
      </c>
      <c r="H179" s="148">
        <v>1</v>
      </c>
      <c r="I179" s="3"/>
      <c r="J179" s="149">
        <f t="shared" si="20"/>
        <v>0</v>
      </c>
      <c r="K179" s="146" t="s">
        <v>1</v>
      </c>
      <c r="L179" s="34"/>
      <c r="M179" s="150" t="s">
        <v>1</v>
      </c>
      <c r="N179" s="151" t="s">
        <v>50</v>
      </c>
      <c r="P179" s="152">
        <f t="shared" si="21"/>
        <v>0</v>
      </c>
      <c r="Q179" s="152">
        <v>0</v>
      </c>
      <c r="R179" s="152">
        <f t="shared" si="22"/>
        <v>0</v>
      </c>
      <c r="S179" s="152">
        <v>0</v>
      </c>
      <c r="T179" s="153">
        <f t="shared" si="23"/>
        <v>0</v>
      </c>
      <c r="AR179" s="154" t="s">
        <v>180</v>
      </c>
      <c r="AT179" s="154" t="s">
        <v>175</v>
      </c>
      <c r="AU179" s="154" t="s">
        <v>95</v>
      </c>
      <c r="AY179" s="20" t="s">
        <v>173</v>
      </c>
      <c r="BE179" s="155">
        <f t="shared" si="24"/>
        <v>0</v>
      </c>
      <c r="BF179" s="155">
        <f t="shared" si="25"/>
        <v>0</v>
      </c>
      <c r="BG179" s="155">
        <f t="shared" si="26"/>
        <v>0</v>
      </c>
      <c r="BH179" s="155">
        <f t="shared" si="27"/>
        <v>0</v>
      </c>
      <c r="BI179" s="155">
        <f t="shared" si="28"/>
        <v>0</v>
      </c>
      <c r="BJ179" s="20" t="s">
        <v>93</v>
      </c>
      <c r="BK179" s="155">
        <f t="shared" si="29"/>
        <v>0</v>
      </c>
      <c r="BL179" s="20" t="s">
        <v>180</v>
      </c>
      <c r="BM179" s="154" t="s">
        <v>5522</v>
      </c>
    </row>
    <row r="180" spans="2:65" s="35" customFormat="1" ht="24.2" customHeight="1">
      <c r="B180" s="34"/>
      <c r="C180" s="144" t="s">
        <v>653</v>
      </c>
      <c r="D180" s="144" t="s">
        <v>175</v>
      </c>
      <c r="E180" s="145" t="s">
        <v>5523</v>
      </c>
      <c r="F180" s="146" t="s">
        <v>5426</v>
      </c>
      <c r="G180" s="147" t="s">
        <v>1464</v>
      </c>
      <c r="H180" s="148">
        <v>3</v>
      </c>
      <c r="I180" s="3"/>
      <c r="J180" s="149">
        <f t="shared" si="20"/>
        <v>0</v>
      </c>
      <c r="K180" s="146" t="s">
        <v>1</v>
      </c>
      <c r="L180" s="34"/>
      <c r="M180" s="150" t="s">
        <v>1</v>
      </c>
      <c r="N180" s="151" t="s">
        <v>50</v>
      </c>
      <c r="P180" s="152">
        <f t="shared" si="21"/>
        <v>0</v>
      </c>
      <c r="Q180" s="152">
        <v>0</v>
      </c>
      <c r="R180" s="152">
        <f t="shared" si="22"/>
        <v>0</v>
      </c>
      <c r="S180" s="152">
        <v>0</v>
      </c>
      <c r="T180" s="153">
        <f t="shared" si="23"/>
        <v>0</v>
      </c>
      <c r="AR180" s="154" t="s">
        <v>180</v>
      </c>
      <c r="AT180" s="154" t="s">
        <v>175</v>
      </c>
      <c r="AU180" s="154" t="s">
        <v>95</v>
      </c>
      <c r="AY180" s="20" t="s">
        <v>173</v>
      </c>
      <c r="BE180" s="155">
        <f t="shared" si="24"/>
        <v>0</v>
      </c>
      <c r="BF180" s="155">
        <f t="shared" si="25"/>
        <v>0</v>
      </c>
      <c r="BG180" s="155">
        <f t="shared" si="26"/>
        <v>0</v>
      </c>
      <c r="BH180" s="155">
        <f t="shared" si="27"/>
        <v>0</v>
      </c>
      <c r="BI180" s="155">
        <f t="shared" si="28"/>
        <v>0</v>
      </c>
      <c r="BJ180" s="20" t="s">
        <v>93</v>
      </c>
      <c r="BK180" s="155">
        <f t="shared" si="29"/>
        <v>0</v>
      </c>
      <c r="BL180" s="20" t="s">
        <v>180</v>
      </c>
      <c r="BM180" s="154" t="s">
        <v>5524</v>
      </c>
    </row>
    <row r="181" spans="2:65" s="35" customFormat="1" ht="24.2" customHeight="1">
      <c r="B181" s="34"/>
      <c r="C181" s="144" t="s">
        <v>658</v>
      </c>
      <c r="D181" s="144" t="s">
        <v>175</v>
      </c>
      <c r="E181" s="145" t="s">
        <v>5525</v>
      </c>
      <c r="F181" s="146" t="s">
        <v>5429</v>
      </c>
      <c r="G181" s="147" t="s">
        <v>1464</v>
      </c>
      <c r="H181" s="148">
        <v>3</v>
      </c>
      <c r="I181" s="3"/>
      <c r="J181" s="149">
        <f t="shared" si="20"/>
        <v>0</v>
      </c>
      <c r="K181" s="146" t="s">
        <v>1</v>
      </c>
      <c r="L181" s="34"/>
      <c r="M181" s="150" t="s">
        <v>1</v>
      </c>
      <c r="N181" s="151" t="s">
        <v>50</v>
      </c>
      <c r="P181" s="152">
        <f t="shared" si="21"/>
        <v>0</v>
      </c>
      <c r="Q181" s="152">
        <v>0</v>
      </c>
      <c r="R181" s="152">
        <f t="shared" si="22"/>
        <v>0</v>
      </c>
      <c r="S181" s="152">
        <v>0</v>
      </c>
      <c r="T181" s="153">
        <f t="shared" si="23"/>
        <v>0</v>
      </c>
      <c r="AR181" s="154" t="s">
        <v>180</v>
      </c>
      <c r="AT181" s="154" t="s">
        <v>175</v>
      </c>
      <c r="AU181" s="154" t="s">
        <v>95</v>
      </c>
      <c r="AY181" s="20" t="s">
        <v>173</v>
      </c>
      <c r="BE181" s="155">
        <f t="shared" si="24"/>
        <v>0</v>
      </c>
      <c r="BF181" s="155">
        <f t="shared" si="25"/>
        <v>0</v>
      </c>
      <c r="BG181" s="155">
        <f t="shared" si="26"/>
        <v>0</v>
      </c>
      <c r="BH181" s="155">
        <f t="shared" si="27"/>
        <v>0</v>
      </c>
      <c r="BI181" s="155">
        <f t="shared" si="28"/>
        <v>0</v>
      </c>
      <c r="BJ181" s="20" t="s">
        <v>93</v>
      </c>
      <c r="BK181" s="155">
        <f t="shared" si="29"/>
        <v>0</v>
      </c>
      <c r="BL181" s="20" t="s">
        <v>180</v>
      </c>
      <c r="BM181" s="154" t="s">
        <v>5526</v>
      </c>
    </row>
    <row r="182" spans="2:65" s="35" customFormat="1" ht="37.9" customHeight="1">
      <c r="B182" s="34"/>
      <c r="C182" s="144" t="s">
        <v>663</v>
      </c>
      <c r="D182" s="144" t="s">
        <v>175</v>
      </c>
      <c r="E182" s="145" t="s">
        <v>5527</v>
      </c>
      <c r="F182" s="146" t="s">
        <v>5451</v>
      </c>
      <c r="G182" s="147" t="s">
        <v>270</v>
      </c>
      <c r="H182" s="148">
        <v>1</v>
      </c>
      <c r="I182" s="3"/>
      <c r="J182" s="149">
        <f t="shared" si="20"/>
        <v>0</v>
      </c>
      <c r="K182" s="146" t="s">
        <v>1</v>
      </c>
      <c r="L182" s="34"/>
      <c r="M182" s="150" t="s">
        <v>1</v>
      </c>
      <c r="N182" s="151" t="s">
        <v>50</v>
      </c>
      <c r="P182" s="152">
        <f t="shared" si="21"/>
        <v>0</v>
      </c>
      <c r="Q182" s="152">
        <v>0</v>
      </c>
      <c r="R182" s="152">
        <f t="shared" si="22"/>
        <v>0</v>
      </c>
      <c r="S182" s="152">
        <v>0</v>
      </c>
      <c r="T182" s="153">
        <f t="shared" si="23"/>
        <v>0</v>
      </c>
      <c r="AR182" s="154" t="s">
        <v>180</v>
      </c>
      <c r="AT182" s="154" t="s">
        <v>175</v>
      </c>
      <c r="AU182" s="154" t="s">
        <v>95</v>
      </c>
      <c r="AY182" s="20" t="s">
        <v>173</v>
      </c>
      <c r="BE182" s="155">
        <f t="shared" si="24"/>
        <v>0</v>
      </c>
      <c r="BF182" s="155">
        <f t="shared" si="25"/>
        <v>0</v>
      </c>
      <c r="BG182" s="155">
        <f t="shared" si="26"/>
        <v>0</v>
      </c>
      <c r="BH182" s="155">
        <f t="shared" si="27"/>
        <v>0</v>
      </c>
      <c r="BI182" s="155">
        <f t="shared" si="28"/>
        <v>0</v>
      </c>
      <c r="BJ182" s="20" t="s">
        <v>93</v>
      </c>
      <c r="BK182" s="155">
        <f t="shared" si="29"/>
        <v>0</v>
      </c>
      <c r="BL182" s="20" t="s">
        <v>180</v>
      </c>
      <c r="BM182" s="154" t="s">
        <v>5528</v>
      </c>
    </row>
    <row r="183" spans="2:65" s="35" customFormat="1" ht="24.2" customHeight="1">
      <c r="B183" s="34"/>
      <c r="C183" s="144" t="s">
        <v>668</v>
      </c>
      <c r="D183" s="144" t="s">
        <v>175</v>
      </c>
      <c r="E183" s="145" t="s">
        <v>5529</v>
      </c>
      <c r="F183" s="146" t="s">
        <v>5530</v>
      </c>
      <c r="G183" s="147" t="s">
        <v>5461</v>
      </c>
      <c r="H183" s="148">
        <v>6.5</v>
      </c>
      <c r="I183" s="3"/>
      <c r="J183" s="149">
        <f t="shared" si="20"/>
        <v>0</v>
      </c>
      <c r="K183" s="146" t="s">
        <v>1</v>
      </c>
      <c r="L183" s="34"/>
      <c r="M183" s="150" t="s">
        <v>1</v>
      </c>
      <c r="N183" s="151" t="s">
        <v>50</v>
      </c>
      <c r="P183" s="152">
        <f t="shared" si="21"/>
        <v>0</v>
      </c>
      <c r="Q183" s="152">
        <v>0</v>
      </c>
      <c r="R183" s="152">
        <f t="shared" si="22"/>
        <v>0</v>
      </c>
      <c r="S183" s="152">
        <v>0</v>
      </c>
      <c r="T183" s="153">
        <f t="shared" si="23"/>
        <v>0</v>
      </c>
      <c r="AR183" s="154" t="s">
        <v>180</v>
      </c>
      <c r="AT183" s="154" t="s">
        <v>175</v>
      </c>
      <c r="AU183" s="154" t="s">
        <v>95</v>
      </c>
      <c r="AY183" s="20" t="s">
        <v>173</v>
      </c>
      <c r="BE183" s="155">
        <f t="shared" si="24"/>
        <v>0</v>
      </c>
      <c r="BF183" s="155">
        <f t="shared" si="25"/>
        <v>0</v>
      </c>
      <c r="BG183" s="155">
        <f t="shared" si="26"/>
        <v>0</v>
      </c>
      <c r="BH183" s="155">
        <f t="shared" si="27"/>
        <v>0</v>
      </c>
      <c r="BI183" s="155">
        <f t="shared" si="28"/>
        <v>0</v>
      </c>
      <c r="BJ183" s="20" t="s">
        <v>93</v>
      </c>
      <c r="BK183" s="155">
        <f t="shared" si="29"/>
        <v>0</v>
      </c>
      <c r="BL183" s="20" t="s">
        <v>180</v>
      </c>
      <c r="BM183" s="154" t="s">
        <v>5531</v>
      </c>
    </row>
    <row r="184" spans="2:65" s="35" customFormat="1" ht="24.2" customHeight="1">
      <c r="B184" s="34"/>
      <c r="C184" s="144" t="s">
        <v>674</v>
      </c>
      <c r="D184" s="144" t="s">
        <v>175</v>
      </c>
      <c r="E184" s="145" t="s">
        <v>5532</v>
      </c>
      <c r="F184" s="146" t="s">
        <v>5533</v>
      </c>
      <c r="G184" s="147" t="s">
        <v>5461</v>
      </c>
      <c r="H184" s="148">
        <v>6.5</v>
      </c>
      <c r="I184" s="3"/>
      <c r="J184" s="149">
        <f t="shared" si="20"/>
        <v>0</v>
      </c>
      <c r="K184" s="146" t="s">
        <v>1</v>
      </c>
      <c r="L184" s="34"/>
      <c r="M184" s="150" t="s">
        <v>1</v>
      </c>
      <c r="N184" s="151" t="s">
        <v>50</v>
      </c>
      <c r="P184" s="152">
        <f t="shared" si="21"/>
        <v>0</v>
      </c>
      <c r="Q184" s="152">
        <v>0</v>
      </c>
      <c r="R184" s="152">
        <f t="shared" si="22"/>
        <v>0</v>
      </c>
      <c r="S184" s="152">
        <v>0</v>
      </c>
      <c r="T184" s="153">
        <f t="shared" si="23"/>
        <v>0</v>
      </c>
      <c r="AR184" s="154" t="s">
        <v>180</v>
      </c>
      <c r="AT184" s="154" t="s">
        <v>175</v>
      </c>
      <c r="AU184" s="154" t="s">
        <v>95</v>
      </c>
      <c r="AY184" s="20" t="s">
        <v>173</v>
      </c>
      <c r="BE184" s="155">
        <f t="shared" si="24"/>
        <v>0</v>
      </c>
      <c r="BF184" s="155">
        <f t="shared" si="25"/>
        <v>0</v>
      </c>
      <c r="BG184" s="155">
        <f t="shared" si="26"/>
        <v>0</v>
      </c>
      <c r="BH184" s="155">
        <f t="shared" si="27"/>
        <v>0</v>
      </c>
      <c r="BI184" s="155">
        <f t="shared" si="28"/>
        <v>0</v>
      </c>
      <c r="BJ184" s="20" t="s">
        <v>93</v>
      </c>
      <c r="BK184" s="155">
        <f t="shared" si="29"/>
        <v>0</v>
      </c>
      <c r="BL184" s="20" t="s">
        <v>180</v>
      </c>
      <c r="BM184" s="154" t="s">
        <v>5534</v>
      </c>
    </row>
    <row r="185" spans="2:65" s="35" customFormat="1" ht="24.2" customHeight="1">
      <c r="B185" s="34"/>
      <c r="C185" s="144" t="s">
        <v>681</v>
      </c>
      <c r="D185" s="144" t="s">
        <v>175</v>
      </c>
      <c r="E185" s="145" t="s">
        <v>5535</v>
      </c>
      <c r="F185" s="146" t="s">
        <v>5536</v>
      </c>
      <c r="G185" s="147" t="s">
        <v>5461</v>
      </c>
      <c r="H185" s="148">
        <v>6</v>
      </c>
      <c r="I185" s="3"/>
      <c r="J185" s="149">
        <f t="shared" si="20"/>
        <v>0</v>
      </c>
      <c r="K185" s="146" t="s">
        <v>1</v>
      </c>
      <c r="L185" s="34"/>
      <c r="M185" s="150" t="s">
        <v>1</v>
      </c>
      <c r="N185" s="151" t="s">
        <v>50</v>
      </c>
      <c r="P185" s="152">
        <f t="shared" si="21"/>
        <v>0</v>
      </c>
      <c r="Q185" s="152">
        <v>0</v>
      </c>
      <c r="R185" s="152">
        <f t="shared" si="22"/>
        <v>0</v>
      </c>
      <c r="S185" s="152">
        <v>0</v>
      </c>
      <c r="T185" s="153">
        <f t="shared" si="23"/>
        <v>0</v>
      </c>
      <c r="AR185" s="154" t="s">
        <v>180</v>
      </c>
      <c r="AT185" s="154" t="s">
        <v>175</v>
      </c>
      <c r="AU185" s="154" t="s">
        <v>95</v>
      </c>
      <c r="AY185" s="20" t="s">
        <v>173</v>
      </c>
      <c r="BE185" s="155">
        <f t="shared" si="24"/>
        <v>0</v>
      </c>
      <c r="BF185" s="155">
        <f t="shared" si="25"/>
        <v>0</v>
      </c>
      <c r="BG185" s="155">
        <f t="shared" si="26"/>
        <v>0</v>
      </c>
      <c r="BH185" s="155">
        <f t="shared" si="27"/>
        <v>0</v>
      </c>
      <c r="BI185" s="155">
        <f t="shared" si="28"/>
        <v>0</v>
      </c>
      <c r="BJ185" s="20" t="s">
        <v>93</v>
      </c>
      <c r="BK185" s="155">
        <f t="shared" si="29"/>
        <v>0</v>
      </c>
      <c r="BL185" s="20" t="s">
        <v>180</v>
      </c>
      <c r="BM185" s="154" t="s">
        <v>5537</v>
      </c>
    </row>
    <row r="186" spans="2:65" s="133" customFormat="1" ht="22.9" customHeight="1">
      <c r="B186" s="132"/>
      <c r="D186" s="134" t="s">
        <v>84</v>
      </c>
      <c r="E186" s="142" t="s">
        <v>4775</v>
      </c>
      <c r="F186" s="142" t="s">
        <v>5538</v>
      </c>
      <c r="J186" s="143">
        <f>BK186</f>
        <v>0</v>
      </c>
      <c r="L186" s="132"/>
      <c r="M186" s="137"/>
      <c r="P186" s="138">
        <f>P187</f>
        <v>0</v>
      </c>
      <c r="R186" s="138">
        <f>R187</f>
        <v>0</v>
      </c>
      <c r="T186" s="139">
        <f>T187</f>
        <v>0</v>
      </c>
      <c r="AR186" s="134" t="s">
        <v>93</v>
      </c>
      <c r="AT186" s="140" t="s">
        <v>84</v>
      </c>
      <c r="AU186" s="140" t="s">
        <v>93</v>
      </c>
      <c r="AY186" s="134" t="s">
        <v>173</v>
      </c>
      <c r="BK186" s="141">
        <f>BK187</f>
        <v>0</v>
      </c>
    </row>
    <row r="187" spans="2:65" s="35" customFormat="1" ht="37.9" customHeight="1">
      <c r="B187" s="34"/>
      <c r="C187" s="144" t="s">
        <v>686</v>
      </c>
      <c r="D187" s="144" t="s">
        <v>175</v>
      </c>
      <c r="E187" s="145" t="s">
        <v>5539</v>
      </c>
      <c r="F187" s="146" t="s">
        <v>5540</v>
      </c>
      <c r="G187" s="147" t="s">
        <v>1464</v>
      </c>
      <c r="H187" s="148">
        <v>1</v>
      </c>
      <c r="I187" s="3"/>
      <c r="J187" s="149">
        <f>ROUND(I187*H187,2)</f>
        <v>0</v>
      </c>
      <c r="K187" s="146" t="s">
        <v>1</v>
      </c>
      <c r="L187" s="34"/>
      <c r="M187" s="150" t="s">
        <v>1</v>
      </c>
      <c r="N187" s="151" t="s">
        <v>50</v>
      </c>
      <c r="P187" s="152">
        <f>O187*H187</f>
        <v>0</v>
      </c>
      <c r="Q187" s="152">
        <v>0</v>
      </c>
      <c r="R187" s="152">
        <f>Q187*H187</f>
        <v>0</v>
      </c>
      <c r="S187" s="152">
        <v>0</v>
      </c>
      <c r="T187" s="153">
        <f>S187*H187</f>
        <v>0</v>
      </c>
      <c r="AR187" s="154" t="s">
        <v>180</v>
      </c>
      <c r="AT187" s="154" t="s">
        <v>175</v>
      </c>
      <c r="AU187" s="154" t="s">
        <v>95</v>
      </c>
      <c r="AY187" s="20" t="s">
        <v>173</v>
      </c>
      <c r="BE187" s="155">
        <f>IF(N187="základní",J187,0)</f>
        <v>0</v>
      </c>
      <c r="BF187" s="155">
        <f>IF(N187="snížená",J187,0)</f>
        <v>0</v>
      </c>
      <c r="BG187" s="155">
        <f>IF(N187="zákl. přenesená",J187,0)</f>
        <v>0</v>
      </c>
      <c r="BH187" s="155">
        <f>IF(N187="sníž. přenesená",J187,0)</f>
        <v>0</v>
      </c>
      <c r="BI187" s="155">
        <f>IF(N187="nulová",J187,0)</f>
        <v>0</v>
      </c>
      <c r="BJ187" s="20" t="s">
        <v>93</v>
      </c>
      <c r="BK187" s="155">
        <f>ROUND(I187*H187,2)</f>
        <v>0</v>
      </c>
      <c r="BL187" s="20" t="s">
        <v>180</v>
      </c>
      <c r="BM187" s="154" t="s">
        <v>5541</v>
      </c>
    </row>
    <row r="188" spans="2:65" s="133" customFormat="1" ht="22.9" customHeight="1">
      <c r="B188" s="132"/>
      <c r="D188" s="134" t="s">
        <v>84</v>
      </c>
      <c r="E188" s="142" t="s">
        <v>5542</v>
      </c>
      <c r="F188" s="142" t="s">
        <v>5543</v>
      </c>
      <c r="J188" s="143">
        <f>BK188</f>
        <v>0</v>
      </c>
      <c r="L188" s="132"/>
      <c r="M188" s="137"/>
      <c r="P188" s="138">
        <f>SUM(P189:P194)</f>
        <v>0</v>
      </c>
      <c r="R188" s="138">
        <f>SUM(R189:R194)</f>
        <v>0</v>
      </c>
      <c r="T188" s="139">
        <f>SUM(T189:T194)</f>
        <v>0</v>
      </c>
      <c r="AR188" s="134" t="s">
        <v>93</v>
      </c>
      <c r="AT188" s="140" t="s">
        <v>84</v>
      </c>
      <c r="AU188" s="140" t="s">
        <v>93</v>
      </c>
      <c r="AY188" s="134" t="s">
        <v>173</v>
      </c>
      <c r="BK188" s="141">
        <f>SUM(BK189:BK194)</f>
        <v>0</v>
      </c>
    </row>
    <row r="189" spans="2:65" s="35" customFormat="1" ht="16.5" customHeight="1">
      <c r="B189" s="34"/>
      <c r="C189" s="144" t="s">
        <v>691</v>
      </c>
      <c r="D189" s="144" t="s">
        <v>175</v>
      </c>
      <c r="E189" s="145" t="s">
        <v>5544</v>
      </c>
      <c r="F189" s="146" t="s">
        <v>5545</v>
      </c>
      <c r="G189" s="147" t="s">
        <v>5364</v>
      </c>
      <c r="H189" s="148">
        <v>8</v>
      </c>
      <c r="I189" s="3"/>
      <c r="J189" s="149">
        <f t="shared" ref="J189:J194" si="30">ROUND(I189*H189,2)</f>
        <v>0</v>
      </c>
      <c r="K189" s="146" t="s">
        <v>1</v>
      </c>
      <c r="L189" s="34"/>
      <c r="M189" s="150" t="s">
        <v>1</v>
      </c>
      <c r="N189" s="151" t="s">
        <v>50</v>
      </c>
      <c r="P189" s="152">
        <f t="shared" ref="P189:P194" si="31">O189*H189</f>
        <v>0</v>
      </c>
      <c r="Q189" s="152">
        <v>0</v>
      </c>
      <c r="R189" s="152">
        <f t="shared" ref="R189:R194" si="32">Q189*H189</f>
        <v>0</v>
      </c>
      <c r="S189" s="152">
        <v>0</v>
      </c>
      <c r="T189" s="153">
        <f t="shared" ref="T189:T194" si="33">S189*H189</f>
        <v>0</v>
      </c>
      <c r="AR189" s="154" t="s">
        <v>180</v>
      </c>
      <c r="AT189" s="154" t="s">
        <v>175</v>
      </c>
      <c r="AU189" s="154" t="s">
        <v>95</v>
      </c>
      <c r="AY189" s="20" t="s">
        <v>173</v>
      </c>
      <c r="BE189" s="155">
        <f t="shared" ref="BE189:BE194" si="34">IF(N189="základní",J189,0)</f>
        <v>0</v>
      </c>
      <c r="BF189" s="155">
        <f t="shared" ref="BF189:BF194" si="35">IF(N189="snížená",J189,0)</f>
        <v>0</v>
      </c>
      <c r="BG189" s="155">
        <f t="shared" ref="BG189:BG194" si="36">IF(N189="zákl. přenesená",J189,0)</f>
        <v>0</v>
      </c>
      <c r="BH189" s="155">
        <f t="shared" ref="BH189:BH194" si="37">IF(N189="sníž. přenesená",J189,0)</f>
        <v>0</v>
      </c>
      <c r="BI189" s="155">
        <f t="shared" ref="BI189:BI194" si="38">IF(N189="nulová",J189,0)</f>
        <v>0</v>
      </c>
      <c r="BJ189" s="20" t="s">
        <v>93</v>
      </c>
      <c r="BK189" s="155">
        <f t="shared" ref="BK189:BK194" si="39">ROUND(I189*H189,2)</f>
        <v>0</v>
      </c>
      <c r="BL189" s="20" t="s">
        <v>180</v>
      </c>
      <c r="BM189" s="154" t="s">
        <v>5546</v>
      </c>
    </row>
    <row r="190" spans="2:65" s="35" customFormat="1" ht="16.5" customHeight="1">
      <c r="B190" s="34"/>
      <c r="C190" s="144" t="s">
        <v>696</v>
      </c>
      <c r="D190" s="144" t="s">
        <v>175</v>
      </c>
      <c r="E190" s="145" t="s">
        <v>5547</v>
      </c>
      <c r="F190" s="146" t="s">
        <v>5548</v>
      </c>
      <c r="G190" s="147" t="s">
        <v>5364</v>
      </c>
      <c r="H190" s="148">
        <v>4</v>
      </c>
      <c r="I190" s="3"/>
      <c r="J190" s="149">
        <f t="shared" si="30"/>
        <v>0</v>
      </c>
      <c r="K190" s="146" t="s">
        <v>1</v>
      </c>
      <c r="L190" s="34"/>
      <c r="M190" s="150" t="s">
        <v>1</v>
      </c>
      <c r="N190" s="151" t="s">
        <v>50</v>
      </c>
      <c r="P190" s="152">
        <f t="shared" si="31"/>
        <v>0</v>
      </c>
      <c r="Q190" s="152">
        <v>0</v>
      </c>
      <c r="R190" s="152">
        <f t="shared" si="32"/>
        <v>0</v>
      </c>
      <c r="S190" s="152">
        <v>0</v>
      </c>
      <c r="T190" s="153">
        <f t="shared" si="33"/>
        <v>0</v>
      </c>
      <c r="AR190" s="154" t="s">
        <v>180</v>
      </c>
      <c r="AT190" s="154" t="s">
        <v>175</v>
      </c>
      <c r="AU190" s="154" t="s">
        <v>95</v>
      </c>
      <c r="AY190" s="20" t="s">
        <v>173</v>
      </c>
      <c r="BE190" s="155">
        <f t="shared" si="34"/>
        <v>0</v>
      </c>
      <c r="BF190" s="155">
        <f t="shared" si="35"/>
        <v>0</v>
      </c>
      <c r="BG190" s="155">
        <f t="shared" si="36"/>
        <v>0</v>
      </c>
      <c r="BH190" s="155">
        <f t="shared" si="37"/>
        <v>0</v>
      </c>
      <c r="BI190" s="155">
        <f t="shared" si="38"/>
        <v>0</v>
      </c>
      <c r="BJ190" s="20" t="s">
        <v>93</v>
      </c>
      <c r="BK190" s="155">
        <f t="shared" si="39"/>
        <v>0</v>
      </c>
      <c r="BL190" s="20" t="s">
        <v>180</v>
      </c>
      <c r="BM190" s="154" t="s">
        <v>5549</v>
      </c>
    </row>
    <row r="191" spans="2:65" s="35" customFormat="1" ht="16.5" customHeight="1">
      <c r="B191" s="34"/>
      <c r="C191" s="144" t="s">
        <v>702</v>
      </c>
      <c r="D191" s="144" t="s">
        <v>175</v>
      </c>
      <c r="E191" s="145" t="s">
        <v>5550</v>
      </c>
      <c r="F191" s="146" t="s">
        <v>5551</v>
      </c>
      <c r="G191" s="147" t="s">
        <v>5364</v>
      </c>
      <c r="H191" s="148">
        <v>24</v>
      </c>
      <c r="I191" s="3"/>
      <c r="J191" s="149">
        <f t="shared" si="30"/>
        <v>0</v>
      </c>
      <c r="K191" s="146" t="s">
        <v>1</v>
      </c>
      <c r="L191" s="34"/>
      <c r="M191" s="150" t="s">
        <v>1</v>
      </c>
      <c r="N191" s="151" t="s">
        <v>50</v>
      </c>
      <c r="P191" s="152">
        <f t="shared" si="31"/>
        <v>0</v>
      </c>
      <c r="Q191" s="152">
        <v>0</v>
      </c>
      <c r="R191" s="152">
        <f t="shared" si="32"/>
        <v>0</v>
      </c>
      <c r="S191" s="152">
        <v>0</v>
      </c>
      <c r="T191" s="153">
        <f t="shared" si="33"/>
        <v>0</v>
      </c>
      <c r="AR191" s="154" t="s">
        <v>180</v>
      </c>
      <c r="AT191" s="154" t="s">
        <v>175</v>
      </c>
      <c r="AU191" s="154" t="s">
        <v>95</v>
      </c>
      <c r="AY191" s="20" t="s">
        <v>173</v>
      </c>
      <c r="BE191" s="155">
        <f t="shared" si="34"/>
        <v>0</v>
      </c>
      <c r="BF191" s="155">
        <f t="shared" si="35"/>
        <v>0</v>
      </c>
      <c r="BG191" s="155">
        <f t="shared" si="36"/>
        <v>0</v>
      </c>
      <c r="BH191" s="155">
        <f t="shared" si="37"/>
        <v>0</v>
      </c>
      <c r="BI191" s="155">
        <f t="shared" si="38"/>
        <v>0</v>
      </c>
      <c r="BJ191" s="20" t="s">
        <v>93</v>
      </c>
      <c r="BK191" s="155">
        <f t="shared" si="39"/>
        <v>0</v>
      </c>
      <c r="BL191" s="20" t="s">
        <v>180</v>
      </c>
      <c r="BM191" s="154" t="s">
        <v>5552</v>
      </c>
    </row>
    <row r="192" spans="2:65" s="35" customFormat="1" ht="16.5" customHeight="1">
      <c r="B192" s="34"/>
      <c r="C192" s="144" t="s">
        <v>711</v>
      </c>
      <c r="D192" s="144" t="s">
        <v>175</v>
      </c>
      <c r="E192" s="145" t="s">
        <v>5553</v>
      </c>
      <c r="F192" s="146" t="s">
        <v>5554</v>
      </c>
      <c r="G192" s="147" t="s">
        <v>5364</v>
      </c>
      <c r="H192" s="148">
        <v>4</v>
      </c>
      <c r="I192" s="3"/>
      <c r="J192" s="149">
        <f t="shared" si="30"/>
        <v>0</v>
      </c>
      <c r="K192" s="146" t="s">
        <v>1</v>
      </c>
      <c r="L192" s="34"/>
      <c r="M192" s="150" t="s">
        <v>1</v>
      </c>
      <c r="N192" s="151" t="s">
        <v>50</v>
      </c>
      <c r="P192" s="152">
        <f t="shared" si="31"/>
        <v>0</v>
      </c>
      <c r="Q192" s="152">
        <v>0</v>
      </c>
      <c r="R192" s="152">
        <f t="shared" si="32"/>
        <v>0</v>
      </c>
      <c r="S192" s="152">
        <v>0</v>
      </c>
      <c r="T192" s="153">
        <f t="shared" si="33"/>
        <v>0</v>
      </c>
      <c r="AR192" s="154" t="s">
        <v>180</v>
      </c>
      <c r="AT192" s="154" t="s">
        <v>175</v>
      </c>
      <c r="AU192" s="154" t="s">
        <v>95</v>
      </c>
      <c r="AY192" s="20" t="s">
        <v>173</v>
      </c>
      <c r="BE192" s="155">
        <f t="shared" si="34"/>
        <v>0</v>
      </c>
      <c r="BF192" s="155">
        <f t="shared" si="35"/>
        <v>0</v>
      </c>
      <c r="BG192" s="155">
        <f t="shared" si="36"/>
        <v>0</v>
      </c>
      <c r="BH192" s="155">
        <f t="shared" si="37"/>
        <v>0</v>
      </c>
      <c r="BI192" s="155">
        <f t="shared" si="38"/>
        <v>0</v>
      </c>
      <c r="BJ192" s="20" t="s">
        <v>93</v>
      </c>
      <c r="BK192" s="155">
        <f t="shared" si="39"/>
        <v>0</v>
      </c>
      <c r="BL192" s="20" t="s">
        <v>180</v>
      </c>
      <c r="BM192" s="154" t="s">
        <v>5555</v>
      </c>
    </row>
    <row r="193" spans="2:65" s="35" customFormat="1" ht="16.5" customHeight="1">
      <c r="B193" s="34"/>
      <c r="C193" s="144" t="s">
        <v>716</v>
      </c>
      <c r="D193" s="144" t="s">
        <v>175</v>
      </c>
      <c r="E193" s="145" t="s">
        <v>5556</v>
      </c>
      <c r="F193" s="146" t="s">
        <v>5557</v>
      </c>
      <c r="G193" s="147" t="s">
        <v>1464</v>
      </c>
      <c r="H193" s="148">
        <v>1</v>
      </c>
      <c r="I193" s="3"/>
      <c r="J193" s="149">
        <f t="shared" si="30"/>
        <v>0</v>
      </c>
      <c r="K193" s="146" t="s">
        <v>1</v>
      </c>
      <c r="L193" s="34"/>
      <c r="M193" s="150" t="s">
        <v>1</v>
      </c>
      <c r="N193" s="151" t="s">
        <v>50</v>
      </c>
      <c r="P193" s="152">
        <f t="shared" si="31"/>
        <v>0</v>
      </c>
      <c r="Q193" s="152">
        <v>0</v>
      </c>
      <c r="R193" s="152">
        <f t="shared" si="32"/>
        <v>0</v>
      </c>
      <c r="S193" s="152">
        <v>0</v>
      </c>
      <c r="T193" s="153">
        <f t="shared" si="33"/>
        <v>0</v>
      </c>
      <c r="AR193" s="154" t="s">
        <v>180</v>
      </c>
      <c r="AT193" s="154" t="s">
        <v>175</v>
      </c>
      <c r="AU193" s="154" t="s">
        <v>95</v>
      </c>
      <c r="AY193" s="20" t="s">
        <v>173</v>
      </c>
      <c r="BE193" s="155">
        <f t="shared" si="34"/>
        <v>0</v>
      </c>
      <c r="BF193" s="155">
        <f t="shared" si="35"/>
        <v>0</v>
      </c>
      <c r="BG193" s="155">
        <f t="shared" si="36"/>
        <v>0</v>
      </c>
      <c r="BH193" s="155">
        <f t="shared" si="37"/>
        <v>0</v>
      </c>
      <c r="BI193" s="155">
        <f t="shared" si="38"/>
        <v>0</v>
      </c>
      <c r="BJ193" s="20" t="s">
        <v>93</v>
      </c>
      <c r="BK193" s="155">
        <f t="shared" si="39"/>
        <v>0</v>
      </c>
      <c r="BL193" s="20" t="s">
        <v>180</v>
      </c>
      <c r="BM193" s="154" t="s">
        <v>5558</v>
      </c>
    </row>
    <row r="194" spans="2:65" s="35" customFormat="1" ht="16.5" customHeight="1">
      <c r="B194" s="34"/>
      <c r="C194" s="144" t="s">
        <v>726</v>
      </c>
      <c r="D194" s="144" t="s">
        <v>175</v>
      </c>
      <c r="E194" s="145" t="s">
        <v>5559</v>
      </c>
      <c r="F194" s="146" t="s">
        <v>5560</v>
      </c>
      <c r="G194" s="147" t="s">
        <v>1464</v>
      </c>
      <c r="H194" s="148">
        <v>1</v>
      </c>
      <c r="I194" s="3"/>
      <c r="J194" s="149">
        <f t="shared" si="30"/>
        <v>0</v>
      </c>
      <c r="K194" s="146" t="s">
        <v>1</v>
      </c>
      <c r="L194" s="34"/>
      <c r="M194" s="200" t="s">
        <v>1</v>
      </c>
      <c r="N194" s="201" t="s">
        <v>50</v>
      </c>
      <c r="O194" s="202"/>
      <c r="P194" s="203">
        <f t="shared" si="31"/>
        <v>0</v>
      </c>
      <c r="Q194" s="203">
        <v>0</v>
      </c>
      <c r="R194" s="203">
        <f t="shared" si="32"/>
        <v>0</v>
      </c>
      <c r="S194" s="203">
        <v>0</v>
      </c>
      <c r="T194" s="204">
        <f t="shared" si="33"/>
        <v>0</v>
      </c>
      <c r="AR194" s="154" t="s">
        <v>180</v>
      </c>
      <c r="AT194" s="154" t="s">
        <v>175</v>
      </c>
      <c r="AU194" s="154" t="s">
        <v>95</v>
      </c>
      <c r="AY194" s="20" t="s">
        <v>173</v>
      </c>
      <c r="BE194" s="155">
        <f t="shared" si="34"/>
        <v>0</v>
      </c>
      <c r="BF194" s="155">
        <f t="shared" si="35"/>
        <v>0</v>
      </c>
      <c r="BG194" s="155">
        <f t="shared" si="36"/>
        <v>0</v>
      </c>
      <c r="BH194" s="155">
        <f t="shared" si="37"/>
        <v>0</v>
      </c>
      <c r="BI194" s="155">
        <f t="shared" si="38"/>
        <v>0</v>
      </c>
      <c r="BJ194" s="20" t="s">
        <v>93</v>
      </c>
      <c r="BK194" s="155">
        <f t="shared" si="39"/>
        <v>0</v>
      </c>
      <c r="BL194" s="20" t="s">
        <v>180</v>
      </c>
      <c r="BM194" s="154" t="s">
        <v>5561</v>
      </c>
    </row>
    <row r="195" spans="2:65" s="35" customFormat="1" ht="6.95" customHeight="1">
      <c r="B195" s="48"/>
      <c r="C195" s="49"/>
      <c r="D195" s="49"/>
      <c r="E195" s="49"/>
      <c r="F195" s="49"/>
      <c r="G195" s="49"/>
      <c r="H195" s="49"/>
      <c r="I195" s="49"/>
      <c r="J195" s="49"/>
      <c r="K195" s="49"/>
      <c r="L195" s="34"/>
    </row>
  </sheetData>
  <sheetProtection algorithmName="SHA-512" hashValue="yk9Rb8BpQwxe6ZHVx0IkdVRMlScjoPIdSU7kjGaw5F+AWcJN6exBhwl4mB8lRNCXSJ9dY19eyJTaCo7JB6Yv6A==" saltValue="+5vGTRX+op6+7Syk8IEyHQ==" spinCount="100000" sheet="1" objects="1" scenarios="1"/>
  <autoFilter ref="C122:K194" xr:uid="{00000000-0009-0000-0000-000007000000}"/>
  <mergeCells count="10">
    <mergeCell ref="E87:H87"/>
    <mergeCell ref="E113:H113"/>
    <mergeCell ref="E115:H115"/>
    <mergeCell ref="L2:V2"/>
    <mergeCell ref="E24:H24"/>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354"/>
  <sheetViews>
    <sheetView showGridLines="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49" t="s">
        <v>5</v>
      </c>
      <c r="M2" s="250"/>
      <c r="N2" s="250"/>
      <c r="O2" s="250"/>
      <c r="P2" s="250"/>
      <c r="Q2" s="250"/>
      <c r="R2" s="250"/>
      <c r="S2" s="250"/>
      <c r="T2" s="250"/>
      <c r="U2" s="250"/>
      <c r="V2" s="250"/>
      <c r="AT2" s="20" t="s">
        <v>116</v>
      </c>
    </row>
    <row r="3" spans="2:46" ht="6.95" customHeight="1">
      <c r="B3" s="21"/>
      <c r="C3" s="22"/>
      <c r="D3" s="22"/>
      <c r="E3" s="22"/>
      <c r="F3" s="22"/>
      <c r="G3" s="22"/>
      <c r="H3" s="22"/>
      <c r="I3" s="22"/>
      <c r="J3" s="22"/>
      <c r="K3" s="22"/>
      <c r="L3" s="23"/>
      <c r="AT3" s="20" t="s">
        <v>95</v>
      </c>
    </row>
    <row r="4" spans="2:46" ht="24.95" customHeight="1">
      <c r="B4" s="23"/>
      <c r="D4" s="24" t="s">
        <v>120</v>
      </c>
      <c r="L4" s="23"/>
      <c r="M4" s="96" t="s">
        <v>10</v>
      </c>
      <c r="AT4" s="20" t="s">
        <v>3</v>
      </c>
    </row>
    <row r="5" spans="2:46" ht="6.95" customHeight="1">
      <c r="B5" s="23"/>
      <c r="L5" s="23"/>
    </row>
    <row r="6" spans="2:46" ht="12" customHeight="1">
      <c r="B6" s="23"/>
      <c r="D6" s="30" t="s">
        <v>16</v>
      </c>
      <c r="L6" s="23"/>
    </row>
    <row r="7" spans="2:46" ht="16.5" customHeight="1">
      <c r="B7" s="23"/>
      <c r="E7" s="263" t="str">
        <f>'Rekapitulace stavby'!K6</f>
        <v>Rekonstrukce objektu Bubenečského nádraží</v>
      </c>
      <c r="F7" s="264"/>
      <c r="G7" s="264"/>
      <c r="H7" s="264"/>
      <c r="L7" s="23"/>
    </row>
    <row r="8" spans="2:46" s="35" customFormat="1" ht="12" customHeight="1">
      <c r="B8" s="34"/>
      <c r="D8" s="30" t="s">
        <v>121</v>
      </c>
      <c r="L8" s="34"/>
    </row>
    <row r="9" spans="2:46" s="35" customFormat="1" ht="16.5" customHeight="1">
      <c r="B9" s="34"/>
      <c r="E9" s="223" t="s">
        <v>5562</v>
      </c>
      <c r="F9" s="262"/>
      <c r="G9" s="262"/>
      <c r="H9" s="262"/>
      <c r="L9" s="34"/>
    </row>
    <row r="10" spans="2:46" s="35" customFormat="1">
      <c r="B10" s="34"/>
      <c r="L10" s="34"/>
    </row>
    <row r="11" spans="2:46" s="35" customFormat="1" ht="12" customHeight="1">
      <c r="B11" s="34"/>
      <c r="D11" s="30" t="s">
        <v>18</v>
      </c>
      <c r="F11" s="28" t="s">
        <v>19</v>
      </c>
      <c r="I11" s="30" t="s">
        <v>20</v>
      </c>
      <c r="J11" s="28" t="s">
        <v>1</v>
      </c>
      <c r="L11" s="34"/>
    </row>
    <row r="12" spans="2:46" s="35" customFormat="1" ht="12" customHeight="1">
      <c r="B12" s="34"/>
      <c r="D12" s="30" t="s">
        <v>22</v>
      </c>
      <c r="F12" s="28" t="s">
        <v>23</v>
      </c>
      <c r="I12" s="30" t="s">
        <v>24</v>
      </c>
      <c r="J12" s="58" t="str">
        <f>'Rekapitulace stavby'!AN8</f>
        <v>8. 3. 2023</v>
      </c>
      <c r="L12" s="34"/>
    </row>
    <row r="13" spans="2:46" s="35" customFormat="1" ht="10.9" customHeight="1">
      <c r="B13" s="34"/>
      <c r="L13" s="34"/>
    </row>
    <row r="14" spans="2:46" s="35" customFormat="1" ht="12" customHeight="1">
      <c r="B14" s="34"/>
      <c r="D14" s="30" t="s">
        <v>30</v>
      </c>
      <c r="I14" s="30" t="s">
        <v>31</v>
      </c>
      <c r="J14" s="28" t="s">
        <v>32</v>
      </c>
      <c r="L14" s="34"/>
    </row>
    <row r="15" spans="2:46" s="35" customFormat="1" ht="18" customHeight="1">
      <c r="B15" s="34"/>
      <c r="E15" s="28" t="s">
        <v>33</v>
      </c>
      <c r="I15" s="30" t="s">
        <v>34</v>
      </c>
      <c r="J15" s="28" t="s">
        <v>1</v>
      </c>
      <c r="L15" s="34"/>
    </row>
    <row r="16" spans="2:46" s="35" customFormat="1" ht="6.95" customHeight="1">
      <c r="B16" s="34"/>
      <c r="L16" s="34"/>
    </row>
    <row r="17" spans="2:12" s="35" customFormat="1" ht="12" customHeight="1">
      <c r="B17" s="34"/>
      <c r="D17" s="30" t="s">
        <v>35</v>
      </c>
      <c r="I17" s="30" t="s">
        <v>31</v>
      </c>
      <c r="J17" s="1" t="str">
        <f>'Rekapitulace stavby'!AN13</f>
        <v>Vyplň údaj</v>
      </c>
      <c r="L17" s="34"/>
    </row>
    <row r="18" spans="2:12" s="35" customFormat="1" ht="18" customHeight="1">
      <c r="B18" s="34"/>
      <c r="E18" s="265" t="str">
        <f>'Rekapitulace stavby'!E14</f>
        <v>Vyplň údaj</v>
      </c>
      <c r="F18" s="266"/>
      <c r="G18" s="266"/>
      <c r="H18" s="266"/>
      <c r="I18" s="30" t="s">
        <v>34</v>
      </c>
      <c r="J18" s="1" t="str">
        <f>'Rekapitulace stavby'!AN14</f>
        <v>Vyplň údaj</v>
      </c>
      <c r="L18" s="34"/>
    </row>
    <row r="19" spans="2:12" s="35" customFormat="1" ht="6.95" customHeight="1">
      <c r="B19" s="34"/>
      <c r="L19" s="34"/>
    </row>
    <row r="20" spans="2:12" s="35" customFormat="1" ht="12" customHeight="1">
      <c r="B20" s="34"/>
      <c r="D20" s="30" t="s">
        <v>37</v>
      </c>
      <c r="I20" s="30" t="s">
        <v>31</v>
      </c>
      <c r="J20" s="28" t="s">
        <v>38</v>
      </c>
      <c r="L20" s="34"/>
    </row>
    <row r="21" spans="2:12" s="35" customFormat="1" ht="18" customHeight="1">
      <c r="B21" s="34"/>
      <c r="E21" s="28" t="s">
        <v>39</v>
      </c>
      <c r="I21" s="30" t="s">
        <v>34</v>
      </c>
      <c r="J21" s="28" t="s">
        <v>40</v>
      </c>
      <c r="L21" s="34"/>
    </row>
    <row r="22" spans="2:12" s="35" customFormat="1" ht="6.95" customHeight="1">
      <c r="B22" s="34"/>
      <c r="L22" s="34"/>
    </row>
    <row r="23" spans="2:12" s="35" customFormat="1" ht="12" customHeight="1">
      <c r="B23" s="34"/>
      <c r="D23" s="30" t="s">
        <v>42</v>
      </c>
      <c r="I23" s="30" t="s">
        <v>31</v>
      </c>
      <c r="J23" s="1" t="str">
        <f>'Rekapitulace stavby'!AN19</f>
        <v>Vyplň údaj</v>
      </c>
      <c r="L23" s="34"/>
    </row>
    <row r="24" spans="2:12" s="35" customFormat="1" ht="18" customHeight="1">
      <c r="B24" s="34"/>
      <c r="E24" s="265" t="str">
        <f>'Rekapitulace stavby'!E20</f>
        <v>Vyplň údaj</v>
      </c>
      <c r="F24" s="266"/>
      <c r="G24" s="266"/>
      <c r="H24" s="266"/>
      <c r="I24" s="30" t="s">
        <v>34</v>
      </c>
      <c r="J24" s="1" t="str">
        <f>'Rekapitulace stavby'!AN20</f>
        <v>Vyplň údaj</v>
      </c>
      <c r="L24" s="34"/>
    </row>
    <row r="25" spans="2:12" s="35" customFormat="1" ht="6.95" customHeight="1">
      <c r="B25" s="34"/>
      <c r="L25" s="34"/>
    </row>
    <row r="26" spans="2:12" s="35" customFormat="1" ht="12" customHeight="1">
      <c r="B26" s="34"/>
      <c r="D26" s="30" t="s">
        <v>43</v>
      </c>
      <c r="L26" s="34"/>
    </row>
    <row r="27" spans="2:12" s="98" customFormat="1" ht="191.25" customHeight="1">
      <c r="B27" s="97"/>
      <c r="E27" s="258" t="s">
        <v>123</v>
      </c>
      <c r="F27" s="258"/>
      <c r="G27" s="258"/>
      <c r="H27" s="258"/>
      <c r="L27" s="97"/>
    </row>
    <row r="28" spans="2:12" s="35" customFormat="1" ht="6.95" customHeight="1">
      <c r="B28" s="34"/>
      <c r="L28" s="34"/>
    </row>
    <row r="29" spans="2:12" s="35" customFormat="1" ht="6.95" customHeight="1">
      <c r="B29" s="34"/>
      <c r="D29" s="59"/>
      <c r="E29" s="59"/>
      <c r="F29" s="59"/>
      <c r="G29" s="59"/>
      <c r="H29" s="59"/>
      <c r="I29" s="59"/>
      <c r="J29" s="59"/>
      <c r="K29" s="59"/>
      <c r="L29" s="34"/>
    </row>
    <row r="30" spans="2:12" s="35" customFormat="1" ht="25.35" customHeight="1">
      <c r="B30" s="34"/>
      <c r="D30" s="99" t="s">
        <v>45</v>
      </c>
      <c r="J30" s="73">
        <f>ROUND(J124, 2)</f>
        <v>0</v>
      </c>
      <c r="L30" s="34"/>
    </row>
    <row r="31" spans="2:12" s="35" customFormat="1" ht="6.95" customHeight="1">
      <c r="B31" s="34"/>
      <c r="D31" s="59"/>
      <c r="E31" s="59"/>
      <c r="F31" s="59"/>
      <c r="G31" s="59"/>
      <c r="H31" s="59"/>
      <c r="I31" s="59"/>
      <c r="J31" s="59"/>
      <c r="K31" s="59"/>
      <c r="L31" s="34"/>
    </row>
    <row r="32" spans="2:12" s="35" customFormat="1" ht="14.45" customHeight="1">
      <c r="B32" s="34"/>
      <c r="F32" s="38" t="s">
        <v>47</v>
      </c>
      <c r="I32" s="38" t="s">
        <v>46</v>
      </c>
      <c r="J32" s="38" t="s">
        <v>48</v>
      </c>
      <c r="L32" s="34"/>
    </row>
    <row r="33" spans="2:12" s="35" customFormat="1" ht="14.45" customHeight="1">
      <c r="B33" s="34"/>
      <c r="D33" s="61" t="s">
        <v>49</v>
      </c>
      <c r="E33" s="30" t="s">
        <v>50</v>
      </c>
      <c r="F33" s="100">
        <f>ROUND((SUM(BE124:BE353)),  2)</f>
        <v>0</v>
      </c>
      <c r="I33" s="101">
        <v>0.21</v>
      </c>
      <c r="J33" s="100">
        <f>ROUND(((SUM(BE124:BE353))*I33),  2)</f>
        <v>0</v>
      </c>
      <c r="L33" s="34"/>
    </row>
    <row r="34" spans="2:12" s="35" customFormat="1" ht="14.45" customHeight="1">
      <c r="B34" s="34"/>
      <c r="E34" s="30" t="s">
        <v>51</v>
      </c>
      <c r="F34" s="100">
        <f>ROUND((SUM(BF124:BF353)),  2)</f>
        <v>0</v>
      </c>
      <c r="I34" s="101">
        <v>0.15</v>
      </c>
      <c r="J34" s="100">
        <f>ROUND(((SUM(BF124:BF353))*I34),  2)</f>
        <v>0</v>
      </c>
      <c r="L34" s="34"/>
    </row>
    <row r="35" spans="2:12" s="35" customFormat="1" ht="14.45" hidden="1" customHeight="1">
      <c r="B35" s="34"/>
      <c r="E35" s="30" t="s">
        <v>52</v>
      </c>
      <c r="F35" s="100">
        <f>ROUND((SUM(BG124:BG353)),  2)</f>
        <v>0</v>
      </c>
      <c r="I35" s="101">
        <v>0.21</v>
      </c>
      <c r="J35" s="100">
        <f>0</f>
        <v>0</v>
      </c>
      <c r="L35" s="34"/>
    </row>
    <row r="36" spans="2:12" s="35" customFormat="1" ht="14.45" hidden="1" customHeight="1">
      <c r="B36" s="34"/>
      <c r="E36" s="30" t="s">
        <v>53</v>
      </c>
      <c r="F36" s="100">
        <f>ROUND((SUM(BH124:BH353)),  2)</f>
        <v>0</v>
      </c>
      <c r="I36" s="101">
        <v>0.15</v>
      </c>
      <c r="J36" s="100">
        <f>0</f>
        <v>0</v>
      </c>
      <c r="L36" s="34"/>
    </row>
    <row r="37" spans="2:12" s="35" customFormat="1" ht="14.45" hidden="1" customHeight="1">
      <c r="B37" s="34"/>
      <c r="E37" s="30" t="s">
        <v>54</v>
      </c>
      <c r="F37" s="100">
        <f>ROUND((SUM(BI124:BI353)),  2)</f>
        <v>0</v>
      </c>
      <c r="I37" s="101">
        <v>0</v>
      </c>
      <c r="J37" s="100">
        <f>0</f>
        <v>0</v>
      </c>
      <c r="L37" s="34"/>
    </row>
    <row r="38" spans="2:12" s="35" customFormat="1" ht="6.95" customHeight="1">
      <c r="B38" s="34"/>
      <c r="L38" s="34"/>
    </row>
    <row r="39" spans="2:12" s="35" customFormat="1" ht="25.35" customHeight="1">
      <c r="B39" s="34"/>
      <c r="C39" s="102"/>
      <c r="D39" s="103" t="s">
        <v>55</v>
      </c>
      <c r="E39" s="63"/>
      <c r="F39" s="63"/>
      <c r="G39" s="104" t="s">
        <v>56</v>
      </c>
      <c r="H39" s="105" t="s">
        <v>57</v>
      </c>
      <c r="I39" s="63"/>
      <c r="J39" s="106">
        <f>SUM(J30:J37)</f>
        <v>0</v>
      </c>
      <c r="K39" s="107"/>
      <c r="L39" s="34"/>
    </row>
    <row r="40" spans="2:12" s="35" customFormat="1" ht="14.45" customHeight="1">
      <c r="B40" s="34"/>
      <c r="L40" s="34"/>
    </row>
    <row r="41" spans="2:12" ht="14.45" customHeight="1">
      <c r="B41" s="23"/>
      <c r="L41" s="23"/>
    </row>
    <row r="42" spans="2:12" ht="14.45" customHeight="1">
      <c r="B42" s="23"/>
      <c r="L42" s="23"/>
    </row>
    <row r="43" spans="2:12" ht="14.45" customHeight="1">
      <c r="B43" s="23"/>
      <c r="L43" s="23"/>
    </row>
    <row r="44" spans="2:12" ht="14.45" customHeight="1">
      <c r="B44" s="23"/>
      <c r="L44" s="23"/>
    </row>
    <row r="45" spans="2:12" ht="14.45" customHeight="1">
      <c r="B45" s="23"/>
      <c r="L45" s="23"/>
    </row>
    <row r="46" spans="2:12" ht="14.45" customHeight="1">
      <c r="B46" s="23"/>
      <c r="L46" s="23"/>
    </row>
    <row r="47" spans="2:12" ht="14.45" customHeight="1">
      <c r="B47" s="23"/>
      <c r="L47" s="23"/>
    </row>
    <row r="48" spans="2:12" ht="14.45" customHeight="1">
      <c r="B48" s="23"/>
      <c r="L48" s="23"/>
    </row>
    <row r="49" spans="2:12" ht="14.45" customHeight="1">
      <c r="B49" s="23"/>
      <c r="L49" s="23"/>
    </row>
    <row r="50" spans="2:12" s="35" customFormat="1" ht="14.45" customHeight="1">
      <c r="B50" s="34"/>
      <c r="D50" s="45" t="s">
        <v>58</v>
      </c>
      <c r="E50" s="46"/>
      <c r="F50" s="46"/>
      <c r="G50" s="45" t="s">
        <v>59</v>
      </c>
      <c r="H50" s="46"/>
      <c r="I50" s="46"/>
      <c r="J50" s="46"/>
      <c r="K50" s="46"/>
      <c r="L50" s="34"/>
    </row>
    <row r="51" spans="2:12">
      <c r="B51" s="23"/>
      <c r="L51" s="23"/>
    </row>
    <row r="52" spans="2:12">
      <c r="B52" s="23"/>
      <c r="L52" s="23"/>
    </row>
    <row r="53" spans="2:12">
      <c r="B53" s="23"/>
      <c r="L53" s="23"/>
    </row>
    <row r="54" spans="2:12">
      <c r="B54" s="23"/>
      <c r="L54" s="23"/>
    </row>
    <row r="55" spans="2:12">
      <c r="B55" s="23"/>
      <c r="L55" s="23"/>
    </row>
    <row r="56" spans="2:12">
      <c r="B56" s="23"/>
      <c r="L56" s="23"/>
    </row>
    <row r="57" spans="2:12">
      <c r="B57" s="23"/>
      <c r="L57" s="23"/>
    </row>
    <row r="58" spans="2:12">
      <c r="B58" s="23"/>
      <c r="L58" s="23"/>
    </row>
    <row r="59" spans="2:12">
      <c r="B59" s="23"/>
      <c r="L59" s="23"/>
    </row>
    <row r="60" spans="2:12">
      <c r="B60" s="23"/>
      <c r="L60" s="23"/>
    </row>
    <row r="61" spans="2:12" s="35" customFormat="1" ht="12.75">
      <c r="B61" s="34"/>
      <c r="D61" s="47" t="s">
        <v>60</v>
      </c>
      <c r="E61" s="37"/>
      <c r="F61" s="108" t="s">
        <v>61</v>
      </c>
      <c r="G61" s="47" t="s">
        <v>60</v>
      </c>
      <c r="H61" s="37"/>
      <c r="I61" s="37"/>
      <c r="J61" s="109" t="s">
        <v>61</v>
      </c>
      <c r="K61" s="37"/>
      <c r="L61" s="34"/>
    </row>
    <row r="62" spans="2:12">
      <c r="B62" s="23"/>
      <c r="L62" s="23"/>
    </row>
    <row r="63" spans="2:12">
      <c r="B63" s="23"/>
      <c r="L63" s="23"/>
    </row>
    <row r="64" spans="2:12">
      <c r="B64" s="23"/>
      <c r="L64" s="23"/>
    </row>
    <row r="65" spans="2:12" s="35" customFormat="1" ht="12.75">
      <c r="B65" s="34"/>
      <c r="D65" s="45" t="s">
        <v>62</v>
      </c>
      <c r="E65" s="46"/>
      <c r="F65" s="46"/>
      <c r="G65" s="45" t="s">
        <v>63</v>
      </c>
      <c r="H65" s="46"/>
      <c r="I65" s="46"/>
      <c r="J65" s="46"/>
      <c r="K65" s="46"/>
      <c r="L65" s="34"/>
    </row>
    <row r="66" spans="2:12">
      <c r="B66" s="23"/>
      <c r="L66" s="23"/>
    </row>
    <row r="67" spans="2:12">
      <c r="B67" s="23"/>
      <c r="L67" s="23"/>
    </row>
    <row r="68" spans="2:12">
      <c r="B68" s="23"/>
      <c r="L68" s="23"/>
    </row>
    <row r="69" spans="2:12">
      <c r="B69" s="23"/>
      <c r="L69" s="23"/>
    </row>
    <row r="70" spans="2:12">
      <c r="B70" s="23"/>
      <c r="L70" s="23"/>
    </row>
    <row r="71" spans="2:12">
      <c r="B71" s="23"/>
      <c r="L71" s="23"/>
    </row>
    <row r="72" spans="2:12">
      <c r="B72" s="23"/>
      <c r="L72" s="23"/>
    </row>
    <row r="73" spans="2:12">
      <c r="B73" s="23"/>
      <c r="L73" s="23"/>
    </row>
    <row r="74" spans="2:12">
      <c r="B74" s="23"/>
      <c r="L74" s="23"/>
    </row>
    <row r="75" spans="2:12">
      <c r="B75" s="23"/>
      <c r="L75" s="23"/>
    </row>
    <row r="76" spans="2:12" s="35" customFormat="1" ht="12.75">
      <c r="B76" s="34"/>
      <c r="D76" s="47" t="s">
        <v>60</v>
      </c>
      <c r="E76" s="37"/>
      <c r="F76" s="108" t="s">
        <v>61</v>
      </c>
      <c r="G76" s="47" t="s">
        <v>60</v>
      </c>
      <c r="H76" s="37"/>
      <c r="I76" s="37"/>
      <c r="J76" s="109" t="s">
        <v>61</v>
      </c>
      <c r="K76" s="37"/>
      <c r="L76" s="34"/>
    </row>
    <row r="77" spans="2:12" s="35" customFormat="1" ht="14.45" customHeight="1">
      <c r="B77" s="48"/>
      <c r="C77" s="49"/>
      <c r="D77" s="49"/>
      <c r="E77" s="49"/>
      <c r="F77" s="49"/>
      <c r="G77" s="49"/>
      <c r="H77" s="49"/>
      <c r="I77" s="49"/>
      <c r="J77" s="49"/>
      <c r="K77" s="49"/>
      <c r="L77" s="34"/>
    </row>
    <row r="81" spans="2:47" s="35" customFormat="1" ht="6.95" customHeight="1">
      <c r="B81" s="50"/>
      <c r="C81" s="51"/>
      <c r="D81" s="51"/>
      <c r="E81" s="51"/>
      <c r="F81" s="51"/>
      <c r="G81" s="51"/>
      <c r="H81" s="51"/>
      <c r="I81" s="51"/>
      <c r="J81" s="51"/>
      <c r="K81" s="51"/>
      <c r="L81" s="34"/>
    </row>
    <row r="82" spans="2:47" s="35" customFormat="1" ht="24.95" customHeight="1">
      <c r="B82" s="34"/>
      <c r="C82" s="24" t="s">
        <v>124</v>
      </c>
      <c r="L82" s="34"/>
    </row>
    <row r="83" spans="2:47" s="35" customFormat="1" ht="6.95" customHeight="1">
      <c r="B83" s="34"/>
      <c r="L83" s="34"/>
    </row>
    <row r="84" spans="2:47" s="35" customFormat="1" ht="12" customHeight="1">
      <c r="B84" s="34"/>
      <c r="C84" s="30" t="s">
        <v>16</v>
      </c>
      <c r="L84" s="34"/>
    </row>
    <row r="85" spans="2:47" s="35" customFormat="1" ht="16.5" customHeight="1">
      <c r="B85" s="34"/>
      <c r="E85" s="263" t="str">
        <f>E7</f>
        <v>Rekonstrukce objektu Bubenečského nádraží</v>
      </c>
      <c r="F85" s="264"/>
      <c r="G85" s="264"/>
      <c r="H85" s="264"/>
      <c r="L85" s="34"/>
    </row>
    <row r="86" spans="2:47" s="35" customFormat="1" ht="12" customHeight="1">
      <c r="B86" s="34"/>
      <c r="C86" s="30" t="s">
        <v>121</v>
      </c>
      <c r="L86" s="34"/>
    </row>
    <row r="87" spans="2:47" s="35" customFormat="1" ht="16.5" customHeight="1">
      <c r="B87" s="34"/>
      <c r="E87" s="223" t="str">
        <f>E9</f>
        <v>SO 08 - Zdravotně technické instalace (ZTI)</v>
      </c>
      <c r="F87" s="262"/>
      <c r="G87" s="262"/>
      <c r="H87" s="262"/>
      <c r="L87" s="34"/>
    </row>
    <row r="88" spans="2:47" s="35" customFormat="1" ht="6.95" customHeight="1">
      <c r="B88" s="34"/>
      <c r="L88" s="34"/>
    </row>
    <row r="89" spans="2:47" s="35" customFormat="1" ht="12" customHeight="1">
      <c r="B89" s="34"/>
      <c r="C89" s="30" t="s">
        <v>22</v>
      </c>
      <c r="F89" s="28" t="str">
        <f>F12</f>
        <v>Goetheho č.p. 61 v k.ú. Bubeneč, Praha 6</v>
      </c>
      <c r="I89" s="30" t="s">
        <v>24</v>
      </c>
      <c r="J89" s="58" t="str">
        <f>IF(J12="","",J12)</f>
        <v>8. 3. 2023</v>
      </c>
      <c r="L89" s="34"/>
    </row>
    <row r="90" spans="2:47" s="35" customFormat="1" ht="6.95" customHeight="1">
      <c r="B90" s="34"/>
      <c r="L90" s="34"/>
    </row>
    <row r="91" spans="2:47" s="35" customFormat="1" ht="25.7" customHeight="1">
      <c r="B91" s="34"/>
      <c r="C91" s="30" t="s">
        <v>30</v>
      </c>
      <c r="F91" s="28" t="str">
        <f>E15</f>
        <v>Městská část Praha 6</v>
      </c>
      <c r="I91" s="30" t="s">
        <v>37</v>
      </c>
      <c r="J91" s="32" t="str">
        <f>E21</f>
        <v>ing. arch. Ondřej Tuček</v>
      </c>
      <c r="L91" s="34"/>
    </row>
    <row r="92" spans="2:47" s="35" customFormat="1" ht="25.7" customHeight="1">
      <c r="B92" s="34"/>
      <c r="C92" s="30" t="s">
        <v>35</v>
      </c>
      <c r="F92" s="28" t="str">
        <f>IF(E18="","",E18)</f>
        <v>Vyplň údaj</v>
      </c>
      <c r="I92" s="30" t="s">
        <v>42</v>
      </c>
      <c r="J92" s="32" t="str">
        <f>E24</f>
        <v>Vyplň údaj</v>
      </c>
      <c r="L92" s="34"/>
    </row>
    <row r="93" spans="2:47" s="35" customFormat="1" ht="10.35" customHeight="1">
      <c r="B93" s="34"/>
      <c r="L93" s="34"/>
    </row>
    <row r="94" spans="2:47" s="35" customFormat="1" ht="29.25" customHeight="1">
      <c r="B94" s="34"/>
      <c r="C94" s="110" t="s">
        <v>125</v>
      </c>
      <c r="D94" s="102"/>
      <c r="E94" s="102"/>
      <c r="F94" s="102"/>
      <c r="G94" s="102"/>
      <c r="H94" s="102"/>
      <c r="I94" s="102"/>
      <c r="J94" s="111" t="s">
        <v>126</v>
      </c>
      <c r="K94" s="102"/>
      <c r="L94" s="34"/>
    </row>
    <row r="95" spans="2:47" s="35" customFormat="1" ht="10.35" customHeight="1">
      <c r="B95" s="34"/>
      <c r="L95" s="34"/>
    </row>
    <row r="96" spans="2:47" s="35" customFormat="1" ht="22.9" customHeight="1">
      <c r="B96" s="34"/>
      <c r="C96" s="112" t="s">
        <v>127</v>
      </c>
      <c r="J96" s="73">
        <f>J124</f>
        <v>0</v>
      </c>
      <c r="L96" s="34"/>
      <c r="AU96" s="20" t="s">
        <v>128</v>
      </c>
    </row>
    <row r="97" spans="2:12" s="114" customFormat="1" ht="24.95" customHeight="1">
      <c r="B97" s="113"/>
      <c r="D97" s="115" t="s">
        <v>5563</v>
      </c>
      <c r="E97" s="116"/>
      <c r="F97" s="116"/>
      <c r="G97" s="116"/>
      <c r="H97" s="116"/>
      <c r="I97" s="116"/>
      <c r="J97" s="117">
        <f>J125</f>
        <v>0</v>
      </c>
      <c r="L97" s="113"/>
    </row>
    <row r="98" spans="2:12" s="119" customFormat="1" ht="19.899999999999999" customHeight="1">
      <c r="B98" s="118"/>
      <c r="D98" s="120" t="s">
        <v>5564</v>
      </c>
      <c r="E98" s="121"/>
      <c r="F98" s="121"/>
      <c r="G98" s="121"/>
      <c r="H98" s="121"/>
      <c r="I98" s="121"/>
      <c r="J98" s="122">
        <f>J126</f>
        <v>0</v>
      </c>
      <c r="L98" s="118"/>
    </row>
    <row r="99" spans="2:12" s="119" customFormat="1" ht="19.899999999999999" customHeight="1">
      <c r="B99" s="118"/>
      <c r="D99" s="120" t="s">
        <v>5565</v>
      </c>
      <c r="E99" s="121"/>
      <c r="F99" s="121"/>
      <c r="G99" s="121"/>
      <c r="H99" s="121"/>
      <c r="I99" s="121"/>
      <c r="J99" s="122">
        <f>J212</f>
        <v>0</v>
      </c>
      <c r="L99" s="118"/>
    </row>
    <row r="100" spans="2:12" s="119" customFormat="1" ht="19.899999999999999" customHeight="1">
      <c r="B100" s="118"/>
      <c r="D100" s="120" t="s">
        <v>5566</v>
      </c>
      <c r="E100" s="121"/>
      <c r="F100" s="121"/>
      <c r="G100" s="121"/>
      <c r="H100" s="121"/>
      <c r="I100" s="121"/>
      <c r="J100" s="122">
        <f>J288</f>
        <v>0</v>
      </c>
      <c r="L100" s="118"/>
    </row>
    <row r="101" spans="2:12" s="119" customFormat="1" ht="19.899999999999999" customHeight="1">
      <c r="B101" s="118"/>
      <c r="D101" s="120" t="s">
        <v>5567</v>
      </c>
      <c r="E101" s="121"/>
      <c r="F101" s="121"/>
      <c r="G101" s="121"/>
      <c r="H101" s="121"/>
      <c r="I101" s="121"/>
      <c r="J101" s="122">
        <f>J307</f>
        <v>0</v>
      </c>
      <c r="L101" s="118"/>
    </row>
    <row r="102" spans="2:12" s="119" customFormat="1" ht="19.899999999999999" customHeight="1">
      <c r="B102" s="118"/>
      <c r="D102" s="120" t="s">
        <v>5568</v>
      </c>
      <c r="E102" s="121"/>
      <c r="F102" s="121"/>
      <c r="G102" s="121"/>
      <c r="H102" s="121"/>
      <c r="I102" s="121"/>
      <c r="J102" s="122">
        <f>J314</f>
        <v>0</v>
      </c>
      <c r="L102" s="118"/>
    </row>
    <row r="103" spans="2:12" s="119" customFormat="1" ht="19.899999999999999" customHeight="1">
      <c r="B103" s="118"/>
      <c r="D103" s="120" t="s">
        <v>5569</v>
      </c>
      <c r="E103" s="121"/>
      <c r="F103" s="121"/>
      <c r="G103" s="121"/>
      <c r="H103" s="121"/>
      <c r="I103" s="121"/>
      <c r="J103" s="122">
        <f>J339</f>
        <v>0</v>
      </c>
      <c r="L103" s="118"/>
    </row>
    <row r="104" spans="2:12" s="119" customFormat="1" ht="19.899999999999999" customHeight="1">
      <c r="B104" s="118"/>
      <c r="D104" s="120" t="s">
        <v>5570</v>
      </c>
      <c r="E104" s="121"/>
      <c r="F104" s="121"/>
      <c r="G104" s="121"/>
      <c r="H104" s="121"/>
      <c r="I104" s="121"/>
      <c r="J104" s="122">
        <f>J345</f>
        <v>0</v>
      </c>
      <c r="L104" s="118"/>
    </row>
    <row r="105" spans="2:12" s="35" customFormat="1" ht="21.75" customHeight="1">
      <c r="B105" s="34"/>
      <c r="L105" s="34"/>
    </row>
    <row r="106" spans="2:12" s="35" customFormat="1" ht="6.95" customHeight="1">
      <c r="B106" s="48"/>
      <c r="C106" s="49"/>
      <c r="D106" s="49"/>
      <c r="E106" s="49"/>
      <c r="F106" s="49"/>
      <c r="G106" s="49"/>
      <c r="H106" s="49"/>
      <c r="I106" s="49"/>
      <c r="J106" s="49"/>
      <c r="K106" s="49"/>
      <c r="L106" s="34"/>
    </row>
    <row r="110" spans="2:12" s="35" customFormat="1" ht="6.95" customHeight="1">
      <c r="B110" s="50"/>
      <c r="C110" s="51"/>
      <c r="D110" s="51"/>
      <c r="E110" s="51"/>
      <c r="F110" s="51"/>
      <c r="G110" s="51"/>
      <c r="H110" s="51"/>
      <c r="I110" s="51"/>
      <c r="J110" s="51"/>
      <c r="K110" s="51"/>
      <c r="L110" s="34"/>
    </row>
    <row r="111" spans="2:12" s="35" customFormat="1" ht="24.95" customHeight="1">
      <c r="B111" s="34"/>
      <c r="C111" s="24" t="s">
        <v>158</v>
      </c>
      <c r="L111" s="34"/>
    </row>
    <row r="112" spans="2:12" s="35" customFormat="1" ht="6.95" customHeight="1">
      <c r="B112" s="34"/>
      <c r="L112" s="34"/>
    </row>
    <row r="113" spans="2:65" s="35" customFormat="1" ht="12" customHeight="1">
      <c r="B113" s="34"/>
      <c r="C113" s="30" t="s">
        <v>16</v>
      </c>
      <c r="L113" s="34"/>
    </row>
    <row r="114" spans="2:65" s="35" customFormat="1" ht="16.5" customHeight="1">
      <c r="B114" s="34"/>
      <c r="E114" s="263" t="str">
        <f>E7</f>
        <v>Rekonstrukce objektu Bubenečského nádraží</v>
      </c>
      <c r="F114" s="264"/>
      <c r="G114" s="264"/>
      <c r="H114" s="264"/>
      <c r="L114" s="34"/>
    </row>
    <row r="115" spans="2:65" s="35" customFormat="1" ht="12" customHeight="1">
      <c r="B115" s="34"/>
      <c r="C115" s="30" t="s">
        <v>121</v>
      </c>
      <c r="L115" s="34"/>
    </row>
    <row r="116" spans="2:65" s="35" customFormat="1" ht="16.5" customHeight="1">
      <c r="B116" s="34"/>
      <c r="E116" s="223" t="str">
        <f>E9</f>
        <v>SO 08 - Zdravotně technické instalace (ZTI)</v>
      </c>
      <c r="F116" s="262"/>
      <c r="G116" s="262"/>
      <c r="H116" s="262"/>
      <c r="L116" s="34"/>
    </row>
    <row r="117" spans="2:65" s="35" customFormat="1" ht="6.95" customHeight="1">
      <c r="B117" s="34"/>
      <c r="L117" s="34"/>
    </row>
    <row r="118" spans="2:65" s="35" customFormat="1" ht="12" customHeight="1">
      <c r="B118" s="34"/>
      <c r="C118" s="30" t="s">
        <v>22</v>
      </c>
      <c r="F118" s="28" t="str">
        <f>F12</f>
        <v>Goetheho č.p. 61 v k.ú. Bubeneč, Praha 6</v>
      </c>
      <c r="I118" s="30" t="s">
        <v>24</v>
      </c>
      <c r="J118" s="58" t="str">
        <f>IF(J12="","",J12)</f>
        <v>8. 3. 2023</v>
      </c>
      <c r="L118" s="34"/>
    </row>
    <row r="119" spans="2:65" s="35" customFormat="1" ht="6.95" customHeight="1">
      <c r="B119" s="34"/>
      <c r="L119" s="34"/>
    </row>
    <row r="120" spans="2:65" s="35" customFormat="1" ht="25.7" customHeight="1">
      <c r="B120" s="34"/>
      <c r="C120" s="30" t="s">
        <v>30</v>
      </c>
      <c r="F120" s="28" t="str">
        <f>E15</f>
        <v>Městská část Praha 6</v>
      </c>
      <c r="I120" s="30" t="s">
        <v>37</v>
      </c>
      <c r="J120" s="32" t="str">
        <f>E21</f>
        <v>ing. arch. Ondřej Tuček</v>
      </c>
      <c r="L120" s="34"/>
    </row>
    <row r="121" spans="2:65" s="35" customFormat="1" ht="25.7" customHeight="1">
      <c r="B121" s="34"/>
      <c r="C121" s="30" t="s">
        <v>35</v>
      </c>
      <c r="F121" s="28" t="str">
        <f>IF(E18="","",E18)</f>
        <v>Vyplň údaj</v>
      </c>
      <c r="I121" s="30" t="s">
        <v>42</v>
      </c>
      <c r="J121" s="32" t="str">
        <f>E24</f>
        <v>Vyplň údaj</v>
      </c>
      <c r="L121" s="34"/>
    </row>
    <row r="122" spans="2:65" s="35" customFormat="1" ht="10.35" customHeight="1">
      <c r="B122" s="34"/>
      <c r="L122" s="34"/>
    </row>
    <row r="123" spans="2:65" s="127" customFormat="1" ht="29.25" customHeight="1">
      <c r="B123" s="123"/>
      <c r="C123" s="124" t="s">
        <v>159</v>
      </c>
      <c r="D123" s="125" t="s">
        <v>70</v>
      </c>
      <c r="E123" s="125" t="s">
        <v>66</v>
      </c>
      <c r="F123" s="125" t="s">
        <v>67</v>
      </c>
      <c r="G123" s="125" t="s">
        <v>160</v>
      </c>
      <c r="H123" s="125" t="s">
        <v>161</v>
      </c>
      <c r="I123" s="125" t="s">
        <v>162</v>
      </c>
      <c r="J123" s="125" t="s">
        <v>126</v>
      </c>
      <c r="K123" s="126" t="s">
        <v>163</v>
      </c>
      <c r="L123" s="123"/>
      <c r="M123" s="65" t="s">
        <v>1</v>
      </c>
      <c r="N123" s="66" t="s">
        <v>49</v>
      </c>
      <c r="O123" s="66" t="s">
        <v>164</v>
      </c>
      <c r="P123" s="66" t="s">
        <v>165</v>
      </c>
      <c r="Q123" s="66" t="s">
        <v>166</v>
      </c>
      <c r="R123" s="66" t="s">
        <v>167</v>
      </c>
      <c r="S123" s="66" t="s">
        <v>168</v>
      </c>
      <c r="T123" s="67" t="s">
        <v>169</v>
      </c>
    </row>
    <row r="124" spans="2:65" s="35" customFormat="1" ht="22.9" customHeight="1">
      <c r="B124" s="34"/>
      <c r="C124" s="71" t="s">
        <v>170</v>
      </c>
      <c r="J124" s="128">
        <f>BK124</f>
        <v>0</v>
      </c>
      <c r="L124" s="34"/>
      <c r="M124" s="68"/>
      <c r="N124" s="59"/>
      <c r="O124" s="59"/>
      <c r="P124" s="129">
        <f>P125</f>
        <v>0</v>
      </c>
      <c r="Q124" s="59"/>
      <c r="R124" s="129">
        <f>R125</f>
        <v>0</v>
      </c>
      <c r="S124" s="59"/>
      <c r="T124" s="130">
        <f>T125</f>
        <v>0</v>
      </c>
      <c r="AT124" s="20" t="s">
        <v>84</v>
      </c>
      <c r="AU124" s="20" t="s">
        <v>128</v>
      </c>
      <c r="BK124" s="131">
        <f>BK125</f>
        <v>0</v>
      </c>
    </row>
    <row r="125" spans="2:65" s="133" customFormat="1" ht="25.9" customHeight="1">
      <c r="B125" s="132"/>
      <c r="D125" s="134" t="s">
        <v>84</v>
      </c>
      <c r="E125" s="135" t="s">
        <v>5571</v>
      </c>
      <c r="F125" s="135" t="s">
        <v>5572</v>
      </c>
      <c r="J125" s="136">
        <f>BK125</f>
        <v>0</v>
      </c>
      <c r="L125" s="132"/>
      <c r="M125" s="137"/>
      <c r="P125" s="138">
        <f>P126+P212+P288+P307+P314+P339+P345</f>
        <v>0</v>
      </c>
      <c r="R125" s="138">
        <f>R126+R212+R288+R307+R314+R339+R345</f>
        <v>0</v>
      </c>
      <c r="T125" s="139">
        <f>T126+T212+T288+T307+T314+T339+T345</f>
        <v>0</v>
      </c>
      <c r="AR125" s="134" t="s">
        <v>93</v>
      </c>
      <c r="AT125" s="140" t="s">
        <v>84</v>
      </c>
      <c r="AU125" s="140" t="s">
        <v>85</v>
      </c>
      <c r="AY125" s="134" t="s">
        <v>173</v>
      </c>
      <c r="BK125" s="141">
        <f>BK126+BK212+BK288+BK307+BK314+BK339+BK345</f>
        <v>0</v>
      </c>
    </row>
    <row r="126" spans="2:65" s="133" customFormat="1" ht="22.9" customHeight="1">
      <c r="B126" s="132"/>
      <c r="D126" s="134" t="s">
        <v>84</v>
      </c>
      <c r="E126" s="142" t="s">
        <v>5573</v>
      </c>
      <c r="F126" s="142" t="s">
        <v>5574</v>
      </c>
      <c r="J126" s="143">
        <f>BK126</f>
        <v>0</v>
      </c>
      <c r="L126" s="132"/>
      <c r="M126" s="137"/>
      <c r="P126" s="138">
        <f>SUM(P127:P211)</f>
        <v>0</v>
      </c>
      <c r="R126" s="138">
        <f>SUM(R127:R211)</f>
        <v>0</v>
      </c>
      <c r="T126" s="139">
        <f>SUM(T127:T211)</f>
        <v>0</v>
      </c>
      <c r="AR126" s="134" t="s">
        <v>93</v>
      </c>
      <c r="AT126" s="140" t="s">
        <v>84</v>
      </c>
      <c r="AU126" s="140" t="s">
        <v>93</v>
      </c>
      <c r="AY126" s="134" t="s">
        <v>173</v>
      </c>
      <c r="BK126" s="141">
        <f>SUM(BK127:BK211)</f>
        <v>0</v>
      </c>
    </row>
    <row r="127" spans="2:65" s="35" customFormat="1" ht="24.2" customHeight="1">
      <c r="B127" s="34"/>
      <c r="C127" s="144" t="s">
        <v>93</v>
      </c>
      <c r="D127" s="144" t="s">
        <v>175</v>
      </c>
      <c r="E127" s="145" t="s">
        <v>5575</v>
      </c>
      <c r="F127" s="146" t="s">
        <v>5576</v>
      </c>
      <c r="G127" s="147" t="s">
        <v>586</v>
      </c>
      <c r="H127" s="148">
        <v>35</v>
      </c>
      <c r="I127" s="3"/>
      <c r="J127" s="149">
        <f>ROUND(I127*H127,2)</f>
        <v>0</v>
      </c>
      <c r="K127" s="146" t="s">
        <v>1</v>
      </c>
      <c r="L127" s="34"/>
      <c r="M127" s="150" t="s">
        <v>1</v>
      </c>
      <c r="N127" s="151" t="s">
        <v>50</v>
      </c>
      <c r="P127" s="152">
        <f>O127*H127</f>
        <v>0</v>
      </c>
      <c r="Q127" s="152">
        <v>0</v>
      </c>
      <c r="R127" s="152">
        <f>Q127*H127</f>
        <v>0</v>
      </c>
      <c r="S127" s="152">
        <v>0</v>
      </c>
      <c r="T127" s="153">
        <f>S127*H127</f>
        <v>0</v>
      </c>
      <c r="AR127" s="154" t="s">
        <v>180</v>
      </c>
      <c r="AT127" s="154" t="s">
        <v>175</v>
      </c>
      <c r="AU127" s="154" t="s">
        <v>95</v>
      </c>
      <c r="AY127" s="20" t="s">
        <v>173</v>
      </c>
      <c r="BE127" s="155">
        <f>IF(N127="základní",J127,0)</f>
        <v>0</v>
      </c>
      <c r="BF127" s="155">
        <f>IF(N127="snížená",J127,0)</f>
        <v>0</v>
      </c>
      <c r="BG127" s="155">
        <f>IF(N127="zákl. přenesená",J127,0)</f>
        <v>0</v>
      </c>
      <c r="BH127" s="155">
        <f>IF(N127="sníž. přenesená",J127,0)</f>
        <v>0</v>
      </c>
      <c r="BI127" s="155">
        <f>IF(N127="nulová",J127,0)</f>
        <v>0</v>
      </c>
      <c r="BJ127" s="20" t="s">
        <v>93</v>
      </c>
      <c r="BK127" s="155">
        <f>ROUND(I127*H127,2)</f>
        <v>0</v>
      </c>
      <c r="BL127" s="20" t="s">
        <v>180</v>
      </c>
      <c r="BM127" s="154" t="s">
        <v>5577</v>
      </c>
    </row>
    <row r="128" spans="2:65" s="35" customFormat="1" ht="19.5">
      <c r="B128" s="34"/>
      <c r="D128" s="161" t="s">
        <v>371</v>
      </c>
      <c r="F128" s="187" t="s">
        <v>5578</v>
      </c>
      <c r="L128" s="34"/>
      <c r="M128" s="158"/>
      <c r="T128" s="62"/>
      <c r="AT128" s="20" t="s">
        <v>371</v>
      </c>
      <c r="AU128" s="20" t="s">
        <v>95</v>
      </c>
    </row>
    <row r="129" spans="2:65" s="35" customFormat="1" ht="24.2" customHeight="1">
      <c r="B129" s="34"/>
      <c r="C129" s="144" t="s">
        <v>95</v>
      </c>
      <c r="D129" s="144" t="s">
        <v>175</v>
      </c>
      <c r="E129" s="145" t="s">
        <v>5579</v>
      </c>
      <c r="F129" s="146" t="s">
        <v>5580</v>
      </c>
      <c r="G129" s="147" t="s">
        <v>586</v>
      </c>
      <c r="H129" s="148">
        <v>75</v>
      </c>
      <c r="I129" s="3"/>
      <c r="J129" s="149">
        <f>ROUND(I129*H129,2)</f>
        <v>0</v>
      </c>
      <c r="K129" s="146" t="s">
        <v>1</v>
      </c>
      <c r="L129" s="34"/>
      <c r="M129" s="150" t="s">
        <v>1</v>
      </c>
      <c r="N129" s="151" t="s">
        <v>50</v>
      </c>
      <c r="P129" s="152">
        <f>O129*H129</f>
        <v>0</v>
      </c>
      <c r="Q129" s="152">
        <v>0</v>
      </c>
      <c r="R129" s="152">
        <f>Q129*H129</f>
        <v>0</v>
      </c>
      <c r="S129" s="152">
        <v>0</v>
      </c>
      <c r="T129" s="153">
        <f>S129*H129</f>
        <v>0</v>
      </c>
      <c r="AR129" s="154" t="s">
        <v>180</v>
      </c>
      <c r="AT129" s="154" t="s">
        <v>175</v>
      </c>
      <c r="AU129" s="154" t="s">
        <v>95</v>
      </c>
      <c r="AY129" s="20" t="s">
        <v>173</v>
      </c>
      <c r="BE129" s="155">
        <f>IF(N129="základní",J129,0)</f>
        <v>0</v>
      </c>
      <c r="BF129" s="155">
        <f>IF(N129="snížená",J129,0)</f>
        <v>0</v>
      </c>
      <c r="BG129" s="155">
        <f>IF(N129="zákl. přenesená",J129,0)</f>
        <v>0</v>
      </c>
      <c r="BH129" s="155">
        <f>IF(N129="sníž. přenesená",J129,0)</f>
        <v>0</v>
      </c>
      <c r="BI129" s="155">
        <f>IF(N129="nulová",J129,0)</f>
        <v>0</v>
      </c>
      <c r="BJ129" s="20" t="s">
        <v>93</v>
      </c>
      <c r="BK129" s="155">
        <f>ROUND(I129*H129,2)</f>
        <v>0</v>
      </c>
      <c r="BL129" s="20" t="s">
        <v>180</v>
      </c>
      <c r="BM129" s="154" t="s">
        <v>5581</v>
      </c>
    </row>
    <row r="130" spans="2:65" s="35" customFormat="1" ht="19.5">
      <c r="B130" s="34"/>
      <c r="D130" s="161" t="s">
        <v>371</v>
      </c>
      <c r="F130" s="187" t="s">
        <v>5582</v>
      </c>
      <c r="L130" s="34"/>
      <c r="M130" s="158"/>
      <c r="T130" s="62"/>
      <c r="AT130" s="20" t="s">
        <v>371</v>
      </c>
      <c r="AU130" s="20" t="s">
        <v>95</v>
      </c>
    </row>
    <row r="131" spans="2:65" s="35" customFormat="1" ht="24.2" customHeight="1">
      <c r="B131" s="34"/>
      <c r="C131" s="144" t="s">
        <v>243</v>
      </c>
      <c r="D131" s="144" t="s">
        <v>175</v>
      </c>
      <c r="E131" s="145" t="s">
        <v>5583</v>
      </c>
      <c r="F131" s="146" t="s">
        <v>5584</v>
      </c>
      <c r="G131" s="147" t="s">
        <v>1464</v>
      </c>
      <c r="H131" s="148">
        <v>2</v>
      </c>
      <c r="I131" s="3"/>
      <c r="J131" s="149">
        <f>ROUND(I131*H131,2)</f>
        <v>0</v>
      </c>
      <c r="K131" s="146" t="s">
        <v>1</v>
      </c>
      <c r="L131" s="34"/>
      <c r="M131" s="150" t="s">
        <v>1</v>
      </c>
      <c r="N131" s="151" t="s">
        <v>50</v>
      </c>
      <c r="P131" s="152">
        <f>O131*H131</f>
        <v>0</v>
      </c>
      <c r="Q131" s="152">
        <v>0</v>
      </c>
      <c r="R131" s="152">
        <f>Q131*H131</f>
        <v>0</v>
      </c>
      <c r="S131" s="152">
        <v>0</v>
      </c>
      <c r="T131" s="153">
        <f>S131*H131</f>
        <v>0</v>
      </c>
      <c r="AR131" s="154" t="s">
        <v>180</v>
      </c>
      <c r="AT131" s="154" t="s">
        <v>175</v>
      </c>
      <c r="AU131" s="154" t="s">
        <v>95</v>
      </c>
      <c r="AY131" s="20" t="s">
        <v>173</v>
      </c>
      <c r="BE131" s="155">
        <f>IF(N131="základní",J131,0)</f>
        <v>0</v>
      </c>
      <c r="BF131" s="155">
        <f>IF(N131="snížená",J131,0)</f>
        <v>0</v>
      </c>
      <c r="BG131" s="155">
        <f>IF(N131="zákl. přenesená",J131,0)</f>
        <v>0</v>
      </c>
      <c r="BH131" s="155">
        <f>IF(N131="sníž. přenesená",J131,0)</f>
        <v>0</v>
      </c>
      <c r="BI131" s="155">
        <f>IF(N131="nulová",J131,0)</f>
        <v>0</v>
      </c>
      <c r="BJ131" s="20" t="s">
        <v>93</v>
      </c>
      <c r="BK131" s="155">
        <f>ROUND(I131*H131,2)</f>
        <v>0</v>
      </c>
      <c r="BL131" s="20" t="s">
        <v>180</v>
      </c>
      <c r="BM131" s="154" t="s">
        <v>5585</v>
      </c>
    </row>
    <row r="132" spans="2:65" s="35" customFormat="1" ht="19.5">
      <c r="B132" s="34"/>
      <c r="D132" s="161" t="s">
        <v>371</v>
      </c>
      <c r="F132" s="187" t="s">
        <v>5586</v>
      </c>
      <c r="L132" s="34"/>
      <c r="M132" s="158"/>
      <c r="T132" s="62"/>
      <c r="AT132" s="20" t="s">
        <v>371</v>
      </c>
      <c r="AU132" s="20" t="s">
        <v>95</v>
      </c>
    </row>
    <row r="133" spans="2:65" s="35" customFormat="1" ht="16.5" customHeight="1">
      <c r="B133" s="34"/>
      <c r="C133" s="144" t="s">
        <v>180</v>
      </c>
      <c r="D133" s="144" t="s">
        <v>175</v>
      </c>
      <c r="E133" s="145" t="s">
        <v>5587</v>
      </c>
      <c r="F133" s="146" t="s">
        <v>5588</v>
      </c>
      <c r="G133" s="147" t="s">
        <v>586</v>
      </c>
      <c r="H133" s="148">
        <v>3</v>
      </c>
      <c r="I133" s="3"/>
      <c r="J133" s="149">
        <f>ROUND(I133*H133,2)</f>
        <v>0</v>
      </c>
      <c r="K133" s="146" t="s">
        <v>1</v>
      </c>
      <c r="L133" s="34"/>
      <c r="M133" s="150" t="s">
        <v>1</v>
      </c>
      <c r="N133" s="151" t="s">
        <v>50</v>
      </c>
      <c r="P133" s="152">
        <f>O133*H133</f>
        <v>0</v>
      </c>
      <c r="Q133" s="152">
        <v>0</v>
      </c>
      <c r="R133" s="152">
        <f>Q133*H133</f>
        <v>0</v>
      </c>
      <c r="S133" s="152">
        <v>0</v>
      </c>
      <c r="T133" s="153">
        <f>S133*H133</f>
        <v>0</v>
      </c>
      <c r="AR133" s="154" t="s">
        <v>180</v>
      </c>
      <c r="AT133" s="154" t="s">
        <v>175</v>
      </c>
      <c r="AU133" s="154" t="s">
        <v>95</v>
      </c>
      <c r="AY133" s="20" t="s">
        <v>173</v>
      </c>
      <c r="BE133" s="155">
        <f>IF(N133="základní",J133,0)</f>
        <v>0</v>
      </c>
      <c r="BF133" s="155">
        <f>IF(N133="snížená",J133,0)</f>
        <v>0</v>
      </c>
      <c r="BG133" s="155">
        <f>IF(N133="zákl. přenesená",J133,0)</f>
        <v>0</v>
      </c>
      <c r="BH133" s="155">
        <f>IF(N133="sníž. přenesená",J133,0)</f>
        <v>0</v>
      </c>
      <c r="BI133" s="155">
        <f>IF(N133="nulová",J133,0)</f>
        <v>0</v>
      </c>
      <c r="BJ133" s="20" t="s">
        <v>93</v>
      </c>
      <c r="BK133" s="155">
        <f>ROUND(I133*H133,2)</f>
        <v>0</v>
      </c>
      <c r="BL133" s="20" t="s">
        <v>180</v>
      </c>
      <c r="BM133" s="154" t="s">
        <v>5589</v>
      </c>
    </row>
    <row r="134" spans="2:65" s="35" customFormat="1" ht="39">
      <c r="B134" s="34"/>
      <c r="D134" s="161" t="s">
        <v>371</v>
      </c>
      <c r="F134" s="187" t="s">
        <v>5590</v>
      </c>
      <c r="L134" s="34"/>
      <c r="M134" s="158"/>
      <c r="T134" s="62"/>
      <c r="AT134" s="20" t="s">
        <v>371</v>
      </c>
      <c r="AU134" s="20" t="s">
        <v>95</v>
      </c>
    </row>
    <row r="135" spans="2:65" s="35" customFormat="1" ht="16.5" customHeight="1">
      <c r="B135" s="34"/>
      <c r="C135" s="144" t="s">
        <v>267</v>
      </c>
      <c r="D135" s="144" t="s">
        <v>175</v>
      </c>
      <c r="E135" s="145" t="s">
        <v>5591</v>
      </c>
      <c r="F135" s="146" t="s">
        <v>5592</v>
      </c>
      <c r="G135" s="147" t="s">
        <v>586</v>
      </c>
      <c r="H135" s="148">
        <v>27</v>
      </c>
      <c r="I135" s="3"/>
      <c r="J135" s="149">
        <f>ROUND(I135*H135,2)</f>
        <v>0</v>
      </c>
      <c r="K135" s="146" t="s">
        <v>1</v>
      </c>
      <c r="L135" s="34"/>
      <c r="M135" s="150" t="s">
        <v>1</v>
      </c>
      <c r="N135" s="151" t="s">
        <v>50</v>
      </c>
      <c r="P135" s="152">
        <f>O135*H135</f>
        <v>0</v>
      </c>
      <c r="Q135" s="152">
        <v>0</v>
      </c>
      <c r="R135" s="152">
        <f>Q135*H135</f>
        <v>0</v>
      </c>
      <c r="S135" s="152">
        <v>0</v>
      </c>
      <c r="T135" s="153">
        <f>S135*H135</f>
        <v>0</v>
      </c>
      <c r="AR135" s="154" t="s">
        <v>180</v>
      </c>
      <c r="AT135" s="154" t="s">
        <v>175</v>
      </c>
      <c r="AU135" s="154" t="s">
        <v>95</v>
      </c>
      <c r="AY135" s="20" t="s">
        <v>173</v>
      </c>
      <c r="BE135" s="155">
        <f>IF(N135="základní",J135,0)</f>
        <v>0</v>
      </c>
      <c r="BF135" s="155">
        <f>IF(N135="snížená",J135,0)</f>
        <v>0</v>
      </c>
      <c r="BG135" s="155">
        <f>IF(N135="zákl. přenesená",J135,0)</f>
        <v>0</v>
      </c>
      <c r="BH135" s="155">
        <f>IF(N135="sníž. přenesená",J135,0)</f>
        <v>0</v>
      </c>
      <c r="BI135" s="155">
        <f>IF(N135="nulová",J135,0)</f>
        <v>0</v>
      </c>
      <c r="BJ135" s="20" t="s">
        <v>93</v>
      </c>
      <c r="BK135" s="155">
        <f>ROUND(I135*H135,2)</f>
        <v>0</v>
      </c>
      <c r="BL135" s="20" t="s">
        <v>180</v>
      </c>
      <c r="BM135" s="154" t="s">
        <v>5593</v>
      </c>
    </row>
    <row r="136" spans="2:65" s="35" customFormat="1" ht="39">
      <c r="B136" s="34"/>
      <c r="D136" s="161" t="s">
        <v>371</v>
      </c>
      <c r="F136" s="187" t="s">
        <v>5594</v>
      </c>
      <c r="L136" s="34"/>
      <c r="M136" s="158"/>
      <c r="T136" s="62"/>
      <c r="AT136" s="20" t="s">
        <v>371</v>
      </c>
      <c r="AU136" s="20" t="s">
        <v>95</v>
      </c>
    </row>
    <row r="137" spans="2:65" s="35" customFormat="1" ht="16.5" customHeight="1">
      <c r="B137" s="34"/>
      <c r="C137" s="144" t="s">
        <v>275</v>
      </c>
      <c r="D137" s="144" t="s">
        <v>175</v>
      </c>
      <c r="E137" s="145" t="s">
        <v>5595</v>
      </c>
      <c r="F137" s="146" t="s">
        <v>5596</v>
      </c>
      <c r="G137" s="147" t="s">
        <v>586</v>
      </c>
      <c r="H137" s="148">
        <v>7</v>
      </c>
      <c r="I137" s="3"/>
      <c r="J137" s="149">
        <f>ROUND(I137*H137,2)</f>
        <v>0</v>
      </c>
      <c r="K137" s="146" t="s">
        <v>1</v>
      </c>
      <c r="L137" s="34"/>
      <c r="M137" s="150" t="s">
        <v>1</v>
      </c>
      <c r="N137" s="151" t="s">
        <v>50</v>
      </c>
      <c r="P137" s="152">
        <f>O137*H137</f>
        <v>0</v>
      </c>
      <c r="Q137" s="152">
        <v>0</v>
      </c>
      <c r="R137" s="152">
        <f>Q137*H137</f>
        <v>0</v>
      </c>
      <c r="S137" s="152">
        <v>0</v>
      </c>
      <c r="T137" s="153">
        <f>S137*H137</f>
        <v>0</v>
      </c>
      <c r="AR137" s="154" t="s">
        <v>180</v>
      </c>
      <c r="AT137" s="154" t="s">
        <v>175</v>
      </c>
      <c r="AU137" s="154" t="s">
        <v>95</v>
      </c>
      <c r="AY137" s="20" t="s">
        <v>173</v>
      </c>
      <c r="BE137" s="155">
        <f>IF(N137="základní",J137,0)</f>
        <v>0</v>
      </c>
      <c r="BF137" s="155">
        <f>IF(N137="snížená",J137,0)</f>
        <v>0</v>
      </c>
      <c r="BG137" s="155">
        <f>IF(N137="zákl. přenesená",J137,0)</f>
        <v>0</v>
      </c>
      <c r="BH137" s="155">
        <f>IF(N137="sníž. přenesená",J137,0)</f>
        <v>0</v>
      </c>
      <c r="BI137" s="155">
        <f>IF(N137="nulová",J137,0)</f>
        <v>0</v>
      </c>
      <c r="BJ137" s="20" t="s">
        <v>93</v>
      </c>
      <c r="BK137" s="155">
        <f>ROUND(I137*H137,2)</f>
        <v>0</v>
      </c>
      <c r="BL137" s="20" t="s">
        <v>180</v>
      </c>
      <c r="BM137" s="154" t="s">
        <v>5597</v>
      </c>
    </row>
    <row r="138" spans="2:65" s="35" customFormat="1" ht="48.75">
      <c r="B138" s="34"/>
      <c r="D138" s="161" t="s">
        <v>371</v>
      </c>
      <c r="F138" s="187" t="s">
        <v>5598</v>
      </c>
      <c r="L138" s="34"/>
      <c r="M138" s="158"/>
      <c r="T138" s="62"/>
      <c r="AT138" s="20" t="s">
        <v>371</v>
      </c>
      <c r="AU138" s="20" t="s">
        <v>95</v>
      </c>
    </row>
    <row r="139" spans="2:65" s="35" customFormat="1" ht="16.5" customHeight="1">
      <c r="B139" s="34"/>
      <c r="C139" s="144" t="s">
        <v>287</v>
      </c>
      <c r="D139" s="144" t="s">
        <v>175</v>
      </c>
      <c r="E139" s="145" t="s">
        <v>5599</v>
      </c>
      <c r="F139" s="146" t="s">
        <v>5600</v>
      </c>
      <c r="G139" s="147" t="s">
        <v>586</v>
      </c>
      <c r="H139" s="148">
        <v>41</v>
      </c>
      <c r="I139" s="3"/>
      <c r="J139" s="149">
        <f>ROUND(I139*H139,2)</f>
        <v>0</v>
      </c>
      <c r="K139" s="146" t="s">
        <v>1</v>
      </c>
      <c r="L139" s="34"/>
      <c r="M139" s="150" t="s">
        <v>1</v>
      </c>
      <c r="N139" s="151" t="s">
        <v>50</v>
      </c>
      <c r="P139" s="152">
        <f>O139*H139</f>
        <v>0</v>
      </c>
      <c r="Q139" s="152">
        <v>0</v>
      </c>
      <c r="R139" s="152">
        <f>Q139*H139</f>
        <v>0</v>
      </c>
      <c r="S139" s="152">
        <v>0</v>
      </c>
      <c r="T139" s="153">
        <f>S139*H139</f>
        <v>0</v>
      </c>
      <c r="AR139" s="154" t="s">
        <v>180</v>
      </c>
      <c r="AT139" s="154" t="s">
        <v>175</v>
      </c>
      <c r="AU139" s="154" t="s">
        <v>95</v>
      </c>
      <c r="AY139" s="20" t="s">
        <v>173</v>
      </c>
      <c r="BE139" s="155">
        <f>IF(N139="základní",J139,0)</f>
        <v>0</v>
      </c>
      <c r="BF139" s="155">
        <f>IF(N139="snížená",J139,0)</f>
        <v>0</v>
      </c>
      <c r="BG139" s="155">
        <f>IF(N139="zákl. přenesená",J139,0)</f>
        <v>0</v>
      </c>
      <c r="BH139" s="155">
        <f>IF(N139="sníž. přenesená",J139,0)</f>
        <v>0</v>
      </c>
      <c r="BI139" s="155">
        <f>IF(N139="nulová",J139,0)</f>
        <v>0</v>
      </c>
      <c r="BJ139" s="20" t="s">
        <v>93</v>
      </c>
      <c r="BK139" s="155">
        <f>ROUND(I139*H139,2)</f>
        <v>0</v>
      </c>
      <c r="BL139" s="20" t="s">
        <v>180</v>
      </c>
      <c r="BM139" s="154" t="s">
        <v>5601</v>
      </c>
    </row>
    <row r="140" spans="2:65" s="35" customFormat="1" ht="48.75">
      <c r="B140" s="34"/>
      <c r="D140" s="161" t="s">
        <v>371</v>
      </c>
      <c r="F140" s="187" t="s">
        <v>5602</v>
      </c>
      <c r="L140" s="34"/>
      <c r="M140" s="158"/>
      <c r="T140" s="62"/>
      <c r="AT140" s="20" t="s">
        <v>371</v>
      </c>
      <c r="AU140" s="20" t="s">
        <v>95</v>
      </c>
    </row>
    <row r="141" spans="2:65" s="35" customFormat="1" ht="16.5" customHeight="1">
      <c r="B141" s="34"/>
      <c r="C141" s="144" t="s">
        <v>299</v>
      </c>
      <c r="D141" s="144" t="s">
        <v>175</v>
      </c>
      <c r="E141" s="145" t="s">
        <v>5603</v>
      </c>
      <c r="F141" s="146" t="s">
        <v>5604</v>
      </c>
      <c r="G141" s="147" t="s">
        <v>586</v>
      </c>
      <c r="H141" s="148">
        <v>4</v>
      </c>
      <c r="I141" s="3"/>
      <c r="J141" s="149">
        <f>ROUND(I141*H141,2)</f>
        <v>0</v>
      </c>
      <c r="K141" s="146" t="s">
        <v>1</v>
      </c>
      <c r="L141" s="34"/>
      <c r="M141" s="150" t="s">
        <v>1</v>
      </c>
      <c r="N141" s="151" t="s">
        <v>50</v>
      </c>
      <c r="P141" s="152">
        <f>O141*H141</f>
        <v>0</v>
      </c>
      <c r="Q141" s="152">
        <v>0</v>
      </c>
      <c r="R141" s="152">
        <f>Q141*H141</f>
        <v>0</v>
      </c>
      <c r="S141" s="152">
        <v>0</v>
      </c>
      <c r="T141" s="153">
        <f>S141*H141</f>
        <v>0</v>
      </c>
      <c r="AR141" s="154" t="s">
        <v>180</v>
      </c>
      <c r="AT141" s="154" t="s">
        <v>175</v>
      </c>
      <c r="AU141" s="154" t="s">
        <v>95</v>
      </c>
      <c r="AY141" s="20" t="s">
        <v>173</v>
      </c>
      <c r="BE141" s="155">
        <f>IF(N141="základní",J141,0)</f>
        <v>0</v>
      </c>
      <c r="BF141" s="155">
        <f>IF(N141="snížená",J141,0)</f>
        <v>0</v>
      </c>
      <c r="BG141" s="155">
        <f>IF(N141="zákl. přenesená",J141,0)</f>
        <v>0</v>
      </c>
      <c r="BH141" s="155">
        <f>IF(N141="sníž. přenesená",J141,0)</f>
        <v>0</v>
      </c>
      <c r="BI141" s="155">
        <f>IF(N141="nulová",J141,0)</f>
        <v>0</v>
      </c>
      <c r="BJ141" s="20" t="s">
        <v>93</v>
      </c>
      <c r="BK141" s="155">
        <f>ROUND(I141*H141,2)</f>
        <v>0</v>
      </c>
      <c r="BL141" s="20" t="s">
        <v>180</v>
      </c>
      <c r="BM141" s="154" t="s">
        <v>5605</v>
      </c>
    </row>
    <row r="142" spans="2:65" s="35" customFormat="1" ht="19.5">
      <c r="B142" s="34"/>
      <c r="D142" s="161" t="s">
        <v>371</v>
      </c>
      <c r="F142" s="187" t="s">
        <v>5606</v>
      </c>
      <c r="L142" s="34"/>
      <c r="M142" s="158"/>
      <c r="T142" s="62"/>
      <c r="AT142" s="20" t="s">
        <v>371</v>
      </c>
      <c r="AU142" s="20" t="s">
        <v>95</v>
      </c>
    </row>
    <row r="143" spans="2:65" s="35" customFormat="1" ht="16.5" customHeight="1">
      <c r="B143" s="34"/>
      <c r="C143" s="144" t="s">
        <v>305</v>
      </c>
      <c r="D143" s="144" t="s">
        <v>175</v>
      </c>
      <c r="E143" s="145" t="s">
        <v>5607</v>
      </c>
      <c r="F143" s="146" t="s">
        <v>5608</v>
      </c>
      <c r="G143" s="147" t="s">
        <v>1464</v>
      </c>
      <c r="H143" s="148">
        <v>5</v>
      </c>
      <c r="I143" s="3"/>
      <c r="J143" s="149">
        <f>ROUND(I143*H143,2)</f>
        <v>0</v>
      </c>
      <c r="K143" s="146" t="s">
        <v>1</v>
      </c>
      <c r="L143" s="34"/>
      <c r="M143" s="150" t="s">
        <v>1</v>
      </c>
      <c r="N143" s="151" t="s">
        <v>50</v>
      </c>
      <c r="P143" s="152">
        <f>O143*H143</f>
        <v>0</v>
      </c>
      <c r="Q143" s="152">
        <v>0</v>
      </c>
      <c r="R143" s="152">
        <f>Q143*H143</f>
        <v>0</v>
      </c>
      <c r="S143" s="152">
        <v>0</v>
      </c>
      <c r="T143" s="153">
        <f>S143*H143</f>
        <v>0</v>
      </c>
      <c r="AR143" s="154" t="s">
        <v>180</v>
      </c>
      <c r="AT143" s="154" t="s">
        <v>175</v>
      </c>
      <c r="AU143" s="154" t="s">
        <v>95</v>
      </c>
      <c r="AY143" s="20" t="s">
        <v>173</v>
      </c>
      <c r="BE143" s="155">
        <f>IF(N143="základní",J143,0)</f>
        <v>0</v>
      </c>
      <c r="BF143" s="155">
        <f>IF(N143="snížená",J143,0)</f>
        <v>0</v>
      </c>
      <c r="BG143" s="155">
        <f>IF(N143="zákl. přenesená",J143,0)</f>
        <v>0</v>
      </c>
      <c r="BH143" s="155">
        <f>IF(N143="sníž. přenesená",J143,0)</f>
        <v>0</v>
      </c>
      <c r="BI143" s="155">
        <f>IF(N143="nulová",J143,0)</f>
        <v>0</v>
      </c>
      <c r="BJ143" s="20" t="s">
        <v>93</v>
      </c>
      <c r="BK143" s="155">
        <f>ROUND(I143*H143,2)</f>
        <v>0</v>
      </c>
      <c r="BL143" s="20" t="s">
        <v>180</v>
      </c>
      <c r="BM143" s="154" t="s">
        <v>5609</v>
      </c>
    </row>
    <row r="144" spans="2:65" s="35" customFormat="1" ht="19.5">
      <c r="B144" s="34"/>
      <c r="D144" s="161" t="s">
        <v>371</v>
      </c>
      <c r="F144" s="187" t="s">
        <v>5610</v>
      </c>
      <c r="L144" s="34"/>
      <c r="M144" s="158"/>
      <c r="T144" s="62"/>
      <c r="AT144" s="20" t="s">
        <v>371</v>
      </c>
      <c r="AU144" s="20" t="s">
        <v>95</v>
      </c>
    </row>
    <row r="145" spans="2:65" s="35" customFormat="1" ht="16.5" customHeight="1">
      <c r="B145" s="34"/>
      <c r="C145" s="144" t="s">
        <v>311</v>
      </c>
      <c r="D145" s="144" t="s">
        <v>175</v>
      </c>
      <c r="E145" s="145" t="s">
        <v>5611</v>
      </c>
      <c r="F145" s="146" t="s">
        <v>5612</v>
      </c>
      <c r="G145" s="147" t="s">
        <v>1464</v>
      </c>
      <c r="H145" s="148">
        <v>5</v>
      </c>
      <c r="I145" s="3"/>
      <c r="J145" s="149">
        <f>ROUND(I145*H145,2)</f>
        <v>0</v>
      </c>
      <c r="K145" s="146" t="s">
        <v>1</v>
      </c>
      <c r="L145" s="34"/>
      <c r="M145" s="150" t="s">
        <v>1</v>
      </c>
      <c r="N145" s="151" t="s">
        <v>50</v>
      </c>
      <c r="P145" s="152">
        <f>O145*H145</f>
        <v>0</v>
      </c>
      <c r="Q145" s="152">
        <v>0</v>
      </c>
      <c r="R145" s="152">
        <f>Q145*H145</f>
        <v>0</v>
      </c>
      <c r="S145" s="152">
        <v>0</v>
      </c>
      <c r="T145" s="153">
        <f>S145*H145</f>
        <v>0</v>
      </c>
      <c r="AR145" s="154" t="s">
        <v>180</v>
      </c>
      <c r="AT145" s="154" t="s">
        <v>175</v>
      </c>
      <c r="AU145" s="154" t="s">
        <v>95</v>
      </c>
      <c r="AY145" s="20" t="s">
        <v>173</v>
      </c>
      <c r="BE145" s="155">
        <f>IF(N145="základní",J145,0)</f>
        <v>0</v>
      </c>
      <c r="BF145" s="155">
        <f>IF(N145="snížená",J145,0)</f>
        <v>0</v>
      </c>
      <c r="BG145" s="155">
        <f>IF(N145="zákl. přenesená",J145,0)</f>
        <v>0</v>
      </c>
      <c r="BH145" s="155">
        <f>IF(N145="sníž. přenesená",J145,0)</f>
        <v>0</v>
      </c>
      <c r="BI145" s="155">
        <f>IF(N145="nulová",J145,0)</f>
        <v>0</v>
      </c>
      <c r="BJ145" s="20" t="s">
        <v>93</v>
      </c>
      <c r="BK145" s="155">
        <f>ROUND(I145*H145,2)</f>
        <v>0</v>
      </c>
      <c r="BL145" s="20" t="s">
        <v>180</v>
      </c>
      <c r="BM145" s="154" t="s">
        <v>5613</v>
      </c>
    </row>
    <row r="146" spans="2:65" s="35" customFormat="1" ht="39">
      <c r="B146" s="34"/>
      <c r="D146" s="161" t="s">
        <v>371</v>
      </c>
      <c r="F146" s="187" t="s">
        <v>5614</v>
      </c>
      <c r="L146" s="34"/>
      <c r="M146" s="158"/>
      <c r="T146" s="62"/>
      <c r="AT146" s="20" t="s">
        <v>371</v>
      </c>
      <c r="AU146" s="20" t="s">
        <v>95</v>
      </c>
    </row>
    <row r="147" spans="2:65" s="35" customFormat="1" ht="16.5" customHeight="1">
      <c r="B147" s="34"/>
      <c r="C147" s="144" t="s">
        <v>319</v>
      </c>
      <c r="D147" s="144" t="s">
        <v>175</v>
      </c>
      <c r="E147" s="145" t="s">
        <v>5615</v>
      </c>
      <c r="F147" s="146" t="s">
        <v>5616</v>
      </c>
      <c r="G147" s="147" t="s">
        <v>1464</v>
      </c>
      <c r="H147" s="148">
        <v>1</v>
      </c>
      <c r="I147" s="3"/>
      <c r="J147" s="149">
        <f>ROUND(I147*H147,2)</f>
        <v>0</v>
      </c>
      <c r="K147" s="146" t="s">
        <v>1</v>
      </c>
      <c r="L147" s="34"/>
      <c r="M147" s="150" t="s">
        <v>1</v>
      </c>
      <c r="N147" s="151" t="s">
        <v>50</v>
      </c>
      <c r="P147" s="152">
        <f>O147*H147</f>
        <v>0</v>
      </c>
      <c r="Q147" s="152">
        <v>0</v>
      </c>
      <c r="R147" s="152">
        <f>Q147*H147</f>
        <v>0</v>
      </c>
      <c r="S147" s="152">
        <v>0</v>
      </c>
      <c r="T147" s="153">
        <f>S147*H147</f>
        <v>0</v>
      </c>
      <c r="AR147" s="154" t="s">
        <v>180</v>
      </c>
      <c r="AT147" s="154" t="s">
        <v>175</v>
      </c>
      <c r="AU147" s="154" t="s">
        <v>95</v>
      </c>
      <c r="AY147" s="20" t="s">
        <v>173</v>
      </c>
      <c r="BE147" s="155">
        <f>IF(N147="základní",J147,0)</f>
        <v>0</v>
      </c>
      <c r="BF147" s="155">
        <f>IF(N147="snížená",J147,0)</f>
        <v>0</v>
      </c>
      <c r="BG147" s="155">
        <f>IF(N147="zákl. přenesená",J147,0)</f>
        <v>0</v>
      </c>
      <c r="BH147" s="155">
        <f>IF(N147="sníž. přenesená",J147,0)</f>
        <v>0</v>
      </c>
      <c r="BI147" s="155">
        <f>IF(N147="nulová",J147,0)</f>
        <v>0</v>
      </c>
      <c r="BJ147" s="20" t="s">
        <v>93</v>
      </c>
      <c r="BK147" s="155">
        <f>ROUND(I147*H147,2)</f>
        <v>0</v>
      </c>
      <c r="BL147" s="20" t="s">
        <v>180</v>
      </c>
      <c r="BM147" s="154" t="s">
        <v>5617</v>
      </c>
    </row>
    <row r="148" spans="2:65" s="35" customFormat="1" ht="39">
      <c r="B148" s="34"/>
      <c r="D148" s="161" t="s">
        <v>371</v>
      </c>
      <c r="F148" s="187" t="s">
        <v>5618</v>
      </c>
      <c r="L148" s="34"/>
      <c r="M148" s="158"/>
      <c r="T148" s="62"/>
      <c r="AT148" s="20" t="s">
        <v>371</v>
      </c>
      <c r="AU148" s="20" t="s">
        <v>95</v>
      </c>
    </row>
    <row r="149" spans="2:65" s="35" customFormat="1" ht="16.5" customHeight="1">
      <c r="B149" s="34"/>
      <c r="C149" s="144" t="s">
        <v>327</v>
      </c>
      <c r="D149" s="144" t="s">
        <v>175</v>
      </c>
      <c r="E149" s="145" t="s">
        <v>5619</v>
      </c>
      <c r="F149" s="146" t="s">
        <v>5620</v>
      </c>
      <c r="G149" s="147" t="s">
        <v>586</v>
      </c>
      <c r="H149" s="148">
        <v>39</v>
      </c>
      <c r="I149" s="3"/>
      <c r="J149" s="149">
        <f>ROUND(I149*H149,2)</f>
        <v>0</v>
      </c>
      <c r="K149" s="146" t="s">
        <v>1</v>
      </c>
      <c r="L149" s="34"/>
      <c r="M149" s="150" t="s">
        <v>1</v>
      </c>
      <c r="N149" s="151" t="s">
        <v>50</v>
      </c>
      <c r="P149" s="152">
        <f>O149*H149</f>
        <v>0</v>
      </c>
      <c r="Q149" s="152">
        <v>0</v>
      </c>
      <c r="R149" s="152">
        <f>Q149*H149</f>
        <v>0</v>
      </c>
      <c r="S149" s="152">
        <v>0</v>
      </c>
      <c r="T149" s="153">
        <f>S149*H149</f>
        <v>0</v>
      </c>
      <c r="AR149" s="154" t="s">
        <v>180</v>
      </c>
      <c r="AT149" s="154" t="s">
        <v>175</v>
      </c>
      <c r="AU149" s="154" t="s">
        <v>95</v>
      </c>
      <c r="AY149" s="20" t="s">
        <v>173</v>
      </c>
      <c r="BE149" s="155">
        <f>IF(N149="základní",J149,0)</f>
        <v>0</v>
      </c>
      <c r="BF149" s="155">
        <f>IF(N149="snížená",J149,0)</f>
        <v>0</v>
      </c>
      <c r="BG149" s="155">
        <f>IF(N149="zákl. přenesená",J149,0)</f>
        <v>0</v>
      </c>
      <c r="BH149" s="155">
        <f>IF(N149="sníž. přenesená",J149,0)</f>
        <v>0</v>
      </c>
      <c r="BI149" s="155">
        <f>IF(N149="nulová",J149,0)</f>
        <v>0</v>
      </c>
      <c r="BJ149" s="20" t="s">
        <v>93</v>
      </c>
      <c r="BK149" s="155">
        <f>ROUND(I149*H149,2)</f>
        <v>0</v>
      </c>
      <c r="BL149" s="20" t="s">
        <v>180</v>
      </c>
      <c r="BM149" s="154" t="s">
        <v>5621</v>
      </c>
    </row>
    <row r="150" spans="2:65" s="35" customFormat="1" ht="29.25">
      <c r="B150" s="34"/>
      <c r="D150" s="161" t="s">
        <v>371</v>
      </c>
      <c r="F150" s="187" t="s">
        <v>5622</v>
      </c>
      <c r="L150" s="34"/>
      <c r="M150" s="158"/>
      <c r="T150" s="62"/>
      <c r="AT150" s="20" t="s">
        <v>371</v>
      </c>
      <c r="AU150" s="20" t="s">
        <v>95</v>
      </c>
    </row>
    <row r="151" spans="2:65" s="35" customFormat="1" ht="16.5" customHeight="1">
      <c r="B151" s="34"/>
      <c r="C151" s="144" t="s">
        <v>333</v>
      </c>
      <c r="D151" s="144" t="s">
        <v>175</v>
      </c>
      <c r="E151" s="145" t="s">
        <v>5623</v>
      </c>
      <c r="F151" s="146" t="s">
        <v>5620</v>
      </c>
      <c r="G151" s="147" t="s">
        <v>586</v>
      </c>
      <c r="H151" s="148">
        <v>8</v>
      </c>
      <c r="I151" s="3"/>
      <c r="J151" s="149">
        <f>ROUND(I151*H151,2)</f>
        <v>0</v>
      </c>
      <c r="K151" s="146" t="s">
        <v>1</v>
      </c>
      <c r="L151" s="34"/>
      <c r="M151" s="150" t="s">
        <v>1</v>
      </c>
      <c r="N151" s="151" t="s">
        <v>50</v>
      </c>
      <c r="P151" s="152">
        <f>O151*H151</f>
        <v>0</v>
      </c>
      <c r="Q151" s="152">
        <v>0</v>
      </c>
      <c r="R151" s="152">
        <f>Q151*H151</f>
        <v>0</v>
      </c>
      <c r="S151" s="152">
        <v>0</v>
      </c>
      <c r="T151" s="153">
        <f>S151*H151</f>
        <v>0</v>
      </c>
      <c r="AR151" s="154" t="s">
        <v>180</v>
      </c>
      <c r="AT151" s="154" t="s">
        <v>175</v>
      </c>
      <c r="AU151" s="154" t="s">
        <v>95</v>
      </c>
      <c r="AY151" s="20" t="s">
        <v>173</v>
      </c>
      <c r="BE151" s="155">
        <f>IF(N151="základní",J151,0)</f>
        <v>0</v>
      </c>
      <c r="BF151" s="155">
        <f>IF(N151="snížená",J151,0)</f>
        <v>0</v>
      </c>
      <c r="BG151" s="155">
        <f>IF(N151="zákl. přenesená",J151,0)</f>
        <v>0</v>
      </c>
      <c r="BH151" s="155">
        <f>IF(N151="sníž. přenesená",J151,0)</f>
        <v>0</v>
      </c>
      <c r="BI151" s="155">
        <f>IF(N151="nulová",J151,0)</f>
        <v>0</v>
      </c>
      <c r="BJ151" s="20" t="s">
        <v>93</v>
      </c>
      <c r="BK151" s="155">
        <f>ROUND(I151*H151,2)</f>
        <v>0</v>
      </c>
      <c r="BL151" s="20" t="s">
        <v>180</v>
      </c>
      <c r="BM151" s="154" t="s">
        <v>5624</v>
      </c>
    </row>
    <row r="152" spans="2:65" s="35" customFormat="1" ht="29.25">
      <c r="B152" s="34"/>
      <c r="D152" s="161" t="s">
        <v>371</v>
      </c>
      <c r="F152" s="187" t="s">
        <v>5625</v>
      </c>
      <c r="L152" s="34"/>
      <c r="M152" s="158"/>
      <c r="T152" s="62"/>
      <c r="AT152" s="20" t="s">
        <v>371</v>
      </c>
      <c r="AU152" s="20" t="s">
        <v>95</v>
      </c>
    </row>
    <row r="153" spans="2:65" s="35" customFormat="1" ht="16.5" customHeight="1">
      <c r="B153" s="34"/>
      <c r="C153" s="144" t="s">
        <v>341</v>
      </c>
      <c r="D153" s="144" t="s">
        <v>175</v>
      </c>
      <c r="E153" s="145" t="s">
        <v>5626</v>
      </c>
      <c r="F153" s="146" t="s">
        <v>5627</v>
      </c>
      <c r="G153" s="147" t="s">
        <v>586</v>
      </c>
      <c r="H153" s="148">
        <v>53</v>
      </c>
      <c r="I153" s="3"/>
      <c r="J153" s="149">
        <f>ROUND(I153*H153,2)</f>
        <v>0</v>
      </c>
      <c r="K153" s="146" t="s">
        <v>1</v>
      </c>
      <c r="L153" s="34"/>
      <c r="M153" s="150" t="s">
        <v>1</v>
      </c>
      <c r="N153" s="151" t="s">
        <v>50</v>
      </c>
      <c r="P153" s="152">
        <f>O153*H153</f>
        <v>0</v>
      </c>
      <c r="Q153" s="152">
        <v>0</v>
      </c>
      <c r="R153" s="152">
        <f>Q153*H153</f>
        <v>0</v>
      </c>
      <c r="S153" s="152">
        <v>0</v>
      </c>
      <c r="T153" s="153">
        <f>S153*H153</f>
        <v>0</v>
      </c>
      <c r="AR153" s="154" t="s">
        <v>180</v>
      </c>
      <c r="AT153" s="154" t="s">
        <v>175</v>
      </c>
      <c r="AU153" s="154" t="s">
        <v>95</v>
      </c>
      <c r="AY153" s="20" t="s">
        <v>173</v>
      </c>
      <c r="BE153" s="155">
        <f>IF(N153="základní",J153,0)</f>
        <v>0</v>
      </c>
      <c r="BF153" s="155">
        <f>IF(N153="snížená",J153,0)</f>
        <v>0</v>
      </c>
      <c r="BG153" s="155">
        <f>IF(N153="zákl. přenesená",J153,0)</f>
        <v>0</v>
      </c>
      <c r="BH153" s="155">
        <f>IF(N153="sníž. přenesená",J153,0)</f>
        <v>0</v>
      </c>
      <c r="BI153" s="155">
        <f>IF(N153="nulová",J153,0)</f>
        <v>0</v>
      </c>
      <c r="BJ153" s="20" t="s">
        <v>93</v>
      </c>
      <c r="BK153" s="155">
        <f>ROUND(I153*H153,2)</f>
        <v>0</v>
      </c>
      <c r="BL153" s="20" t="s">
        <v>180</v>
      </c>
      <c r="BM153" s="154" t="s">
        <v>5628</v>
      </c>
    </row>
    <row r="154" spans="2:65" s="35" customFormat="1" ht="29.25">
      <c r="B154" s="34"/>
      <c r="D154" s="161" t="s">
        <v>371</v>
      </c>
      <c r="F154" s="187" t="s">
        <v>5629</v>
      </c>
      <c r="L154" s="34"/>
      <c r="M154" s="158"/>
      <c r="T154" s="62"/>
      <c r="AT154" s="20" t="s">
        <v>371</v>
      </c>
      <c r="AU154" s="20" t="s">
        <v>95</v>
      </c>
    </row>
    <row r="155" spans="2:65" s="35" customFormat="1" ht="16.5" customHeight="1">
      <c r="B155" s="34"/>
      <c r="C155" s="144" t="s">
        <v>8</v>
      </c>
      <c r="D155" s="144" t="s">
        <v>175</v>
      </c>
      <c r="E155" s="145" t="s">
        <v>5630</v>
      </c>
      <c r="F155" s="146" t="s">
        <v>5631</v>
      </c>
      <c r="G155" s="147" t="s">
        <v>586</v>
      </c>
      <c r="H155" s="148">
        <v>5</v>
      </c>
      <c r="I155" s="3"/>
      <c r="J155" s="149">
        <f>ROUND(I155*H155,2)</f>
        <v>0</v>
      </c>
      <c r="K155" s="146" t="s">
        <v>1</v>
      </c>
      <c r="L155" s="34"/>
      <c r="M155" s="150" t="s">
        <v>1</v>
      </c>
      <c r="N155" s="151" t="s">
        <v>50</v>
      </c>
      <c r="P155" s="152">
        <f>O155*H155</f>
        <v>0</v>
      </c>
      <c r="Q155" s="152">
        <v>0</v>
      </c>
      <c r="R155" s="152">
        <f>Q155*H155</f>
        <v>0</v>
      </c>
      <c r="S155" s="152">
        <v>0</v>
      </c>
      <c r="T155" s="153">
        <f>S155*H155</f>
        <v>0</v>
      </c>
      <c r="AR155" s="154" t="s">
        <v>180</v>
      </c>
      <c r="AT155" s="154" t="s">
        <v>175</v>
      </c>
      <c r="AU155" s="154" t="s">
        <v>95</v>
      </c>
      <c r="AY155" s="20" t="s">
        <v>173</v>
      </c>
      <c r="BE155" s="155">
        <f>IF(N155="základní",J155,0)</f>
        <v>0</v>
      </c>
      <c r="BF155" s="155">
        <f>IF(N155="snížená",J155,0)</f>
        <v>0</v>
      </c>
      <c r="BG155" s="155">
        <f>IF(N155="zákl. přenesená",J155,0)</f>
        <v>0</v>
      </c>
      <c r="BH155" s="155">
        <f>IF(N155="sníž. přenesená",J155,0)</f>
        <v>0</v>
      </c>
      <c r="BI155" s="155">
        <f>IF(N155="nulová",J155,0)</f>
        <v>0</v>
      </c>
      <c r="BJ155" s="20" t="s">
        <v>93</v>
      </c>
      <c r="BK155" s="155">
        <f>ROUND(I155*H155,2)</f>
        <v>0</v>
      </c>
      <c r="BL155" s="20" t="s">
        <v>180</v>
      </c>
      <c r="BM155" s="154" t="s">
        <v>5632</v>
      </c>
    </row>
    <row r="156" spans="2:65" s="35" customFormat="1" ht="29.25">
      <c r="B156" s="34"/>
      <c r="D156" s="161" t="s">
        <v>371</v>
      </c>
      <c r="F156" s="187" t="s">
        <v>5633</v>
      </c>
      <c r="L156" s="34"/>
      <c r="M156" s="158"/>
      <c r="T156" s="62"/>
      <c r="AT156" s="20" t="s">
        <v>371</v>
      </c>
      <c r="AU156" s="20" t="s">
        <v>95</v>
      </c>
    </row>
    <row r="157" spans="2:65" s="35" customFormat="1" ht="16.5" customHeight="1">
      <c r="B157" s="34"/>
      <c r="C157" s="144" t="s">
        <v>354</v>
      </c>
      <c r="D157" s="144" t="s">
        <v>175</v>
      </c>
      <c r="E157" s="145" t="s">
        <v>5634</v>
      </c>
      <c r="F157" s="146" t="s">
        <v>5635</v>
      </c>
      <c r="G157" s="147" t="s">
        <v>586</v>
      </c>
      <c r="H157" s="148">
        <v>18</v>
      </c>
      <c r="I157" s="3"/>
      <c r="J157" s="149">
        <f>ROUND(I157*H157,2)</f>
        <v>0</v>
      </c>
      <c r="K157" s="146" t="s">
        <v>1</v>
      </c>
      <c r="L157" s="34"/>
      <c r="M157" s="150" t="s">
        <v>1</v>
      </c>
      <c r="N157" s="151" t="s">
        <v>50</v>
      </c>
      <c r="P157" s="152">
        <f>O157*H157</f>
        <v>0</v>
      </c>
      <c r="Q157" s="152">
        <v>0</v>
      </c>
      <c r="R157" s="152">
        <f>Q157*H157</f>
        <v>0</v>
      </c>
      <c r="S157" s="152">
        <v>0</v>
      </c>
      <c r="T157" s="153">
        <f>S157*H157</f>
        <v>0</v>
      </c>
      <c r="AR157" s="154" t="s">
        <v>180</v>
      </c>
      <c r="AT157" s="154" t="s">
        <v>175</v>
      </c>
      <c r="AU157" s="154" t="s">
        <v>95</v>
      </c>
      <c r="AY157" s="20" t="s">
        <v>173</v>
      </c>
      <c r="BE157" s="155">
        <f>IF(N157="základní",J157,0)</f>
        <v>0</v>
      </c>
      <c r="BF157" s="155">
        <f>IF(N157="snížená",J157,0)</f>
        <v>0</v>
      </c>
      <c r="BG157" s="155">
        <f>IF(N157="zákl. přenesená",J157,0)</f>
        <v>0</v>
      </c>
      <c r="BH157" s="155">
        <f>IF(N157="sníž. přenesená",J157,0)</f>
        <v>0</v>
      </c>
      <c r="BI157" s="155">
        <f>IF(N157="nulová",J157,0)</f>
        <v>0</v>
      </c>
      <c r="BJ157" s="20" t="s">
        <v>93</v>
      </c>
      <c r="BK157" s="155">
        <f>ROUND(I157*H157,2)</f>
        <v>0</v>
      </c>
      <c r="BL157" s="20" t="s">
        <v>180</v>
      </c>
      <c r="BM157" s="154" t="s">
        <v>5636</v>
      </c>
    </row>
    <row r="158" spans="2:65" s="35" customFormat="1" ht="29.25">
      <c r="B158" s="34"/>
      <c r="D158" s="161" t="s">
        <v>371</v>
      </c>
      <c r="F158" s="187" t="s">
        <v>5637</v>
      </c>
      <c r="L158" s="34"/>
      <c r="M158" s="158"/>
      <c r="T158" s="62"/>
      <c r="AT158" s="20" t="s">
        <v>371</v>
      </c>
      <c r="AU158" s="20" t="s">
        <v>95</v>
      </c>
    </row>
    <row r="159" spans="2:65" s="35" customFormat="1" ht="16.5" customHeight="1">
      <c r="B159" s="34"/>
      <c r="C159" s="144" t="s">
        <v>359</v>
      </c>
      <c r="D159" s="144" t="s">
        <v>175</v>
      </c>
      <c r="E159" s="145" t="s">
        <v>5638</v>
      </c>
      <c r="F159" s="146" t="s">
        <v>5639</v>
      </c>
      <c r="G159" s="147" t="s">
        <v>586</v>
      </c>
      <c r="H159" s="148">
        <v>25</v>
      </c>
      <c r="I159" s="3"/>
      <c r="J159" s="149">
        <f>ROUND(I159*H159,2)</f>
        <v>0</v>
      </c>
      <c r="K159" s="146" t="s">
        <v>1</v>
      </c>
      <c r="L159" s="34"/>
      <c r="M159" s="150" t="s">
        <v>1</v>
      </c>
      <c r="N159" s="151" t="s">
        <v>50</v>
      </c>
      <c r="P159" s="152">
        <f>O159*H159</f>
        <v>0</v>
      </c>
      <c r="Q159" s="152">
        <v>0</v>
      </c>
      <c r="R159" s="152">
        <f>Q159*H159</f>
        <v>0</v>
      </c>
      <c r="S159" s="152">
        <v>0</v>
      </c>
      <c r="T159" s="153">
        <f>S159*H159</f>
        <v>0</v>
      </c>
      <c r="AR159" s="154" t="s">
        <v>180</v>
      </c>
      <c r="AT159" s="154" t="s">
        <v>175</v>
      </c>
      <c r="AU159" s="154" t="s">
        <v>95</v>
      </c>
      <c r="AY159" s="20" t="s">
        <v>173</v>
      </c>
      <c r="BE159" s="155">
        <f>IF(N159="základní",J159,0)</f>
        <v>0</v>
      </c>
      <c r="BF159" s="155">
        <f>IF(N159="snížená",J159,0)</f>
        <v>0</v>
      </c>
      <c r="BG159" s="155">
        <f>IF(N159="zákl. přenesená",J159,0)</f>
        <v>0</v>
      </c>
      <c r="BH159" s="155">
        <f>IF(N159="sníž. přenesená",J159,0)</f>
        <v>0</v>
      </c>
      <c r="BI159" s="155">
        <f>IF(N159="nulová",J159,0)</f>
        <v>0</v>
      </c>
      <c r="BJ159" s="20" t="s">
        <v>93</v>
      </c>
      <c r="BK159" s="155">
        <f>ROUND(I159*H159,2)</f>
        <v>0</v>
      </c>
      <c r="BL159" s="20" t="s">
        <v>180</v>
      </c>
      <c r="BM159" s="154" t="s">
        <v>5640</v>
      </c>
    </row>
    <row r="160" spans="2:65" s="35" customFormat="1" ht="39">
      <c r="B160" s="34"/>
      <c r="D160" s="161" t="s">
        <v>371</v>
      </c>
      <c r="F160" s="187" t="s">
        <v>5641</v>
      </c>
      <c r="L160" s="34"/>
      <c r="M160" s="158"/>
      <c r="T160" s="62"/>
      <c r="AT160" s="20" t="s">
        <v>371</v>
      </c>
      <c r="AU160" s="20" t="s">
        <v>95</v>
      </c>
    </row>
    <row r="161" spans="2:65" s="35" customFormat="1" ht="16.5" customHeight="1">
      <c r="B161" s="34"/>
      <c r="C161" s="144" t="s">
        <v>366</v>
      </c>
      <c r="D161" s="144" t="s">
        <v>175</v>
      </c>
      <c r="E161" s="145" t="s">
        <v>5642</v>
      </c>
      <c r="F161" s="146" t="s">
        <v>5639</v>
      </c>
      <c r="G161" s="147" t="s">
        <v>586</v>
      </c>
      <c r="H161" s="148">
        <v>59</v>
      </c>
      <c r="I161" s="3"/>
      <c r="J161" s="149">
        <f>ROUND(I161*H161,2)</f>
        <v>0</v>
      </c>
      <c r="K161" s="146" t="s">
        <v>1</v>
      </c>
      <c r="L161" s="34"/>
      <c r="M161" s="150" t="s">
        <v>1</v>
      </c>
      <c r="N161" s="151" t="s">
        <v>50</v>
      </c>
      <c r="P161" s="152">
        <f>O161*H161</f>
        <v>0</v>
      </c>
      <c r="Q161" s="152">
        <v>0</v>
      </c>
      <c r="R161" s="152">
        <f>Q161*H161</f>
        <v>0</v>
      </c>
      <c r="S161" s="152">
        <v>0</v>
      </c>
      <c r="T161" s="153">
        <f>S161*H161</f>
        <v>0</v>
      </c>
      <c r="AR161" s="154" t="s">
        <v>180</v>
      </c>
      <c r="AT161" s="154" t="s">
        <v>175</v>
      </c>
      <c r="AU161" s="154" t="s">
        <v>95</v>
      </c>
      <c r="AY161" s="20" t="s">
        <v>173</v>
      </c>
      <c r="BE161" s="155">
        <f>IF(N161="základní",J161,0)</f>
        <v>0</v>
      </c>
      <c r="BF161" s="155">
        <f>IF(N161="snížená",J161,0)</f>
        <v>0</v>
      </c>
      <c r="BG161" s="155">
        <f>IF(N161="zákl. přenesená",J161,0)</f>
        <v>0</v>
      </c>
      <c r="BH161" s="155">
        <f>IF(N161="sníž. přenesená",J161,0)</f>
        <v>0</v>
      </c>
      <c r="BI161" s="155">
        <f>IF(N161="nulová",J161,0)</f>
        <v>0</v>
      </c>
      <c r="BJ161" s="20" t="s">
        <v>93</v>
      </c>
      <c r="BK161" s="155">
        <f>ROUND(I161*H161,2)</f>
        <v>0</v>
      </c>
      <c r="BL161" s="20" t="s">
        <v>180</v>
      </c>
      <c r="BM161" s="154" t="s">
        <v>5643</v>
      </c>
    </row>
    <row r="162" spans="2:65" s="35" customFormat="1" ht="29.25">
      <c r="B162" s="34"/>
      <c r="D162" s="161" t="s">
        <v>371</v>
      </c>
      <c r="F162" s="187" t="s">
        <v>5644</v>
      </c>
      <c r="L162" s="34"/>
      <c r="M162" s="158"/>
      <c r="T162" s="62"/>
      <c r="AT162" s="20" t="s">
        <v>371</v>
      </c>
      <c r="AU162" s="20" t="s">
        <v>95</v>
      </c>
    </row>
    <row r="163" spans="2:65" s="35" customFormat="1" ht="16.5" customHeight="1">
      <c r="B163" s="34"/>
      <c r="C163" s="144" t="s">
        <v>375</v>
      </c>
      <c r="D163" s="144" t="s">
        <v>175</v>
      </c>
      <c r="E163" s="145" t="s">
        <v>5645</v>
      </c>
      <c r="F163" s="146" t="s">
        <v>5646</v>
      </c>
      <c r="G163" s="147" t="s">
        <v>586</v>
      </c>
      <c r="H163" s="148">
        <v>2</v>
      </c>
      <c r="I163" s="3"/>
      <c r="J163" s="149">
        <f>ROUND(I163*H163,2)</f>
        <v>0</v>
      </c>
      <c r="K163" s="146" t="s">
        <v>1</v>
      </c>
      <c r="L163" s="34"/>
      <c r="M163" s="150" t="s">
        <v>1</v>
      </c>
      <c r="N163" s="151" t="s">
        <v>50</v>
      </c>
      <c r="P163" s="152">
        <f>O163*H163</f>
        <v>0</v>
      </c>
      <c r="Q163" s="152">
        <v>0</v>
      </c>
      <c r="R163" s="152">
        <f>Q163*H163</f>
        <v>0</v>
      </c>
      <c r="S163" s="152">
        <v>0</v>
      </c>
      <c r="T163" s="153">
        <f>S163*H163</f>
        <v>0</v>
      </c>
      <c r="AR163" s="154" t="s">
        <v>180</v>
      </c>
      <c r="AT163" s="154" t="s">
        <v>175</v>
      </c>
      <c r="AU163" s="154" t="s">
        <v>95</v>
      </c>
      <c r="AY163" s="20" t="s">
        <v>173</v>
      </c>
      <c r="BE163" s="155">
        <f>IF(N163="základní",J163,0)</f>
        <v>0</v>
      </c>
      <c r="BF163" s="155">
        <f>IF(N163="snížená",J163,0)</f>
        <v>0</v>
      </c>
      <c r="BG163" s="155">
        <f>IF(N163="zákl. přenesená",J163,0)</f>
        <v>0</v>
      </c>
      <c r="BH163" s="155">
        <f>IF(N163="sníž. přenesená",J163,0)</f>
        <v>0</v>
      </c>
      <c r="BI163" s="155">
        <f>IF(N163="nulová",J163,0)</f>
        <v>0</v>
      </c>
      <c r="BJ163" s="20" t="s">
        <v>93</v>
      </c>
      <c r="BK163" s="155">
        <f>ROUND(I163*H163,2)</f>
        <v>0</v>
      </c>
      <c r="BL163" s="20" t="s">
        <v>180</v>
      </c>
      <c r="BM163" s="154" t="s">
        <v>5647</v>
      </c>
    </row>
    <row r="164" spans="2:65" s="35" customFormat="1" ht="29.25">
      <c r="B164" s="34"/>
      <c r="D164" s="161" t="s">
        <v>371</v>
      </c>
      <c r="F164" s="187" t="s">
        <v>5648</v>
      </c>
      <c r="L164" s="34"/>
      <c r="M164" s="158"/>
      <c r="T164" s="62"/>
      <c r="AT164" s="20" t="s">
        <v>371</v>
      </c>
      <c r="AU164" s="20" t="s">
        <v>95</v>
      </c>
    </row>
    <row r="165" spans="2:65" s="35" customFormat="1" ht="16.5" customHeight="1">
      <c r="B165" s="34"/>
      <c r="C165" s="144" t="s">
        <v>381</v>
      </c>
      <c r="D165" s="144" t="s">
        <v>175</v>
      </c>
      <c r="E165" s="145" t="s">
        <v>5649</v>
      </c>
      <c r="F165" s="146" t="s">
        <v>5650</v>
      </c>
      <c r="G165" s="147" t="s">
        <v>1464</v>
      </c>
      <c r="H165" s="148">
        <v>1</v>
      </c>
      <c r="I165" s="3"/>
      <c r="J165" s="149">
        <f>ROUND(I165*H165,2)</f>
        <v>0</v>
      </c>
      <c r="K165" s="146" t="s">
        <v>1</v>
      </c>
      <c r="L165" s="34"/>
      <c r="M165" s="150" t="s">
        <v>1</v>
      </c>
      <c r="N165" s="151" t="s">
        <v>50</v>
      </c>
      <c r="P165" s="152">
        <f>O165*H165</f>
        <v>0</v>
      </c>
      <c r="Q165" s="152">
        <v>0</v>
      </c>
      <c r="R165" s="152">
        <f>Q165*H165</f>
        <v>0</v>
      </c>
      <c r="S165" s="152">
        <v>0</v>
      </c>
      <c r="T165" s="153">
        <f>S165*H165</f>
        <v>0</v>
      </c>
      <c r="AR165" s="154" t="s">
        <v>180</v>
      </c>
      <c r="AT165" s="154" t="s">
        <v>175</v>
      </c>
      <c r="AU165" s="154" t="s">
        <v>95</v>
      </c>
      <c r="AY165" s="20" t="s">
        <v>173</v>
      </c>
      <c r="BE165" s="155">
        <f>IF(N165="základní",J165,0)</f>
        <v>0</v>
      </c>
      <c r="BF165" s="155">
        <f>IF(N165="snížená",J165,0)</f>
        <v>0</v>
      </c>
      <c r="BG165" s="155">
        <f>IF(N165="zákl. přenesená",J165,0)</f>
        <v>0</v>
      </c>
      <c r="BH165" s="155">
        <f>IF(N165="sníž. přenesená",J165,0)</f>
        <v>0</v>
      </c>
      <c r="BI165" s="155">
        <f>IF(N165="nulová",J165,0)</f>
        <v>0</v>
      </c>
      <c r="BJ165" s="20" t="s">
        <v>93</v>
      </c>
      <c r="BK165" s="155">
        <f>ROUND(I165*H165,2)</f>
        <v>0</v>
      </c>
      <c r="BL165" s="20" t="s">
        <v>180</v>
      </c>
      <c r="BM165" s="154" t="s">
        <v>5651</v>
      </c>
    </row>
    <row r="166" spans="2:65" s="35" customFormat="1" ht="29.25">
      <c r="B166" s="34"/>
      <c r="D166" s="161" t="s">
        <v>371</v>
      </c>
      <c r="F166" s="187" t="s">
        <v>5652</v>
      </c>
      <c r="L166" s="34"/>
      <c r="M166" s="158"/>
      <c r="T166" s="62"/>
      <c r="AT166" s="20" t="s">
        <v>371</v>
      </c>
      <c r="AU166" s="20" t="s">
        <v>95</v>
      </c>
    </row>
    <row r="167" spans="2:65" s="35" customFormat="1" ht="16.5" customHeight="1">
      <c r="B167" s="34"/>
      <c r="C167" s="144" t="s">
        <v>7</v>
      </c>
      <c r="D167" s="144" t="s">
        <v>175</v>
      </c>
      <c r="E167" s="145" t="s">
        <v>5653</v>
      </c>
      <c r="F167" s="146" t="s">
        <v>5654</v>
      </c>
      <c r="G167" s="147" t="s">
        <v>1464</v>
      </c>
      <c r="H167" s="148">
        <v>1</v>
      </c>
      <c r="I167" s="3"/>
      <c r="J167" s="149">
        <f>ROUND(I167*H167,2)</f>
        <v>0</v>
      </c>
      <c r="K167" s="146" t="s">
        <v>1</v>
      </c>
      <c r="L167" s="34"/>
      <c r="M167" s="150" t="s">
        <v>1</v>
      </c>
      <c r="N167" s="151" t="s">
        <v>50</v>
      </c>
      <c r="P167" s="152">
        <f>O167*H167</f>
        <v>0</v>
      </c>
      <c r="Q167" s="152">
        <v>0</v>
      </c>
      <c r="R167" s="152">
        <f>Q167*H167</f>
        <v>0</v>
      </c>
      <c r="S167" s="152">
        <v>0</v>
      </c>
      <c r="T167" s="153">
        <f>S167*H167</f>
        <v>0</v>
      </c>
      <c r="AR167" s="154" t="s">
        <v>180</v>
      </c>
      <c r="AT167" s="154" t="s">
        <v>175</v>
      </c>
      <c r="AU167" s="154" t="s">
        <v>95</v>
      </c>
      <c r="AY167" s="20" t="s">
        <v>173</v>
      </c>
      <c r="BE167" s="155">
        <f>IF(N167="základní",J167,0)</f>
        <v>0</v>
      </c>
      <c r="BF167" s="155">
        <f>IF(N167="snížená",J167,0)</f>
        <v>0</v>
      </c>
      <c r="BG167" s="155">
        <f>IF(N167="zákl. přenesená",J167,0)</f>
        <v>0</v>
      </c>
      <c r="BH167" s="155">
        <f>IF(N167="sníž. přenesená",J167,0)</f>
        <v>0</v>
      </c>
      <c r="BI167" s="155">
        <f>IF(N167="nulová",J167,0)</f>
        <v>0</v>
      </c>
      <c r="BJ167" s="20" t="s">
        <v>93</v>
      </c>
      <c r="BK167" s="155">
        <f>ROUND(I167*H167,2)</f>
        <v>0</v>
      </c>
      <c r="BL167" s="20" t="s">
        <v>180</v>
      </c>
      <c r="BM167" s="154" t="s">
        <v>5655</v>
      </c>
    </row>
    <row r="168" spans="2:65" s="35" customFormat="1" ht="19.5">
      <c r="B168" s="34"/>
      <c r="D168" s="161" t="s">
        <v>371</v>
      </c>
      <c r="F168" s="187" t="s">
        <v>5656</v>
      </c>
      <c r="L168" s="34"/>
      <c r="M168" s="158"/>
      <c r="T168" s="62"/>
      <c r="AT168" s="20" t="s">
        <v>371</v>
      </c>
      <c r="AU168" s="20" t="s">
        <v>95</v>
      </c>
    </row>
    <row r="169" spans="2:65" s="35" customFormat="1" ht="16.5" customHeight="1">
      <c r="B169" s="34"/>
      <c r="C169" s="144" t="s">
        <v>404</v>
      </c>
      <c r="D169" s="144" t="s">
        <v>175</v>
      </c>
      <c r="E169" s="145" t="s">
        <v>5657</v>
      </c>
      <c r="F169" s="146" t="s">
        <v>5658</v>
      </c>
      <c r="G169" s="147" t="s">
        <v>1464</v>
      </c>
      <c r="H169" s="148">
        <v>1</v>
      </c>
      <c r="I169" s="3"/>
      <c r="J169" s="149">
        <f>ROUND(I169*H169,2)</f>
        <v>0</v>
      </c>
      <c r="K169" s="146" t="s">
        <v>1</v>
      </c>
      <c r="L169" s="34"/>
      <c r="M169" s="150" t="s">
        <v>1</v>
      </c>
      <c r="N169" s="151" t="s">
        <v>50</v>
      </c>
      <c r="P169" s="152">
        <f>O169*H169</f>
        <v>0</v>
      </c>
      <c r="Q169" s="152">
        <v>0</v>
      </c>
      <c r="R169" s="152">
        <f>Q169*H169</f>
        <v>0</v>
      </c>
      <c r="S169" s="152">
        <v>0</v>
      </c>
      <c r="T169" s="153">
        <f>S169*H169</f>
        <v>0</v>
      </c>
      <c r="AR169" s="154" t="s">
        <v>180</v>
      </c>
      <c r="AT169" s="154" t="s">
        <v>175</v>
      </c>
      <c r="AU169" s="154" t="s">
        <v>95</v>
      </c>
      <c r="AY169" s="20" t="s">
        <v>173</v>
      </c>
      <c r="BE169" s="155">
        <f>IF(N169="základní",J169,0)</f>
        <v>0</v>
      </c>
      <c r="BF169" s="155">
        <f>IF(N169="snížená",J169,0)</f>
        <v>0</v>
      </c>
      <c r="BG169" s="155">
        <f>IF(N169="zákl. přenesená",J169,0)</f>
        <v>0</v>
      </c>
      <c r="BH169" s="155">
        <f>IF(N169="sníž. přenesená",J169,0)</f>
        <v>0</v>
      </c>
      <c r="BI169" s="155">
        <f>IF(N169="nulová",J169,0)</f>
        <v>0</v>
      </c>
      <c r="BJ169" s="20" t="s">
        <v>93</v>
      </c>
      <c r="BK169" s="155">
        <f>ROUND(I169*H169,2)</f>
        <v>0</v>
      </c>
      <c r="BL169" s="20" t="s">
        <v>180</v>
      </c>
      <c r="BM169" s="154" t="s">
        <v>5659</v>
      </c>
    </row>
    <row r="170" spans="2:65" s="35" customFormat="1" ht="39">
      <c r="B170" s="34"/>
      <c r="D170" s="161" t="s">
        <v>371</v>
      </c>
      <c r="F170" s="187" t="s">
        <v>5660</v>
      </c>
      <c r="L170" s="34"/>
      <c r="M170" s="158"/>
      <c r="T170" s="62"/>
      <c r="AT170" s="20" t="s">
        <v>371</v>
      </c>
      <c r="AU170" s="20" t="s">
        <v>95</v>
      </c>
    </row>
    <row r="171" spans="2:65" s="35" customFormat="1" ht="24.2" customHeight="1">
      <c r="B171" s="34"/>
      <c r="C171" s="144" t="s">
        <v>418</v>
      </c>
      <c r="D171" s="144" t="s">
        <v>175</v>
      </c>
      <c r="E171" s="145" t="s">
        <v>5661</v>
      </c>
      <c r="F171" s="146" t="s">
        <v>5662</v>
      </c>
      <c r="G171" s="147" t="s">
        <v>1464</v>
      </c>
      <c r="H171" s="148">
        <v>1</v>
      </c>
      <c r="I171" s="3"/>
      <c r="J171" s="149">
        <f>ROUND(I171*H171,2)</f>
        <v>0</v>
      </c>
      <c r="K171" s="146" t="s">
        <v>1</v>
      </c>
      <c r="L171" s="34"/>
      <c r="M171" s="150" t="s">
        <v>1</v>
      </c>
      <c r="N171" s="151" t="s">
        <v>50</v>
      </c>
      <c r="P171" s="152">
        <f>O171*H171</f>
        <v>0</v>
      </c>
      <c r="Q171" s="152">
        <v>0</v>
      </c>
      <c r="R171" s="152">
        <f>Q171*H171</f>
        <v>0</v>
      </c>
      <c r="S171" s="152">
        <v>0</v>
      </c>
      <c r="T171" s="153">
        <f>S171*H171</f>
        <v>0</v>
      </c>
      <c r="AR171" s="154" t="s">
        <v>180</v>
      </c>
      <c r="AT171" s="154" t="s">
        <v>175</v>
      </c>
      <c r="AU171" s="154" t="s">
        <v>95</v>
      </c>
      <c r="AY171" s="20" t="s">
        <v>173</v>
      </c>
      <c r="BE171" s="155">
        <f>IF(N171="základní",J171,0)</f>
        <v>0</v>
      </c>
      <c r="BF171" s="155">
        <f>IF(N171="snížená",J171,0)</f>
        <v>0</v>
      </c>
      <c r="BG171" s="155">
        <f>IF(N171="zákl. přenesená",J171,0)</f>
        <v>0</v>
      </c>
      <c r="BH171" s="155">
        <f>IF(N171="sníž. přenesená",J171,0)</f>
        <v>0</v>
      </c>
      <c r="BI171" s="155">
        <f>IF(N171="nulová",J171,0)</f>
        <v>0</v>
      </c>
      <c r="BJ171" s="20" t="s">
        <v>93</v>
      </c>
      <c r="BK171" s="155">
        <f>ROUND(I171*H171,2)</f>
        <v>0</v>
      </c>
      <c r="BL171" s="20" t="s">
        <v>180</v>
      </c>
      <c r="BM171" s="154" t="s">
        <v>5663</v>
      </c>
    </row>
    <row r="172" spans="2:65" s="35" customFormat="1" ht="29.25">
      <c r="B172" s="34"/>
      <c r="D172" s="161" t="s">
        <v>371</v>
      </c>
      <c r="F172" s="187" t="s">
        <v>5664</v>
      </c>
      <c r="L172" s="34"/>
      <c r="M172" s="158"/>
      <c r="T172" s="62"/>
      <c r="AT172" s="20" t="s">
        <v>371</v>
      </c>
      <c r="AU172" s="20" t="s">
        <v>95</v>
      </c>
    </row>
    <row r="173" spans="2:65" s="35" customFormat="1" ht="24.2" customHeight="1">
      <c r="B173" s="34"/>
      <c r="C173" s="144" t="s">
        <v>428</v>
      </c>
      <c r="D173" s="144" t="s">
        <v>175</v>
      </c>
      <c r="E173" s="145" t="s">
        <v>5665</v>
      </c>
      <c r="F173" s="146" t="s">
        <v>5666</v>
      </c>
      <c r="G173" s="147" t="s">
        <v>1464</v>
      </c>
      <c r="H173" s="148">
        <v>1</v>
      </c>
      <c r="I173" s="3"/>
      <c r="J173" s="149">
        <f>ROUND(I173*H173,2)</f>
        <v>0</v>
      </c>
      <c r="K173" s="146" t="s">
        <v>1</v>
      </c>
      <c r="L173" s="34"/>
      <c r="M173" s="150" t="s">
        <v>1</v>
      </c>
      <c r="N173" s="151" t="s">
        <v>50</v>
      </c>
      <c r="P173" s="152">
        <f>O173*H173</f>
        <v>0</v>
      </c>
      <c r="Q173" s="152">
        <v>0</v>
      </c>
      <c r="R173" s="152">
        <f>Q173*H173</f>
        <v>0</v>
      </c>
      <c r="S173" s="152">
        <v>0</v>
      </c>
      <c r="T173" s="153">
        <f>S173*H173</f>
        <v>0</v>
      </c>
      <c r="AR173" s="154" t="s">
        <v>180</v>
      </c>
      <c r="AT173" s="154" t="s">
        <v>175</v>
      </c>
      <c r="AU173" s="154" t="s">
        <v>95</v>
      </c>
      <c r="AY173" s="20" t="s">
        <v>173</v>
      </c>
      <c r="BE173" s="155">
        <f>IF(N173="základní",J173,0)</f>
        <v>0</v>
      </c>
      <c r="BF173" s="155">
        <f>IF(N173="snížená",J173,0)</f>
        <v>0</v>
      </c>
      <c r="BG173" s="155">
        <f>IF(N173="zákl. přenesená",J173,0)</f>
        <v>0</v>
      </c>
      <c r="BH173" s="155">
        <f>IF(N173="sníž. přenesená",J173,0)</f>
        <v>0</v>
      </c>
      <c r="BI173" s="155">
        <f>IF(N173="nulová",J173,0)</f>
        <v>0</v>
      </c>
      <c r="BJ173" s="20" t="s">
        <v>93</v>
      </c>
      <c r="BK173" s="155">
        <f>ROUND(I173*H173,2)</f>
        <v>0</v>
      </c>
      <c r="BL173" s="20" t="s">
        <v>180</v>
      </c>
      <c r="BM173" s="154" t="s">
        <v>5667</v>
      </c>
    </row>
    <row r="174" spans="2:65" s="35" customFormat="1" ht="29.25">
      <c r="B174" s="34"/>
      <c r="D174" s="161" t="s">
        <v>371</v>
      </c>
      <c r="F174" s="187" t="s">
        <v>5668</v>
      </c>
      <c r="L174" s="34"/>
      <c r="M174" s="158"/>
      <c r="T174" s="62"/>
      <c r="AT174" s="20" t="s">
        <v>371</v>
      </c>
      <c r="AU174" s="20" t="s">
        <v>95</v>
      </c>
    </row>
    <row r="175" spans="2:65" s="35" customFormat="1" ht="16.5" customHeight="1">
      <c r="B175" s="34"/>
      <c r="C175" s="144" t="s">
        <v>436</v>
      </c>
      <c r="D175" s="144" t="s">
        <v>175</v>
      </c>
      <c r="E175" s="145" t="s">
        <v>5669</v>
      </c>
      <c r="F175" s="146" t="s">
        <v>5670</v>
      </c>
      <c r="G175" s="147" t="s">
        <v>1464</v>
      </c>
      <c r="H175" s="148">
        <v>1</v>
      </c>
      <c r="I175" s="3"/>
      <c r="J175" s="149">
        <f>ROUND(I175*H175,2)</f>
        <v>0</v>
      </c>
      <c r="K175" s="146" t="s">
        <v>1</v>
      </c>
      <c r="L175" s="34"/>
      <c r="M175" s="150" t="s">
        <v>1</v>
      </c>
      <c r="N175" s="151" t="s">
        <v>50</v>
      </c>
      <c r="P175" s="152">
        <f>O175*H175</f>
        <v>0</v>
      </c>
      <c r="Q175" s="152">
        <v>0</v>
      </c>
      <c r="R175" s="152">
        <f>Q175*H175</f>
        <v>0</v>
      </c>
      <c r="S175" s="152">
        <v>0</v>
      </c>
      <c r="T175" s="153">
        <f>S175*H175</f>
        <v>0</v>
      </c>
      <c r="AR175" s="154" t="s">
        <v>180</v>
      </c>
      <c r="AT175" s="154" t="s">
        <v>175</v>
      </c>
      <c r="AU175" s="154" t="s">
        <v>95</v>
      </c>
      <c r="AY175" s="20" t="s">
        <v>173</v>
      </c>
      <c r="BE175" s="155">
        <f>IF(N175="základní",J175,0)</f>
        <v>0</v>
      </c>
      <c r="BF175" s="155">
        <f>IF(N175="snížená",J175,0)</f>
        <v>0</v>
      </c>
      <c r="BG175" s="155">
        <f>IF(N175="zákl. přenesená",J175,0)</f>
        <v>0</v>
      </c>
      <c r="BH175" s="155">
        <f>IF(N175="sníž. přenesená",J175,0)</f>
        <v>0</v>
      </c>
      <c r="BI175" s="155">
        <f>IF(N175="nulová",J175,0)</f>
        <v>0</v>
      </c>
      <c r="BJ175" s="20" t="s">
        <v>93</v>
      </c>
      <c r="BK175" s="155">
        <f>ROUND(I175*H175,2)</f>
        <v>0</v>
      </c>
      <c r="BL175" s="20" t="s">
        <v>180</v>
      </c>
      <c r="BM175" s="154" t="s">
        <v>5671</v>
      </c>
    </row>
    <row r="176" spans="2:65" s="35" customFormat="1" ht="29.25">
      <c r="B176" s="34"/>
      <c r="D176" s="161" t="s">
        <v>371</v>
      </c>
      <c r="F176" s="187" t="s">
        <v>5672</v>
      </c>
      <c r="L176" s="34"/>
      <c r="M176" s="158"/>
      <c r="T176" s="62"/>
      <c r="AT176" s="20" t="s">
        <v>371</v>
      </c>
      <c r="AU176" s="20" t="s">
        <v>95</v>
      </c>
    </row>
    <row r="177" spans="2:65" s="35" customFormat="1" ht="16.5" customHeight="1">
      <c r="B177" s="34"/>
      <c r="C177" s="144" t="s">
        <v>449</v>
      </c>
      <c r="D177" s="144" t="s">
        <v>175</v>
      </c>
      <c r="E177" s="145" t="s">
        <v>5673</v>
      </c>
      <c r="F177" s="146" t="s">
        <v>5674</v>
      </c>
      <c r="G177" s="147" t="s">
        <v>1464</v>
      </c>
      <c r="H177" s="148">
        <v>1</v>
      </c>
      <c r="I177" s="3"/>
      <c r="J177" s="149">
        <f>ROUND(I177*H177,2)</f>
        <v>0</v>
      </c>
      <c r="K177" s="146" t="s">
        <v>1</v>
      </c>
      <c r="L177" s="34"/>
      <c r="M177" s="150" t="s">
        <v>1</v>
      </c>
      <c r="N177" s="151" t="s">
        <v>50</v>
      </c>
      <c r="P177" s="152">
        <f>O177*H177</f>
        <v>0</v>
      </c>
      <c r="Q177" s="152">
        <v>0</v>
      </c>
      <c r="R177" s="152">
        <f>Q177*H177</f>
        <v>0</v>
      </c>
      <c r="S177" s="152">
        <v>0</v>
      </c>
      <c r="T177" s="153">
        <f>S177*H177</f>
        <v>0</v>
      </c>
      <c r="AR177" s="154" t="s">
        <v>180</v>
      </c>
      <c r="AT177" s="154" t="s">
        <v>175</v>
      </c>
      <c r="AU177" s="154" t="s">
        <v>95</v>
      </c>
      <c r="AY177" s="20" t="s">
        <v>173</v>
      </c>
      <c r="BE177" s="155">
        <f>IF(N177="základní",J177,0)</f>
        <v>0</v>
      </c>
      <c r="BF177" s="155">
        <f>IF(N177="snížená",J177,0)</f>
        <v>0</v>
      </c>
      <c r="BG177" s="155">
        <f>IF(N177="zákl. přenesená",J177,0)</f>
        <v>0</v>
      </c>
      <c r="BH177" s="155">
        <f>IF(N177="sníž. přenesená",J177,0)</f>
        <v>0</v>
      </c>
      <c r="BI177" s="155">
        <f>IF(N177="nulová",J177,0)</f>
        <v>0</v>
      </c>
      <c r="BJ177" s="20" t="s">
        <v>93</v>
      </c>
      <c r="BK177" s="155">
        <f>ROUND(I177*H177,2)</f>
        <v>0</v>
      </c>
      <c r="BL177" s="20" t="s">
        <v>180</v>
      </c>
      <c r="BM177" s="154" t="s">
        <v>5675</v>
      </c>
    </row>
    <row r="178" spans="2:65" s="35" customFormat="1" ht="29.25">
      <c r="B178" s="34"/>
      <c r="D178" s="161" t="s">
        <v>371</v>
      </c>
      <c r="F178" s="187" t="s">
        <v>5676</v>
      </c>
      <c r="L178" s="34"/>
      <c r="M178" s="158"/>
      <c r="T178" s="62"/>
      <c r="AT178" s="20" t="s">
        <v>371</v>
      </c>
      <c r="AU178" s="20" t="s">
        <v>95</v>
      </c>
    </row>
    <row r="179" spans="2:65" s="35" customFormat="1" ht="16.5" customHeight="1">
      <c r="B179" s="34"/>
      <c r="C179" s="144" t="s">
        <v>469</v>
      </c>
      <c r="D179" s="144" t="s">
        <v>175</v>
      </c>
      <c r="E179" s="145" t="s">
        <v>5677</v>
      </c>
      <c r="F179" s="146" t="s">
        <v>5674</v>
      </c>
      <c r="G179" s="147" t="s">
        <v>1464</v>
      </c>
      <c r="H179" s="148">
        <v>1</v>
      </c>
      <c r="I179" s="3"/>
      <c r="J179" s="149">
        <f>ROUND(I179*H179,2)</f>
        <v>0</v>
      </c>
      <c r="K179" s="146" t="s">
        <v>1</v>
      </c>
      <c r="L179" s="34"/>
      <c r="M179" s="150" t="s">
        <v>1</v>
      </c>
      <c r="N179" s="151" t="s">
        <v>50</v>
      </c>
      <c r="P179" s="152">
        <f>O179*H179</f>
        <v>0</v>
      </c>
      <c r="Q179" s="152">
        <v>0</v>
      </c>
      <c r="R179" s="152">
        <f>Q179*H179</f>
        <v>0</v>
      </c>
      <c r="S179" s="152">
        <v>0</v>
      </c>
      <c r="T179" s="153">
        <f>S179*H179</f>
        <v>0</v>
      </c>
      <c r="AR179" s="154" t="s">
        <v>180</v>
      </c>
      <c r="AT179" s="154" t="s">
        <v>175</v>
      </c>
      <c r="AU179" s="154" t="s">
        <v>95</v>
      </c>
      <c r="AY179" s="20" t="s">
        <v>173</v>
      </c>
      <c r="BE179" s="155">
        <f>IF(N179="základní",J179,0)</f>
        <v>0</v>
      </c>
      <c r="BF179" s="155">
        <f>IF(N179="snížená",J179,0)</f>
        <v>0</v>
      </c>
      <c r="BG179" s="155">
        <f>IF(N179="zákl. přenesená",J179,0)</f>
        <v>0</v>
      </c>
      <c r="BH179" s="155">
        <f>IF(N179="sníž. přenesená",J179,0)</f>
        <v>0</v>
      </c>
      <c r="BI179" s="155">
        <f>IF(N179="nulová",J179,0)</f>
        <v>0</v>
      </c>
      <c r="BJ179" s="20" t="s">
        <v>93</v>
      </c>
      <c r="BK179" s="155">
        <f>ROUND(I179*H179,2)</f>
        <v>0</v>
      </c>
      <c r="BL179" s="20" t="s">
        <v>180</v>
      </c>
      <c r="BM179" s="154" t="s">
        <v>5678</v>
      </c>
    </row>
    <row r="180" spans="2:65" s="35" customFormat="1" ht="29.25">
      <c r="B180" s="34"/>
      <c r="D180" s="161" t="s">
        <v>371</v>
      </c>
      <c r="F180" s="187" t="s">
        <v>5679</v>
      </c>
      <c r="L180" s="34"/>
      <c r="M180" s="158"/>
      <c r="T180" s="62"/>
      <c r="AT180" s="20" t="s">
        <v>371</v>
      </c>
      <c r="AU180" s="20" t="s">
        <v>95</v>
      </c>
    </row>
    <row r="181" spans="2:65" s="35" customFormat="1" ht="24.2" customHeight="1">
      <c r="B181" s="34"/>
      <c r="C181" s="144" t="s">
        <v>487</v>
      </c>
      <c r="D181" s="144" t="s">
        <v>175</v>
      </c>
      <c r="E181" s="145" t="s">
        <v>5680</v>
      </c>
      <c r="F181" s="146" t="s">
        <v>5681</v>
      </c>
      <c r="G181" s="147" t="s">
        <v>1464</v>
      </c>
      <c r="H181" s="148">
        <v>1</v>
      </c>
      <c r="I181" s="3"/>
      <c r="J181" s="149">
        <f>ROUND(I181*H181,2)</f>
        <v>0</v>
      </c>
      <c r="K181" s="146" t="s">
        <v>1</v>
      </c>
      <c r="L181" s="34"/>
      <c r="M181" s="150" t="s">
        <v>1</v>
      </c>
      <c r="N181" s="151" t="s">
        <v>50</v>
      </c>
      <c r="P181" s="152">
        <f>O181*H181</f>
        <v>0</v>
      </c>
      <c r="Q181" s="152">
        <v>0</v>
      </c>
      <c r="R181" s="152">
        <f>Q181*H181</f>
        <v>0</v>
      </c>
      <c r="S181" s="152">
        <v>0</v>
      </c>
      <c r="T181" s="153">
        <f>S181*H181</f>
        <v>0</v>
      </c>
      <c r="AR181" s="154" t="s">
        <v>180</v>
      </c>
      <c r="AT181" s="154" t="s">
        <v>175</v>
      </c>
      <c r="AU181" s="154" t="s">
        <v>95</v>
      </c>
      <c r="AY181" s="20" t="s">
        <v>173</v>
      </c>
      <c r="BE181" s="155">
        <f>IF(N181="základní",J181,0)</f>
        <v>0</v>
      </c>
      <c r="BF181" s="155">
        <f>IF(N181="snížená",J181,0)</f>
        <v>0</v>
      </c>
      <c r="BG181" s="155">
        <f>IF(N181="zákl. přenesená",J181,0)</f>
        <v>0</v>
      </c>
      <c r="BH181" s="155">
        <f>IF(N181="sníž. přenesená",J181,0)</f>
        <v>0</v>
      </c>
      <c r="BI181" s="155">
        <f>IF(N181="nulová",J181,0)</f>
        <v>0</v>
      </c>
      <c r="BJ181" s="20" t="s">
        <v>93</v>
      </c>
      <c r="BK181" s="155">
        <f>ROUND(I181*H181,2)</f>
        <v>0</v>
      </c>
      <c r="BL181" s="20" t="s">
        <v>180</v>
      </c>
      <c r="BM181" s="154" t="s">
        <v>5682</v>
      </c>
    </row>
    <row r="182" spans="2:65" s="35" customFormat="1" ht="29.25">
      <c r="B182" s="34"/>
      <c r="D182" s="161" t="s">
        <v>371</v>
      </c>
      <c r="F182" s="187" t="s">
        <v>5683</v>
      </c>
      <c r="L182" s="34"/>
      <c r="M182" s="158"/>
      <c r="T182" s="62"/>
      <c r="AT182" s="20" t="s">
        <v>371</v>
      </c>
      <c r="AU182" s="20" t="s">
        <v>95</v>
      </c>
    </row>
    <row r="183" spans="2:65" s="35" customFormat="1" ht="24.2" customHeight="1">
      <c r="B183" s="34"/>
      <c r="C183" s="144" t="s">
        <v>494</v>
      </c>
      <c r="D183" s="144" t="s">
        <v>175</v>
      </c>
      <c r="E183" s="145" t="s">
        <v>5684</v>
      </c>
      <c r="F183" s="146" t="s">
        <v>5685</v>
      </c>
      <c r="G183" s="147" t="s">
        <v>1464</v>
      </c>
      <c r="H183" s="148">
        <v>1</v>
      </c>
      <c r="I183" s="3"/>
      <c r="J183" s="149">
        <f>ROUND(I183*H183,2)</f>
        <v>0</v>
      </c>
      <c r="K183" s="146" t="s">
        <v>1</v>
      </c>
      <c r="L183" s="34"/>
      <c r="M183" s="150" t="s">
        <v>1</v>
      </c>
      <c r="N183" s="151" t="s">
        <v>50</v>
      </c>
      <c r="P183" s="152">
        <f>O183*H183</f>
        <v>0</v>
      </c>
      <c r="Q183" s="152">
        <v>0</v>
      </c>
      <c r="R183" s="152">
        <f>Q183*H183</f>
        <v>0</v>
      </c>
      <c r="S183" s="152">
        <v>0</v>
      </c>
      <c r="T183" s="153">
        <f>S183*H183</f>
        <v>0</v>
      </c>
      <c r="AR183" s="154" t="s">
        <v>180</v>
      </c>
      <c r="AT183" s="154" t="s">
        <v>175</v>
      </c>
      <c r="AU183" s="154" t="s">
        <v>95</v>
      </c>
      <c r="AY183" s="20" t="s">
        <v>173</v>
      </c>
      <c r="BE183" s="155">
        <f>IF(N183="základní",J183,0)</f>
        <v>0</v>
      </c>
      <c r="BF183" s="155">
        <f>IF(N183="snížená",J183,0)</f>
        <v>0</v>
      </c>
      <c r="BG183" s="155">
        <f>IF(N183="zákl. přenesená",J183,0)</f>
        <v>0</v>
      </c>
      <c r="BH183" s="155">
        <f>IF(N183="sníž. přenesená",J183,0)</f>
        <v>0</v>
      </c>
      <c r="BI183" s="155">
        <f>IF(N183="nulová",J183,0)</f>
        <v>0</v>
      </c>
      <c r="BJ183" s="20" t="s">
        <v>93</v>
      </c>
      <c r="BK183" s="155">
        <f>ROUND(I183*H183,2)</f>
        <v>0</v>
      </c>
      <c r="BL183" s="20" t="s">
        <v>180</v>
      </c>
      <c r="BM183" s="154" t="s">
        <v>5686</v>
      </c>
    </row>
    <row r="184" spans="2:65" s="35" customFormat="1" ht="19.5">
      <c r="B184" s="34"/>
      <c r="D184" s="161" t="s">
        <v>371</v>
      </c>
      <c r="F184" s="187" t="s">
        <v>5687</v>
      </c>
      <c r="L184" s="34"/>
      <c r="M184" s="158"/>
      <c r="T184" s="62"/>
      <c r="AT184" s="20" t="s">
        <v>371</v>
      </c>
      <c r="AU184" s="20" t="s">
        <v>95</v>
      </c>
    </row>
    <row r="185" spans="2:65" s="35" customFormat="1" ht="24.2" customHeight="1">
      <c r="B185" s="34"/>
      <c r="C185" s="144" t="s">
        <v>521</v>
      </c>
      <c r="D185" s="144" t="s">
        <v>175</v>
      </c>
      <c r="E185" s="145" t="s">
        <v>5688</v>
      </c>
      <c r="F185" s="146" t="s">
        <v>5689</v>
      </c>
      <c r="G185" s="147" t="s">
        <v>1464</v>
      </c>
      <c r="H185" s="148">
        <v>1</v>
      </c>
      <c r="I185" s="3"/>
      <c r="J185" s="149">
        <f>ROUND(I185*H185,2)</f>
        <v>0</v>
      </c>
      <c r="K185" s="146" t="s">
        <v>1</v>
      </c>
      <c r="L185" s="34"/>
      <c r="M185" s="150" t="s">
        <v>1</v>
      </c>
      <c r="N185" s="151" t="s">
        <v>50</v>
      </c>
      <c r="P185" s="152">
        <f>O185*H185</f>
        <v>0</v>
      </c>
      <c r="Q185" s="152">
        <v>0</v>
      </c>
      <c r="R185" s="152">
        <f>Q185*H185</f>
        <v>0</v>
      </c>
      <c r="S185" s="152">
        <v>0</v>
      </c>
      <c r="T185" s="153">
        <f>S185*H185</f>
        <v>0</v>
      </c>
      <c r="AR185" s="154" t="s">
        <v>180</v>
      </c>
      <c r="AT185" s="154" t="s">
        <v>175</v>
      </c>
      <c r="AU185" s="154" t="s">
        <v>95</v>
      </c>
      <c r="AY185" s="20" t="s">
        <v>173</v>
      </c>
      <c r="BE185" s="155">
        <f>IF(N185="základní",J185,0)</f>
        <v>0</v>
      </c>
      <c r="BF185" s="155">
        <f>IF(N185="snížená",J185,0)</f>
        <v>0</v>
      </c>
      <c r="BG185" s="155">
        <f>IF(N185="zákl. přenesená",J185,0)</f>
        <v>0</v>
      </c>
      <c r="BH185" s="155">
        <f>IF(N185="sníž. přenesená",J185,0)</f>
        <v>0</v>
      </c>
      <c r="BI185" s="155">
        <f>IF(N185="nulová",J185,0)</f>
        <v>0</v>
      </c>
      <c r="BJ185" s="20" t="s">
        <v>93</v>
      </c>
      <c r="BK185" s="155">
        <f>ROUND(I185*H185,2)</f>
        <v>0</v>
      </c>
      <c r="BL185" s="20" t="s">
        <v>180</v>
      </c>
      <c r="BM185" s="154" t="s">
        <v>5690</v>
      </c>
    </row>
    <row r="186" spans="2:65" s="35" customFormat="1" ht="19.5">
      <c r="B186" s="34"/>
      <c r="D186" s="161" t="s">
        <v>371</v>
      </c>
      <c r="F186" s="187" t="s">
        <v>5691</v>
      </c>
      <c r="L186" s="34"/>
      <c r="M186" s="158"/>
      <c r="T186" s="62"/>
      <c r="AT186" s="20" t="s">
        <v>371</v>
      </c>
      <c r="AU186" s="20" t="s">
        <v>95</v>
      </c>
    </row>
    <row r="187" spans="2:65" s="35" customFormat="1" ht="37.9" customHeight="1">
      <c r="B187" s="34"/>
      <c r="C187" s="144" t="s">
        <v>528</v>
      </c>
      <c r="D187" s="144" t="s">
        <v>175</v>
      </c>
      <c r="E187" s="145" t="s">
        <v>5692</v>
      </c>
      <c r="F187" s="146" t="s">
        <v>5693</v>
      </c>
      <c r="G187" s="147" t="s">
        <v>524</v>
      </c>
      <c r="H187" s="148">
        <v>1</v>
      </c>
      <c r="I187" s="3"/>
      <c r="J187" s="149">
        <f>ROUND(I187*H187,2)</f>
        <v>0</v>
      </c>
      <c r="K187" s="146" t="s">
        <v>1</v>
      </c>
      <c r="L187" s="34"/>
      <c r="M187" s="150" t="s">
        <v>1</v>
      </c>
      <c r="N187" s="151" t="s">
        <v>50</v>
      </c>
      <c r="P187" s="152">
        <f>O187*H187</f>
        <v>0</v>
      </c>
      <c r="Q187" s="152">
        <v>0</v>
      </c>
      <c r="R187" s="152">
        <f>Q187*H187</f>
        <v>0</v>
      </c>
      <c r="S187" s="152">
        <v>0</v>
      </c>
      <c r="T187" s="153">
        <f>S187*H187</f>
        <v>0</v>
      </c>
      <c r="AR187" s="154" t="s">
        <v>180</v>
      </c>
      <c r="AT187" s="154" t="s">
        <v>175</v>
      </c>
      <c r="AU187" s="154" t="s">
        <v>95</v>
      </c>
      <c r="AY187" s="20" t="s">
        <v>173</v>
      </c>
      <c r="BE187" s="155">
        <f>IF(N187="základní",J187,0)</f>
        <v>0</v>
      </c>
      <c r="BF187" s="155">
        <f>IF(N187="snížená",J187,0)</f>
        <v>0</v>
      </c>
      <c r="BG187" s="155">
        <f>IF(N187="zákl. přenesená",J187,0)</f>
        <v>0</v>
      </c>
      <c r="BH187" s="155">
        <f>IF(N187="sníž. přenesená",J187,0)</f>
        <v>0</v>
      </c>
      <c r="BI187" s="155">
        <f>IF(N187="nulová",J187,0)</f>
        <v>0</v>
      </c>
      <c r="BJ187" s="20" t="s">
        <v>93</v>
      </c>
      <c r="BK187" s="155">
        <f>ROUND(I187*H187,2)</f>
        <v>0</v>
      </c>
      <c r="BL187" s="20" t="s">
        <v>180</v>
      </c>
      <c r="BM187" s="154" t="s">
        <v>5694</v>
      </c>
    </row>
    <row r="188" spans="2:65" s="35" customFormat="1" ht="97.5">
      <c r="B188" s="34"/>
      <c r="D188" s="161" t="s">
        <v>371</v>
      </c>
      <c r="F188" s="187" t="s">
        <v>5695</v>
      </c>
      <c r="L188" s="34"/>
      <c r="M188" s="158"/>
      <c r="T188" s="62"/>
      <c r="AT188" s="20" t="s">
        <v>371</v>
      </c>
      <c r="AU188" s="20" t="s">
        <v>95</v>
      </c>
    </row>
    <row r="189" spans="2:65" s="35" customFormat="1" ht="21.75" customHeight="1">
      <c r="B189" s="34"/>
      <c r="C189" s="144" t="s">
        <v>533</v>
      </c>
      <c r="D189" s="144" t="s">
        <v>175</v>
      </c>
      <c r="E189" s="145" t="s">
        <v>5696</v>
      </c>
      <c r="F189" s="146" t="s">
        <v>5697</v>
      </c>
      <c r="G189" s="147" t="s">
        <v>1464</v>
      </c>
      <c r="H189" s="148">
        <v>4</v>
      </c>
      <c r="I189" s="3"/>
      <c r="J189" s="149">
        <f>ROUND(I189*H189,2)</f>
        <v>0</v>
      </c>
      <c r="K189" s="146" t="s">
        <v>1</v>
      </c>
      <c r="L189" s="34"/>
      <c r="M189" s="150" t="s">
        <v>1</v>
      </c>
      <c r="N189" s="151" t="s">
        <v>50</v>
      </c>
      <c r="P189" s="152">
        <f>O189*H189</f>
        <v>0</v>
      </c>
      <c r="Q189" s="152">
        <v>0</v>
      </c>
      <c r="R189" s="152">
        <f>Q189*H189</f>
        <v>0</v>
      </c>
      <c r="S189" s="152">
        <v>0</v>
      </c>
      <c r="T189" s="153">
        <f>S189*H189</f>
        <v>0</v>
      </c>
      <c r="AR189" s="154" t="s">
        <v>180</v>
      </c>
      <c r="AT189" s="154" t="s">
        <v>175</v>
      </c>
      <c r="AU189" s="154" t="s">
        <v>95</v>
      </c>
      <c r="AY189" s="20" t="s">
        <v>173</v>
      </c>
      <c r="BE189" s="155">
        <f>IF(N189="základní",J189,0)</f>
        <v>0</v>
      </c>
      <c r="BF189" s="155">
        <f>IF(N189="snížená",J189,0)</f>
        <v>0</v>
      </c>
      <c r="BG189" s="155">
        <f>IF(N189="zákl. přenesená",J189,0)</f>
        <v>0</v>
      </c>
      <c r="BH189" s="155">
        <f>IF(N189="sníž. přenesená",J189,0)</f>
        <v>0</v>
      </c>
      <c r="BI189" s="155">
        <f>IF(N189="nulová",J189,0)</f>
        <v>0</v>
      </c>
      <c r="BJ189" s="20" t="s">
        <v>93</v>
      </c>
      <c r="BK189" s="155">
        <f>ROUND(I189*H189,2)</f>
        <v>0</v>
      </c>
      <c r="BL189" s="20" t="s">
        <v>180</v>
      </c>
      <c r="BM189" s="154" t="s">
        <v>5698</v>
      </c>
    </row>
    <row r="190" spans="2:65" s="35" customFormat="1" ht="19.5">
      <c r="B190" s="34"/>
      <c r="D190" s="161" t="s">
        <v>371</v>
      </c>
      <c r="F190" s="187" t="s">
        <v>5699</v>
      </c>
      <c r="L190" s="34"/>
      <c r="M190" s="158"/>
      <c r="T190" s="62"/>
      <c r="AT190" s="20" t="s">
        <v>371</v>
      </c>
      <c r="AU190" s="20" t="s">
        <v>95</v>
      </c>
    </row>
    <row r="191" spans="2:65" s="35" customFormat="1" ht="24.2" customHeight="1">
      <c r="B191" s="34"/>
      <c r="C191" s="144" t="s">
        <v>561</v>
      </c>
      <c r="D191" s="144" t="s">
        <v>175</v>
      </c>
      <c r="E191" s="145" t="s">
        <v>5700</v>
      </c>
      <c r="F191" s="146" t="s">
        <v>5701</v>
      </c>
      <c r="G191" s="147" t="s">
        <v>586</v>
      </c>
      <c r="H191" s="148">
        <v>291</v>
      </c>
      <c r="I191" s="3"/>
      <c r="J191" s="149">
        <f>ROUND(I191*H191,2)</f>
        <v>0</v>
      </c>
      <c r="K191" s="146" t="s">
        <v>1</v>
      </c>
      <c r="L191" s="34"/>
      <c r="M191" s="150" t="s">
        <v>1</v>
      </c>
      <c r="N191" s="151" t="s">
        <v>50</v>
      </c>
      <c r="P191" s="152">
        <f>O191*H191</f>
        <v>0</v>
      </c>
      <c r="Q191" s="152">
        <v>0</v>
      </c>
      <c r="R191" s="152">
        <f>Q191*H191</f>
        <v>0</v>
      </c>
      <c r="S191" s="152">
        <v>0</v>
      </c>
      <c r="T191" s="153">
        <f>S191*H191</f>
        <v>0</v>
      </c>
      <c r="AR191" s="154" t="s">
        <v>180</v>
      </c>
      <c r="AT191" s="154" t="s">
        <v>175</v>
      </c>
      <c r="AU191" s="154" t="s">
        <v>95</v>
      </c>
      <c r="AY191" s="20" t="s">
        <v>173</v>
      </c>
      <c r="BE191" s="155">
        <f>IF(N191="základní",J191,0)</f>
        <v>0</v>
      </c>
      <c r="BF191" s="155">
        <f>IF(N191="snížená",J191,0)</f>
        <v>0</v>
      </c>
      <c r="BG191" s="155">
        <f>IF(N191="zákl. přenesená",J191,0)</f>
        <v>0</v>
      </c>
      <c r="BH191" s="155">
        <f>IF(N191="sníž. přenesená",J191,0)</f>
        <v>0</v>
      </c>
      <c r="BI191" s="155">
        <f>IF(N191="nulová",J191,0)</f>
        <v>0</v>
      </c>
      <c r="BJ191" s="20" t="s">
        <v>93</v>
      </c>
      <c r="BK191" s="155">
        <f>ROUND(I191*H191,2)</f>
        <v>0</v>
      </c>
      <c r="BL191" s="20" t="s">
        <v>180</v>
      </c>
      <c r="BM191" s="154" t="s">
        <v>5702</v>
      </c>
    </row>
    <row r="192" spans="2:65" s="35" customFormat="1" ht="19.5">
      <c r="B192" s="34"/>
      <c r="D192" s="161" t="s">
        <v>371</v>
      </c>
      <c r="F192" s="187" t="s">
        <v>5703</v>
      </c>
      <c r="L192" s="34"/>
      <c r="M192" s="158"/>
      <c r="T192" s="62"/>
      <c r="AT192" s="20" t="s">
        <v>371</v>
      </c>
      <c r="AU192" s="20" t="s">
        <v>95</v>
      </c>
    </row>
    <row r="193" spans="2:65" s="35" customFormat="1" ht="16.5" customHeight="1">
      <c r="B193" s="34"/>
      <c r="C193" s="144" t="s">
        <v>566</v>
      </c>
      <c r="D193" s="144" t="s">
        <v>175</v>
      </c>
      <c r="E193" s="145" t="s">
        <v>5704</v>
      </c>
      <c r="F193" s="146" t="s">
        <v>5705</v>
      </c>
      <c r="G193" s="147" t="s">
        <v>1464</v>
      </c>
      <c r="H193" s="148">
        <v>2</v>
      </c>
      <c r="I193" s="3"/>
      <c r="J193" s="149">
        <f>ROUND(I193*H193,2)</f>
        <v>0</v>
      </c>
      <c r="K193" s="146" t="s">
        <v>1</v>
      </c>
      <c r="L193" s="34"/>
      <c r="M193" s="150" t="s">
        <v>1</v>
      </c>
      <c r="N193" s="151" t="s">
        <v>50</v>
      </c>
      <c r="P193" s="152">
        <f>O193*H193</f>
        <v>0</v>
      </c>
      <c r="Q193" s="152">
        <v>0</v>
      </c>
      <c r="R193" s="152">
        <f>Q193*H193</f>
        <v>0</v>
      </c>
      <c r="S193" s="152">
        <v>0</v>
      </c>
      <c r="T193" s="153">
        <f>S193*H193</f>
        <v>0</v>
      </c>
      <c r="AR193" s="154" t="s">
        <v>180</v>
      </c>
      <c r="AT193" s="154" t="s">
        <v>175</v>
      </c>
      <c r="AU193" s="154" t="s">
        <v>95</v>
      </c>
      <c r="AY193" s="20" t="s">
        <v>173</v>
      </c>
      <c r="BE193" s="155">
        <f>IF(N193="základní",J193,0)</f>
        <v>0</v>
      </c>
      <c r="BF193" s="155">
        <f>IF(N193="snížená",J193,0)</f>
        <v>0</v>
      </c>
      <c r="BG193" s="155">
        <f>IF(N193="zákl. přenesená",J193,0)</f>
        <v>0</v>
      </c>
      <c r="BH193" s="155">
        <f>IF(N193="sníž. přenesená",J193,0)</f>
        <v>0</v>
      </c>
      <c r="BI193" s="155">
        <f>IF(N193="nulová",J193,0)</f>
        <v>0</v>
      </c>
      <c r="BJ193" s="20" t="s">
        <v>93</v>
      </c>
      <c r="BK193" s="155">
        <f>ROUND(I193*H193,2)</f>
        <v>0</v>
      </c>
      <c r="BL193" s="20" t="s">
        <v>180</v>
      </c>
      <c r="BM193" s="154" t="s">
        <v>5706</v>
      </c>
    </row>
    <row r="194" spans="2:65" s="35" customFormat="1" ht="78">
      <c r="B194" s="34"/>
      <c r="D194" s="161" t="s">
        <v>371</v>
      </c>
      <c r="F194" s="187" t="s">
        <v>5707</v>
      </c>
      <c r="L194" s="34"/>
      <c r="M194" s="158"/>
      <c r="T194" s="62"/>
      <c r="AT194" s="20" t="s">
        <v>371</v>
      </c>
      <c r="AU194" s="20" t="s">
        <v>95</v>
      </c>
    </row>
    <row r="195" spans="2:65" s="35" customFormat="1" ht="16.5" customHeight="1">
      <c r="B195" s="34"/>
      <c r="C195" s="144" t="s">
        <v>578</v>
      </c>
      <c r="D195" s="144" t="s">
        <v>175</v>
      </c>
      <c r="E195" s="145" t="s">
        <v>5708</v>
      </c>
      <c r="F195" s="146" t="s">
        <v>5709</v>
      </c>
      <c r="G195" s="147" t="s">
        <v>1464</v>
      </c>
      <c r="H195" s="148">
        <v>1</v>
      </c>
      <c r="I195" s="3"/>
      <c r="J195" s="149">
        <f>ROUND(I195*H195,2)</f>
        <v>0</v>
      </c>
      <c r="K195" s="146" t="s">
        <v>1</v>
      </c>
      <c r="L195" s="34"/>
      <c r="M195" s="150" t="s">
        <v>1</v>
      </c>
      <c r="N195" s="151" t="s">
        <v>50</v>
      </c>
      <c r="P195" s="152">
        <f>O195*H195</f>
        <v>0</v>
      </c>
      <c r="Q195" s="152">
        <v>0</v>
      </c>
      <c r="R195" s="152">
        <f>Q195*H195</f>
        <v>0</v>
      </c>
      <c r="S195" s="152">
        <v>0</v>
      </c>
      <c r="T195" s="153">
        <f>S195*H195</f>
        <v>0</v>
      </c>
      <c r="AR195" s="154" t="s">
        <v>180</v>
      </c>
      <c r="AT195" s="154" t="s">
        <v>175</v>
      </c>
      <c r="AU195" s="154" t="s">
        <v>95</v>
      </c>
      <c r="AY195" s="20" t="s">
        <v>173</v>
      </c>
      <c r="BE195" s="155">
        <f>IF(N195="základní",J195,0)</f>
        <v>0</v>
      </c>
      <c r="BF195" s="155">
        <f>IF(N195="snížená",J195,0)</f>
        <v>0</v>
      </c>
      <c r="BG195" s="155">
        <f>IF(N195="zákl. přenesená",J195,0)</f>
        <v>0</v>
      </c>
      <c r="BH195" s="155">
        <f>IF(N195="sníž. přenesená",J195,0)</f>
        <v>0</v>
      </c>
      <c r="BI195" s="155">
        <f>IF(N195="nulová",J195,0)</f>
        <v>0</v>
      </c>
      <c r="BJ195" s="20" t="s">
        <v>93</v>
      </c>
      <c r="BK195" s="155">
        <f>ROUND(I195*H195,2)</f>
        <v>0</v>
      </c>
      <c r="BL195" s="20" t="s">
        <v>180</v>
      </c>
      <c r="BM195" s="154" t="s">
        <v>5710</v>
      </c>
    </row>
    <row r="196" spans="2:65" s="35" customFormat="1" ht="58.5">
      <c r="B196" s="34"/>
      <c r="D196" s="161" t="s">
        <v>371</v>
      </c>
      <c r="F196" s="187" t="s">
        <v>5711</v>
      </c>
      <c r="L196" s="34"/>
      <c r="M196" s="158"/>
      <c r="T196" s="62"/>
      <c r="AT196" s="20" t="s">
        <v>371</v>
      </c>
      <c r="AU196" s="20" t="s">
        <v>95</v>
      </c>
    </row>
    <row r="197" spans="2:65" s="35" customFormat="1" ht="16.5" customHeight="1">
      <c r="B197" s="34"/>
      <c r="C197" s="144" t="s">
        <v>583</v>
      </c>
      <c r="D197" s="144" t="s">
        <v>175</v>
      </c>
      <c r="E197" s="145" t="s">
        <v>5712</v>
      </c>
      <c r="F197" s="146" t="s">
        <v>5713</v>
      </c>
      <c r="G197" s="147" t="s">
        <v>1464</v>
      </c>
      <c r="H197" s="148">
        <v>1</v>
      </c>
      <c r="I197" s="3"/>
      <c r="J197" s="149">
        <f>ROUND(I197*H197,2)</f>
        <v>0</v>
      </c>
      <c r="K197" s="146" t="s">
        <v>1</v>
      </c>
      <c r="L197" s="34"/>
      <c r="M197" s="150" t="s">
        <v>1</v>
      </c>
      <c r="N197" s="151" t="s">
        <v>50</v>
      </c>
      <c r="P197" s="152">
        <f>O197*H197</f>
        <v>0</v>
      </c>
      <c r="Q197" s="152">
        <v>0</v>
      </c>
      <c r="R197" s="152">
        <f>Q197*H197</f>
        <v>0</v>
      </c>
      <c r="S197" s="152">
        <v>0</v>
      </c>
      <c r="T197" s="153">
        <f>S197*H197</f>
        <v>0</v>
      </c>
      <c r="AR197" s="154" t="s">
        <v>180</v>
      </c>
      <c r="AT197" s="154" t="s">
        <v>175</v>
      </c>
      <c r="AU197" s="154" t="s">
        <v>95</v>
      </c>
      <c r="AY197" s="20" t="s">
        <v>173</v>
      </c>
      <c r="BE197" s="155">
        <f>IF(N197="základní",J197,0)</f>
        <v>0</v>
      </c>
      <c r="BF197" s="155">
        <f>IF(N197="snížená",J197,0)</f>
        <v>0</v>
      </c>
      <c r="BG197" s="155">
        <f>IF(N197="zákl. přenesená",J197,0)</f>
        <v>0</v>
      </c>
      <c r="BH197" s="155">
        <f>IF(N197="sníž. přenesená",J197,0)</f>
        <v>0</v>
      </c>
      <c r="BI197" s="155">
        <f>IF(N197="nulová",J197,0)</f>
        <v>0</v>
      </c>
      <c r="BJ197" s="20" t="s">
        <v>93</v>
      </c>
      <c r="BK197" s="155">
        <f>ROUND(I197*H197,2)</f>
        <v>0</v>
      </c>
      <c r="BL197" s="20" t="s">
        <v>180</v>
      </c>
      <c r="BM197" s="154" t="s">
        <v>5714</v>
      </c>
    </row>
    <row r="198" spans="2:65" s="35" customFormat="1" ht="19.5">
      <c r="B198" s="34"/>
      <c r="D198" s="161" t="s">
        <v>371</v>
      </c>
      <c r="F198" s="187" t="s">
        <v>5715</v>
      </c>
      <c r="L198" s="34"/>
      <c r="M198" s="158"/>
      <c r="T198" s="62"/>
      <c r="AT198" s="20" t="s">
        <v>371</v>
      </c>
      <c r="AU198" s="20" t="s">
        <v>95</v>
      </c>
    </row>
    <row r="199" spans="2:65" s="35" customFormat="1" ht="24.2" customHeight="1">
      <c r="B199" s="34"/>
      <c r="C199" s="144" t="s">
        <v>597</v>
      </c>
      <c r="D199" s="144" t="s">
        <v>175</v>
      </c>
      <c r="E199" s="145" t="s">
        <v>5716</v>
      </c>
      <c r="F199" s="146" t="s">
        <v>5717</v>
      </c>
      <c r="G199" s="147" t="s">
        <v>1464</v>
      </c>
      <c r="H199" s="148">
        <v>1</v>
      </c>
      <c r="I199" s="3"/>
      <c r="J199" s="149">
        <f>ROUND(I199*H199,2)</f>
        <v>0</v>
      </c>
      <c r="K199" s="146" t="s">
        <v>1</v>
      </c>
      <c r="L199" s="34"/>
      <c r="M199" s="150" t="s">
        <v>1</v>
      </c>
      <c r="N199" s="151" t="s">
        <v>50</v>
      </c>
      <c r="P199" s="152">
        <f>O199*H199</f>
        <v>0</v>
      </c>
      <c r="Q199" s="152">
        <v>0</v>
      </c>
      <c r="R199" s="152">
        <f>Q199*H199</f>
        <v>0</v>
      </c>
      <c r="S199" s="152">
        <v>0</v>
      </c>
      <c r="T199" s="153">
        <f>S199*H199</f>
        <v>0</v>
      </c>
      <c r="AR199" s="154" t="s">
        <v>180</v>
      </c>
      <c r="AT199" s="154" t="s">
        <v>175</v>
      </c>
      <c r="AU199" s="154" t="s">
        <v>95</v>
      </c>
      <c r="AY199" s="20" t="s">
        <v>173</v>
      </c>
      <c r="BE199" s="155">
        <f>IF(N199="základní",J199,0)</f>
        <v>0</v>
      </c>
      <c r="BF199" s="155">
        <f>IF(N199="snížená",J199,0)</f>
        <v>0</v>
      </c>
      <c r="BG199" s="155">
        <f>IF(N199="zákl. přenesená",J199,0)</f>
        <v>0</v>
      </c>
      <c r="BH199" s="155">
        <f>IF(N199="sníž. přenesená",J199,0)</f>
        <v>0</v>
      </c>
      <c r="BI199" s="155">
        <f>IF(N199="nulová",J199,0)</f>
        <v>0</v>
      </c>
      <c r="BJ199" s="20" t="s">
        <v>93</v>
      </c>
      <c r="BK199" s="155">
        <f>ROUND(I199*H199,2)</f>
        <v>0</v>
      </c>
      <c r="BL199" s="20" t="s">
        <v>180</v>
      </c>
      <c r="BM199" s="154" t="s">
        <v>5718</v>
      </c>
    </row>
    <row r="200" spans="2:65" s="35" customFormat="1" ht="29.25">
      <c r="B200" s="34"/>
      <c r="D200" s="161" t="s">
        <v>371</v>
      </c>
      <c r="F200" s="187" t="s">
        <v>5719</v>
      </c>
      <c r="L200" s="34"/>
      <c r="M200" s="158"/>
      <c r="T200" s="62"/>
      <c r="AT200" s="20" t="s">
        <v>371</v>
      </c>
      <c r="AU200" s="20" t="s">
        <v>95</v>
      </c>
    </row>
    <row r="201" spans="2:65" s="35" customFormat="1" ht="16.5" customHeight="1">
      <c r="B201" s="34"/>
      <c r="C201" s="144" t="s">
        <v>604</v>
      </c>
      <c r="D201" s="144" t="s">
        <v>175</v>
      </c>
      <c r="E201" s="145" t="s">
        <v>5720</v>
      </c>
      <c r="F201" s="146" t="s">
        <v>5721</v>
      </c>
      <c r="G201" s="147" t="s">
        <v>3387</v>
      </c>
      <c r="H201" s="148">
        <v>15</v>
      </c>
      <c r="I201" s="3"/>
      <c r="J201" s="149">
        <f>ROUND(I201*H201,2)</f>
        <v>0</v>
      </c>
      <c r="K201" s="146" t="s">
        <v>1</v>
      </c>
      <c r="L201" s="34"/>
      <c r="M201" s="150" t="s">
        <v>1</v>
      </c>
      <c r="N201" s="151" t="s">
        <v>50</v>
      </c>
      <c r="P201" s="152">
        <f>O201*H201</f>
        <v>0</v>
      </c>
      <c r="Q201" s="152">
        <v>0</v>
      </c>
      <c r="R201" s="152">
        <f>Q201*H201</f>
        <v>0</v>
      </c>
      <c r="S201" s="152">
        <v>0</v>
      </c>
      <c r="T201" s="153">
        <f>S201*H201</f>
        <v>0</v>
      </c>
      <c r="AR201" s="154" t="s">
        <v>180</v>
      </c>
      <c r="AT201" s="154" t="s">
        <v>175</v>
      </c>
      <c r="AU201" s="154" t="s">
        <v>95</v>
      </c>
      <c r="AY201" s="20" t="s">
        <v>173</v>
      </c>
      <c r="BE201" s="155">
        <f>IF(N201="základní",J201,0)</f>
        <v>0</v>
      </c>
      <c r="BF201" s="155">
        <f>IF(N201="snížená",J201,0)</f>
        <v>0</v>
      </c>
      <c r="BG201" s="155">
        <f>IF(N201="zákl. přenesená",J201,0)</f>
        <v>0</v>
      </c>
      <c r="BH201" s="155">
        <f>IF(N201="sníž. přenesená",J201,0)</f>
        <v>0</v>
      </c>
      <c r="BI201" s="155">
        <f>IF(N201="nulová",J201,0)</f>
        <v>0</v>
      </c>
      <c r="BJ201" s="20" t="s">
        <v>93</v>
      </c>
      <c r="BK201" s="155">
        <f>ROUND(I201*H201,2)</f>
        <v>0</v>
      </c>
      <c r="BL201" s="20" t="s">
        <v>180</v>
      </c>
      <c r="BM201" s="154" t="s">
        <v>5722</v>
      </c>
    </row>
    <row r="202" spans="2:65" s="35" customFormat="1" ht="16.5" customHeight="1">
      <c r="B202" s="34"/>
      <c r="C202" s="144" t="s">
        <v>615</v>
      </c>
      <c r="D202" s="144" t="s">
        <v>175</v>
      </c>
      <c r="E202" s="145" t="s">
        <v>5723</v>
      </c>
      <c r="F202" s="146" t="s">
        <v>5724</v>
      </c>
      <c r="G202" s="147" t="s">
        <v>1464</v>
      </c>
      <c r="H202" s="148">
        <v>5</v>
      </c>
      <c r="I202" s="3"/>
      <c r="J202" s="149">
        <f>ROUND(I202*H202,2)</f>
        <v>0</v>
      </c>
      <c r="K202" s="146" t="s">
        <v>1</v>
      </c>
      <c r="L202" s="34"/>
      <c r="M202" s="150" t="s">
        <v>1</v>
      </c>
      <c r="N202" s="151" t="s">
        <v>50</v>
      </c>
      <c r="P202" s="152">
        <f>O202*H202</f>
        <v>0</v>
      </c>
      <c r="Q202" s="152">
        <v>0</v>
      </c>
      <c r="R202" s="152">
        <f>Q202*H202</f>
        <v>0</v>
      </c>
      <c r="S202" s="152">
        <v>0</v>
      </c>
      <c r="T202" s="153">
        <f>S202*H202</f>
        <v>0</v>
      </c>
      <c r="AR202" s="154" t="s">
        <v>180</v>
      </c>
      <c r="AT202" s="154" t="s">
        <v>175</v>
      </c>
      <c r="AU202" s="154" t="s">
        <v>95</v>
      </c>
      <c r="AY202" s="20" t="s">
        <v>173</v>
      </c>
      <c r="BE202" s="155">
        <f>IF(N202="základní",J202,0)</f>
        <v>0</v>
      </c>
      <c r="BF202" s="155">
        <f>IF(N202="snížená",J202,0)</f>
        <v>0</v>
      </c>
      <c r="BG202" s="155">
        <f>IF(N202="zákl. přenesená",J202,0)</f>
        <v>0</v>
      </c>
      <c r="BH202" s="155">
        <f>IF(N202="sníž. přenesená",J202,0)</f>
        <v>0</v>
      </c>
      <c r="BI202" s="155">
        <f>IF(N202="nulová",J202,0)</f>
        <v>0</v>
      </c>
      <c r="BJ202" s="20" t="s">
        <v>93</v>
      </c>
      <c r="BK202" s="155">
        <f>ROUND(I202*H202,2)</f>
        <v>0</v>
      </c>
      <c r="BL202" s="20" t="s">
        <v>180</v>
      </c>
      <c r="BM202" s="154" t="s">
        <v>5725</v>
      </c>
    </row>
    <row r="203" spans="2:65" s="35" customFormat="1" ht="29.25">
      <c r="B203" s="34"/>
      <c r="D203" s="161" t="s">
        <v>371</v>
      </c>
      <c r="F203" s="187" t="s">
        <v>5726</v>
      </c>
      <c r="L203" s="34"/>
      <c r="M203" s="158"/>
      <c r="T203" s="62"/>
      <c r="AT203" s="20" t="s">
        <v>371</v>
      </c>
      <c r="AU203" s="20" t="s">
        <v>95</v>
      </c>
    </row>
    <row r="204" spans="2:65" s="35" customFormat="1" ht="16.5" customHeight="1">
      <c r="B204" s="34"/>
      <c r="C204" s="144" t="s">
        <v>626</v>
      </c>
      <c r="D204" s="144" t="s">
        <v>175</v>
      </c>
      <c r="E204" s="145" t="s">
        <v>5727</v>
      </c>
      <c r="F204" s="146" t="s">
        <v>5728</v>
      </c>
      <c r="G204" s="147" t="s">
        <v>1464</v>
      </c>
      <c r="H204" s="148">
        <v>1</v>
      </c>
      <c r="I204" s="3"/>
      <c r="J204" s="149">
        <f>ROUND(I204*H204,2)</f>
        <v>0</v>
      </c>
      <c r="K204" s="146" t="s">
        <v>1</v>
      </c>
      <c r="L204" s="34"/>
      <c r="M204" s="150" t="s">
        <v>1</v>
      </c>
      <c r="N204" s="151" t="s">
        <v>50</v>
      </c>
      <c r="P204" s="152">
        <f>O204*H204</f>
        <v>0</v>
      </c>
      <c r="Q204" s="152">
        <v>0</v>
      </c>
      <c r="R204" s="152">
        <f>Q204*H204</f>
        <v>0</v>
      </c>
      <c r="S204" s="152">
        <v>0</v>
      </c>
      <c r="T204" s="153">
        <f>S204*H204</f>
        <v>0</v>
      </c>
      <c r="AR204" s="154" t="s">
        <v>180</v>
      </c>
      <c r="AT204" s="154" t="s">
        <v>175</v>
      </c>
      <c r="AU204" s="154" t="s">
        <v>95</v>
      </c>
      <c r="AY204" s="20" t="s">
        <v>173</v>
      </c>
      <c r="BE204" s="155">
        <f>IF(N204="základní",J204,0)</f>
        <v>0</v>
      </c>
      <c r="BF204" s="155">
        <f>IF(N204="snížená",J204,0)</f>
        <v>0</v>
      </c>
      <c r="BG204" s="155">
        <f>IF(N204="zákl. přenesená",J204,0)</f>
        <v>0</v>
      </c>
      <c r="BH204" s="155">
        <f>IF(N204="sníž. přenesená",J204,0)</f>
        <v>0</v>
      </c>
      <c r="BI204" s="155">
        <f>IF(N204="nulová",J204,0)</f>
        <v>0</v>
      </c>
      <c r="BJ204" s="20" t="s">
        <v>93</v>
      </c>
      <c r="BK204" s="155">
        <f>ROUND(I204*H204,2)</f>
        <v>0</v>
      </c>
      <c r="BL204" s="20" t="s">
        <v>180</v>
      </c>
      <c r="BM204" s="154" t="s">
        <v>5729</v>
      </c>
    </row>
    <row r="205" spans="2:65" s="35" customFormat="1" ht="19.5">
      <c r="B205" s="34"/>
      <c r="D205" s="161" t="s">
        <v>371</v>
      </c>
      <c r="F205" s="187" t="s">
        <v>5730</v>
      </c>
      <c r="L205" s="34"/>
      <c r="M205" s="158"/>
      <c r="T205" s="62"/>
      <c r="AT205" s="20" t="s">
        <v>371</v>
      </c>
      <c r="AU205" s="20" t="s">
        <v>95</v>
      </c>
    </row>
    <row r="206" spans="2:65" s="35" customFormat="1" ht="16.5" customHeight="1">
      <c r="B206" s="34"/>
      <c r="C206" s="144" t="s">
        <v>641</v>
      </c>
      <c r="D206" s="144" t="s">
        <v>175</v>
      </c>
      <c r="E206" s="145" t="s">
        <v>5731</v>
      </c>
      <c r="F206" s="146" t="s">
        <v>5732</v>
      </c>
      <c r="G206" s="147" t="s">
        <v>1464</v>
      </c>
      <c r="H206" s="148">
        <v>5</v>
      </c>
      <c r="I206" s="3"/>
      <c r="J206" s="149">
        <f>ROUND(I206*H206,2)</f>
        <v>0</v>
      </c>
      <c r="K206" s="146" t="s">
        <v>1</v>
      </c>
      <c r="L206" s="34"/>
      <c r="M206" s="150" t="s">
        <v>1</v>
      </c>
      <c r="N206" s="151" t="s">
        <v>50</v>
      </c>
      <c r="P206" s="152">
        <f>O206*H206</f>
        <v>0</v>
      </c>
      <c r="Q206" s="152">
        <v>0</v>
      </c>
      <c r="R206" s="152">
        <f>Q206*H206</f>
        <v>0</v>
      </c>
      <c r="S206" s="152">
        <v>0</v>
      </c>
      <c r="T206" s="153">
        <f>S206*H206</f>
        <v>0</v>
      </c>
      <c r="AR206" s="154" t="s">
        <v>180</v>
      </c>
      <c r="AT206" s="154" t="s">
        <v>175</v>
      </c>
      <c r="AU206" s="154" t="s">
        <v>95</v>
      </c>
      <c r="AY206" s="20" t="s">
        <v>173</v>
      </c>
      <c r="BE206" s="155">
        <f>IF(N206="základní",J206,0)</f>
        <v>0</v>
      </c>
      <c r="BF206" s="155">
        <f>IF(N206="snížená",J206,0)</f>
        <v>0</v>
      </c>
      <c r="BG206" s="155">
        <f>IF(N206="zákl. přenesená",J206,0)</f>
        <v>0</v>
      </c>
      <c r="BH206" s="155">
        <f>IF(N206="sníž. přenesená",J206,0)</f>
        <v>0</v>
      </c>
      <c r="BI206" s="155">
        <f>IF(N206="nulová",J206,0)</f>
        <v>0</v>
      </c>
      <c r="BJ206" s="20" t="s">
        <v>93</v>
      </c>
      <c r="BK206" s="155">
        <f>ROUND(I206*H206,2)</f>
        <v>0</v>
      </c>
      <c r="BL206" s="20" t="s">
        <v>180</v>
      </c>
      <c r="BM206" s="154" t="s">
        <v>5733</v>
      </c>
    </row>
    <row r="207" spans="2:65" s="35" customFormat="1" ht="19.5">
      <c r="B207" s="34"/>
      <c r="D207" s="161" t="s">
        <v>371</v>
      </c>
      <c r="F207" s="187" t="s">
        <v>5734</v>
      </c>
      <c r="L207" s="34"/>
      <c r="M207" s="158"/>
      <c r="T207" s="62"/>
      <c r="AT207" s="20" t="s">
        <v>371</v>
      </c>
      <c r="AU207" s="20" t="s">
        <v>95</v>
      </c>
    </row>
    <row r="208" spans="2:65" s="35" customFormat="1" ht="16.5" customHeight="1">
      <c r="B208" s="34"/>
      <c r="C208" s="144" t="s">
        <v>647</v>
      </c>
      <c r="D208" s="144" t="s">
        <v>175</v>
      </c>
      <c r="E208" s="145" t="s">
        <v>5735</v>
      </c>
      <c r="F208" s="146" t="s">
        <v>5736</v>
      </c>
      <c r="G208" s="147" t="s">
        <v>1464</v>
      </c>
      <c r="H208" s="148">
        <v>2</v>
      </c>
      <c r="I208" s="3"/>
      <c r="J208" s="149">
        <f>ROUND(I208*H208,2)</f>
        <v>0</v>
      </c>
      <c r="K208" s="146" t="s">
        <v>1</v>
      </c>
      <c r="L208" s="34"/>
      <c r="M208" s="150" t="s">
        <v>1</v>
      </c>
      <c r="N208" s="151" t="s">
        <v>50</v>
      </c>
      <c r="P208" s="152">
        <f>O208*H208</f>
        <v>0</v>
      </c>
      <c r="Q208" s="152">
        <v>0</v>
      </c>
      <c r="R208" s="152">
        <f>Q208*H208</f>
        <v>0</v>
      </c>
      <c r="S208" s="152">
        <v>0</v>
      </c>
      <c r="T208" s="153">
        <f>S208*H208</f>
        <v>0</v>
      </c>
      <c r="AR208" s="154" t="s">
        <v>180</v>
      </c>
      <c r="AT208" s="154" t="s">
        <v>175</v>
      </c>
      <c r="AU208" s="154" t="s">
        <v>95</v>
      </c>
      <c r="AY208" s="20" t="s">
        <v>173</v>
      </c>
      <c r="BE208" s="155">
        <f>IF(N208="základní",J208,0)</f>
        <v>0</v>
      </c>
      <c r="BF208" s="155">
        <f>IF(N208="snížená",J208,0)</f>
        <v>0</v>
      </c>
      <c r="BG208" s="155">
        <f>IF(N208="zákl. přenesená",J208,0)</f>
        <v>0</v>
      </c>
      <c r="BH208" s="155">
        <f>IF(N208="sníž. přenesená",J208,0)</f>
        <v>0</v>
      </c>
      <c r="BI208" s="155">
        <f>IF(N208="nulová",J208,0)</f>
        <v>0</v>
      </c>
      <c r="BJ208" s="20" t="s">
        <v>93</v>
      </c>
      <c r="BK208" s="155">
        <f>ROUND(I208*H208,2)</f>
        <v>0</v>
      </c>
      <c r="BL208" s="20" t="s">
        <v>180</v>
      </c>
      <c r="BM208" s="154" t="s">
        <v>5737</v>
      </c>
    </row>
    <row r="209" spans="2:65" s="35" customFormat="1" ht="19.5">
      <c r="B209" s="34"/>
      <c r="D209" s="161" t="s">
        <v>371</v>
      </c>
      <c r="F209" s="187" t="s">
        <v>5738</v>
      </c>
      <c r="L209" s="34"/>
      <c r="M209" s="158"/>
      <c r="T209" s="62"/>
      <c r="AT209" s="20" t="s">
        <v>371</v>
      </c>
      <c r="AU209" s="20" t="s">
        <v>95</v>
      </c>
    </row>
    <row r="210" spans="2:65" s="35" customFormat="1" ht="16.5" customHeight="1">
      <c r="B210" s="34"/>
      <c r="C210" s="144" t="s">
        <v>653</v>
      </c>
      <c r="D210" s="144" t="s">
        <v>175</v>
      </c>
      <c r="E210" s="145" t="s">
        <v>5739</v>
      </c>
      <c r="F210" s="146" t="s">
        <v>2115</v>
      </c>
      <c r="G210" s="147" t="s">
        <v>524</v>
      </c>
      <c r="H210" s="148">
        <v>1</v>
      </c>
      <c r="I210" s="3"/>
      <c r="J210" s="149">
        <f>ROUND(I210*H210,2)</f>
        <v>0</v>
      </c>
      <c r="K210" s="146" t="s">
        <v>1</v>
      </c>
      <c r="L210" s="34"/>
      <c r="M210" s="150" t="s">
        <v>1</v>
      </c>
      <c r="N210" s="151" t="s">
        <v>50</v>
      </c>
      <c r="P210" s="152">
        <f>O210*H210</f>
        <v>0</v>
      </c>
      <c r="Q210" s="152">
        <v>0</v>
      </c>
      <c r="R210" s="152">
        <f>Q210*H210</f>
        <v>0</v>
      </c>
      <c r="S210" s="152">
        <v>0</v>
      </c>
      <c r="T210" s="153">
        <f>S210*H210</f>
        <v>0</v>
      </c>
      <c r="AR210" s="154" t="s">
        <v>180</v>
      </c>
      <c r="AT210" s="154" t="s">
        <v>175</v>
      </c>
      <c r="AU210" s="154" t="s">
        <v>95</v>
      </c>
      <c r="AY210" s="20" t="s">
        <v>173</v>
      </c>
      <c r="BE210" s="155">
        <f>IF(N210="základní",J210,0)</f>
        <v>0</v>
      </c>
      <c r="BF210" s="155">
        <f>IF(N210="snížená",J210,0)</f>
        <v>0</v>
      </c>
      <c r="BG210" s="155">
        <f>IF(N210="zákl. přenesená",J210,0)</f>
        <v>0</v>
      </c>
      <c r="BH210" s="155">
        <f>IF(N210="sníž. přenesená",J210,0)</f>
        <v>0</v>
      </c>
      <c r="BI210" s="155">
        <f>IF(N210="nulová",J210,0)</f>
        <v>0</v>
      </c>
      <c r="BJ210" s="20" t="s">
        <v>93</v>
      </c>
      <c r="BK210" s="155">
        <f>ROUND(I210*H210,2)</f>
        <v>0</v>
      </c>
      <c r="BL210" s="20" t="s">
        <v>180</v>
      </c>
      <c r="BM210" s="154" t="s">
        <v>5740</v>
      </c>
    </row>
    <row r="211" spans="2:65" s="35" customFormat="1" ht="19.5">
      <c r="B211" s="34"/>
      <c r="D211" s="161" t="s">
        <v>371</v>
      </c>
      <c r="F211" s="187" t="s">
        <v>5741</v>
      </c>
      <c r="L211" s="34"/>
      <c r="M211" s="158"/>
      <c r="T211" s="62"/>
      <c r="AT211" s="20" t="s">
        <v>371</v>
      </c>
      <c r="AU211" s="20" t="s">
        <v>95</v>
      </c>
    </row>
    <row r="212" spans="2:65" s="133" customFormat="1" ht="22.9" customHeight="1">
      <c r="B212" s="132"/>
      <c r="D212" s="134" t="s">
        <v>84</v>
      </c>
      <c r="E212" s="142" t="s">
        <v>4587</v>
      </c>
      <c r="F212" s="142" t="s">
        <v>5742</v>
      </c>
      <c r="J212" s="143">
        <f>BK212</f>
        <v>0</v>
      </c>
      <c r="L212" s="132"/>
      <c r="M212" s="137"/>
      <c r="P212" s="138">
        <f>SUM(P213:P287)</f>
        <v>0</v>
      </c>
      <c r="R212" s="138">
        <f>SUM(R213:R287)</f>
        <v>0</v>
      </c>
      <c r="T212" s="139">
        <f>SUM(T213:T287)</f>
        <v>0</v>
      </c>
      <c r="AR212" s="134" t="s">
        <v>93</v>
      </c>
      <c r="AT212" s="140" t="s">
        <v>84</v>
      </c>
      <c r="AU212" s="140" t="s">
        <v>93</v>
      </c>
      <c r="AY212" s="134" t="s">
        <v>173</v>
      </c>
      <c r="BK212" s="141">
        <f>SUM(BK213:BK287)</f>
        <v>0</v>
      </c>
    </row>
    <row r="213" spans="2:65" s="35" customFormat="1" ht="24.2" customHeight="1">
      <c r="B213" s="34"/>
      <c r="C213" s="144" t="s">
        <v>658</v>
      </c>
      <c r="D213" s="144" t="s">
        <v>175</v>
      </c>
      <c r="E213" s="145" t="s">
        <v>5743</v>
      </c>
      <c r="F213" s="146" t="s">
        <v>5744</v>
      </c>
      <c r="G213" s="147" t="s">
        <v>586</v>
      </c>
      <c r="H213" s="148">
        <v>250</v>
      </c>
      <c r="I213" s="3"/>
      <c r="J213" s="149">
        <f>ROUND(I213*H213,2)</f>
        <v>0</v>
      </c>
      <c r="K213" s="146" t="s">
        <v>1</v>
      </c>
      <c r="L213" s="34"/>
      <c r="M213" s="150" t="s">
        <v>1</v>
      </c>
      <c r="N213" s="151" t="s">
        <v>50</v>
      </c>
      <c r="P213" s="152">
        <f>O213*H213</f>
        <v>0</v>
      </c>
      <c r="Q213" s="152">
        <v>0</v>
      </c>
      <c r="R213" s="152">
        <f>Q213*H213</f>
        <v>0</v>
      </c>
      <c r="S213" s="152">
        <v>0</v>
      </c>
      <c r="T213" s="153">
        <f>S213*H213</f>
        <v>0</v>
      </c>
      <c r="AR213" s="154" t="s">
        <v>180</v>
      </c>
      <c r="AT213" s="154" t="s">
        <v>175</v>
      </c>
      <c r="AU213" s="154" t="s">
        <v>95</v>
      </c>
      <c r="AY213" s="20" t="s">
        <v>173</v>
      </c>
      <c r="BE213" s="155">
        <f>IF(N213="základní",J213,0)</f>
        <v>0</v>
      </c>
      <c r="BF213" s="155">
        <f>IF(N213="snížená",J213,0)</f>
        <v>0</v>
      </c>
      <c r="BG213" s="155">
        <f>IF(N213="zákl. přenesená",J213,0)</f>
        <v>0</v>
      </c>
      <c r="BH213" s="155">
        <f>IF(N213="sníž. přenesená",J213,0)</f>
        <v>0</v>
      </c>
      <c r="BI213" s="155">
        <f>IF(N213="nulová",J213,0)</f>
        <v>0</v>
      </c>
      <c r="BJ213" s="20" t="s">
        <v>93</v>
      </c>
      <c r="BK213" s="155">
        <f>ROUND(I213*H213,2)</f>
        <v>0</v>
      </c>
      <c r="BL213" s="20" t="s">
        <v>180</v>
      </c>
      <c r="BM213" s="154" t="s">
        <v>5745</v>
      </c>
    </row>
    <row r="214" spans="2:65" s="35" customFormat="1" ht="19.5">
      <c r="B214" s="34"/>
      <c r="D214" s="161" t="s">
        <v>371</v>
      </c>
      <c r="F214" s="187" t="s">
        <v>5746</v>
      </c>
      <c r="L214" s="34"/>
      <c r="M214" s="158"/>
      <c r="T214" s="62"/>
      <c r="AT214" s="20" t="s">
        <v>371</v>
      </c>
      <c r="AU214" s="20" t="s">
        <v>95</v>
      </c>
    </row>
    <row r="215" spans="2:65" s="35" customFormat="1" ht="24.2" customHeight="1">
      <c r="B215" s="34"/>
      <c r="C215" s="144" t="s">
        <v>663</v>
      </c>
      <c r="D215" s="144" t="s">
        <v>175</v>
      </c>
      <c r="E215" s="145" t="s">
        <v>5747</v>
      </c>
      <c r="F215" s="146" t="s">
        <v>5748</v>
      </c>
      <c r="G215" s="147" t="s">
        <v>524</v>
      </c>
      <c r="H215" s="148">
        <v>1</v>
      </c>
      <c r="I215" s="3"/>
      <c r="J215" s="149">
        <f>ROUND(I215*H215,2)</f>
        <v>0</v>
      </c>
      <c r="K215" s="146" t="s">
        <v>1</v>
      </c>
      <c r="L215" s="34"/>
      <c r="M215" s="150" t="s">
        <v>1</v>
      </c>
      <c r="N215" s="151" t="s">
        <v>50</v>
      </c>
      <c r="P215" s="152">
        <f>O215*H215</f>
        <v>0</v>
      </c>
      <c r="Q215" s="152">
        <v>0</v>
      </c>
      <c r="R215" s="152">
        <f>Q215*H215</f>
        <v>0</v>
      </c>
      <c r="S215" s="152">
        <v>0</v>
      </c>
      <c r="T215" s="153">
        <f>S215*H215</f>
        <v>0</v>
      </c>
      <c r="AR215" s="154" t="s">
        <v>180</v>
      </c>
      <c r="AT215" s="154" t="s">
        <v>175</v>
      </c>
      <c r="AU215" s="154" t="s">
        <v>95</v>
      </c>
      <c r="AY215" s="20" t="s">
        <v>173</v>
      </c>
      <c r="BE215" s="155">
        <f>IF(N215="základní",J215,0)</f>
        <v>0</v>
      </c>
      <c r="BF215" s="155">
        <f>IF(N215="snížená",J215,0)</f>
        <v>0</v>
      </c>
      <c r="BG215" s="155">
        <f>IF(N215="zákl. přenesená",J215,0)</f>
        <v>0</v>
      </c>
      <c r="BH215" s="155">
        <f>IF(N215="sníž. přenesená",J215,0)</f>
        <v>0</v>
      </c>
      <c r="BI215" s="155">
        <f>IF(N215="nulová",J215,0)</f>
        <v>0</v>
      </c>
      <c r="BJ215" s="20" t="s">
        <v>93</v>
      </c>
      <c r="BK215" s="155">
        <f>ROUND(I215*H215,2)</f>
        <v>0</v>
      </c>
      <c r="BL215" s="20" t="s">
        <v>180</v>
      </c>
      <c r="BM215" s="154" t="s">
        <v>5749</v>
      </c>
    </row>
    <row r="216" spans="2:65" s="35" customFormat="1" ht="19.5">
      <c r="B216" s="34"/>
      <c r="D216" s="161" t="s">
        <v>371</v>
      </c>
      <c r="F216" s="187" t="s">
        <v>5750</v>
      </c>
      <c r="L216" s="34"/>
      <c r="M216" s="158"/>
      <c r="T216" s="62"/>
      <c r="AT216" s="20" t="s">
        <v>371</v>
      </c>
      <c r="AU216" s="20" t="s">
        <v>95</v>
      </c>
    </row>
    <row r="217" spans="2:65" s="35" customFormat="1" ht="16.5" customHeight="1">
      <c r="B217" s="34"/>
      <c r="C217" s="144" t="s">
        <v>668</v>
      </c>
      <c r="D217" s="144" t="s">
        <v>175</v>
      </c>
      <c r="E217" s="145" t="s">
        <v>5751</v>
      </c>
      <c r="F217" s="146" t="s">
        <v>5752</v>
      </c>
      <c r="G217" s="147" t="s">
        <v>586</v>
      </c>
      <c r="H217" s="148">
        <v>125</v>
      </c>
      <c r="I217" s="3"/>
      <c r="J217" s="149">
        <f>ROUND(I217*H217,2)</f>
        <v>0</v>
      </c>
      <c r="K217" s="146" t="s">
        <v>1</v>
      </c>
      <c r="L217" s="34"/>
      <c r="M217" s="150" t="s">
        <v>1</v>
      </c>
      <c r="N217" s="151" t="s">
        <v>50</v>
      </c>
      <c r="P217" s="152">
        <f>O217*H217</f>
        <v>0</v>
      </c>
      <c r="Q217" s="152">
        <v>0</v>
      </c>
      <c r="R217" s="152">
        <f>Q217*H217</f>
        <v>0</v>
      </c>
      <c r="S217" s="152">
        <v>0</v>
      </c>
      <c r="T217" s="153">
        <f>S217*H217</f>
        <v>0</v>
      </c>
      <c r="AR217" s="154" t="s">
        <v>180</v>
      </c>
      <c r="AT217" s="154" t="s">
        <v>175</v>
      </c>
      <c r="AU217" s="154" t="s">
        <v>95</v>
      </c>
      <c r="AY217" s="20" t="s">
        <v>173</v>
      </c>
      <c r="BE217" s="155">
        <f>IF(N217="základní",J217,0)</f>
        <v>0</v>
      </c>
      <c r="BF217" s="155">
        <f>IF(N217="snížená",J217,0)</f>
        <v>0</v>
      </c>
      <c r="BG217" s="155">
        <f>IF(N217="zákl. přenesená",J217,0)</f>
        <v>0</v>
      </c>
      <c r="BH217" s="155">
        <f>IF(N217="sníž. přenesená",J217,0)</f>
        <v>0</v>
      </c>
      <c r="BI217" s="155">
        <f>IF(N217="nulová",J217,0)</f>
        <v>0</v>
      </c>
      <c r="BJ217" s="20" t="s">
        <v>93</v>
      </c>
      <c r="BK217" s="155">
        <f>ROUND(I217*H217,2)</f>
        <v>0</v>
      </c>
      <c r="BL217" s="20" t="s">
        <v>180</v>
      </c>
      <c r="BM217" s="154" t="s">
        <v>5753</v>
      </c>
    </row>
    <row r="218" spans="2:65" s="35" customFormat="1" ht="19.5">
      <c r="B218" s="34"/>
      <c r="D218" s="161" t="s">
        <v>371</v>
      </c>
      <c r="F218" s="187" t="s">
        <v>5754</v>
      </c>
      <c r="L218" s="34"/>
      <c r="M218" s="158"/>
      <c r="T218" s="62"/>
      <c r="AT218" s="20" t="s">
        <v>371</v>
      </c>
      <c r="AU218" s="20" t="s">
        <v>95</v>
      </c>
    </row>
    <row r="219" spans="2:65" s="35" customFormat="1" ht="16.5" customHeight="1">
      <c r="B219" s="34"/>
      <c r="C219" s="144" t="s">
        <v>674</v>
      </c>
      <c r="D219" s="144" t="s">
        <v>175</v>
      </c>
      <c r="E219" s="145" t="s">
        <v>5755</v>
      </c>
      <c r="F219" s="146" t="s">
        <v>5756</v>
      </c>
      <c r="G219" s="147" t="s">
        <v>586</v>
      </c>
      <c r="H219" s="148">
        <v>86</v>
      </c>
      <c r="I219" s="3"/>
      <c r="J219" s="149">
        <f>ROUND(I219*H219,2)</f>
        <v>0</v>
      </c>
      <c r="K219" s="146" t="s">
        <v>1</v>
      </c>
      <c r="L219" s="34"/>
      <c r="M219" s="150" t="s">
        <v>1</v>
      </c>
      <c r="N219" s="151" t="s">
        <v>50</v>
      </c>
      <c r="P219" s="152">
        <f>O219*H219</f>
        <v>0</v>
      </c>
      <c r="Q219" s="152">
        <v>0</v>
      </c>
      <c r="R219" s="152">
        <f>Q219*H219</f>
        <v>0</v>
      </c>
      <c r="S219" s="152">
        <v>0</v>
      </c>
      <c r="T219" s="153">
        <f>S219*H219</f>
        <v>0</v>
      </c>
      <c r="AR219" s="154" t="s">
        <v>180</v>
      </c>
      <c r="AT219" s="154" t="s">
        <v>175</v>
      </c>
      <c r="AU219" s="154" t="s">
        <v>95</v>
      </c>
      <c r="AY219" s="20" t="s">
        <v>173</v>
      </c>
      <c r="BE219" s="155">
        <f>IF(N219="základní",J219,0)</f>
        <v>0</v>
      </c>
      <c r="BF219" s="155">
        <f>IF(N219="snížená",J219,0)</f>
        <v>0</v>
      </c>
      <c r="BG219" s="155">
        <f>IF(N219="zákl. přenesená",J219,0)</f>
        <v>0</v>
      </c>
      <c r="BH219" s="155">
        <f>IF(N219="sníž. přenesená",J219,0)</f>
        <v>0</v>
      </c>
      <c r="BI219" s="155">
        <f>IF(N219="nulová",J219,0)</f>
        <v>0</v>
      </c>
      <c r="BJ219" s="20" t="s">
        <v>93</v>
      </c>
      <c r="BK219" s="155">
        <f>ROUND(I219*H219,2)</f>
        <v>0</v>
      </c>
      <c r="BL219" s="20" t="s">
        <v>180</v>
      </c>
      <c r="BM219" s="154" t="s">
        <v>5757</v>
      </c>
    </row>
    <row r="220" spans="2:65" s="35" customFormat="1" ht="19.5">
      <c r="B220" s="34"/>
      <c r="D220" s="161" t="s">
        <v>371</v>
      </c>
      <c r="F220" s="187" t="s">
        <v>5754</v>
      </c>
      <c r="L220" s="34"/>
      <c r="M220" s="158"/>
      <c r="T220" s="62"/>
      <c r="AT220" s="20" t="s">
        <v>371</v>
      </c>
      <c r="AU220" s="20" t="s">
        <v>95</v>
      </c>
    </row>
    <row r="221" spans="2:65" s="35" customFormat="1" ht="16.5" customHeight="1">
      <c r="B221" s="34"/>
      <c r="C221" s="144" t="s">
        <v>681</v>
      </c>
      <c r="D221" s="144" t="s">
        <v>175</v>
      </c>
      <c r="E221" s="145" t="s">
        <v>5758</v>
      </c>
      <c r="F221" s="146" t="s">
        <v>5759</v>
      </c>
      <c r="G221" s="147" t="s">
        <v>586</v>
      </c>
      <c r="H221" s="148">
        <v>75</v>
      </c>
      <c r="I221" s="3"/>
      <c r="J221" s="149">
        <f>ROUND(I221*H221,2)</f>
        <v>0</v>
      </c>
      <c r="K221" s="146" t="s">
        <v>1</v>
      </c>
      <c r="L221" s="34"/>
      <c r="M221" s="150" t="s">
        <v>1</v>
      </c>
      <c r="N221" s="151" t="s">
        <v>50</v>
      </c>
      <c r="P221" s="152">
        <f>O221*H221</f>
        <v>0</v>
      </c>
      <c r="Q221" s="152">
        <v>0</v>
      </c>
      <c r="R221" s="152">
        <f>Q221*H221</f>
        <v>0</v>
      </c>
      <c r="S221" s="152">
        <v>0</v>
      </c>
      <c r="T221" s="153">
        <f>S221*H221</f>
        <v>0</v>
      </c>
      <c r="AR221" s="154" t="s">
        <v>180</v>
      </c>
      <c r="AT221" s="154" t="s">
        <v>175</v>
      </c>
      <c r="AU221" s="154" t="s">
        <v>95</v>
      </c>
      <c r="AY221" s="20" t="s">
        <v>173</v>
      </c>
      <c r="BE221" s="155">
        <f>IF(N221="základní",J221,0)</f>
        <v>0</v>
      </c>
      <c r="BF221" s="155">
        <f>IF(N221="snížená",J221,0)</f>
        <v>0</v>
      </c>
      <c r="BG221" s="155">
        <f>IF(N221="zákl. přenesená",J221,0)</f>
        <v>0</v>
      </c>
      <c r="BH221" s="155">
        <f>IF(N221="sníž. přenesená",J221,0)</f>
        <v>0</v>
      </c>
      <c r="BI221" s="155">
        <f>IF(N221="nulová",J221,0)</f>
        <v>0</v>
      </c>
      <c r="BJ221" s="20" t="s">
        <v>93</v>
      </c>
      <c r="BK221" s="155">
        <f>ROUND(I221*H221,2)</f>
        <v>0</v>
      </c>
      <c r="BL221" s="20" t="s">
        <v>180</v>
      </c>
      <c r="BM221" s="154" t="s">
        <v>5760</v>
      </c>
    </row>
    <row r="222" spans="2:65" s="35" customFormat="1" ht="19.5">
      <c r="B222" s="34"/>
      <c r="D222" s="161" t="s">
        <v>371</v>
      </c>
      <c r="F222" s="187" t="s">
        <v>5754</v>
      </c>
      <c r="L222" s="34"/>
      <c r="M222" s="158"/>
      <c r="T222" s="62"/>
      <c r="AT222" s="20" t="s">
        <v>371</v>
      </c>
      <c r="AU222" s="20" t="s">
        <v>95</v>
      </c>
    </row>
    <row r="223" spans="2:65" s="35" customFormat="1" ht="16.5" customHeight="1">
      <c r="B223" s="34"/>
      <c r="C223" s="144" t="s">
        <v>686</v>
      </c>
      <c r="D223" s="144" t="s">
        <v>175</v>
      </c>
      <c r="E223" s="145" t="s">
        <v>5761</v>
      </c>
      <c r="F223" s="146" t="s">
        <v>5762</v>
      </c>
      <c r="G223" s="147" t="s">
        <v>586</v>
      </c>
      <c r="H223" s="148">
        <v>13</v>
      </c>
      <c r="I223" s="3"/>
      <c r="J223" s="149">
        <f>ROUND(I223*H223,2)</f>
        <v>0</v>
      </c>
      <c r="K223" s="146" t="s">
        <v>1</v>
      </c>
      <c r="L223" s="34"/>
      <c r="M223" s="150" t="s">
        <v>1</v>
      </c>
      <c r="N223" s="151" t="s">
        <v>50</v>
      </c>
      <c r="P223" s="152">
        <f>O223*H223</f>
        <v>0</v>
      </c>
      <c r="Q223" s="152">
        <v>0</v>
      </c>
      <c r="R223" s="152">
        <f>Q223*H223</f>
        <v>0</v>
      </c>
      <c r="S223" s="152">
        <v>0</v>
      </c>
      <c r="T223" s="153">
        <f>S223*H223</f>
        <v>0</v>
      </c>
      <c r="AR223" s="154" t="s">
        <v>180</v>
      </c>
      <c r="AT223" s="154" t="s">
        <v>175</v>
      </c>
      <c r="AU223" s="154" t="s">
        <v>95</v>
      </c>
      <c r="AY223" s="20" t="s">
        <v>173</v>
      </c>
      <c r="BE223" s="155">
        <f>IF(N223="základní",J223,0)</f>
        <v>0</v>
      </c>
      <c r="BF223" s="155">
        <f>IF(N223="snížená",J223,0)</f>
        <v>0</v>
      </c>
      <c r="BG223" s="155">
        <f>IF(N223="zákl. přenesená",J223,0)</f>
        <v>0</v>
      </c>
      <c r="BH223" s="155">
        <f>IF(N223="sníž. přenesená",J223,0)</f>
        <v>0</v>
      </c>
      <c r="BI223" s="155">
        <f>IF(N223="nulová",J223,0)</f>
        <v>0</v>
      </c>
      <c r="BJ223" s="20" t="s">
        <v>93</v>
      </c>
      <c r="BK223" s="155">
        <f>ROUND(I223*H223,2)</f>
        <v>0</v>
      </c>
      <c r="BL223" s="20" t="s">
        <v>180</v>
      </c>
      <c r="BM223" s="154" t="s">
        <v>5763</v>
      </c>
    </row>
    <row r="224" spans="2:65" s="35" customFormat="1" ht="19.5">
      <c r="B224" s="34"/>
      <c r="D224" s="161" t="s">
        <v>371</v>
      </c>
      <c r="F224" s="187" t="s">
        <v>5754</v>
      </c>
      <c r="L224" s="34"/>
      <c r="M224" s="158"/>
      <c r="T224" s="62"/>
      <c r="AT224" s="20" t="s">
        <v>371</v>
      </c>
      <c r="AU224" s="20" t="s">
        <v>95</v>
      </c>
    </row>
    <row r="225" spans="2:65" s="35" customFormat="1" ht="16.5" customHeight="1">
      <c r="B225" s="34"/>
      <c r="C225" s="144" t="s">
        <v>691</v>
      </c>
      <c r="D225" s="144" t="s">
        <v>175</v>
      </c>
      <c r="E225" s="145" t="s">
        <v>5764</v>
      </c>
      <c r="F225" s="146" t="s">
        <v>5765</v>
      </c>
      <c r="G225" s="147" t="s">
        <v>586</v>
      </c>
      <c r="H225" s="148">
        <v>100</v>
      </c>
      <c r="I225" s="3"/>
      <c r="J225" s="149">
        <f>ROUND(I225*H225,2)</f>
        <v>0</v>
      </c>
      <c r="K225" s="146" t="s">
        <v>1</v>
      </c>
      <c r="L225" s="34"/>
      <c r="M225" s="150" t="s">
        <v>1</v>
      </c>
      <c r="N225" s="151" t="s">
        <v>50</v>
      </c>
      <c r="P225" s="152">
        <f>O225*H225</f>
        <v>0</v>
      </c>
      <c r="Q225" s="152">
        <v>0</v>
      </c>
      <c r="R225" s="152">
        <f>Q225*H225</f>
        <v>0</v>
      </c>
      <c r="S225" s="152">
        <v>0</v>
      </c>
      <c r="T225" s="153">
        <f>S225*H225</f>
        <v>0</v>
      </c>
      <c r="AR225" s="154" t="s">
        <v>180</v>
      </c>
      <c r="AT225" s="154" t="s">
        <v>175</v>
      </c>
      <c r="AU225" s="154" t="s">
        <v>95</v>
      </c>
      <c r="AY225" s="20" t="s">
        <v>173</v>
      </c>
      <c r="BE225" s="155">
        <f>IF(N225="základní",J225,0)</f>
        <v>0</v>
      </c>
      <c r="BF225" s="155">
        <f>IF(N225="snížená",J225,0)</f>
        <v>0</v>
      </c>
      <c r="BG225" s="155">
        <f>IF(N225="zákl. přenesená",J225,0)</f>
        <v>0</v>
      </c>
      <c r="BH225" s="155">
        <f>IF(N225="sníž. přenesená",J225,0)</f>
        <v>0</v>
      </c>
      <c r="BI225" s="155">
        <f>IF(N225="nulová",J225,0)</f>
        <v>0</v>
      </c>
      <c r="BJ225" s="20" t="s">
        <v>93</v>
      </c>
      <c r="BK225" s="155">
        <f>ROUND(I225*H225,2)</f>
        <v>0</v>
      </c>
      <c r="BL225" s="20" t="s">
        <v>180</v>
      </c>
      <c r="BM225" s="154" t="s">
        <v>5766</v>
      </c>
    </row>
    <row r="226" spans="2:65" s="35" customFormat="1" ht="19.5">
      <c r="B226" s="34"/>
      <c r="D226" s="161" t="s">
        <v>371</v>
      </c>
      <c r="F226" s="187" t="s">
        <v>5754</v>
      </c>
      <c r="L226" s="34"/>
      <c r="M226" s="158"/>
      <c r="T226" s="62"/>
      <c r="AT226" s="20" t="s">
        <v>371</v>
      </c>
      <c r="AU226" s="20" t="s">
        <v>95</v>
      </c>
    </row>
    <row r="227" spans="2:65" s="35" customFormat="1" ht="16.5" customHeight="1">
      <c r="B227" s="34"/>
      <c r="C227" s="144" t="s">
        <v>696</v>
      </c>
      <c r="D227" s="144" t="s">
        <v>175</v>
      </c>
      <c r="E227" s="145" t="s">
        <v>5767</v>
      </c>
      <c r="F227" s="146" t="s">
        <v>5768</v>
      </c>
      <c r="G227" s="147" t="s">
        <v>586</v>
      </c>
      <c r="H227" s="148">
        <v>8</v>
      </c>
      <c r="I227" s="3"/>
      <c r="J227" s="149">
        <f>ROUND(I227*H227,2)</f>
        <v>0</v>
      </c>
      <c r="K227" s="146" t="s">
        <v>1</v>
      </c>
      <c r="L227" s="34"/>
      <c r="M227" s="150" t="s">
        <v>1</v>
      </c>
      <c r="N227" s="151" t="s">
        <v>50</v>
      </c>
      <c r="P227" s="152">
        <f>O227*H227</f>
        <v>0</v>
      </c>
      <c r="Q227" s="152">
        <v>0</v>
      </c>
      <c r="R227" s="152">
        <f>Q227*H227</f>
        <v>0</v>
      </c>
      <c r="S227" s="152">
        <v>0</v>
      </c>
      <c r="T227" s="153">
        <f>S227*H227</f>
        <v>0</v>
      </c>
      <c r="AR227" s="154" t="s">
        <v>180</v>
      </c>
      <c r="AT227" s="154" t="s">
        <v>175</v>
      </c>
      <c r="AU227" s="154" t="s">
        <v>95</v>
      </c>
      <c r="AY227" s="20" t="s">
        <v>173</v>
      </c>
      <c r="BE227" s="155">
        <f>IF(N227="základní",J227,0)</f>
        <v>0</v>
      </c>
      <c r="BF227" s="155">
        <f>IF(N227="snížená",J227,0)</f>
        <v>0</v>
      </c>
      <c r="BG227" s="155">
        <f>IF(N227="zákl. přenesená",J227,0)</f>
        <v>0</v>
      </c>
      <c r="BH227" s="155">
        <f>IF(N227="sníž. přenesená",J227,0)</f>
        <v>0</v>
      </c>
      <c r="BI227" s="155">
        <f>IF(N227="nulová",J227,0)</f>
        <v>0</v>
      </c>
      <c r="BJ227" s="20" t="s">
        <v>93</v>
      </c>
      <c r="BK227" s="155">
        <f>ROUND(I227*H227,2)</f>
        <v>0</v>
      </c>
      <c r="BL227" s="20" t="s">
        <v>180</v>
      </c>
      <c r="BM227" s="154" t="s">
        <v>5769</v>
      </c>
    </row>
    <row r="228" spans="2:65" s="35" customFormat="1" ht="19.5">
      <c r="B228" s="34"/>
      <c r="D228" s="161" t="s">
        <v>371</v>
      </c>
      <c r="F228" s="187" t="s">
        <v>5754</v>
      </c>
      <c r="L228" s="34"/>
      <c r="M228" s="158"/>
      <c r="T228" s="62"/>
      <c r="AT228" s="20" t="s">
        <v>371</v>
      </c>
      <c r="AU228" s="20" t="s">
        <v>95</v>
      </c>
    </row>
    <row r="229" spans="2:65" s="35" customFormat="1" ht="16.5" customHeight="1">
      <c r="B229" s="34"/>
      <c r="C229" s="144" t="s">
        <v>702</v>
      </c>
      <c r="D229" s="144" t="s">
        <v>175</v>
      </c>
      <c r="E229" s="145" t="s">
        <v>5770</v>
      </c>
      <c r="F229" s="146" t="s">
        <v>5771</v>
      </c>
      <c r="G229" s="147" t="s">
        <v>586</v>
      </c>
      <c r="H229" s="148">
        <v>24</v>
      </c>
      <c r="I229" s="3"/>
      <c r="J229" s="149">
        <f>ROUND(I229*H229,2)</f>
        <v>0</v>
      </c>
      <c r="K229" s="146" t="s">
        <v>1</v>
      </c>
      <c r="L229" s="34"/>
      <c r="M229" s="150" t="s">
        <v>1</v>
      </c>
      <c r="N229" s="151" t="s">
        <v>50</v>
      </c>
      <c r="P229" s="152">
        <f>O229*H229</f>
        <v>0</v>
      </c>
      <c r="Q229" s="152">
        <v>0</v>
      </c>
      <c r="R229" s="152">
        <f>Q229*H229</f>
        <v>0</v>
      </c>
      <c r="S229" s="152">
        <v>0</v>
      </c>
      <c r="T229" s="153">
        <f>S229*H229</f>
        <v>0</v>
      </c>
      <c r="AR229" s="154" t="s">
        <v>180</v>
      </c>
      <c r="AT229" s="154" t="s">
        <v>175</v>
      </c>
      <c r="AU229" s="154" t="s">
        <v>95</v>
      </c>
      <c r="AY229" s="20" t="s">
        <v>173</v>
      </c>
      <c r="BE229" s="155">
        <f>IF(N229="základní",J229,0)</f>
        <v>0</v>
      </c>
      <c r="BF229" s="155">
        <f>IF(N229="snížená",J229,0)</f>
        <v>0</v>
      </c>
      <c r="BG229" s="155">
        <f>IF(N229="zákl. přenesená",J229,0)</f>
        <v>0</v>
      </c>
      <c r="BH229" s="155">
        <f>IF(N229="sníž. přenesená",J229,0)</f>
        <v>0</v>
      </c>
      <c r="BI229" s="155">
        <f>IF(N229="nulová",J229,0)</f>
        <v>0</v>
      </c>
      <c r="BJ229" s="20" t="s">
        <v>93</v>
      </c>
      <c r="BK229" s="155">
        <f>ROUND(I229*H229,2)</f>
        <v>0</v>
      </c>
      <c r="BL229" s="20" t="s">
        <v>180</v>
      </c>
      <c r="BM229" s="154" t="s">
        <v>5772</v>
      </c>
    </row>
    <row r="230" spans="2:65" s="35" customFormat="1" ht="29.25">
      <c r="B230" s="34"/>
      <c r="D230" s="161" t="s">
        <v>371</v>
      </c>
      <c r="F230" s="187" t="s">
        <v>5773</v>
      </c>
      <c r="L230" s="34"/>
      <c r="M230" s="158"/>
      <c r="T230" s="62"/>
      <c r="AT230" s="20" t="s">
        <v>371</v>
      </c>
      <c r="AU230" s="20" t="s">
        <v>95</v>
      </c>
    </row>
    <row r="231" spans="2:65" s="35" customFormat="1" ht="16.5" customHeight="1">
      <c r="B231" s="34"/>
      <c r="C231" s="144" t="s">
        <v>711</v>
      </c>
      <c r="D231" s="144" t="s">
        <v>175</v>
      </c>
      <c r="E231" s="145" t="s">
        <v>5774</v>
      </c>
      <c r="F231" s="146" t="s">
        <v>5775</v>
      </c>
      <c r="G231" s="147" t="s">
        <v>586</v>
      </c>
      <c r="H231" s="148">
        <v>3</v>
      </c>
      <c r="I231" s="3"/>
      <c r="J231" s="149">
        <f>ROUND(I231*H231,2)</f>
        <v>0</v>
      </c>
      <c r="K231" s="146" t="s">
        <v>1</v>
      </c>
      <c r="L231" s="34"/>
      <c r="M231" s="150" t="s">
        <v>1</v>
      </c>
      <c r="N231" s="151" t="s">
        <v>50</v>
      </c>
      <c r="P231" s="152">
        <f>O231*H231</f>
        <v>0</v>
      </c>
      <c r="Q231" s="152">
        <v>0</v>
      </c>
      <c r="R231" s="152">
        <f>Q231*H231</f>
        <v>0</v>
      </c>
      <c r="S231" s="152">
        <v>0</v>
      </c>
      <c r="T231" s="153">
        <f>S231*H231</f>
        <v>0</v>
      </c>
      <c r="AR231" s="154" t="s">
        <v>180</v>
      </c>
      <c r="AT231" s="154" t="s">
        <v>175</v>
      </c>
      <c r="AU231" s="154" t="s">
        <v>95</v>
      </c>
      <c r="AY231" s="20" t="s">
        <v>173</v>
      </c>
      <c r="BE231" s="155">
        <f>IF(N231="základní",J231,0)</f>
        <v>0</v>
      </c>
      <c r="BF231" s="155">
        <f>IF(N231="snížená",J231,0)</f>
        <v>0</v>
      </c>
      <c r="BG231" s="155">
        <f>IF(N231="zákl. přenesená",J231,0)</f>
        <v>0</v>
      </c>
      <c r="BH231" s="155">
        <f>IF(N231="sníž. přenesená",J231,0)</f>
        <v>0</v>
      </c>
      <c r="BI231" s="155">
        <f>IF(N231="nulová",J231,0)</f>
        <v>0</v>
      </c>
      <c r="BJ231" s="20" t="s">
        <v>93</v>
      </c>
      <c r="BK231" s="155">
        <f>ROUND(I231*H231,2)</f>
        <v>0</v>
      </c>
      <c r="BL231" s="20" t="s">
        <v>180</v>
      </c>
      <c r="BM231" s="154" t="s">
        <v>5776</v>
      </c>
    </row>
    <row r="232" spans="2:65" s="35" customFormat="1" ht="29.25">
      <c r="B232" s="34"/>
      <c r="D232" s="161" t="s">
        <v>371</v>
      </c>
      <c r="F232" s="187" t="s">
        <v>5773</v>
      </c>
      <c r="L232" s="34"/>
      <c r="M232" s="158"/>
      <c r="T232" s="62"/>
      <c r="AT232" s="20" t="s">
        <v>371</v>
      </c>
      <c r="AU232" s="20" t="s">
        <v>95</v>
      </c>
    </row>
    <row r="233" spans="2:65" s="35" customFormat="1" ht="16.5" customHeight="1">
      <c r="B233" s="34"/>
      <c r="C233" s="144" t="s">
        <v>716</v>
      </c>
      <c r="D233" s="144" t="s">
        <v>175</v>
      </c>
      <c r="E233" s="145" t="s">
        <v>5777</v>
      </c>
      <c r="F233" s="146" t="s">
        <v>5778</v>
      </c>
      <c r="G233" s="147" t="s">
        <v>586</v>
      </c>
      <c r="H233" s="148">
        <v>2</v>
      </c>
      <c r="I233" s="3"/>
      <c r="J233" s="149">
        <f>ROUND(I233*H233,2)</f>
        <v>0</v>
      </c>
      <c r="K233" s="146" t="s">
        <v>1</v>
      </c>
      <c r="L233" s="34"/>
      <c r="M233" s="150" t="s">
        <v>1</v>
      </c>
      <c r="N233" s="151" t="s">
        <v>50</v>
      </c>
      <c r="P233" s="152">
        <f>O233*H233</f>
        <v>0</v>
      </c>
      <c r="Q233" s="152">
        <v>0</v>
      </c>
      <c r="R233" s="152">
        <f>Q233*H233</f>
        <v>0</v>
      </c>
      <c r="S233" s="152">
        <v>0</v>
      </c>
      <c r="T233" s="153">
        <f>S233*H233</f>
        <v>0</v>
      </c>
      <c r="AR233" s="154" t="s">
        <v>180</v>
      </c>
      <c r="AT233" s="154" t="s">
        <v>175</v>
      </c>
      <c r="AU233" s="154" t="s">
        <v>95</v>
      </c>
      <c r="AY233" s="20" t="s">
        <v>173</v>
      </c>
      <c r="BE233" s="155">
        <f>IF(N233="základní",J233,0)</f>
        <v>0</v>
      </c>
      <c r="BF233" s="155">
        <f>IF(N233="snížená",J233,0)</f>
        <v>0</v>
      </c>
      <c r="BG233" s="155">
        <f>IF(N233="zákl. přenesená",J233,0)</f>
        <v>0</v>
      </c>
      <c r="BH233" s="155">
        <f>IF(N233="sníž. přenesená",J233,0)</f>
        <v>0</v>
      </c>
      <c r="BI233" s="155">
        <f>IF(N233="nulová",J233,0)</f>
        <v>0</v>
      </c>
      <c r="BJ233" s="20" t="s">
        <v>93</v>
      </c>
      <c r="BK233" s="155">
        <f>ROUND(I233*H233,2)</f>
        <v>0</v>
      </c>
      <c r="BL233" s="20" t="s">
        <v>180</v>
      </c>
      <c r="BM233" s="154" t="s">
        <v>5779</v>
      </c>
    </row>
    <row r="234" spans="2:65" s="35" customFormat="1" ht="29.25">
      <c r="B234" s="34"/>
      <c r="D234" s="161" t="s">
        <v>371</v>
      </c>
      <c r="F234" s="187" t="s">
        <v>5780</v>
      </c>
      <c r="L234" s="34"/>
      <c r="M234" s="158"/>
      <c r="T234" s="62"/>
      <c r="AT234" s="20" t="s">
        <v>371</v>
      </c>
      <c r="AU234" s="20" t="s">
        <v>95</v>
      </c>
    </row>
    <row r="235" spans="2:65" s="35" customFormat="1" ht="16.5" customHeight="1">
      <c r="B235" s="34"/>
      <c r="C235" s="144" t="s">
        <v>726</v>
      </c>
      <c r="D235" s="144" t="s">
        <v>175</v>
      </c>
      <c r="E235" s="145" t="s">
        <v>5781</v>
      </c>
      <c r="F235" s="146" t="s">
        <v>5782</v>
      </c>
      <c r="G235" s="147" t="s">
        <v>586</v>
      </c>
      <c r="H235" s="148">
        <v>2</v>
      </c>
      <c r="I235" s="3"/>
      <c r="J235" s="149">
        <f>ROUND(I235*H235,2)</f>
        <v>0</v>
      </c>
      <c r="K235" s="146" t="s">
        <v>1</v>
      </c>
      <c r="L235" s="34"/>
      <c r="M235" s="150" t="s">
        <v>1</v>
      </c>
      <c r="N235" s="151" t="s">
        <v>50</v>
      </c>
      <c r="P235" s="152">
        <f>O235*H235</f>
        <v>0</v>
      </c>
      <c r="Q235" s="152">
        <v>0</v>
      </c>
      <c r="R235" s="152">
        <f>Q235*H235</f>
        <v>0</v>
      </c>
      <c r="S235" s="152">
        <v>0</v>
      </c>
      <c r="T235" s="153">
        <f>S235*H235</f>
        <v>0</v>
      </c>
      <c r="AR235" s="154" t="s">
        <v>180</v>
      </c>
      <c r="AT235" s="154" t="s">
        <v>175</v>
      </c>
      <c r="AU235" s="154" t="s">
        <v>95</v>
      </c>
      <c r="AY235" s="20" t="s">
        <v>173</v>
      </c>
      <c r="BE235" s="155">
        <f>IF(N235="základní",J235,0)</f>
        <v>0</v>
      </c>
      <c r="BF235" s="155">
        <f>IF(N235="snížená",J235,0)</f>
        <v>0</v>
      </c>
      <c r="BG235" s="155">
        <f>IF(N235="zákl. přenesená",J235,0)</f>
        <v>0</v>
      </c>
      <c r="BH235" s="155">
        <f>IF(N235="sníž. přenesená",J235,0)</f>
        <v>0</v>
      </c>
      <c r="BI235" s="155">
        <f>IF(N235="nulová",J235,0)</f>
        <v>0</v>
      </c>
      <c r="BJ235" s="20" t="s">
        <v>93</v>
      </c>
      <c r="BK235" s="155">
        <f>ROUND(I235*H235,2)</f>
        <v>0</v>
      </c>
      <c r="BL235" s="20" t="s">
        <v>180</v>
      </c>
      <c r="BM235" s="154" t="s">
        <v>5783</v>
      </c>
    </row>
    <row r="236" spans="2:65" s="35" customFormat="1" ht="29.25">
      <c r="B236" s="34"/>
      <c r="D236" s="161" t="s">
        <v>371</v>
      </c>
      <c r="F236" s="187" t="s">
        <v>5784</v>
      </c>
      <c r="L236" s="34"/>
      <c r="M236" s="158"/>
      <c r="T236" s="62"/>
      <c r="AT236" s="20" t="s">
        <v>371</v>
      </c>
      <c r="AU236" s="20" t="s">
        <v>95</v>
      </c>
    </row>
    <row r="237" spans="2:65" s="35" customFormat="1" ht="16.5" customHeight="1">
      <c r="B237" s="34"/>
      <c r="C237" s="144" t="s">
        <v>797</v>
      </c>
      <c r="D237" s="144" t="s">
        <v>175</v>
      </c>
      <c r="E237" s="145" t="s">
        <v>5785</v>
      </c>
      <c r="F237" s="146" t="s">
        <v>5786</v>
      </c>
      <c r="G237" s="147" t="s">
        <v>586</v>
      </c>
      <c r="H237" s="148">
        <v>45</v>
      </c>
      <c r="I237" s="3"/>
      <c r="J237" s="149">
        <f>ROUND(I237*H237,2)</f>
        <v>0</v>
      </c>
      <c r="K237" s="146" t="s">
        <v>1</v>
      </c>
      <c r="L237" s="34"/>
      <c r="M237" s="150" t="s">
        <v>1</v>
      </c>
      <c r="N237" s="151" t="s">
        <v>50</v>
      </c>
      <c r="P237" s="152">
        <f>O237*H237</f>
        <v>0</v>
      </c>
      <c r="Q237" s="152">
        <v>0</v>
      </c>
      <c r="R237" s="152">
        <f>Q237*H237</f>
        <v>0</v>
      </c>
      <c r="S237" s="152">
        <v>0</v>
      </c>
      <c r="T237" s="153">
        <f>S237*H237</f>
        <v>0</v>
      </c>
      <c r="AR237" s="154" t="s">
        <v>180</v>
      </c>
      <c r="AT237" s="154" t="s">
        <v>175</v>
      </c>
      <c r="AU237" s="154" t="s">
        <v>95</v>
      </c>
      <c r="AY237" s="20" t="s">
        <v>173</v>
      </c>
      <c r="BE237" s="155">
        <f>IF(N237="základní",J237,0)</f>
        <v>0</v>
      </c>
      <c r="BF237" s="155">
        <f>IF(N237="snížená",J237,0)</f>
        <v>0</v>
      </c>
      <c r="BG237" s="155">
        <f>IF(N237="zákl. přenesená",J237,0)</f>
        <v>0</v>
      </c>
      <c r="BH237" s="155">
        <f>IF(N237="sníž. přenesená",J237,0)</f>
        <v>0</v>
      </c>
      <c r="BI237" s="155">
        <f>IF(N237="nulová",J237,0)</f>
        <v>0</v>
      </c>
      <c r="BJ237" s="20" t="s">
        <v>93</v>
      </c>
      <c r="BK237" s="155">
        <f>ROUND(I237*H237,2)</f>
        <v>0</v>
      </c>
      <c r="BL237" s="20" t="s">
        <v>180</v>
      </c>
      <c r="BM237" s="154" t="s">
        <v>5787</v>
      </c>
    </row>
    <row r="238" spans="2:65" s="35" customFormat="1" ht="29.25">
      <c r="B238" s="34"/>
      <c r="D238" s="161" t="s">
        <v>371</v>
      </c>
      <c r="F238" s="187" t="s">
        <v>5788</v>
      </c>
      <c r="L238" s="34"/>
      <c r="M238" s="158"/>
      <c r="T238" s="62"/>
      <c r="AT238" s="20" t="s">
        <v>371</v>
      </c>
      <c r="AU238" s="20" t="s">
        <v>95</v>
      </c>
    </row>
    <row r="239" spans="2:65" s="35" customFormat="1" ht="16.5" customHeight="1">
      <c r="B239" s="34"/>
      <c r="C239" s="144" t="s">
        <v>807</v>
      </c>
      <c r="D239" s="144" t="s">
        <v>175</v>
      </c>
      <c r="E239" s="145" t="s">
        <v>5789</v>
      </c>
      <c r="F239" s="146" t="s">
        <v>5790</v>
      </c>
      <c r="G239" s="147" t="s">
        <v>586</v>
      </c>
      <c r="H239" s="148">
        <v>80</v>
      </c>
      <c r="I239" s="3"/>
      <c r="J239" s="149">
        <f>ROUND(I239*H239,2)</f>
        <v>0</v>
      </c>
      <c r="K239" s="146" t="s">
        <v>1</v>
      </c>
      <c r="L239" s="34"/>
      <c r="M239" s="150" t="s">
        <v>1</v>
      </c>
      <c r="N239" s="151" t="s">
        <v>50</v>
      </c>
      <c r="P239" s="152">
        <f>O239*H239</f>
        <v>0</v>
      </c>
      <c r="Q239" s="152">
        <v>0</v>
      </c>
      <c r="R239" s="152">
        <f>Q239*H239</f>
        <v>0</v>
      </c>
      <c r="S239" s="152">
        <v>0</v>
      </c>
      <c r="T239" s="153">
        <f>S239*H239</f>
        <v>0</v>
      </c>
      <c r="AR239" s="154" t="s">
        <v>180</v>
      </c>
      <c r="AT239" s="154" t="s">
        <v>175</v>
      </c>
      <c r="AU239" s="154" t="s">
        <v>95</v>
      </c>
      <c r="AY239" s="20" t="s">
        <v>173</v>
      </c>
      <c r="BE239" s="155">
        <f>IF(N239="základní",J239,0)</f>
        <v>0</v>
      </c>
      <c r="BF239" s="155">
        <f>IF(N239="snížená",J239,0)</f>
        <v>0</v>
      </c>
      <c r="BG239" s="155">
        <f>IF(N239="zákl. přenesená",J239,0)</f>
        <v>0</v>
      </c>
      <c r="BH239" s="155">
        <f>IF(N239="sníž. přenesená",J239,0)</f>
        <v>0</v>
      </c>
      <c r="BI239" s="155">
        <f>IF(N239="nulová",J239,0)</f>
        <v>0</v>
      </c>
      <c r="BJ239" s="20" t="s">
        <v>93</v>
      </c>
      <c r="BK239" s="155">
        <f>ROUND(I239*H239,2)</f>
        <v>0</v>
      </c>
      <c r="BL239" s="20" t="s">
        <v>180</v>
      </c>
      <c r="BM239" s="154" t="s">
        <v>5791</v>
      </c>
    </row>
    <row r="240" spans="2:65" s="35" customFormat="1" ht="29.25">
      <c r="B240" s="34"/>
      <c r="D240" s="161" t="s">
        <v>371</v>
      </c>
      <c r="F240" s="187" t="s">
        <v>5792</v>
      </c>
      <c r="L240" s="34"/>
      <c r="M240" s="158"/>
      <c r="T240" s="62"/>
      <c r="AT240" s="20" t="s">
        <v>371</v>
      </c>
      <c r="AU240" s="20" t="s">
        <v>95</v>
      </c>
    </row>
    <row r="241" spans="2:65" s="35" customFormat="1" ht="16.5" customHeight="1">
      <c r="B241" s="34"/>
      <c r="C241" s="144" t="s">
        <v>812</v>
      </c>
      <c r="D241" s="144" t="s">
        <v>175</v>
      </c>
      <c r="E241" s="145" t="s">
        <v>5793</v>
      </c>
      <c r="F241" s="146" t="s">
        <v>5794</v>
      </c>
      <c r="G241" s="147" t="s">
        <v>586</v>
      </c>
      <c r="H241" s="148">
        <v>40</v>
      </c>
      <c r="I241" s="3"/>
      <c r="J241" s="149">
        <f>ROUND(I241*H241,2)</f>
        <v>0</v>
      </c>
      <c r="K241" s="146" t="s">
        <v>1</v>
      </c>
      <c r="L241" s="34"/>
      <c r="M241" s="150" t="s">
        <v>1</v>
      </c>
      <c r="N241" s="151" t="s">
        <v>50</v>
      </c>
      <c r="P241" s="152">
        <f>O241*H241</f>
        <v>0</v>
      </c>
      <c r="Q241" s="152">
        <v>0</v>
      </c>
      <c r="R241" s="152">
        <f>Q241*H241</f>
        <v>0</v>
      </c>
      <c r="S241" s="152">
        <v>0</v>
      </c>
      <c r="T241" s="153">
        <f>S241*H241</f>
        <v>0</v>
      </c>
      <c r="AR241" s="154" t="s">
        <v>180</v>
      </c>
      <c r="AT241" s="154" t="s">
        <v>175</v>
      </c>
      <c r="AU241" s="154" t="s">
        <v>95</v>
      </c>
      <c r="AY241" s="20" t="s">
        <v>173</v>
      </c>
      <c r="BE241" s="155">
        <f>IF(N241="základní",J241,0)</f>
        <v>0</v>
      </c>
      <c r="BF241" s="155">
        <f>IF(N241="snížená",J241,0)</f>
        <v>0</v>
      </c>
      <c r="BG241" s="155">
        <f>IF(N241="zákl. přenesená",J241,0)</f>
        <v>0</v>
      </c>
      <c r="BH241" s="155">
        <f>IF(N241="sníž. přenesená",J241,0)</f>
        <v>0</v>
      </c>
      <c r="BI241" s="155">
        <f>IF(N241="nulová",J241,0)</f>
        <v>0</v>
      </c>
      <c r="BJ241" s="20" t="s">
        <v>93</v>
      </c>
      <c r="BK241" s="155">
        <f>ROUND(I241*H241,2)</f>
        <v>0</v>
      </c>
      <c r="BL241" s="20" t="s">
        <v>180</v>
      </c>
      <c r="BM241" s="154" t="s">
        <v>5795</v>
      </c>
    </row>
    <row r="242" spans="2:65" s="35" customFormat="1" ht="29.25">
      <c r="B242" s="34"/>
      <c r="D242" s="161" t="s">
        <v>371</v>
      </c>
      <c r="F242" s="187" t="s">
        <v>5796</v>
      </c>
      <c r="L242" s="34"/>
      <c r="M242" s="158"/>
      <c r="T242" s="62"/>
      <c r="AT242" s="20" t="s">
        <v>371</v>
      </c>
      <c r="AU242" s="20" t="s">
        <v>95</v>
      </c>
    </row>
    <row r="243" spans="2:65" s="35" customFormat="1" ht="16.5" customHeight="1">
      <c r="B243" s="34"/>
      <c r="C243" s="144" t="s">
        <v>830</v>
      </c>
      <c r="D243" s="144" t="s">
        <v>175</v>
      </c>
      <c r="E243" s="145" t="s">
        <v>5797</v>
      </c>
      <c r="F243" s="146" t="s">
        <v>5798</v>
      </c>
      <c r="G243" s="147" t="s">
        <v>586</v>
      </c>
      <c r="H243" s="148">
        <v>46</v>
      </c>
      <c r="I243" s="3"/>
      <c r="J243" s="149">
        <f>ROUND(I243*H243,2)</f>
        <v>0</v>
      </c>
      <c r="K243" s="146" t="s">
        <v>1</v>
      </c>
      <c r="L243" s="34"/>
      <c r="M243" s="150" t="s">
        <v>1</v>
      </c>
      <c r="N243" s="151" t="s">
        <v>50</v>
      </c>
      <c r="P243" s="152">
        <f>O243*H243</f>
        <v>0</v>
      </c>
      <c r="Q243" s="152">
        <v>0</v>
      </c>
      <c r="R243" s="152">
        <f>Q243*H243</f>
        <v>0</v>
      </c>
      <c r="S243" s="152">
        <v>0</v>
      </c>
      <c r="T243" s="153">
        <f>S243*H243</f>
        <v>0</v>
      </c>
      <c r="AR243" s="154" t="s">
        <v>180</v>
      </c>
      <c r="AT243" s="154" t="s">
        <v>175</v>
      </c>
      <c r="AU243" s="154" t="s">
        <v>95</v>
      </c>
      <c r="AY243" s="20" t="s">
        <v>173</v>
      </c>
      <c r="BE243" s="155">
        <f>IF(N243="základní",J243,0)</f>
        <v>0</v>
      </c>
      <c r="BF243" s="155">
        <f>IF(N243="snížená",J243,0)</f>
        <v>0</v>
      </c>
      <c r="BG243" s="155">
        <f>IF(N243="zákl. přenesená",J243,0)</f>
        <v>0</v>
      </c>
      <c r="BH243" s="155">
        <f>IF(N243="sníž. přenesená",J243,0)</f>
        <v>0</v>
      </c>
      <c r="BI243" s="155">
        <f>IF(N243="nulová",J243,0)</f>
        <v>0</v>
      </c>
      <c r="BJ243" s="20" t="s">
        <v>93</v>
      </c>
      <c r="BK243" s="155">
        <f>ROUND(I243*H243,2)</f>
        <v>0</v>
      </c>
      <c r="BL243" s="20" t="s">
        <v>180</v>
      </c>
      <c r="BM243" s="154" t="s">
        <v>5799</v>
      </c>
    </row>
    <row r="244" spans="2:65" s="35" customFormat="1" ht="39">
      <c r="B244" s="34"/>
      <c r="D244" s="161" t="s">
        <v>371</v>
      </c>
      <c r="F244" s="187" t="s">
        <v>5800</v>
      </c>
      <c r="L244" s="34"/>
      <c r="M244" s="158"/>
      <c r="T244" s="62"/>
      <c r="AT244" s="20" t="s">
        <v>371</v>
      </c>
      <c r="AU244" s="20" t="s">
        <v>95</v>
      </c>
    </row>
    <row r="245" spans="2:65" s="35" customFormat="1" ht="16.5" customHeight="1">
      <c r="B245" s="34"/>
      <c r="C245" s="144" t="s">
        <v>835</v>
      </c>
      <c r="D245" s="144" t="s">
        <v>175</v>
      </c>
      <c r="E245" s="145" t="s">
        <v>5801</v>
      </c>
      <c r="F245" s="146" t="s">
        <v>5802</v>
      </c>
      <c r="G245" s="147" t="s">
        <v>586</v>
      </c>
      <c r="H245" s="148">
        <v>25</v>
      </c>
      <c r="I245" s="3"/>
      <c r="J245" s="149">
        <f>ROUND(I245*H245,2)</f>
        <v>0</v>
      </c>
      <c r="K245" s="146" t="s">
        <v>1</v>
      </c>
      <c r="L245" s="34"/>
      <c r="M245" s="150" t="s">
        <v>1</v>
      </c>
      <c r="N245" s="151" t="s">
        <v>50</v>
      </c>
      <c r="P245" s="152">
        <f>O245*H245</f>
        <v>0</v>
      </c>
      <c r="Q245" s="152">
        <v>0</v>
      </c>
      <c r="R245" s="152">
        <f>Q245*H245</f>
        <v>0</v>
      </c>
      <c r="S245" s="152">
        <v>0</v>
      </c>
      <c r="T245" s="153">
        <f>S245*H245</f>
        <v>0</v>
      </c>
      <c r="AR245" s="154" t="s">
        <v>180</v>
      </c>
      <c r="AT245" s="154" t="s">
        <v>175</v>
      </c>
      <c r="AU245" s="154" t="s">
        <v>95</v>
      </c>
      <c r="AY245" s="20" t="s">
        <v>173</v>
      </c>
      <c r="BE245" s="155">
        <f>IF(N245="základní",J245,0)</f>
        <v>0</v>
      </c>
      <c r="BF245" s="155">
        <f>IF(N245="snížená",J245,0)</f>
        <v>0</v>
      </c>
      <c r="BG245" s="155">
        <f>IF(N245="zákl. přenesená",J245,0)</f>
        <v>0</v>
      </c>
      <c r="BH245" s="155">
        <f>IF(N245="sníž. přenesená",J245,0)</f>
        <v>0</v>
      </c>
      <c r="BI245" s="155">
        <f>IF(N245="nulová",J245,0)</f>
        <v>0</v>
      </c>
      <c r="BJ245" s="20" t="s">
        <v>93</v>
      </c>
      <c r="BK245" s="155">
        <f>ROUND(I245*H245,2)</f>
        <v>0</v>
      </c>
      <c r="BL245" s="20" t="s">
        <v>180</v>
      </c>
      <c r="BM245" s="154" t="s">
        <v>5803</v>
      </c>
    </row>
    <row r="246" spans="2:65" s="35" customFormat="1" ht="29.25">
      <c r="B246" s="34"/>
      <c r="D246" s="161" t="s">
        <v>371</v>
      </c>
      <c r="F246" s="187" t="s">
        <v>5804</v>
      </c>
      <c r="L246" s="34"/>
      <c r="M246" s="158"/>
      <c r="T246" s="62"/>
      <c r="AT246" s="20" t="s">
        <v>371</v>
      </c>
      <c r="AU246" s="20" t="s">
        <v>95</v>
      </c>
    </row>
    <row r="247" spans="2:65" s="35" customFormat="1" ht="16.5" customHeight="1">
      <c r="B247" s="34"/>
      <c r="C247" s="144" t="s">
        <v>860</v>
      </c>
      <c r="D247" s="144" t="s">
        <v>175</v>
      </c>
      <c r="E247" s="145" t="s">
        <v>5805</v>
      </c>
      <c r="F247" s="146" t="s">
        <v>5806</v>
      </c>
      <c r="G247" s="147" t="s">
        <v>586</v>
      </c>
      <c r="H247" s="148">
        <v>50</v>
      </c>
      <c r="I247" s="3"/>
      <c r="J247" s="149">
        <f>ROUND(I247*H247,2)</f>
        <v>0</v>
      </c>
      <c r="K247" s="146" t="s">
        <v>1</v>
      </c>
      <c r="L247" s="34"/>
      <c r="M247" s="150" t="s">
        <v>1</v>
      </c>
      <c r="N247" s="151" t="s">
        <v>50</v>
      </c>
      <c r="P247" s="152">
        <f>O247*H247</f>
        <v>0</v>
      </c>
      <c r="Q247" s="152">
        <v>0</v>
      </c>
      <c r="R247" s="152">
        <f>Q247*H247</f>
        <v>0</v>
      </c>
      <c r="S247" s="152">
        <v>0</v>
      </c>
      <c r="T247" s="153">
        <f>S247*H247</f>
        <v>0</v>
      </c>
      <c r="AR247" s="154" t="s">
        <v>180</v>
      </c>
      <c r="AT247" s="154" t="s">
        <v>175</v>
      </c>
      <c r="AU247" s="154" t="s">
        <v>95</v>
      </c>
      <c r="AY247" s="20" t="s">
        <v>173</v>
      </c>
      <c r="BE247" s="155">
        <f>IF(N247="základní",J247,0)</f>
        <v>0</v>
      </c>
      <c r="BF247" s="155">
        <f>IF(N247="snížená",J247,0)</f>
        <v>0</v>
      </c>
      <c r="BG247" s="155">
        <f>IF(N247="zákl. přenesená",J247,0)</f>
        <v>0</v>
      </c>
      <c r="BH247" s="155">
        <f>IF(N247="sníž. přenesená",J247,0)</f>
        <v>0</v>
      </c>
      <c r="BI247" s="155">
        <f>IF(N247="nulová",J247,0)</f>
        <v>0</v>
      </c>
      <c r="BJ247" s="20" t="s">
        <v>93</v>
      </c>
      <c r="BK247" s="155">
        <f>ROUND(I247*H247,2)</f>
        <v>0</v>
      </c>
      <c r="BL247" s="20" t="s">
        <v>180</v>
      </c>
      <c r="BM247" s="154" t="s">
        <v>5807</v>
      </c>
    </row>
    <row r="248" spans="2:65" s="35" customFormat="1" ht="39">
      <c r="B248" s="34"/>
      <c r="D248" s="161" t="s">
        <v>371</v>
      </c>
      <c r="F248" s="187" t="s">
        <v>5808</v>
      </c>
      <c r="L248" s="34"/>
      <c r="M248" s="158"/>
      <c r="T248" s="62"/>
      <c r="AT248" s="20" t="s">
        <v>371</v>
      </c>
      <c r="AU248" s="20" t="s">
        <v>95</v>
      </c>
    </row>
    <row r="249" spans="2:65" s="35" customFormat="1" ht="16.5" customHeight="1">
      <c r="B249" s="34"/>
      <c r="C249" s="144" t="s">
        <v>864</v>
      </c>
      <c r="D249" s="144" t="s">
        <v>175</v>
      </c>
      <c r="E249" s="145" t="s">
        <v>5809</v>
      </c>
      <c r="F249" s="146" t="s">
        <v>5810</v>
      </c>
      <c r="G249" s="147" t="s">
        <v>586</v>
      </c>
      <c r="H249" s="148">
        <v>6</v>
      </c>
      <c r="I249" s="3"/>
      <c r="J249" s="149">
        <f>ROUND(I249*H249,2)</f>
        <v>0</v>
      </c>
      <c r="K249" s="146" t="s">
        <v>1</v>
      </c>
      <c r="L249" s="34"/>
      <c r="M249" s="150" t="s">
        <v>1</v>
      </c>
      <c r="N249" s="151" t="s">
        <v>50</v>
      </c>
      <c r="P249" s="152">
        <f>O249*H249</f>
        <v>0</v>
      </c>
      <c r="Q249" s="152">
        <v>0</v>
      </c>
      <c r="R249" s="152">
        <f>Q249*H249</f>
        <v>0</v>
      </c>
      <c r="S249" s="152">
        <v>0</v>
      </c>
      <c r="T249" s="153">
        <f>S249*H249</f>
        <v>0</v>
      </c>
      <c r="AR249" s="154" t="s">
        <v>180</v>
      </c>
      <c r="AT249" s="154" t="s">
        <v>175</v>
      </c>
      <c r="AU249" s="154" t="s">
        <v>95</v>
      </c>
      <c r="AY249" s="20" t="s">
        <v>173</v>
      </c>
      <c r="BE249" s="155">
        <f>IF(N249="základní",J249,0)</f>
        <v>0</v>
      </c>
      <c r="BF249" s="155">
        <f>IF(N249="snížená",J249,0)</f>
        <v>0</v>
      </c>
      <c r="BG249" s="155">
        <f>IF(N249="zákl. přenesená",J249,0)</f>
        <v>0</v>
      </c>
      <c r="BH249" s="155">
        <f>IF(N249="sníž. přenesená",J249,0)</f>
        <v>0</v>
      </c>
      <c r="BI249" s="155">
        <f>IF(N249="nulová",J249,0)</f>
        <v>0</v>
      </c>
      <c r="BJ249" s="20" t="s">
        <v>93</v>
      </c>
      <c r="BK249" s="155">
        <f>ROUND(I249*H249,2)</f>
        <v>0</v>
      </c>
      <c r="BL249" s="20" t="s">
        <v>180</v>
      </c>
      <c r="BM249" s="154" t="s">
        <v>5811</v>
      </c>
    </row>
    <row r="250" spans="2:65" s="35" customFormat="1" ht="29.25">
      <c r="B250" s="34"/>
      <c r="D250" s="161" t="s">
        <v>371</v>
      </c>
      <c r="F250" s="187" t="s">
        <v>5812</v>
      </c>
      <c r="L250" s="34"/>
      <c r="M250" s="158"/>
      <c r="T250" s="62"/>
      <c r="AT250" s="20" t="s">
        <v>371</v>
      </c>
      <c r="AU250" s="20" t="s">
        <v>95</v>
      </c>
    </row>
    <row r="251" spans="2:65" s="35" customFormat="1" ht="16.5" customHeight="1">
      <c r="B251" s="34"/>
      <c r="C251" s="144" t="s">
        <v>873</v>
      </c>
      <c r="D251" s="144" t="s">
        <v>175</v>
      </c>
      <c r="E251" s="145" t="s">
        <v>5813</v>
      </c>
      <c r="F251" s="146" t="s">
        <v>5814</v>
      </c>
      <c r="G251" s="147" t="s">
        <v>586</v>
      </c>
      <c r="H251" s="148">
        <v>7</v>
      </c>
      <c r="I251" s="3"/>
      <c r="J251" s="149">
        <f>ROUND(I251*H251,2)</f>
        <v>0</v>
      </c>
      <c r="K251" s="146" t="s">
        <v>1</v>
      </c>
      <c r="L251" s="34"/>
      <c r="M251" s="150" t="s">
        <v>1</v>
      </c>
      <c r="N251" s="151" t="s">
        <v>50</v>
      </c>
      <c r="P251" s="152">
        <f>O251*H251</f>
        <v>0</v>
      </c>
      <c r="Q251" s="152">
        <v>0</v>
      </c>
      <c r="R251" s="152">
        <f>Q251*H251</f>
        <v>0</v>
      </c>
      <c r="S251" s="152">
        <v>0</v>
      </c>
      <c r="T251" s="153">
        <f>S251*H251</f>
        <v>0</v>
      </c>
      <c r="AR251" s="154" t="s">
        <v>180</v>
      </c>
      <c r="AT251" s="154" t="s">
        <v>175</v>
      </c>
      <c r="AU251" s="154" t="s">
        <v>95</v>
      </c>
      <c r="AY251" s="20" t="s">
        <v>173</v>
      </c>
      <c r="BE251" s="155">
        <f>IF(N251="základní",J251,0)</f>
        <v>0</v>
      </c>
      <c r="BF251" s="155">
        <f>IF(N251="snížená",J251,0)</f>
        <v>0</v>
      </c>
      <c r="BG251" s="155">
        <f>IF(N251="zákl. přenesená",J251,0)</f>
        <v>0</v>
      </c>
      <c r="BH251" s="155">
        <f>IF(N251="sníž. přenesená",J251,0)</f>
        <v>0</v>
      </c>
      <c r="BI251" s="155">
        <f>IF(N251="nulová",J251,0)</f>
        <v>0</v>
      </c>
      <c r="BJ251" s="20" t="s">
        <v>93</v>
      </c>
      <c r="BK251" s="155">
        <f>ROUND(I251*H251,2)</f>
        <v>0</v>
      </c>
      <c r="BL251" s="20" t="s">
        <v>180</v>
      </c>
      <c r="BM251" s="154" t="s">
        <v>5815</v>
      </c>
    </row>
    <row r="252" spans="2:65" s="35" customFormat="1" ht="39">
      <c r="B252" s="34"/>
      <c r="D252" s="161" t="s">
        <v>371</v>
      </c>
      <c r="F252" s="187" t="s">
        <v>5816</v>
      </c>
      <c r="L252" s="34"/>
      <c r="M252" s="158"/>
      <c r="T252" s="62"/>
      <c r="AT252" s="20" t="s">
        <v>371</v>
      </c>
      <c r="AU252" s="20" t="s">
        <v>95</v>
      </c>
    </row>
    <row r="253" spans="2:65" s="35" customFormat="1" ht="16.5" customHeight="1">
      <c r="B253" s="34"/>
      <c r="C253" s="144" t="s">
        <v>892</v>
      </c>
      <c r="D253" s="144" t="s">
        <v>175</v>
      </c>
      <c r="E253" s="145" t="s">
        <v>5817</v>
      </c>
      <c r="F253" s="146" t="s">
        <v>5818</v>
      </c>
      <c r="G253" s="147" t="s">
        <v>586</v>
      </c>
      <c r="H253" s="148">
        <v>45</v>
      </c>
      <c r="I253" s="3"/>
      <c r="J253" s="149">
        <f>ROUND(I253*H253,2)</f>
        <v>0</v>
      </c>
      <c r="K253" s="146" t="s">
        <v>1</v>
      </c>
      <c r="L253" s="34"/>
      <c r="M253" s="150" t="s">
        <v>1</v>
      </c>
      <c r="N253" s="151" t="s">
        <v>50</v>
      </c>
      <c r="P253" s="152">
        <f>O253*H253</f>
        <v>0</v>
      </c>
      <c r="Q253" s="152">
        <v>0</v>
      </c>
      <c r="R253" s="152">
        <f>Q253*H253</f>
        <v>0</v>
      </c>
      <c r="S253" s="152">
        <v>0</v>
      </c>
      <c r="T253" s="153">
        <f>S253*H253</f>
        <v>0</v>
      </c>
      <c r="AR253" s="154" t="s">
        <v>180</v>
      </c>
      <c r="AT253" s="154" t="s">
        <v>175</v>
      </c>
      <c r="AU253" s="154" t="s">
        <v>95</v>
      </c>
      <c r="AY253" s="20" t="s">
        <v>173</v>
      </c>
      <c r="BE253" s="155">
        <f>IF(N253="základní",J253,0)</f>
        <v>0</v>
      </c>
      <c r="BF253" s="155">
        <f>IF(N253="snížená",J253,0)</f>
        <v>0</v>
      </c>
      <c r="BG253" s="155">
        <f>IF(N253="zákl. přenesená",J253,0)</f>
        <v>0</v>
      </c>
      <c r="BH253" s="155">
        <f>IF(N253="sníž. přenesená",J253,0)</f>
        <v>0</v>
      </c>
      <c r="BI253" s="155">
        <f>IF(N253="nulová",J253,0)</f>
        <v>0</v>
      </c>
      <c r="BJ253" s="20" t="s">
        <v>93</v>
      </c>
      <c r="BK253" s="155">
        <f>ROUND(I253*H253,2)</f>
        <v>0</v>
      </c>
      <c r="BL253" s="20" t="s">
        <v>180</v>
      </c>
      <c r="BM253" s="154" t="s">
        <v>5819</v>
      </c>
    </row>
    <row r="254" spans="2:65" s="35" customFormat="1" ht="39">
      <c r="B254" s="34"/>
      <c r="D254" s="161" t="s">
        <v>371</v>
      </c>
      <c r="F254" s="187" t="s">
        <v>5820</v>
      </c>
      <c r="L254" s="34"/>
      <c r="M254" s="158"/>
      <c r="T254" s="62"/>
      <c r="AT254" s="20" t="s">
        <v>371</v>
      </c>
      <c r="AU254" s="20" t="s">
        <v>95</v>
      </c>
    </row>
    <row r="255" spans="2:65" s="35" customFormat="1" ht="16.5" customHeight="1">
      <c r="B255" s="34"/>
      <c r="C255" s="144" t="s">
        <v>928</v>
      </c>
      <c r="D255" s="144" t="s">
        <v>175</v>
      </c>
      <c r="E255" s="145" t="s">
        <v>5821</v>
      </c>
      <c r="F255" s="146" t="s">
        <v>5822</v>
      </c>
      <c r="G255" s="147" t="s">
        <v>586</v>
      </c>
      <c r="H255" s="148">
        <v>55</v>
      </c>
      <c r="I255" s="3"/>
      <c r="J255" s="149">
        <f>ROUND(I255*H255,2)</f>
        <v>0</v>
      </c>
      <c r="K255" s="146" t="s">
        <v>1</v>
      </c>
      <c r="L255" s="34"/>
      <c r="M255" s="150" t="s">
        <v>1</v>
      </c>
      <c r="N255" s="151" t="s">
        <v>50</v>
      </c>
      <c r="P255" s="152">
        <f>O255*H255</f>
        <v>0</v>
      </c>
      <c r="Q255" s="152">
        <v>0</v>
      </c>
      <c r="R255" s="152">
        <f>Q255*H255</f>
        <v>0</v>
      </c>
      <c r="S255" s="152">
        <v>0</v>
      </c>
      <c r="T255" s="153">
        <f>S255*H255</f>
        <v>0</v>
      </c>
      <c r="AR255" s="154" t="s">
        <v>180</v>
      </c>
      <c r="AT255" s="154" t="s">
        <v>175</v>
      </c>
      <c r="AU255" s="154" t="s">
        <v>95</v>
      </c>
      <c r="AY255" s="20" t="s">
        <v>173</v>
      </c>
      <c r="BE255" s="155">
        <f>IF(N255="základní",J255,0)</f>
        <v>0</v>
      </c>
      <c r="BF255" s="155">
        <f>IF(N255="snížená",J255,0)</f>
        <v>0</v>
      </c>
      <c r="BG255" s="155">
        <f>IF(N255="zákl. přenesená",J255,0)</f>
        <v>0</v>
      </c>
      <c r="BH255" s="155">
        <f>IF(N255="sníž. přenesená",J255,0)</f>
        <v>0</v>
      </c>
      <c r="BI255" s="155">
        <f>IF(N255="nulová",J255,0)</f>
        <v>0</v>
      </c>
      <c r="BJ255" s="20" t="s">
        <v>93</v>
      </c>
      <c r="BK255" s="155">
        <f>ROUND(I255*H255,2)</f>
        <v>0</v>
      </c>
      <c r="BL255" s="20" t="s">
        <v>180</v>
      </c>
      <c r="BM255" s="154" t="s">
        <v>5823</v>
      </c>
    </row>
    <row r="256" spans="2:65" s="35" customFormat="1" ht="29.25">
      <c r="B256" s="34"/>
      <c r="D256" s="161" t="s">
        <v>371</v>
      </c>
      <c r="F256" s="187" t="s">
        <v>5824</v>
      </c>
      <c r="L256" s="34"/>
      <c r="M256" s="158"/>
      <c r="T256" s="62"/>
      <c r="AT256" s="20" t="s">
        <v>371</v>
      </c>
      <c r="AU256" s="20" t="s">
        <v>95</v>
      </c>
    </row>
    <row r="257" spans="2:65" s="35" customFormat="1" ht="16.5" customHeight="1">
      <c r="B257" s="34"/>
      <c r="C257" s="144" t="s">
        <v>999</v>
      </c>
      <c r="D257" s="144" t="s">
        <v>175</v>
      </c>
      <c r="E257" s="145" t="s">
        <v>5825</v>
      </c>
      <c r="F257" s="146" t="s">
        <v>5826</v>
      </c>
      <c r="G257" s="147" t="s">
        <v>586</v>
      </c>
      <c r="H257" s="148">
        <v>8</v>
      </c>
      <c r="I257" s="3"/>
      <c r="J257" s="149">
        <f>ROUND(I257*H257,2)</f>
        <v>0</v>
      </c>
      <c r="K257" s="146" t="s">
        <v>1</v>
      </c>
      <c r="L257" s="34"/>
      <c r="M257" s="150" t="s">
        <v>1</v>
      </c>
      <c r="N257" s="151" t="s">
        <v>50</v>
      </c>
      <c r="P257" s="152">
        <f>O257*H257</f>
        <v>0</v>
      </c>
      <c r="Q257" s="152">
        <v>0</v>
      </c>
      <c r="R257" s="152">
        <f>Q257*H257</f>
        <v>0</v>
      </c>
      <c r="S257" s="152">
        <v>0</v>
      </c>
      <c r="T257" s="153">
        <f>S257*H257</f>
        <v>0</v>
      </c>
      <c r="AR257" s="154" t="s">
        <v>180</v>
      </c>
      <c r="AT257" s="154" t="s">
        <v>175</v>
      </c>
      <c r="AU257" s="154" t="s">
        <v>95</v>
      </c>
      <c r="AY257" s="20" t="s">
        <v>173</v>
      </c>
      <c r="BE257" s="155">
        <f>IF(N257="základní",J257,0)</f>
        <v>0</v>
      </c>
      <c r="BF257" s="155">
        <f>IF(N257="snížená",J257,0)</f>
        <v>0</v>
      </c>
      <c r="BG257" s="155">
        <f>IF(N257="zákl. přenesená",J257,0)</f>
        <v>0</v>
      </c>
      <c r="BH257" s="155">
        <f>IF(N257="sníž. přenesená",J257,0)</f>
        <v>0</v>
      </c>
      <c r="BI257" s="155">
        <f>IF(N257="nulová",J257,0)</f>
        <v>0</v>
      </c>
      <c r="BJ257" s="20" t="s">
        <v>93</v>
      </c>
      <c r="BK257" s="155">
        <f>ROUND(I257*H257,2)</f>
        <v>0</v>
      </c>
      <c r="BL257" s="20" t="s">
        <v>180</v>
      </c>
      <c r="BM257" s="154" t="s">
        <v>5827</v>
      </c>
    </row>
    <row r="258" spans="2:65" s="35" customFormat="1" ht="29.25">
      <c r="B258" s="34"/>
      <c r="D258" s="161" t="s">
        <v>371</v>
      </c>
      <c r="F258" s="187" t="s">
        <v>5828</v>
      </c>
      <c r="L258" s="34"/>
      <c r="M258" s="158"/>
      <c r="T258" s="62"/>
      <c r="AT258" s="20" t="s">
        <v>371</v>
      </c>
      <c r="AU258" s="20" t="s">
        <v>95</v>
      </c>
    </row>
    <row r="259" spans="2:65" s="35" customFormat="1" ht="24.2" customHeight="1">
      <c r="B259" s="34"/>
      <c r="C259" s="144" t="s">
        <v>1080</v>
      </c>
      <c r="D259" s="144" t="s">
        <v>175</v>
      </c>
      <c r="E259" s="145" t="s">
        <v>5829</v>
      </c>
      <c r="F259" s="146" t="s">
        <v>5830</v>
      </c>
      <c r="G259" s="147" t="s">
        <v>1464</v>
      </c>
      <c r="H259" s="148">
        <v>2</v>
      </c>
      <c r="I259" s="3"/>
      <c r="J259" s="149">
        <f>ROUND(I259*H259,2)</f>
        <v>0</v>
      </c>
      <c r="K259" s="146" t="s">
        <v>1</v>
      </c>
      <c r="L259" s="34"/>
      <c r="M259" s="150" t="s">
        <v>1</v>
      </c>
      <c r="N259" s="151" t="s">
        <v>50</v>
      </c>
      <c r="P259" s="152">
        <f>O259*H259</f>
        <v>0</v>
      </c>
      <c r="Q259" s="152">
        <v>0</v>
      </c>
      <c r="R259" s="152">
        <f>Q259*H259</f>
        <v>0</v>
      </c>
      <c r="S259" s="152">
        <v>0</v>
      </c>
      <c r="T259" s="153">
        <f>S259*H259</f>
        <v>0</v>
      </c>
      <c r="AR259" s="154" t="s">
        <v>180</v>
      </c>
      <c r="AT259" s="154" t="s">
        <v>175</v>
      </c>
      <c r="AU259" s="154" t="s">
        <v>95</v>
      </c>
      <c r="AY259" s="20" t="s">
        <v>173</v>
      </c>
      <c r="BE259" s="155">
        <f>IF(N259="základní",J259,0)</f>
        <v>0</v>
      </c>
      <c r="BF259" s="155">
        <f>IF(N259="snížená",J259,0)</f>
        <v>0</v>
      </c>
      <c r="BG259" s="155">
        <f>IF(N259="zákl. přenesená",J259,0)</f>
        <v>0</v>
      </c>
      <c r="BH259" s="155">
        <f>IF(N259="sníž. přenesená",J259,0)</f>
        <v>0</v>
      </c>
      <c r="BI259" s="155">
        <f>IF(N259="nulová",J259,0)</f>
        <v>0</v>
      </c>
      <c r="BJ259" s="20" t="s">
        <v>93</v>
      </c>
      <c r="BK259" s="155">
        <f>ROUND(I259*H259,2)</f>
        <v>0</v>
      </c>
      <c r="BL259" s="20" t="s">
        <v>180</v>
      </c>
      <c r="BM259" s="154" t="s">
        <v>5831</v>
      </c>
    </row>
    <row r="260" spans="2:65" s="35" customFormat="1" ht="24.2" customHeight="1">
      <c r="B260" s="34"/>
      <c r="C260" s="144" t="s">
        <v>1091</v>
      </c>
      <c r="D260" s="144" t="s">
        <v>175</v>
      </c>
      <c r="E260" s="145" t="s">
        <v>5832</v>
      </c>
      <c r="F260" s="146" t="s">
        <v>5833</v>
      </c>
      <c r="G260" s="147" t="s">
        <v>1464</v>
      </c>
      <c r="H260" s="148">
        <v>1</v>
      </c>
      <c r="I260" s="3"/>
      <c r="J260" s="149">
        <f>ROUND(I260*H260,2)</f>
        <v>0</v>
      </c>
      <c r="K260" s="146" t="s">
        <v>1</v>
      </c>
      <c r="L260" s="34"/>
      <c r="M260" s="150" t="s">
        <v>1</v>
      </c>
      <c r="N260" s="151" t="s">
        <v>50</v>
      </c>
      <c r="P260" s="152">
        <f>O260*H260</f>
        <v>0</v>
      </c>
      <c r="Q260" s="152">
        <v>0</v>
      </c>
      <c r="R260" s="152">
        <f>Q260*H260</f>
        <v>0</v>
      </c>
      <c r="S260" s="152">
        <v>0</v>
      </c>
      <c r="T260" s="153">
        <f>S260*H260</f>
        <v>0</v>
      </c>
      <c r="AR260" s="154" t="s">
        <v>180</v>
      </c>
      <c r="AT260" s="154" t="s">
        <v>175</v>
      </c>
      <c r="AU260" s="154" t="s">
        <v>95</v>
      </c>
      <c r="AY260" s="20" t="s">
        <v>173</v>
      </c>
      <c r="BE260" s="155">
        <f>IF(N260="základní",J260,0)</f>
        <v>0</v>
      </c>
      <c r="BF260" s="155">
        <f>IF(N260="snížená",J260,0)</f>
        <v>0</v>
      </c>
      <c r="BG260" s="155">
        <f>IF(N260="zákl. přenesená",J260,0)</f>
        <v>0</v>
      </c>
      <c r="BH260" s="155">
        <f>IF(N260="sníž. přenesená",J260,0)</f>
        <v>0</v>
      </c>
      <c r="BI260" s="155">
        <f>IF(N260="nulová",J260,0)</f>
        <v>0</v>
      </c>
      <c r="BJ260" s="20" t="s">
        <v>93</v>
      </c>
      <c r="BK260" s="155">
        <f>ROUND(I260*H260,2)</f>
        <v>0</v>
      </c>
      <c r="BL260" s="20" t="s">
        <v>180</v>
      </c>
      <c r="BM260" s="154" t="s">
        <v>5834</v>
      </c>
    </row>
    <row r="261" spans="2:65" s="35" customFormat="1" ht="16.5" customHeight="1">
      <c r="B261" s="34"/>
      <c r="C261" s="144" t="s">
        <v>1097</v>
      </c>
      <c r="D261" s="144" t="s">
        <v>175</v>
      </c>
      <c r="E261" s="145" t="s">
        <v>5835</v>
      </c>
      <c r="F261" s="146" t="s">
        <v>5836</v>
      </c>
      <c r="G261" s="147" t="s">
        <v>1464</v>
      </c>
      <c r="H261" s="148">
        <v>2</v>
      </c>
      <c r="I261" s="3"/>
      <c r="J261" s="149">
        <f>ROUND(I261*H261,2)</f>
        <v>0</v>
      </c>
      <c r="K261" s="146" t="s">
        <v>1</v>
      </c>
      <c r="L261" s="34"/>
      <c r="M261" s="150" t="s">
        <v>1</v>
      </c>
      <c r="N261" s="151" t="s">
        <v>50</v>
      </c>
      <c r="P261" s="152">
        <f>O261*H261</f>
        <v>0</v>
      </c>
      <c r="Q261" s="152">
        <v>0</v>
      </c>
      <c r="R261" s="152">
        <f>Q261*H261</f>
        <v>0</v>
      </c>
      <c r="S261" s="152">
        <v>0</v>
      </c>
      <c r="T261" s="153">
        <f>S261*H261</f>
        <v>0</v>
      </c>
      <c r="AR261" s="154" t="s">
        <v>180</v>
      </c>
      <c r="AT261" s="154" t="s">
        <v>175</v>
      </c>
      <c r="AU261" s="154" t="s">
        <v>95</v>
      </c>
      <c r="AY261" s="20" t="s">
        <v>173</v>
      </c>
      <c r="BE261" s="155">
        <f>IF(N261="základní",J261,0)</f>
        <v>0</v>
      </c>
      <c r="BF261" s="155">
        <f>IF(N261="snížená",J261,0)</f>
        <v>0</v>
      </c>
      <c r="BG261" s="155">
        <f>IF(N261="zákl. přenesená",J261,0)</f>
        <v>0</v>
      </c>
      <c r="BH261" s="155">
        <f>IF(N261="sníž. přenesená",J261,0)</f>
        <v>0</v>
      </c>
      <c r="BI261" s="155">
        <f>IF(N261="nulová",J261,0)</f>
        <v>0</v>
      </c>
      <c r="BJ261" s="20" t="s">
        <v>93</v>
      </c>
      <c r="BK261" s="155">
        <f>ROUND(I261*H261,2)</f>
        <v>0</v>
      </c>
      <c r="BL261" s="20" t="s">
        <v>180</v>
      </c>
      <c r="BM261" s="154" t="s">
        <v>5837</v>
      </c>
    </row>
    <row r="262" spans="2:65" s="35" customFormat="1" ht="19.5">
      <c r="B262" s="34"/>
      <c r="D262" s="161" t="s">
        <v>371</v>
      </c>
      <c r="F262" s="187" t="s">
        <v>5838</v>
      </c>
      <c r="L262" s="34"/>
      <c r="M262" s="158"/>
      <c r="T262" s="62"/>
      <c r="AT262" s="20" t="s">
        <v>371</v>
      </c>
      <c r="AU262" s="20" t="s">
        <v>95</v>
      </c>
    </row>
    <row r="263" spans="2:65" s="35" customFormat="1" ht="16.5" customHeight="1">
      <c r="B263" s="34"/>
      <c r="C263" s="144" t="s">
        <v>1108</v>
      </c>
      <c r="D263" s="144" t="s">
        <v>175</v>
      </c>
      <c r="E263" s="145" t="s">
        <v>5839</v>
      </c>
      <c r="F263" s="146" t="s">
        <v>5840</v>
      </c>
      <c r="G263" s="147" t="s">
        <v>1464</v>
      </c>
      <c r="H263" s="148">
        <v>5</v>
      </c>
      <c r="I263" s="3"/>
      <c r="J263" s="149">
        <f t="shared" ref="J263:J268" si="0">ROUND(I263*H263,2)</f>
        <v>0</v>
      </c>
      <c r="K263" s="146" t="s">
        <v>1</v>
      </c>
      <c r="L263" s="34"/>
      <c r="M263" s="150" t="s">
        <v>1</v>
      </c>
      <c r="N263" s="151" t="s">
        <v>50</v>
      </c>
      <c r="P263" s="152">
        <f t="shared" ref="P263:P268" si="1">O263*H263</f>
        <v>0</v>
      </c>
      <c r="Q263" s="152">
        <v>0</v>
      </c>
      <c r="R263" s="152">
        <f t="shared" ref="R263:R268" si="2">Q263*H263</f>
        <v>0</v>
      </c>
      <c r="S263" s="152">
        <v>0</v>
      </c>
      <c r="T263" s="153">
        <f t="shared" ref="T263:T268" si="3">S263*H263</f>
        <v>0</v>
      </c>
      <c r="AR263" s="154" t="s">
        <v>180</v>
      </c>
      <c r="AT263" s="154" t="s">
        <v>175</v>
      </c>
      <c r="AU263" s="154" t="s">
        <v>95</v>
      </c>
      <c r="AY263" s="20" t="s">
        <v>173</v>
      </c>
      <c r="BE263" s="155">
        <f t="shared" ref="BE263:BE268" si="4">IF(N263="základní",J263,0)</f>
        <v>0</v>
      </c>
      <c r="BF263" s="155">
        <f t="shared" ref="BF263:BF268" si="5">IF(N263="snížená",J263,0)</f>
        <v>0</v>
      </c>
      <c r="BG263" s="155">
        <f t="shared" ref="BG263:BG268" si="6">IF(N263="zákl. přenesená",J263,0)</f>
        <v>0</v>
      </c>
      <c r="BH263" s="155">
        <f t="shared" ref="BH263:BH268" si="7">IF(N263="sníž. přenesená",J263,0)</f>
        <v>0</v>
      </c>
      <c r="BI263" s="155">
        <f t="shared" ref="BI263:BI268" si="8">IF(N263="nulová",J263,0)</f>
        <v>0</v>
      </c>
      <c r="BJ263" s="20" t="s">
        <v>93</v>
      </c>
      <c r="BK263" s="155">
        <f t="shared" ref="BK263:BK268" si="9">ROUND(I263*H263,2)</f>
        <v>0</v>
      </c>
      <c r="BL263" s="20" t="s">
        <v>180</v>
      </c>
      <c r="BM263" s="154" t="s">
        <v>5841</v>
      </c>
    </row>
    <row r="264" spans="2:65" s="35" customFormat="1" ht="16.5" customHeight="1">
      <c r="B264" s="34"/>
      <c r="C264" s="144" t="s">
        <v>1113</v>
      </c>
      <c r="D264" s="144" t="s">
        <v>175</v>
      </c>
      <c r="E264" s="145" t="s">
        <v>5842</v>
      </c>
      <c r="F264" s="146" t="s">
        <v>5843</v>
      </c>
      <c r="G264" s="147" t="s">
        <v>1464</v>
      </c>
      <c r="H264" s="148">
        <v>8</v>
      </c>
      <c r="I264" s="3"/>
      <c r="J264" s="149">
        <f t="shared" si="0"/>
        <v>0</v>
      </c>
      <c r="K264" s="146" t="s">
        <v>1</v>
      </c>
      <c r="L264" s="34"/>
      <c r="M264" s="150" t="s">
        <v>1</v>
      </c>
      <c r="N264" s="151" t="s">
        <v>50</v>
      </c>
      <c r="P264" s="152">
        <f t="shared" si="1"/>
        <v>0</v>
      </c>
      <c r="Q264" s="152">
        <v>0</v>
      </c>
      <c r="R264" s="152">
        <f t="shared" si="2"/>
        <v>0</v>
      </c>
      <c r="S264" s="152">
        <v>0</v>
      </c>
      <c r="T264" s="153">
        <f t="shared" si="3"/>
        <v>0</v>
      </c>
      <c r="AR264" s="154" t="s">
        <v>180</v>
      </c>
      <c r="AT264" s="154" t="s">
        <v>175</v>
      </c>
      <c r="AU264" s="154" t="s">
        <v>95</v>
      </c>
      <c r="AY264" s="20" t="s">
        <v>173</v>
      </c>
      <c r="BE264" s="155">
        <f t="shared" si="4"/>
        <v>0</v>
      </c>
      <c r="BF264" s="155">
        <f t="shared" si="5"/>
        <v>0</v>
      </c>
      <c r="BG264" s="155">
        <f t="shared" si="6"/>
        <v>0</v>
      </c>
      <c r="BH264" s="155">
        <f t="shared" si="7"/>
        <v>0</v>
      </c>
      <c r="BI264" s="155">
        <f t="shared" si="8"/>
        <v>0</v>
      </c>
      <c r="BJ264" s="20" t="s">
        <v>93</v>
      </c>
      <c r="BK264" s="155">
        <f t="shared" si="9"/>
        <v>0</v>
      </c>
      <c r="BL264" s="20" t="s">
        <v>180</v>
      </c>
      <c r="BM264" s="154" t="s">
        <v>5844</v>
      </c>
    </row>
    <row r="265" spans="2:65" s="35" customFormat="1" ht="16.5" customHeight="1">
      <c r="B265" s="34"/>
      <c r="C265" s="144" t="s">
        <v>1139</v>
      </c>
      <c r="D265" s="144" t="s">
        <v>175</v>
      </c>
      <c r="E265" s="145" t="s">
        <v>5845</v>
      </c>
      <c r="F265" s="146" t="s">
        <v>5846</v>
      </c>
      <c r="G265" s="147" t="s">
        <v>1464</v>
      </c>
      <c r="H265" s="148">
        <v>1</v>
      </c>
      <c r="I265" s="3"/>
      <c r="J265" s="149">
        <f t="shared" si="0"/>
        <v>0</v>
      </c>
      <c r="K265" s="146" t="s">
        <v>1</v>
      </c>
      <c r="L265" s="34"/>
      <c r="M265" s="150" t="s">
        <v>1</v>
      </c>
      <c r="N265" s="151" t="s">
        <v>50</v>
      </c>
      <c r="P265" s="152">
        <f t="shared" si="1"/>
        <v>0</v>
      </c>
      <c r="Q265" s="152">
        <v>0</v>
      </c>
      <c r="R265" s="152">
        <f t="shared" si="2"/>
        <v>0</v>
      </c>
      <c r="S265" s="152">
        <v>0</v>
      </c>
      <c r="T265" s="153">
        <f t="shared" si="3"/>
        <v>0</v>
      </c>
      <c r="AR265" s="154" t="s">
        <v>180</v>
      </c>
      <c r="AT265" s="154" t="s">
        <v>175</v>
      </c>
      <c r="AU265" s="154" t="s">
        <v>95</v>
      </c>
      <c r="AY265" s="20" t="s">
        <v>173</v>
      </c>
      <c r="BE265" s="155">
        <f t="shared" si="4"/>
        <v>0</v>
      </c>
      <c r="BF265" s="155">
        <f t="shared" si="5"/>
        <v>0</v>
      </c>
      <c r="BG265" s="155">
        <f t="shared" si="6"/>
        <v>0</v>
      </c>
      <c r="BH265" s="155">
        <f t="shared" si="7"/>
        <v>0</v>
      </c>
      <c r="BI265" s="155">
        <f t="shared" si="8"/>
        <v>0</v>
      </c>
      <c r="BJ265" s="20" t="s">
        <v>93</v>
      </c>
      <c r="BK265" s="155">
        <f t="shared" si="9"/>
        <v>0</v>
      </c>
      <c r="BL265" s="20" t="s">
        <v>180</v>
      </c>
      <c r="BM265" s="154" t="s">
        <v>5847</v>
      </c>
    </row>
    <row r="266" spans="2:65" s="35" customFormat="1" ht="16.5" customHeight="1">
      <c r="B266" s="34"/>
      <c r="C266" s="144" t="s">
        <v>1160</v>
      </c>
      <c r="D266" s="144" t="s">
        <v>175</v>
      </c>
      <c r="E266" s="145" t="s">
        <v>5848</v>
      </c>
      <c r="F266" s="146" t="s">
        <v>5849</v>
      </c>
      <c r="G266" s="147" t="s">
        <v>1464</v>
      </c>
      <c r="H266" s="148">
        <v>2</v>
      </c>
      <c r="I266" s="3"/>
      <c r="J266" s="149">
        <f t="shared" si="0"/>
        <v>0</v>
      </c>
      <c r="K266" s="146" t="s">
        <v>1</v>
      </c>
      <c r="L266" s="34"/>
      <c r="M266" s="150" t="s">
        <v>1</v>
      </c>
      <c r="N266" s="151" t="s">
        <v>50</v>
      </c>
      <c r="P266" s="152">
        <f t="shared" si="1"/>
        <v>0</v>
      </c>
      <c r="Q266" s="152">
        <v>0</v>
      </c>
      <c r="R266" s="152">
        <f t="shared" si="2"/>
        <v>0</v>
      </c>
      <c r="S266" s="152">
        <v>0</v>
      </c>
      <c r="T266" s="153">
        <f t="shared" si="3"/>
        <v>0</v>
      </c>
      <c r="AR266" s="154" t="s">
        <v>180</v>
      </c>
      <c r="AT266" s="154" t="s">
        <v>175</v>
      </c>
      <c r="AU266" s="154" t="s">
        <v>95</v>
      </c>
      <c r="AY266" s="20" t="s">
        <v>173</v>
      </c>
      <c r="BE266" s="155">
        <f t="shared" si="4"/>
        <v>0</v>
      </c>
      <c r="BF266" s="155">
        <f t="shared" si="5"/>
        <v>0</v>
      </c>
      <c r="BG266" s="155">
        <f t="shared" si="6"/>
        <v>0</v>
      </c>
      <c r="BH266" s="155">
        <f t="shared" si="7"/>
        <v>0</v>
      </c>
      <c r="BI266" s="155">
        <f t="shared" si="8"/>
        <v>0</v>
      </c>
      <c r="BJ266" s="20" t="s">
        <v>93</v>
      </c>
      <c r="BK266" s="155">
        <f t="shared" si="9"/>
        <v>0</v>
      </c>
      <c r="BL266" s="20" t="s">
        <v>180</v>
      </c>
      <c r="BM266" s="154" t="s">
        <v>5850</v>
      </c>
    </row>
    <row r="267" spans="2:65" s="35" customFormat="1" ht="16.5" customHeight="1">
      <c r="B267" s="34"/>
      <c r="C267" s="144" t="s">
        <v>1166</v>
      </c>
      <c r="D267" s="144" t="s">
        <v>175</v>
      </c>
      <c r="E267" s="145" t="s">
        <v>5851</v>
      </c>
      <c r="F267" s="146" t="s">
        <v>5852</v>
      </c>
      <c r="G267" s="147" t="s">
        <v>1464</v>
      </c>
      <c r="H267" s="148">
        <v>3</v>
      </c>
      <c r="I267" s="3"/>
      <c r="J267" s="149">
        <f t="shared" si="0"/>
        <v>0</v>
      </c>
      <c r="K267" s="146" t="s">
        <v>1</v>
      </c>
      <c r="L267" s="34"/>
      <c r="M267" s="150" t="s">
        <v>1</v>
      </c>
      <c r="N267" s="151" t="s">
        <v>50</v>
      </c>
      <c r="P267" s="152">
        <f t="shared" si="1"/>
        <v>0</v>
      </c>
      <c r="Q267" s="152">
        <v>0</v>
      </c>
      <c r="R267" s="152">
        <f t="shared" si="2"/>
        <v>0</v>
      </c>
      <c r="S267" s="152">
        <v>0</v>
      </c>
      <c r="T267" s="153">
        <f t="shared" si="3"/>
        <v>0</v>
      </c>
      <c r="AR267" s="154" t="s">
        <v>180</v>
      </c>
      <c r="AT267" s="154" t="s">
        <v>175</v>
      </c>
      <c r="AU267" s="154" t="s">
        <v>95</v>
      </c>
      <c r="AY267" s="20" t="s">
        <v>173</v>
      </c>
      <c r="BE267" s="155">
        <f t="shared" si="4"/>
        <v>0</v>
      </c>
      <c r="BF267" s="155">
        <f t="shared" si="5"/>
        <v>0</v>
      </c>
      <c r="BG267" s="155">
        <f t="shared" si="6"/>
        <v>0</v>
      </c>
      <c r="BH267" s="155">
        <f t="shared" si="7"/>
        <v>0</v>
      </c>
      <c r="BI267" s="155">
        <f t="shared" si="8"/>
        <v>0</v>
      </c>
      <c r="BJ267" s="20" t="s">
        <v>93</v>
      </c>
      <c r="BK267" s="155">
        <f t="shared" si="9"/>
        <v>0</v>
      </c>
      <c r="BL267" s="20" t="s">
        <v>180</v>
      </c>
      <c r="BM267" s="154" t="s">
        <v>5853</v>
      </c>
    </row>
    <row r="268" spans="2:65" s="35" customFormat="1" ht="16.5" customHeight="1">
      <c r="B268" s="34"/>
      <c r="C268" s="144" t="s">
        <v>1206</v>
      </c>
      <c r="D268" s="144" t="s">
        <v>175</v>
      </c>
      <c r="E268" s="145" t="s">
        <v>5854</v>
      </c>
      <c r="F268" s="146" t="s">
        <v>5855</v>
      </c>
      <c r="G268" s="147" t="s">
        <v>1464</v>
      </c>
      <c r="H268" s="148">
        <v>7</v>
      </c>
      <c r="I268" s="3"/>
      <c r="J268" s="149">
        <f t="shared" si="0"/>
        <v>0</v>
      </c>
      <c r="K268" s="146" t="s">
        <v>1</v>
      </c>
      <c r="L268" s="34"/>
      <c r="M268" s="150" t="s">
        <v>1</v>
      </c>
      <c r="N268" s="151" t="s">
        <v>50</v>
      </c>
      <c r="P268" s="152">
        <f t="shared" si="1"/>
        <v>0</v>
      </c>
      <c r="Q268" s="152">
        <v>0</v>
      </c>
      <c r="R268" s="152">
        <f t="shared" si="2"/>
        <v>0</v>
      </c>
      <c r="S268" s="152">
        <v>0</v>
      </c>
      <c r="T268" s="153">
        <f t="shared" si="3"/>
        <v>0</v>
      </c>
      <c r="AR268" s="154" t="s">
        <v>180</v>
      </c>
      <c r="AT268" s="154" t="s">
        <v>175</v>
      </c>
      <c r="AU268" s="154" t="s">
        <v>95</v>
      </c>
      <c r="AY268" s="20" t="s">
        <v>173</v>
      </c>
      <c r="BE268" s="155">
        <f t="shared" si="4"/>
        <v>0</v>
      </c>
      <c r="BF268" s="155">
        <f t="shared" si="5"/>
        <v>0</v>
      </c>
      <c r="BG268" s="155">
        <f t="shared" si="6"/>
        <v>0</v>
      </c>
      <c r="BH268" s="155">
        <f t="shared" si="7"/>
        <v>0</v>
      </c>
      <c r="BI268" s="155">
        <f t="shared" si="8"/>
        <v>0</v>
      </c>
      <c r="BJ268" s="20" t="s">
        <v>93</v>
      </c>
      <c r="BK268" s="155">
        <f t="shared" si="9"/>
        <v>0</v>
      </c>
      <c r="BL268" s="20" t="s">
        <v>180</v>
      </c>
      <c r="BM268" s="154" t="s">
        <v>5856</v>
      </c>
    </row>
    <row r="269" spans="2:65" s="35" customFormat="1" ht="19.5">
      <c r="B269" s="34"/>
      <c r="D269" s="161" t="s">
        <v>371</v>
      </c>
      <c r="F269" s="187" t="s">
        <v>5857</v>
      </c>
      <c r="L269" s="34"/>
      <c r="M269" s="158"/>
      <c r="T269" s="62"/>
      <c r="AT269" s="20" t="s">
        <v>371</v>
      </c>
      <c r="AU269" s="20" t="s">
        <v>95</v>
      </c>
    </row>
    <row r="270" spans="2:65" s="35" customFormat="1" ht="16.5" customHeight="1">
      <c r="B270" s="34"/>
      <c r="C270" s="144" t="s">
        <v>1223</v>
      </c>
      <c r="D270" s="144" t="s">
        <v>175</v>
      </c>
      <c r="E270" s="145" t="s">
        <v>5858</v>
      </c>
      <c r="F270" s="146" t="s">
        <v>5859</v>
      </c>
      <c r="G270" s="147" t="s">
        <v>1464</v>
      </c>
      <c r="H270" s="148">
        <v>1</v>
      </c>
      <c r="I270" s="3"/>
      <c r="J270" s="149">
        <f>ROUND(I270*H270,2)</f>
        <v>0</v>
      </c>
      <c r="K270" s="146" t="s">
        <v>1</v>
      </c>
      <c r="L270" s="34"/>
      <c r="M270" s="150" t="s">
        <v>1</v>
      </c>
      <c r="N270" s="151" t="s">
        <v>50</v>
      </c>
      <c r="P270" s="152">
        <f>O270*H270</f>
        <v>0</v>
      </c>
      <c r="Q270" s="152">
        <v>0</v>
      </c>
      <c r="R270" s="152">
        <f>Q270*H270</f>
        <v>0</v>
      </c>
      <c r="S270" s="152">
        <v>0</v>
      </c>
      <c r="T270" s="153">
        <f>S270*H270</f>
        <v>0</v>
      </c>
      <c r="AR270" s="154" t="s">
        <v>180</v>
      </c>
      <c r="AT270" s="154" t="s">
        <v>175</v>
      </c>
      <c r="AU270" s="154" t="s">
        <v>95</v>
      </c>
      <c r="AY270" s="20" t="s">
        <v>173</v>
      </c>
      <c r="BE270" s="155">
        <f>IF(N270="základní",J270,0)</f>
        <v>0</v>
      </c>
      <c r="BF270" s="155">
        <f>IF(N270="snížená",J270,0)</f>
        <v>0</v>
      </c>
      <c r="BG270" s="155">
        <f>IF(N270="zákl. přenesená",J270,0)</f>
        <v>0</v>
      </c>
      <c r="BH270" s="155">
        <f>IF(N270="sníž. přenesená",J270,0)</f>
        <v>0</v>
      </c>
      <c r="BI270" s="155">
        <f>IF(N270="nulová",J270,0)</f>
        <v>0</v>
      </c>
      <c r="BJ270" s="20" t="s">
        <v>93</v>
      </c>
      <c r="BK270" s="155">
        <f>ROUND(I270*H270,2)</f>
        <v>0</v>
      </c>
      <c r="BL270" s="20" t="s">
        <v>180</v>
      </c>
      <c r="BM270" s="154" t="s">
        <v>5860</v>
      </c>
    </row>
    <row r="271" spans="2:65" s="35" customFormat="1" ht="16.5" customHeight="1">
      <c r="B271" s="34"/>
      <c r="C271" s="144" t="s">
        <v>1228</v>
      </c>
      <c r="D271" s="144" t="s">
        <v>175</v>
      </c>
      <c r="E271" s="145" t="s">
        <v>5861</v>
      </c>
      <c r="F271" s="146" t="s">
        <v>5862</v>
      </c>
      <c r="G271" s="147" t="s">
        <v>1464</v>
      </c>
      <c r="H271" s="148">
        <v>1</v>
      </c>
      <c r="I271" s="3"/>
      <c r="J271" s="149">
        <f>ROUND(I271*H271,2)</f>
        <v>0</v>
      </c>
      <c r="K271" s="146" t="s">
        <v>1</v>
      </c>
      <c r="L271" s="34"/>
      <c r="M271" s="150" t="s">
        <v>1</v>
      </c>
      <c r="N271" s="151" t="s">
        <v>50</v>
      </c>
      <c r="P271" s="152">
        <f>O271*H271</f>
        <v>0</v>
      </c>
      <c r="Q271" s="152">
        <v>0</v>
      </c>
      <c r="R271" s="152">
        <f>Q271*H271</f>
        <v>0</v>
      </c>
      <c r="S271" s="152">
        <v>0</v>
      </c>
      <c r="T271" s="153">
        <f>S271*H271</f>
        <v>0</v>
      </c>
      <c r="AR271" s="154" t="s">
        <v>180</v>
      </c>
      <c r="AT271" s="154" t="s">
        <v>175</v>
      </c>
      <c r="AU271" s="154" t="s">
        <v>95</v>
      </c>
      <c r="AY271" s="20" t="s">
        <v>173</v>
      </c>
      <c r="BE271" s="155">
        <f>IF(N271="základní",J271,0)</f>
        <v>0</v>
      </c>
      <c r="BF271" s="155">
        <f>IF(N271="snížená",J271,0)</f>
        <v>0</v>
      </c>
      <c r="BG271" s="155">
        <f>IF(N271="zákl. přenesená",J271,0)</f>
        <v>0</v>
      </c>
      <c r="BH271" s="155">
        <f>IF(N271="sníž. přenesená",J271,0)</f>
        <v>0</v>
      </c>
      <c r="BI271" s="155">
        <f>IF(N271="nulová",J271,0)</f>
        <v>0</v>
      </c>
      <c r="BJ271" s="20" t="s">
        <v>93</v>
      </c>
      <c r="BK271" s="155">
        <f>ROUND(I271*H271,2)</f>
        <v>0</v>
      </c>
      <c r="BL271" s="20" t="s">
        <v>180</v>
      </c>
      <c r="BM271" s="154" t="s">
        <v>5863</v>
      </c>
    </row>
    <row r="272" spans="2:65" s="35" customFormat="1" ht="16.5" customHeight="1">
      <c r="B272" s="34"/>
      <c r="C272" s="144" t="s">
        <v>1233</v>
      </c>
      <c r="D272" s="144" t="s">
        <v>175</v>
      </c>
      <c r="E272" s="145" t="s">
        <v>5864</v>
      </c>
      <c r="F272" s="146" t="s">
        <v>5865</v>
      </c>
      <c r="G272" s="147" t="s">
        <v>1464</v>
      </c>
      <c r="H272" s="148">
        <v>1</v>
      </c>
      <c r="I272" s="3"/>
      <c r="J272" s="149">
        <f>ROUND(I272*H272,2)</f>
        <v>0</v>
      </c>
      <c r="K272" s="146" t="s">
        <v>1</v>
      </c>
      <c r="L272" s="34"/>
      <c r="M272" s="150" t="s">
        <v>1</v>
      </c>
      <c r="N272" s="151" t="s">
        <v>50</v>
      </c>
      <c r="P272" s="152">
        <f>O272*H272</f>
        <v>0</v>
      </c>
      <c r="Q272" s="152">
        <v>0</v>
      </c>
      <c r="R272" s="152">
        <f>Q272*H272</f>
        <v>0</v>
      </c>
      <c r="S272" s="152">
        <v>0</v>
      </c>
      <c r="T272" s="153">
        <f>S272*H272</f>
        <v>0</v>
      </c>
      <c r="AR272" s="154" t="s">
        <v>180</v>
      </c>
      <c r="AT272" s="154" t="s">
        <v>175</v>
      </c>
      <c r="AU272" s="154" t="s">
        <v>95</v>
      </c>
      <c r="AY272" s="20" t="s">
        <v>173</v>
      </c>
      <c r="BE272" s="155">
        <f>IF(N272="základní",J272,0)</f>
        <v>0</v>
      </c>
      <c r="BF272" s="155">
        <f>IF(N272="snížená",J272,0)</f>
        <v>0</v>
      </c>
      <c r="BG272" s="155">
        <f>IF(N272="zákl. přenesená",J272,0)</f>
        <v>0</v>
      </c>
      <c r="BH272" s="155">
        <f>IF(N272="sníž. přenesená",J272,0)</f>
        <v>0</v>
      </c>
      <c r="BI272" s="155">
        <f>IF(N272="nulová",J272,0)</f>
        <v>0</v>
      </c>
      <c r="BJ272" s="20" t="s">
        <v>93</v>
      </c>
      <c r="BK272" s="155">
        <f>ROUND(I272*H272,2)</f>
        <v>0</v>
      </c>
      <c r="BL272" s="20" t="s">
        <v>180</v>
      </c>
      <c r="BM272" s="154" t="s">
        <v>5866</v>
      </c>
    </row>
    <row r="273" spans="2:65" s="35" customFormat="1" ht="16.5" customHeight="1">
      <c r="B273" s="34"/>
      <c r="C273" s="144" t="s">
        <v>1245</v>
      </c>
      <c r="D273" s="144" t="s">
        <v>175</v>
      </c>
      <c r="E273" s="145" t="s">
        <v>5867</v>
      </c>
      <c r="F273" s="146" t="s">
        <v>5868</v>
      </c>
      <c r="G273" s="147" t="s">
        <v>1464</v>
      </c>
      <c r="H273" s="148">
        <v>4</v>
      </c>
      <c r="I273" s="3"/>
      <c r="J273" s="149">
        <f>ROUND(I273*H273,2)</f>
        <v>0</v>
      </c>
      <c r="K273" s="146" t="s">
        <v>1</v>
      </c>
      <c r="L273" s="34"/>
      <c r="M273" s="150" t="s">
        <v>1</v>
      </c>
      <c r="N273" s="151" t="s">
        <v>50</v>
      </c>
      <c r="P273" s="152">
        <f>O273*H273</f>
        <v>0</v>
      </c>
      <c r="Q273" s="152">
        <v>0</v>
      </c>
      <c r="R273" s="152">
        <f>Q273*H273</f>
        <v>0</v>
      </c>
      <c r="S273" s="152">
        <v>0</v>
      </c>
      <c r="T273" s="153">
        <f>S273*H273</f>
        <v>0</v>
      </c>
      <c r="AR273" s="154" t="s">
        <v>180</v>
      </c>
      <c r="AT273" s="154" t="s">
        <v>175</v>
      </c>
      <c r="AU273" s="154" t="s">
        <v>95</v>
      </c>
      <c r="AY273" s="20" t="s">
        <v>173</v>
      </c>
      <c r="BE273" s="155">
        <f>IF(N273="základní",J273,0)</f>
        <v>0</v>
      </c>
      <c r="BF273" s="155">
        <f>IF(N273="snížená",J273,0)</f>
        <v>0</v>
      </c>
      <c r="BG273" s="155">
        <f>IF(N273="zákl. přenesená",J273,0)</f>
        <v>0</v>
      </c>
      <c r="BH273" s="155">
        <f>IF(N273="sníž. přenesená",J273,0)</f>
        <v>0</v>
      </c>
      <c r="BI273" s="155">
        <f>IF(N273="nulová",J273,0)</f>
        <v>0</v>
      </c>
      <c r="BJ273" s="20" t="s">
        <v>93</v>
      </c>
      <c r="BK273" s="155">
        <f>ROUND(I273*H273,2)</f>
        <v>0</v>
      </c>
      <c r="BL273" s="20" t="s">
        <v>180</v>
      </c>
      <c r="BM273" s="154" t="s">
        <v>5869</v>
      </c>
    </row>
    <row r="274" spans="2:65" s="35" customFormat="1" ht="19.5">
      <c r="B274" s="34"/>
      <c r="D274" s="161" t="s">
        <v>371</v>
      </c>
      <c r="F274" s="187" t="s">
        <v>5870</v>
      </c>
      <c r="L274" s="34"/>
      <c r="M274" s="158"/>
      <c r="T274" s="62"/>
      <c r="AT274" s="20" t="s">
        <v>371</v>
      </c>
      <c r="AU274" s="20" t="s">
        <v>95</v>
      </c>
    </row>
    <row r="275" spans="2:65" s="35" customFormat="1" ht="16.5" customHeight="1">
      <c r="B275" s="34"/>
      <c r="C275" s="144" t="s">
        <v>1249</v>
      </c>
      <c r="D275" s="144" t="s">
        <v>175</v>
      </c>
      <c r="E275" s="145" t="s">
        <v>5871</v>
      </c>
      <c r="F275" s="146" t="s">
        <v>5721</v>
      </c>
      <c r="G275" s="147" t="s">
        <v>3387</v>
      </c>
      <c r="H275" s="148">
        <v>20</v>
      </c>
      <c r="I275" s="3"/>
      <c r="J275" s="149">
        <f>ROUND(I275*H275,2)</f>
        <v>0</v>
      </c>
      <c r="K275" s="146" t="s">
        <v>1</v>
      </c>
      <c r="L275" s="34"/>
      <c r="M275" s="150" t="s">
        <v>1</v>
      </c>
      <c r="N275" s="151" t="s">
        <v>50</v>
      </c>
      <c r="P275" s="152">
        <f>O275*H275</f>
        <v>0</v>
      </c>
      <c r="Q275" s="152">
        <v>0</v>
      </c>
      <c r="R275" s="152">
        <f>Q275*H275</f>
        <v>0</v>
      </c>
      <c r="S275" s="152">
        <v>0</v>
      </c>
      <c r="T275" s="153">
        <f>S275*H275</f>
        <v>0</v>
      </c>
      <c r="AR275" s="154" t="s">
        <v>180</v>
      </c>
      <c r="AT275" s="154" t="s">
        <v>175</v>
      </c>
      <c r="AU275" s="154" t="s">
        <v>95</v>
      </c>
      <c r="AY275" s="20" t="s">
        <v>173</v>
      </c>
      <c r="BE275" s="155">
        <f>IF(N275="základní",J275,0)</f>
        <v>0</v>
      </c>
      <c r="BF275" s="155">
        <f>IF(N275="snížená",J275,0)</f>
        <v>0</v>
      </c>
      <c r="BG275" s="155">
        <f>IF(N275="zákl. přenesená",J275,0)</f>
        <v>0</v>
      </c>
      <c r="BH275" s="155">
        <f>IF(N275="sníž. přenesená",J275,0)</f>
        <v>0</v>
      </c>
      <c r="BI275" s="155">
        <f>IF(N275="nulová",J275,0)</f>
        <v>0</v>
      </c>
      <c r="BJ275" s="20" t="s">
        <v>93</v>
      </c>
      <c r="BK275" s="155">
        <f>ROUND(I275*H275,2)</f>
        <v>0</v>
      </c>
      <c r="BL275" s="20" t="s">
        <v>180</v>
      </c>
      <c r="BM275" s="154" t="s">
        <v>5872</v>
      </c>
    </row>
    <row r="276" spans="2:65" s="35" customFormat="1" ht="16.5" customHeight="1">
      <c r="B276" s="34"/>
      <c r="C276" s="144" t="s">
        <v>1283</v>
      </c>
      <c r="D276" s="144" t="s">
        <v>175</v>
      </c>
      <c r="E276" s="145" t="s">
        <v>5873</v>
      </c>
      <c r="F276" s="146" t="s">
        <v>2115</v>
      </c>
      <c r="G276" s="147" t="s">
        <v>524</v>
      </c>
      <c r="H276" s="148">
        <v>1</v>
      </c>
      <c r="I276" s="3"/>
      <c r="J276" s="149">
        <f>ROUND(I276*H276,2)</f>
        <v>0</v>
      </c>
      <c r="K276" s="146" t="s">
        <v>1</v>
      </c>
      <c r="L276" s="34"/>
      <c r="M276" s="150" t="s">
        <v>1</v>
      </c>
      <c r="N276" s="151" t="s">
        <v>50</v>
      </c>
      <c r="P276" s="152">
        <f>O276*H276</f>
        <v>0</v>
      </c>
      <c r="Q276" s="152">
        <v>0</v>
      </c>
      <c r="R276" s="152">
        <f>Q276*H276</f>
        <v>0</v>
      </c>
      <c r="S276" s="152">
        <v>0</v>
      </c>
      <c r="T276" s="153">
        <f>S276*H276</f>
        <v>0</v>
      </c>
      <c r="AR276" s="154" t="s">
        <v>180</v>
      </c>
      <c r="AT276" s="154" t="s">
        <v>175</v>
      </c>
      <c r="AU276" s="154" t="s">
        <v>95</v>
      </c>
      <c r="AY276" s="20" t="s">
        <v>173</v>
      </c>
      <c r="BE276" s="155">
        <f>IF(N276="základní",J276,0)</f>
        <v>0</v>
      </c>
      <c r="BF276" s="155">
        <f>IF(N276="snížená",J276,0)</f>
        <v>0</v>
      </c>
      <c r="BG276" s="155">
        <f>IF(N276="zákl. přenesená",J276,0)</f>
        <v>0</v>
      </c>
      <c r="BH276" s="155">
        <f>IF(N276="sníž. přenesená",J276,0)</f>
        <v>0</v>
      </c>
      <c r="BI276" s="155">
        <f>IF(N276="nulová",J276,0)</f>
        <v>0</v>
      </c>
      <c r="BJ276" s="20" t="s">
        <v>93</v>
      </c>
      <c r="BK276" s="155">
        <f>ROUND(I276*H276,2)</f>
        <v>0</v>
      </c>
      <c r="BL276" s="20" t="s">
        <v>180</v>
      </c>
      <c r="BM276" s="154" t="s">
        <v>5874</v>
      </c>
    </row>
    <row r="277" spans="2:65" s="35" customFormat="1" ht="16.5" customHeight="1">
      <c r="B277" s="34"/>
      <c r="C277" s="144" t="s">
        <v>1290</v>
      </c>
      <c r="D277" s="144" t="s">
        <v>175</v>
      </c>
      <c r="E277" s="145" t="s">
        <v>5875</v>
      </c>
      <c r="F277" s="146" t="s">
        <v>5876</v>
      </c>
      <c r="G277" s="147" t="s">
        <v>586</v>
      </c>
      <c r="H277" s="148">
        <v>561</v>
      </c>
      <c r="I277" s="3"/>
      <c r="J277" s="149">
        <f>ROUND(I277*H277,2)</f>
        <v>0</v>
      </c>
      <c r="K277" s="146" t="s">
        <v>1</v>
      </c>
      <c r="L277" s="34"/>
      <c r="M277" s="150" t="s">
        <v>1</v>
      </c>
      <c r="N277" s="151" t="s">
        <v>50</v>
      </c>
      <c r="P277" s="152">
        <f>O277*H277</f>
        <v>0</v>
      </c>
      <c r="Q277" s="152">
        <v>0</v>
      </c>
      <c r="R277" s="152">
        <f>Q277*H277</f>
        <v>0</v>
      </c>
      <c r="S277" s="152">
        <v>0</v>
      </c>
      <c r="T277" s="153">
        <f>S277*H277</f>
        <v>0</v>
      </c>
      <c r="AR277" s="154" t="s">
        <v>180</v>
      </c>
      <c r="AT277" s="154" t="s">
        <v>175</v>
      </c>
      <c r="AU277" s="154" t="s">
        <v>95</v>
      </c>
      <c r="AY277" s="20" t="s">
        <v>173</v>
      </c>
      <c r="BE277" s="155">
        <f>IF(N277="základní",J277,0)</f>
        <v>0</v>
      </c>
      <c r="BF277" s="155">
        <f>IF(N277="snížená",J277,0)</f>
        <v>0</v>
      </c>
      <c r="BG277" s="155">
        <f>IF(N277="zákl. přenesená",J277,0)</f>
        <v>0</v>
      </c>
      <c r="BH277" s="155">
        <f>IF(N277="sníž. přenesená",J277,0)</f>
        <v>0</v>
      </c>
      <c r="BI277" s="155">
        <f>IF(N277="nulová",J277,0)</f>
        <v>0</v>
      </c>
      <c r="BJ277" s="20" t="s">
        <v>93</v>
      </c>
      <c r="BK277" s="155">
        <f>ROUND(I277*H277,2)</f>
        <v>0</v>
      </c>
      <c r="BL277" s="20" t="s">
        <v>180</v>
      </c>
      <c r="BM277" s="154" t="s">
        <v>5877</v>
      </c>
    </row>
    <row r="278" spans="2:65" s="35" customFormat="1" ht="19.5">
      <c r="B278" s="34"/>
      <c r="D278" s="161" t="s">
        <v>371</v>
      </c>
      <c r="F278" s="187" t="s">
        <v>5878</v>
      </c>
      <c r="L278" s="34"/>
      <c r="M278" s="158"/>
      <c r="T278" s="62"/>
      <c r="AT278" s="20" t="s">
        <v>371</v>
      </c>
      <c r="AU278" s="20" t="s">
        <v>95</v>
      </c>
    </row>
    <row r="279" spans="2:65" s="35" customFormat="1" ht="21.75" customHeight="1">
      <c r="B279" s="34"/>
      <c r="C279" s="144" t="s">
        <v>1301</v>
      </c>
      <c r="D279" s="144" t="s">
        <v>175</v>
      </c>
      <c r="E279" s="145" t="s">
        <v>5879</v>
      </c>
      <c r="F279" s="146" t="s">
        <v>5880</v>
      </c>
      <c r="G279" s="147" t="s">
        <v>586</v>
      </c>
      <c r="H279" s="148">
        <v>561</v>
      </c>
      <c r="I279" s="3"/>
      <c r="J279" s="149">
        <f>ROUND(I279*H279,2)</f>
        <v>0</v>
      </c>
      <c r="K279" s="146" t="s">
        <v>1</v>
      </c>
      <c r="L279" s="34"/>
      <c r="M279" s="150" t="s">
        <v>1</v>
      </c>
      <c r="N279" s="151" t="s">
        <v>50</v>
      </c>
      <c r="P279" s="152">
        <f>O279*H279</f>
        <v>0</v>
      </c>
      <c r="Q279" s="152">
        <v>0</v>
      </c>
      <c r="R279" s="152">
        <f>Q279*H279</f>
        <v>0</v>
      </c>
      <c r="S279" s="152">
        <v>0</v>
      </c>
      <c r="T279" s="153">
        <f>S279*H279</f>
        <v>0</v>
      </c>
      <c r="AR279" s="154" t="s">
        <v>180</v>
      </c>
      <c r="AT279" s="154" t="s">
        <v>175</v>
      </c>
      <c r="AU279" s="154" t="s">
        <v>95</v>
      </c>
      <c r="AY279" s="20" t="s">
        <v>173</v>
      </c>
      <c r="BE279" s="155">
        <f>IF(N279="základní",J279,0)</f>
        <v>0</v>
      </c>
      <c r="BF279" s="155">
        <f>IF(N279="snížená",J279,0)</f>
        <v>0</v>
      </c>
      <c r="BG279" s="155">
        <f>IF(N279="zákl. přenesená",J279,0)</f>
        <v>0</v>
      </c>
      <c r="BH279" s="155">
        <f>IF(N279="sníž. přenesená",J279,0)</f>
        <v>0</v>
      </c>
      <c r="BI279" s="155">
        <f>IF(N279="nulová",J279,0)</f>
        <v>0</v>
      </c>
      <c r="BJ279" s="20" t="s">
        <v>93</v>
      </c>
      <c r="BK279" s="155">
        <f>ROUND(I279*H279,2)</f>
        <v>0</v>
      </c>
      <c r="BL279" s="20" t="s">
        <v>180</v>
      </c>
      <c r="BM279" s="154" t="s">
        <v>5881</v>
      </c>
    </row>
    <row r="280" spans="2:65" s="35" customFormat="1" ht="19.5">
      <c r="B280" s="34"/>
      <c r="D280" s="161" t="s">
        <v>371</v>
      </c>
      <c r="F280" s="187" t="s">
        <v>5882</v>
      </c>
      <c r="L280" s="34"/>
      <c r="M280" s="158"/>
      <c r="T280" s="62"/>
      <c r="AT280" s="20" t="s">
        <v>371</v>
      </c>
      <c r="AU280" s="20" t="s">
        <v>95</v>
      </c>
    </row>
    <row r="281" spans="2:65" s="35" customFormat="1" ht="16.5" customHeight="1">
      <c r="B281" s="34"/>
      <c r="C281" s="144" t="s">
        <v>1307</v>
      </c>
      <c r="D281" s="144" t="s">
        <v>175</v>
      </c>
      <c r="E281" s="145" t="s">
        <v>5883</v>
      </c>
      <c r="F281" s="146" t="s">
        <v>5884</v>
      </c>
      <c r="G281" s="147" t="s">
        <v>1464</v>
      </c>
      <c r="H281" s="148">
        <v>1</v>
      </c>
      <c r="I281" s="3"/>
      <c r="J281" s="149">
        <f>ROUND(I281*H281,2)</f>
        <v>0</v>
      </c>
      <c r="K281" s="146" t="s">
        <v>1</v>
      </c>
      <c r="L281" s="34"/>
      <c r="M281" s="150" t="s">
        <v>1</v>
      </c>
      <c r="N281" s="151" t="s">
        <v>50</v>
      </c>
      <c r="P281" s="152">
        <f>O281*H281</f>
        <v>0</v>
      </c>
      <c r="Q281" s="152">
        <v>0</v>
      </c>
      <c r="R281" s="152">
        <f>Q281*H281</f>
        <v>0</v>
      </c>
      <c r="S281" s="152">
        <v>0</v>
      </c>
      <c r="T281" s="153">
        <f>S281*H281</f>
        <v>0</v>
      </c>
      <c r="AR281" s="154" t="s">
        <v>180</v>
      </c>
      <c r="AT281" s="154" t="s">
        <v>175</v>
      </c>
      <c r="AU281" s="154" t="s">
        <v>95</v>
      </c>
      <c r="AY281" s="20" t="s">
        <v>173</v>
      </c>
      <c r="BE281" s="155">
        <f>IF(N281="základní",J281,0)</f>
        <v>0</v>
      </c>
      <c r="BF281" s="155">
        <f>IF(N281="snížená",J281,0)</f>
        <v>0</v>
      </c>
      <c r="BG281" s="155">
        <f>IF(N281="zákl. přenesená",J281,0)</f>
        <v>0</v>
      </c>
      <c r="BH281" s="155">
        <f>IF(N281="sníž. přenesená",J281,0)</f>
        <v>0</v>
      </c>
      <c r="BI281" s="155">
        <f>IF(N281="nulová",J281,0)</f>
        <v>0</v>
      </c>
      <c r="BJ281" s="20" t="s">
        <v>93</v>
      </c>
      <c r="BK281" s="155">
        <f>ROUND(I281*H281,2)</f>
        <v>0</v>
      </c>
      <c r="BL281" s="20" t="s">
        <v>180</v>
      </c>
      <c r="BM281" s="154" t="s">
        <v>5885</v>
      </c>
    </row>
    <row r="282" spans="2:65" s="35" customFormat="1" ht="24.2" customHeight="1">
      <c r="B282" s="34"/>
      <c r="C282" s="144" t="s">
        <v>1326</v>
      </c>
      <c r="D282" s="144" t="s">
        <v>175</v>
      </c>
      <c r="E282" s="145" t="s">
        <v>5886</v>
      </c>
      <c r="F282" s="146" t="s">
        <v>5887</v>
      </c>
      <c r="G282" s="147" t="s">
        <v>1464</v>
      </c>
      <c r="H282" s="148">
        <v>1</v>
      </c>
      <c r="I282" s="3"/>
      <c r="J282" s="149">
        <f>ROUND(I282*H282,2)</f>
        <v>0</v>
      </c>
      <c r="K282" s="146" t="s">
        <v>1</v>
      </c>
      <c r="L282" s="34"/>
      <c r="M282" s="150" t="s">
        <v>1</v>
      </c>
      <c r="N282" s="151" t="s">
        <v>50</v>
      </c>
      <c r="P282" s="152">
        <f>O282*H282</f>
        <v>0</v>
      </c>
      <c r="Q282" s="152">
        <v>0</v>
      </c>
      <c r="R282" s="152">
        <f>Q282*H282</f>
        <v>0</v>
      </c>
      <c r="S282" s="152">
        <v>0</v>
      </c>
      <c r="T282" s="153">
        <f>S282*H282</f>
        <v>0</v>
      </c>
      <c r="AR282" s="154" t="s">
        <v>180</v>
      </c>
      <c r="AT282" s="154" t="s">
        <v>175</v>
      </c>
      <c r="AU282" s="154" t="s">
        <v>95</v>
      </c>
      <c r="AY282" s="20" t="s">
        <v>173</v>
      </c>
      <c r="BE282" s="155">
        <f>IF(N282="základní",J282,0)</f>
        <v>0</v>
      </c>
      <c r="BF282" s="155">
        <f>IF(N282="snížená",J282,0)</f>
        <v>0</v>
      </c>
      <c r="BG282" s="155">
        <f>IF(N282="zákl. přenesená",J282,0)</f>
        <v>0</v>
      </c>
      <c r="BH282" s="155">
        <f>IF(N282="sníž. přenesená",J282,0)</f>
        <v>0</v>
      </c>
      <c r="BI282" s="155">
        <f>IF(N282="nulová",J282,0)</f>
        <v>0</v>
      </c>
      <c r="BJ282" s="20" t="s">
        <v>93</v>
      </c>
      <c r="BK282" s="155">
        <f>ROUND(I282*H282,2)</f>
        <v>0</v>
      </c>
      <c r="BL282" s="20" t="s">
        <v>180</v>
      </c>
      <c r="BM282" s="154" t="s">
        <v>5888</v>
      </c>
    </row>
    <row r="283" spans="2:65" s="35" customFormat="1" ht="48.75">
      <c r="B283" s="34"/>
      <c r="D283" s="161" t="s">
        <v>371</v>
      </c>
      <c r="F283" s="187" t="s">
        <v>5889</v>
      </c>
      <c r="L283" s="34"/>
      <c r="M283" s="158"/>
      <c r="T283" s="62"/>
      <c r="AT283" s="20" t="s">
        <v>371</v>
      </c>
      <c r="AU283" s="20" t="s">
        <v>95</v>
      </c>
    </row>
    <row r="284" spans="2:65" s="35" customFormat="1" ht="16.5" customHeight="1">
      <c r="B284" s="34"/>
      <c r="C284" s="144" t="s">
        <v>1335</v>
      </c>
      <c r="D284" s="144" t="s">
        <v>175</v>
      </c>
      <c r="E284" s="145" t="s">
        <v>5890</v>
      </c>
      <c r="F284" s="146" t="s">
        <v>5891</v>
      </c>
      <c r="G284" s="147" t="s">
        <v>1464</v>
      </c>
      <c r="H284" s="148">
        <v>47</v>
      </c>
      <c r="I284" s="3"/>
      <c r="J284" s="149">
        <f>ROUND(I284*H284,2)</f>
        <v>0</v>
      </c>
      <c r="K284" s="146" t="s">
        <v>1</v>
      </c>
      <c r="L284" s="34"/>
      <c r="M284" s="150" t="s">
        <v>1</v>
      </c>
      <c r="N284" s="151" t="s">
        <v>50</v>
      </c>
      <c r="P284" s="152">
        <f>O284*H284</f>
        <v>0</v>
      </c>
      <c r="Q284" s="152">
        <v>0</v>
      </c>
      <c r="R284" s="152">
        <f>Q284*H284</f>
        <v>0</v>
      </c>
      <c r="S284" s="152">
        <v>0</v>
      </c>
      <c r="T284" s="153">
        <f>S284*H284</f>
        <v>0</v>
      </c>
      <c r="AR284" s="154" t="s">
        <v>180</v>
      </c>
      <c r="AT284" s="154" t="s">
        <v>175</v>
      </c>
      <c r="AU284" s="154" t="s">
        <v>95</v>
      </c>
      <c r="AY284" s="20" t="s">
        <v>173</v>
      </c>
      <c r="BE284" s="155">
        <f>IF(N284="základní",J284,0)</f>
        <v>0</v>
      </c>
      <c r="BF284" s="155">
        <f>IF(N284="snížená",J284,0)</f>
        <v>0</v>
      </c>
      <c r="BG284" s="155">
        <f>IF(N284="zákl. přenesená",J284,0)</f>
        <v>0</v>
      </c>
      <c r="BH284" s="155">
        <f>IF(N284="sníž. přenesená",J284,0)</f>
        <v>0</v>
      </c>
      <c r="BI284" s="155">
        <f>IF(N284="nulová",J284,0)</f>
        <v>0</v>
      </c>
      <c r="BJ284" s="20" t="s">
        <v>93</v>
      </c>
      <c r="BK284" s="155">
        <f>ROUND(I284*H284,2)</f>
        <v>0</v>
      </c>
      <c r="BL284" s="20" t="s">
        <v>180</v>
      </c>
      <c r="BM284" s="154" t="s">
        <v>5892</v>
      </c>
    </row>
    <row r="285" spans="2:65" s="35" customFormat="1" ht="29.25">
      <c r="B285" s="34"/>
      <c r="D285" s="161" t="s">
        <v>371</v>
      </c>
      <c r="F285" s="187" t="s">
        <v>5893</v>
      </c>
      <c r="L285" s="34"/>
      <c r="M285" s="158"/>
      <c r="T285" s="62"/>
      <c r="AT285" s="20" t="s">
        <v>371</v>
      </c>
      <c r="AU285" s="20" t="s">
        <v>95</v>
      </c>
    </row>
    <row r="286" spans="2:65" s="35" customFormat="1" ht="21.75" customHeight="1">
      <c r="B286" s="34"/>
      <c r="C286" s="144" t="s">
        <v>1350</v>
      </c>
      <c r="D286" s="144" t="s">
        <v>175</v>
      </c>
      <c r="E286" s="145" t="s">
        <v>5894</v>
      </c>
      <c r="F286" s="146" t="s">
        <v>5895</v>
      </c>
      <c r="G286" s="147" t="s">
        <v>1464</v>
      </c>
      <c r="H286" s="148">
        <v>1</v>
      </c>
      <c r="I286" s="3"/>
      <c r="J286" s="149">
        <f>ROUND(I286*H286,2)</f>
        <v>0</v>
      </c>
      <c r="K286" s="146" t="s">
        <v>1</v>
      </c>
      <c r="L286" s="34"/>
      <c r="M286" s="150" t="s">
        <v>1</v>
      </c>
      <c r="N286" s="151" t="s">
        <v>50</v>
      </c>
      <c r="P286" s="152">
        <f>O286*H286</f>
        <v>0</v>
      </c>
      <c r="Q286" s="152">
        <v>0</v>
      </c>
      <c r="R286" s="152">
        <f>Q286*H286</f>
        <v>0</v>
      </c>
      <c r="S286" s="152">
        <v>0</v>
      </c>
      <c r="T286" s="153">
        <f>S286*H286</f>
        <v>0</v>
      </c>
      <c r="AR286" s="154" t="s">
        <v>180</v>
      </c>
      <c r="AT286" s="154" t="s">
        <v>175</v>
      </c>
      <c r="AU286" s="154" t="s">
        <v>95</v>
      </c>
      <c r="AY286" s="20" t="s">
        <v>173</v>
      </c>
      <c r="BE286" s="155">
        <f>IF(N286="základní",J286,0)</f>
        <v>0</v>
      </c>
      <c r="BF286" s="155">
        <f>IF(N286="snížená",J286,0)</f>
        <v>0</v>
      </c>
      <c r="BG286" s="155">
        <f>IF(N286="zákl. přenesená",J286,0)</f>
        <v>0</v>
      </c>
      <c r="BH286" s="155">
        <f>IF(N286="sníž. přenesená",J286,0)</f>
        <v>0</v>
      </c>
      <c r="BI286" s="155">
        <f>IF(N286="nulová",J286,0)</f>
        <v>0</v>
      </c>
      <c r="BJ286" s="20" t="s">
        <v>93</v>
      </c>
      <c r="BK286" s="155">
        <f>ROUND(I286*H286,2)</f>
        <v>0</v>
      </c>
      <c r="BL286" s="20" t="s">
        <v>180</v>
      </c>
      <c r="BM286" s="154" t="s">
        <v>5896</v>
      </c>
    </row>
    <row r="287" spans="2:65" s="35" customFormat="1" ht="19.5">
      <c r="B287" s="34"/>
      <c r="D287" s="161" t="s">
        <v>371</v>
      </c>
      <c r="F287" s="187" t="s">
        <v>5897</v>
      </c>
      <c r="L287" s="34"/>
      <c r="M287" s="158"/>
      <c r="T287" s="62"/>
      <c r="AT287" s="20" t="s">
        <v>371</v>
      </c>
      <c r="AU287" s="20" t="s">
        <v>95</v>
      </c>
    </row>
    <row r="288" spans="2:65" s="133" customFormat="1" ht="22.9" customHeight="1">
      <c r="B288" s="132"/>
      <c r="D288" s="134" t="s">
        <v>84</v>
      </c>
      <c r="E288" s="142" t="s">
        <v>4601</v>
      </c>
      <c r="F288" s="142" t="s">
        <v>5898</v>
      </c>
      <c r="J288" s="143">
        <f>BK288</f>
        <v>0</v>
      </c>
      <c r="L288" s="132"/>
      <c r="M288" s="137"/>
      <c r="P288" s="138">
        <f>SUM(P289:P306)</f>
        <v>0</v>
      </c>
      <c r="R288" s="138">
        <f>SUM(R289:R306)</f>
        <v>0</v>
      </c>
      <c r="T288" s="139">
        <f>SUM(T289:T306)</f>
        <v>0</v>
      </c>
      <c r="AR288" s="134" t="s">
        <v>93</v>
      </c>
      <c r="AT288" s="140" t="s">
        <v>84</v>
      </c>
      <c r="AU288" s="140" t="s">
        <v>93</v>
      </c>
      <c r="AY288" s="134" t="s">
        <v>173</v>
      </c>
      <c r="BK288" s="141">
        <f>SUM(BK289:BK306)</f>
        <v>0</v>
      </c>
    </row>
    <row r="289" spans="2:65" s="35" customFormat="1" ht="24.2" customHeight="1">
      <c r="B289" s="34"/>
      <c r="C289" s="144" t="s">
        <v>1399</v>
      </c>
      <c r="D289" s="144" t="s">
        <v>175</v>
      </c>
      <c r="E289" s="145" t="s">
        <v>5899</v>
      </c>
      <c r="F289" s="146" t="s">
        <v>5900</v>
      </c>
      <c r="G289" s="147" t="s">
        <v>1464</v>
      </c>
      <c r="H289" s="148">
        <v>2</v>
      </c>
      <c r="I289" s="3"/>
      <c r="J289" s="149">
        <f>ROUND(I289*H289,2)</f>
        <v>0</v>
      </c>
      <c r="K289" s="146" t="s">
        <v>1</v>
      </c>
      <c r="L289" s="34"/>
      <c r="M289" s="150" t="s">
        <v>1</v>
      </c>
      <c r="N289" s="151" t="s">
        <v>50</v>
      </c>
      <c r="P289" s="152">
        <f>O289*H289</f>
        <v>0</v>
      </c>
      <c r="Q289" s="152">
        <v>0</v>
      </c>
      <c r="R289" s="152">
        <f>Q289*H289</f>
        <v>0</v>
      </c>
      <c r="S289" s="152">
        <v>0</v>
      </c>
      <c r="T289" s="153">
        <f>S289*H289</f>
        <v>0</v>
      </c>
      <c r="AR289" s="154" t="s">
        <v>180</v>
      </c>
      <c r="AT289" s="154" t="s">
        <v>175</v>
      </c>
      <c r="AU289" s="154" t="s">
        <v>95</v>
      </c>
      <c r="AY289" s="20" t="s">
        <v>173</v>
      </c>
      <c r="BE289" s="155">
        <f>IF(N289="základní",J289,0)</f>
        <v>0</v>
      </c>
      <c r="BF289" s="155">
        <f>IF(N289="snížená",J289,0)</f>
        <v>0</v>
      </c>
      <c r="BG289" s="155">
        <f>IF(N289="zákl. přenesená",J289,0)</f>
        <v>0</v>
      </c>
      <c r="BH289" s="155">
        <f>IF(N289="sníž. přenesená",J289,0)</f>
        <v>0</v>
      </c>
      <c r="BI289" s="155">
        <f>IF(N289="nulová",J289,0)</f>
        <v>0</v>
      </c>
      <c r="BJ289" s="20" t="s">
        <v>93</v>
      </c>
      <c r="BK289" s="155">
        <f>ROUND(I289*H289,2)</f>
        <v>0</v>
      </c>
      <c r="BL289" s="20" t="s">
        <v>180</v>
      </c>
      <c r="BM289" s="154" t="s">
        <v>5901</v>
      </c>
    </row>
    <row r="290" spans="2:65" s="35" customFormat="1" ht="48.75">
      <c r="B290" s="34"/>
      <c r="D290" s="161" t="s">
        <v>371</v>
      </c>
      <c r="F290" s="187" t="s">
        <v>5902</v>
      </c>
      <c r="L290" s="34"/>
      <c r="M290" s="158"/>
      <c r="T290" s="62"/>
      <c r="AT290" s="20" t="s">
        <v>371</v>
      </c>
      <c r="AU290" s="20" t="s">
        <v>95</v>
      </c>
    </row>
    <row r="291" spans="2:65" s="35" customFormat="1" ht="24.2" customHeight="1">
      <c r="B291" s="34"/>
      <c r="C291" s="144" t="s">
        <v>1403</v>
      </c>
      <c r="D291" s="144" t="s">
        <v>175</v>
      </c>
      <c r="E291" s="145" t="s">
        <v>5903</v>
      </c>
      <c r="F291" s="146" t="s">
        <v>5904</v>
      </c>
      <c r="G291" s="147" t="s">
        <v>1464</v>
      </c>
      <c r="H291" s="148">
        <v>1</v>
      </c>
      <c r="I291" s="3"/>
      <c r="J291" s="149">
        <f>ROUND(I291*H291,2)</f>
        <v>0</v>
      </c>
      <c r="K291" s="146" t="s">
        <v>1</v>
      </c>
      <c r="L291" s="34"/>
      <c r="M291" s="150" t="s">
        <v>1</v>
      </c>
      <c r="N291" s="151" t="s">
        <v>50</v>
      </c>
      <c r="P291" s="152">
        <f>O291*H291</f>
        <v>0</v>
      </c>
      <c r="Q291" s="152">
        <v>0</v>
      </c>
      <c r="R291" s="152">
        <f>Q291*H291</f>
        <v>0</v>
      </c>
      <c r="S291" s="152">
        <v>0</v>
      </c>
      <c r="T291" s="153">
        <f>S291*H291</f>
        <v>0</v>
      </c>
      <c r="AR291" s="154" t="s">
        <v>180</v>
      </c>
      <c r="AT291" s="154" t="s">
        <v>175</v>
      </c>
      <c r="AU291" s="154" t="s">
        <v>95</v>
      </c>
      <c r="AY291" s="20" t="s">
        <v>173</v>
      </c>
      <c r="BE291" s="155">
        <f>IF(N291="základní",J291,0)</f>
        <v>0</v>
      </c>
      <c r="BF291" s="155">
        <f>IF(N291="snížená",J291,0)</f>
        <v>0</v>
      </c>
      <c r="BG291" s="155">
        <f>IF(N291="zákl. přenesená",J291,0)</f>
        <v>0</v>
      </c>
      <c r="BH291" s="155">
        <f>IF(N291="sníž. přenesená",J291,0)</f>
        <v>0</v>
      </c>
      <c r="BI291" s="155">
        <f>IF(N291="nulová",J291,0)</f>
        <v>0</v>
      </c>
      <c r="BJ291" s="20" t="s">
        <v>93</v>
      </c>
      <c r="BK291" s="155">
        <f>ROUND(I291*H291,2)</f>
        <v>0</v>
      </c>
      <c r="BL291" s="20" t="s">
        <v>180</v>
      </c>
      <c r="BM291" s="154" t="s">
        <v>5905</v>
      </c>
    </row>
    <row r="292" spans="2:65" s="35" customFormat="1" ht="29.25">
      <c r="B292" s="34"/>
      <c r="D292" s="161" t="s">
        <v>371</v>
      </c>
      <c r="F292" s="187" t="s">
        <v>5906</v>
      </c>
      <c r="L292" s="34"/>
      <c r="M292" s="158"/>
      <c r="T292" s="62"/>
      <c r="AT292" s="20" t="s">
        <v>371</v>
      </c>
      <c r="AU292" s="20" t="s">
        <v>95</v>
      </c>
    </row>
    <row r="293" spans="2:65" s="35" customFormat="1" ht="16.5" customHeight="1">
      <c r="B293" s="34"/>
      <c r="C293" s="144" t="s">
        <v>1408</v>
      </c>
      <c r="D293" s="144" t="s">
        <v>175</v>
      </c>
      <c r="E293" s="145" t="s">
        <v>5907</v>
      </c>
      <c r="F293" s="146" t="s">
        <v>4544</v>
      </c>
      <c r="G293" s="147" t="s">
        <v>1464</v>
      </c>
      <c r="H293" s="148">
        <v>6</v>
      </c>
      <c r="I293" s="3"/>
      <c r="J293" s="149">
        <f t="shared" ref="J293:J305" si="10">ROUND(I293*H293,2)</f>
        <v>0</v>
      </c>
      <c r="K293" s="146" t="s">
        <v>1</v>
      </c>
      <c r="L293" s="34"/>
      <c r="M293" s="150" t="s">
        <v>1</v>
      </c>
      <c r="N293" s="151" t="s">
        <v>50</v>
      </c>
      <c r="P293" s="152">
        <f t="shared" ref="P293:P305" si="11">O293*H293</f>
        <v>0</v>
      </c>
      <c r="Q293" s="152">
        <v>0</v>
      </c>
      <c r="R293" s="152">
        <f t="shared" ref="R293:R305" si="12">Q293*H293</f>
        <v>0</v>
      </c>
      <c r="S293" s="152">
        <v>0</v>
      </c>
      <c r="T293" s="153">
        <f t="shared" ref="T293:T305" si="13">S293*H293</f>
        <v>0</v>
      </c>
      <c r="AR293" s="154" t="s">
        <v>180</v>
      </c>
      <c r="AT293" s="154" t="s">
        <v>175</v>
      </c>
      <c r="AU293" s="154" t="s">
        <v>95</v>
      </c>
      <c r="AY293" s="20" t="s">
        <v>173</v>
      </c>
      <c r="BE293" s="155">
        <f t="shared" ref="BE293:BE305" si="14">IF(N293="základní",J293,0)</f>
        <v>0</v>
      </c>
      <c r="BF293" s="155">
        <f t="shared" ref="BF293:BF305" si="15">IF(N293="snížená",J293,0)</f>
        <v>0</v>
      </c>
      <c r="BG293" s="155">
        <f t="shared" ref="BG293:BG305" si="16">IF(N293="zákl. přenesená",J293,0)</f>
        <v>0</v>
      </c>
      <c r="BH293" s="155">
        <f t="shared" ref="BH293:BH305" si="17">IF(N293="sníž. přenesená",J293,0)</f>
        <v>0</v>
      </c>
      <c r="BI293" s="155">
        <f t="shared" ref="BI293:BI305" si="18">IF(N293="nulová",J293,0)</f>
        <v>0</v>
      </c>
      <c r="BJ293" s="20" t="s">
        <v>93</v>
      </c>
      <c r="BK293" s="155">
        <f t="shared" ref="BK293:BK305" si="19">ROUND(I293*H293,2)</f>
        <v>0</v>
      </c>
      <c r="BL293" s="20" t="s">
        <v>180</v>
      </c>
      <c r="BM293" s="154" t="s">
        <v>5908</v>
      </c>
    </row>
    <row r="294" spans="2:65" s="35" customFormat="1" ht="16.5" customHeight="1">
      <c r="B294" s="34"/>
      <c r="C294" s="144" t="s">
        <v>1413</v>
      </c>
      <c r="D294" s="144" t="s">
        <v>175</v>
      </c>
      <c r="E294" s="145" t="s">
        <v>5909</v>
      </c>
      <c r="F294" s="146" t="s">
        <v>5910</v>
      </c>
      <c r="G294" s="147" t="s">
        <v>1464</v>
      </c>
      <c r="H294" s="148">
        <v>3</v>
      </c>
      <c r="I294" s="3"/>
      <c r="J294" s="149">
        <f t="shared" si="10"/>
        <v>0</v>
      </c>
      <c r="K294" s="146" t="s">
        <v>1</v>
      </c>
      <c r="L294" s="34"/>
      <c r="M294" s="150" t="s">
        <v>1</v>
      </c>
      <c r="N294" s="151" t="s">
        <v>50</v>
      </c>
      <c r="P294" s="152">
        <f t="shared" si="11"/>
        <v>0</v>
      </c>
      <c r="Q294" s="152">
        <v>0</v>
      </c>
      <c r="R294" s="152">
        <f t="shared" si="12"/>
        <v>0</v>
      </c>
      <c r="S294" s="152">
        <v>0</v>
      </c>
      <c r="T294" s="153">
        <f t="shared" si="13"/>
        <v>0</v>
      </c>
      <c r="AR294" s="154" t="s">
        <v>180</v>
      </c>
      <c r="AT294" s="154" t="s">
        <v>175</v>
      </c>
      <c r="AU294" s="154" t="s">
        <v>95</v>
      </c>
      <c r="AY294" s="20" t="s">
        <v>173</v>
      </c>
      <c r="BE294" s="155">
        <f t="shared" si="14"/>
        <v>0</v>
      </c>
      <c r="BF294" s="155">
        <f t="shared" si="15"/>
        <v>0</v>
      </c>
      <c r="BG294" s="155">
        <f t="shared" si="16"/>
        <v>0</v>
      </c>
      <c r="BH294" s="155">
        <f t="shared" si="17"/>
        <v>0</v>
      </c>
      <c r="BI294" s="155">
        <f t="shared" si="18"/>
        <v>0</v>
      </c>
      <c r="BJ294" s="20" t="s">
        <v>93</v>
      </c>
      <c r="BK294" s="155">
        <f t="shared" si="19"/>
        <v>0</v>
      </c>
      <c r="BL294" s="20" t="s">
        <v>180</v>
      </c>
      <c r="BM294" s="154" t="s">
        <v>5911</v>
      </c>
    </row>
    <row r="295" spans="2:65" s="35" customFormat="1" ht="16.5" customHeight="1">
      <c r="B295" s="34"/>
      <c r="C295" s="144" t="s">
        <v>1421</v>
      </c>
      <c r="D295" s="144" t="s">
        <v>175</v>
      </c>
      <c r="E295" s="145" t="s">
        <v>5912</v>
      </c>
      <c r="F295" s="146" t="s">
        <v>4540</v>
      </c>
      <c r="G295" s="147" t="s">
        <v>1464</v>
      </c>
      <c r="H295" s="148">
        <v>2</v>
      </c>
      <c r="I295" s="3"/>
      <c r="J295" s="149">
        <f t="shared" si="10"/>
        <v>0</v>
      </c>
      <c r="K295" s="146" t="s">
        <v>1</v>
      </c>
      <c r="L295" s="34"/>
      <c r="M295" s="150" t="s">
        <v>1</v>
      </c>
      <c r="N295" s="151" t="s">
        <v>50</v>
      </c>
      <c r="P295" s="152">
        <f t="shared" si="11"/>
        <v>0</v>
      </c>
      <c r="Q295" s="152">
        <v>0</v>
      </c>
      <c r="R295" s="152">
        <f t="shared" si="12"/>
        <v>0</v>
      </c>
      <c r="S295" s="152">
        <v>0</v>
      </c>
      <c r="T295" s="153">
        <f t="shared" si="13"/>
        <v>0</v>
      </c>
      <c r="AR295" s="154" t="s">
        <v>180</v>
      </c>
      <c r="AT295" s="154" t="s">
        <v>175</v>
      </c>
      <c r="AU295" s="154" t="s">
        <v>95</v>
      </c>
      <c r="AY295" s="20" t="s">
        <v>173</v>
      </c>
      <c r="BE295" s="155">
        <f t="shared" si="14"/>
        <v>0</v>
      </c>
      <c r="BF295" s="155">
        <f t="shared" si="15"/>
        <v>0</v>
      </c>
      <c r="BG295" s="155">
        <f t="shared" si="16"/>
        <v>0</v>
      </c>
      <c r="BH295" s="155">
        <f t="shared" si="17"/>
        <v>0</v>
      </c>
      <c r="BI295" s="155">
        <f t="shared" si="18"/>
        <v>0</v>
      </c>
      <c r="BJ295" s="20" t="s">
        <v>93</v>
      </c>
      <c r="BK295" s="155">
        <f t="shared" si="19"/>
        <v>0</v>
      </c>
      <c r="BL295" s="20" t="s">
        <v>180</v>
      </c>
      <c r="BM295" s="154" t="s">
        <v>5913</v>
      </c>
    </row>
    <row r="296" spans="2:65" s="35" customFormat="1" ht="16.5" customHeight="1">
      <c r="B296" s="34"/>
      <c r="C296" s="144" t="s">
        <v>1426</v>
      </c>
      <c r="D296" s="144" t="s">
        <v>175</v>
      </c>
      <c r="E296" s="145" t="s">
        <v>5914</v>
      </c>
      <c r="F296" s="146" t="s">
        <v>5915</v>
      </c>
      <c r="G296" s="147" t="s">
        <v>1464</v>
      </c>
      <c r="H296" s="148">
        <v>1</v>
      </c>
      <c r="I296" s="3"/>
      <c r="J296" s="149">
        <f t="shared" si="10"/>
        <v>0</v>
      </c>
      <c r="K296" s="146" t="s">
        <v>1</v>
      </c>
      <c r="L296" s="34"/>
      <c r="M296" s="150" t="s">
        <v>1</v>
      </c>
      <c r="N296" s="151" t="s">
        <v>50</v>
      </c>
      <c r="P296" s="152">
        <f t="shared" si="11"/>
        <v>0</v>
      </c>
      <c r="Q296" s="152">
        <v>0</v>
      </c>
      <c r="R296" s="152">
        <f t="shared" si="12"/>
        <v>0</v>
      </c>
      <c r="S296" s="152">
        <v>0</v>
      </c>
      <c r="T296" s="153">
        <f t="shared" si="13"/>
        <v>0</v>
      </c>
      <c r="AR296" s="154" t="s">
        <v>180</v>
      </c>
      <c r="AT296" s="154" t="s">
        <v>175</v>
      </c>
      <c r="AU296" s="154" t="s">
        <v>95</v>
      </c>
      <c r="AY296" s="20" t="s">
        <v>173</v>
      </c>
      <c r="BE296" s="155">
        <f t="shared" si="14"/>
        <v>0</v>
      </c>
      <c r="BF296" s="155">
        <f t="shared" si="15"/>
        <v>0</v>
      </c>
      <c r="BG296" s="155">
        <f t="shared" si="16"/>
        <v>0</v>
      </c>
      <c r="BH296" s="155">
        <f t="shared" si="17"/>
        <v>0</v>
      </c>
      <c r="BI296" s="155">
        <f t="shared" si="18"/>
        <v>0</v>
      </c>
      <c r="BJ296" s="20" t="s">
        <v>93</v>
      </c>
      <c r="BK296" s="155">
        <f t="shared" si="19"/>
        <v>0</v>
      </c>
      <c r="BL296" s="20" t="s">
        <v>180</v>
      </c>
      <c r="BM296" s="154" t="s">
        <v>5916</v>
      </c>
    </row>
    <row r="297" spans="2:65" s="35" customFormat="1" ht="16.5" customHeight="1">
      <c r="B297" s="34"/>
      <c r="C297" s="144" t="s">
        <v>1431</v>
      </c>
      <c r="D297" s="144" t="s">
        <v>175</v>
      </c>
      <c r="E297" s="145" t="s">
        <v>5917</v>
      </c>
      <c r="F297" s="146" t="s">
        <v>5918</v>
      </c>
      <c r="G297" s="147" t="s">
        <v>1464</v>
      </c>
      <c r="H297" s="148">
        <v>1</v>
      </c>
      <c r="I297" s="3"/>
      <c r="J297" s="149">
        <f t="shared" si="10"/>
        <v>0</v>
      </c>
      <c r="K297" s="146" t="s">
        <v>1</v>
      </c>
      <c r="L297" s="34"/>
      <c r="M297" s="150" t="s">
        <v>1</v>
      </c>
      <c r="N297" s="151" t="s">
        <v>50</v>
      </c>
      <c r="P297" s="152">
        <f t="shared" si="11"/>
        <v>0</v>
      </c>
      <c r="Q297" s="152">
        <v>0</v>
      </c>
      <c r="R297" s="152">
        <f t="shared" si="12"/>
        <v>0</v>
      </c>
      <c r="S297" s="152">
        <v>0</v>
      </c>
      <c r="T297" s="153">
        <f t="shared" si="13"/>
        <v>0</v>
      </c>
      <c r="AR297" s="154" t="s">
        <v>180</v>
      </c>
      <c r="AT297" s="154" t="s">
        <v>175</v>
      </c>
      <c r="AU297" s="154" t="s">
        <v>95</v>
      </c>
      <c r="AY297" s="20" t="s">
        <v>173</v>
      </c>
      <c r="BE297" s="155">
        <f t="shared" si="14"/>
        <v>0</v>
      </c>
      <c r="BF297" s="155">
        <f t="shared" si="15"/>
        <v>0</v>
      </c>
      <c r="BG297" s="155">
        <f t="shared" si="16"/>
        <v>0</v>
      </c>
      <c r="BH297" s="155">
        <f t="shared" si="17"/>
        <v>0</v>
      </c>
      <c r="BI297" s="155">
        <f t="shared" si="18"/>
        <v>0</v>
      </c>
      <c r="BJ297" s="20" t="s">
        <v>93</v>
      </c>
      <c r="BK297" s="155">
        <f t="shared" si="19"/>
        <v>0</v>
      </c>
      <c r="BL297" s="20" t="s">
        <v>180</v>
      </c>
      <c r="BM297" s="154" t="s">
        <v>5919</v>
      </c>
    </row>
    <row r="298" spans="2:65" s="35" customFormat="1" ht="16.5" customHeight="1">
      <c r="B298" s="34"/>
      <c r="C298" s="144" t="s">
        <v>1436</v>
      </c>
      <c r="D298" s="144" t="s">
        <v>175</v>
      </c>
      <c r="E298" s="145" t="s">
        <v>5920</v>
      </c>
      <c r="F298" s="146" t="s">
        <v>5921</v>
      </c>
      <c r="G298" s="147" t="s">
        <v>1464</v>
      </c>
      <c r="H298" s="148">
        <v>1</v>
      </c>
      <c r="I298" s="3"/>
      <c r="J298" s="149">
        <f t="shared" si="10"/>
        <v>0</v>
      </c>
      <c r="K298" s="146" t="s">
        <v>1</v>
      </c>
      <c r="L298" s="34"/>
      <c r="M298" s="150" t="s">
        <v>1</v>
      </c>
      <c r="N298" s="151" t="s">
        <v>50</v>
      </c>
      <c r="P298" s="152">
        <f t="shared" si="11"/>
        <v>0</v>
      </c>
      <c r="Q298" s="152">
        <v>0</v>
      </c>
      <c r="R298" s="152">
        <f t="shared" si="12"/>
        <v>0</v>
      </c>
      <c r="S298" s="152">
        <v>0</v>
      </c>
      <c r="T298" s="153">
        <f t="shared" si="13"/>
        <v>0</v>
      </c>
      <c r="AR298" s="154" t="s">
        <v>180</v>
      </c>
      <c r="AT298" s="154" t="s">
        <v>175</v>
      </c>
      <c r="AU298" s="154" t="s">
        <v>95</v>
      </c>
      <c r="AY298" s="20" t="s">
        <v>173</v>
      </c>
      <c r="BE298" s="155">
        <f t="shared" si="14"/>
        <v>0</v>
      </c>
      <c r="BF298" s="155">
        <f t="shared" si="15"/>
        <v>0</v>
      </c>
      <c r="BG298" s="155">
        <f t="shared" si="16"/>
        <v>0</v>
      </c>
      <c r="BH298" s="155">
        <f t="shared" si="17"/>
        <v>0</v>
      </c>
      <c r="BI298" s="155">
        <f t="shared" si="18"/>
        <v>0</v>
      </c>
      <c r="BJ298" s="20" t="s">
        <v>93</v>
      </c>
      <c r="BK298" s="155">
        <f t="shared" si="19"/>
        <v>0</v>
      </c>
      <c r="BL298" s="20" t="s">
        <v>180</v>
      </c>
      <c r="BM298" s="154" t="s">
        <v>5922</v>
      </c>
    </row>
    <row r="299" spans="2:65" s="35" customFormat="1" ht="16.5" customHeight="1">
      <c r="B299" s="34"/>
      <c r="C299" s="144" t="s">
        <v>1440</v>
      </c>
      <c r="D299" s="144" t="s">
        <v>175</v>
      </c>
      <c r="E299" s="145" t="s">
        <v>5923</v>
      </c>
      <c r="F299" s="146" t="s">
        <v>5924</v>
      </c>
      <c r="G299" s="147" t="s">
        <v>1464</v>
      </c>
      <c r="H299" s="148">
        <v>4</v>
      </c>
      <c r="I299" s="3"/>
      <c r="J299" s="149">
        <f t="shared" si="10"/>
        <v>0</v>
      </c>
      <c r="K299" s="146" t="s">
        <v>1</v>
      </c>
      <c r="L299" s="34"/>
      <c r="M299" s="150" t="s">
        <v>1</v>
      </c>
      <c r="N299" s="151" t="s">
        <v>50</v>
      </c>
      <c r="P299" s="152">
        <f t="shared" si="11"/>
        <v>0</v>
      </c>
      <c r="Q299" s="152">
        <v>0</v>
      </c>
      <c r="R299" s="152">
        <f t="shared" si="12"/>
        <v>0</v>
      </c>
      <c r="S299" s="152">
        <v>0</v>
      </c>
      <c r="T299" s="153">
        <f t="shared" si="13"/>
        <v>0</v>
      </c>
      <c r="AR299" s="154" t="s">
        <v>180</v>
      </c>
      <c r="AT299" s="154" t="s">
        <v>175</v>
      </c>
      <c r="AU299" s="154" t="s">
        <v>95</v>
      </c>
      <c r="AY299" s="20" t="s">
        <v>173</v>
      </c>
      <c r="BE299" s="155">
        <f t="shared" si="14"/>
        <v>0</v>
      </c>
      <c r="BF299" s="155">
        <f t="shared" si="15"/>
        <v>0</v>
      </c>
      <c r="BG299" s="155">
        <f t="shared" si="16"/>
        <v>0</v>
      </c>
      <c r="BH299" s="155">
        <f t="shared" si="17"/>
        <v>0</v>
      </c>
      <c r="BI299" s="155">
        <f t="shared" si="18"/>
        <v>0</v>
      </c>
      <c r="BJ299" s="20" t="s">
        <v>93</v>
      </c>
      <c r="BK299" s="155">
        <f t="shared" si="19"/>
        <v>0</v>
      </c>
      <c r="BL299" s="20" t="s">
        <v>180</v>
      </c>
      <c r="BM299" s="154" t="s">
        <v>5925</v>
      </c>
    </row>
    <row r="300" spans="2:65" s="35" customFormat="1" ht="21.75" customHeight="1">
      <c r="B300" s="34"/>
      <c r="C300" s="144" t="s">
        <v>1446</v>
      </c>
      <c r="D300" s="144" t="s">
        <v>175</v>
      </c>
      <c r="E300" s="145" t="s">
        <v>5926</v>
      </c>
      <c r="F300" s="146" t="s">
        <v>5927</v>
      </c>
      <c r="G300" s="147" t="s">
        <v>1464</v>
      </c>
      <c r="H300" s="148">
        <v>1</v>
      </c>
      <c r="I300" s="3"/>
      <c r="J300" s="149">
        <f t="shared" si="10"/>
        <v>0</v>
      </c>
      <c r="K300" s="146" t="s">
        <v>1</v>
      </c>
      <c r="L300" s="34"/>
      <c r="M300" s="150" t="s">
        <v>1</v>
      </c>
      <c r="N300" s="151" t="s">
        <v>50</v>
      </c>
      <c r="P300" s="152">
        <f t="shared" si="11"/>
        <v>0</v>
      </c>
      <c r="Q300" s="152">
        <v>0</v>
      </c>
      <c r="R300" s="152">
        <f t="shared" si="12"/>
        <v>0</v>
      </c>
      <c r="S300" s="152">
        <v>0</v>
      </c>
      <c r="T300" s="153">
        <f t="shared" si="13"/>
        <v>0</v>
      </c>
      <c r="AR300" s="154" t="s">
        <v>180</v>
      </c>
      <c r="AT300" s="154" t="s">
        <v>175</v>
      </c>
      <c r="AU300" s="154" t="s">
        <v>95</v>
      </c>
      <c r="AY300" s="20" t="s">
        <v>173</v>
      </c>
      <c r="BE300" s="155">
        <f t="shared" si="14"/>
        <v>0</v>
      </c>
      <c r="BF300" s="155">
        <f t="shared" si="15"/>
        <v>0</v>
      </c>
      <c r="BG300" s="155">
        <f t="shared" si="16"/>
        <v>0</v>
      </c>
      <c r="BH300" s="155">
        <f t="shared" si="17"/>
        <v>0</v>
      </c>
      <c r="BI300" s="155">
        <f t="shared" si="18"/>
        <v>0</v>
      </c>
      <c r="BJ300" s="20" t="s">
        <v>93</v>
      </c>
      <c r="BK300" s="155">
        <f t="shared" si="19"/>
        <v>0</v>
      </c>
      <c r="BL300" s="20" t="s">
        <v>180</v>
      </c>
      <c r="BM300" s="154" t="s">
        <v>5928</v>
      </c>
    </row>
    <row r="301" spans="2:65" s="35" customFormat="1" ht="24.2" customHeight="1">
      <c r="B301" s="34"/>
      <c r="C301" s="144" t="s">
        <v>1450</v>
      </c>
      <c r="D301" s="144" t="s">
        <v>175</v>
      </c>
      <c r="E301" s="145" t="s">
        <v>5929</v>
      </c>
      <c r="F301" s="146" t="s">
        <v>5930</v>
      </c>
      <c r="G301" s="147" t="s">
        <v>1464</v>
      </c>
      <c r="H301" s="148">
        <v>2</v>
      </c>
      <c r="I301" s="3"/>
      <c r="J301" s="149">
        <f t="shared" si="10"/>
        <v>0</v>
      </c>
      <c r="K301" s="146" t="s">
        <v>1</v>
      </c>
      <c r="L301" s="34"/>
      <c r="M301" s="150" t="s">
        <v>1</v>
      </c>
      <c r="N301" s="151" t="s">
        <v>50</v>
      </c>
      <c r="P301" s="152">
        <f t="shared" si="11"/>
        <v>0</v>
      </c>
      <c r="Q301" s="152">
        <v>0</v>
      </c>
      <c r="R301" s="152">
        <f t="shared" si="12"/>
        <v>0</v>
      </c>
      <c r="S301" s="152">
        <v>0</v>
      </c>
      <c r="T301" s="153">
        <f t="shared" si="13"/>
        <v>0</v>
      </c>
      <c r="AR301" s="154" t="s">
        <v>180</v>
      </c>
      <c r="AT301" s="154" t="s">
        <v>175</v>
      </c>
      <c r="AU301" s="154" t="s">
        <v>95</v>
      </c>
      <c r="AY301" s="20" t="s">
        <v>173</v>
      </c>
      <c r="BE301" s="155">
        <f t="shared" si="14"/>
        <v>0</v>
      </c>
      <c r="BF301" s="155">
        <f t="shared" si="15"/>
        <v>0</v>
      </c>
      <c r="BG301" s="155">
        <f t="shared" si="16"/>
        <v>0</v>
      </c>
      <c r="BH301" s="155">
        <f t="shared" si="17"/>
        <v>0</v>
      </c>
      <c r="BI301" s="155">
        <f t="shared" si="18"/>
        <v>0</v>
      </c>
      <c r="BJ301" s="20" t="s">
        <v>93</v>
      </c>
      <c r="BK301" s="155">
        <f t="shared" si="19"/>
        <v>0</v>
      </c>
      <c r="BL301" s="20" t="s">
        <v>180</v>
      </c>
      <c r="BM301" s="154" t="s">
        <v>5931</v>
      </c>
    </row>
    <row r="302" spans="2:65" s="35" customFormat="1" ht="16.5" customHeight="1">
      <c r="B302" s="34"/>
      <c r="C302" s="144" t="s">
        <v>1456</v>
      </c>
      <c r="D302" s="144" t="s">
        <v>175</v>
      </c>
      <c r="E302" s="145" t="s">
        <v>5932</v>
      </c>
      <c r="F302" s="146" t="s">
        <v>5933</v>
      </c>
      <c r="G302" s="147" t="s">
        <v>1464</v>
      </c>
      <c r="H302" s="148">
        <v>1</v>
      </c>
      <c r="I302" s="3"/>
      <c r="J302" s="149">
        <f t="shared" si="10"/>
        <v>0</v>
      </c>
      <c r="K302" s="146" t="s">
        <v>1</v>
      </c>
      <c r="L302" s="34"/>
      <c r="M302" s="150" t="s">
        <v>1</v>
      </c>
      <c r="N302" s="151" t="s">
        <v>50</v>
      </c>
      <c r="P302" s="152">
        <f t="shared" si="11"/>
        <v>0</v>
      </c>
      <c r="Q302" s="152">
        <v>0</v>
      </c>
      <c r="R302" s="152">
        <f t="shared" si="12"/>
        <v>0</v>
      </c>
      <c r="S302" s="152">
        <v>0</v>
      </c>
      <c r="T302" s="153">
        <f t="shared" si="13"/>
        <v>0</v>
      </c>
      <c r="AR302" s="154" t="s">
        <v>180</v>
      </c>
      <c r="AT302" s="154" t="s">
        <v>175</v>
      </c>
      <c r="AU302" s="154" t="s">
        <v>95</v>
      </c>
      <c r="AY302" s="20" t="s">
        <v>173</v>
      </c>
      <c r="BE302" s="155">
        <f t="shared" si="14"/>
        <v>0</v>
      </c>
      <c r="BF302" s="155">
        <f t="shared" si="15"/>
        <v>0</v>
      </c>
      <c r="BG302" s="155">
        <f t="shared" si="16"/>
        <v>0</v>
      </c>
      <c r="BH302" s="155">
        <f t="shared" si="17"/>
        <v>0</v>
      </c>
      <c r="BI302" s="155">
        <f t="shared" si="18"/>
        <v>0</v>
      </c>
      <c r="BJ302" s="20" t="s">
        <v>93</v>
      </c>
      <c r="BK302" s="155">
        <f t="shared" si="19"/>
        <v>0</v>
      </c>
      <c r="BL302" s="20" t="s">
        <v>180</v>
      </c>
      <c r="BM302" s="154" t="s">
        <v>5934</v>
      </c>
    </row>
    <row r="303" spans="2:65" s="35" customFormat="1" ht="16.5" customHeight="1">
      <c r="B303" s="34"/>
      <c r="C303" s="144" t="s">
        <v>1461</v>
      </c>
      <c r="D303" s="144" t="s">
        <v>175</v>
      </c>
      <c r="E303" s="145" t="s">
        <v>5935</v>
      </c>
      <c r="F303" s="146" t="s">
        <v>5936</v>
      </c>
      <c r="G303" s="147" t="s">
        <v>1464</v>
      </c>
      <c r="H303" s="148">
        <v>3</v>
      </c>
      <c r="I303" s="3"/>
      <c r="J303" s="149">
        <f t="shared" si="10"/>
        <v>0</v>
      </c>
      <c r="K303" s="146" t="s">
        <v>1</v>
      </c>
      <c r="L303" s="34"/>
      <c r="M303" s="150" t="s">
        <v>1</v>
      </c>
      <c r="N303" s="151" t="s">
        <v>50</v>
      </c>
      <c r="P303" s="152">
        <f t="shared" si="11"/>
        <v>0</v>
      </c>
      <c r="Q303" s="152">
        <v>0</v>
      </c>
      <c r="R303" s="152">
        <f t="shared" si="12"/>
        <v>0</v>
      </c>
      <c r="S303" s="152">
        <v>0</v>
      </c>
      <c r="T303" s="153">
        <f t="shared" si="13"/>
        <v>0</v>
      </c>
      <c r="AR303" s="154" t="s">
        <v>180</v>
      </c>
      <c r="AT303" s="154" t="s">
        <v>175</v>
      </c>
      <c r="AU303" s="154" t="s">
        <v>95</v>
      </c>
      <c r="AY303" s="20" t="s">
        <v>173</v>
      </c>
      <c r="BE303" s="155">
        <f t="shared" si="14"/>
        <v>0</v>
      </c>
      <c r="BF303" s="155">
        <f t="shared" si="15"/>
        <v>0</v>
      </c>
      <c r="BG303" s="155">
        <f t="shared" si="16"/>
        <v>0</v>
      </c>
      <c r="BH303" s="155">
        <f t="shared" si="17"/>
        <v>0</v>
      </c>
      <c r="BI303" s="155">
        <f t="shared" si="18"/>
        <v>0</v>
      </c>
      <c r="BJ303" s="20" t="s">
        <v>93</v>
      </c>
      <c r="BK303" s="155">
        <f t="shared" si="19"/>
        <v>0</v>
      </c>
      <c r="BL303" s="20" t="s">
        <v>180</v>
      </c>
      <c r="BM303" s="154" t="s">
        <v>5937</v>
      </c>
    </row>
    <row r="304" spans="2:65" s="35" customFormat="1" ht="16.5" customHeight="1">
      <c r="B304" s="34"/>
      <c r="C304" s="144" t="s">
        <v>1467</v>
      </c>
      <c r="D304" s="144" t="s">
        <v>175</v>
      </c>
      <c r="E304" s="145" t="s">
        <v>5938</v>
      </c>
      <c r="F304" s="146" t="s">
        <v>5939</v>
      </c>
      <c r="G304" s="147" t="s">
        <v>1464</v>
      </c>
      <c r="H304" s="148">
        <v>1</v>
      </c>
      <c r="I304" s="3"/>
      <c r="J304" s="149">
        <f t="shared" si="10"/>
        <v>0</v>
      </c>
      <c r="K304" s="146" t="s">
        <v>1</v>
      </c>
      <c r="L304" s="34"/>
      <c r="M304" s="150" t="s">
        <v>1</v>
      </c>
      <c r="N304" s="151" t="s">
        <v>50</v>
      </c>
      <c r="P304" s="152">
        <f t="shared" si="11"/>
        <v>0</v>
      </c>
      <c r="Q304" s="152">
        <v>0</v>
      </c>
      <c r="R304" s="152">
        <f t="shared" si="12"/>
        <v>0</v>
      </c>
      <c r="S304" s="152">
        <v>0</v>
      </c>
      <c r="T304" s="153">
        <f t="shared" si="13"/>
        <v>0</v>
      </c>
      <c r="AR304" s="154" t="s">
        <v>180</v>
      </c>
      <c r="AT304" s="154" t="s">
        <v>175</v>
      </c>
      <c r="AU304" s="154" t="s">
        <v>95</v>
      </c>
      <c r="AY304" s="20" t="s">
        <v>173</v>
      </c>
      <c r="BE304" s="155">
        <f t="shared" si="14"/>
        <v>0</v>
      </c>
      <c r="BF304" s="155">
        <f t="shared" si="15"/>
        <v>0</v>
      </c>
      <c r="BG304" s="155">
        <f t="shared" si="16"/>
        <v>0</v>
      </c>
      <c r="BH304" s="155">
        <f t="shared" si="17"/>
        <v>0</v>
      </c>
      <c r="BI304" s="155">
        <f t="shared" si="18"/>
        <v>0</v>
      </c>
      <c r="BJ304" s="20" t="s">
        <v>93</v>
      </c>
      <c r="BK304" s="155">
        <f t="shared" si="19"/>
        <v>0</v>
      </c>
      <c r="BL304" s="20" t="s">
        <v>180</v>
      </c>
      <c r="BM304" s="154" t="s">
        <v>5940</v>
      </c>
    </row>
    <row r="305" spans="2:65" s="35" customFormat="1" ht="24.2" customHeight="1">
      <c r="B305" s="34"/>
      <c r="C305" s="144" t="s">
        <v>1472</v>
      </c>
      <c r="D305" s="144" t="s">
        <v>175</v>
      </c>
      <c r="E305" s="145" t="s">
        <v>5941</v>
      </c>
      <c r="F305" s="146" t="s">
        <v>5942</v>
      </c>
      <c r="G305" s="147" t="s">
        <v>1464</v>
      </c>
      <c r="H305" s="148">
        <v>1</v>
      </c>
      <c r="I305" s="3"/>
      <c r="J305" s="149">
        <f t="shared" si="10"/>
        <v>0</v>
      </c>
      <c r="K305" s="146" t="s">
        <v>1</v>
      </c>
      <c r="L305" s="34"/>
      <c r="M305" s="150" t="s">
        <v>1</v>
      </c>
      <c r="N305" s="151" t="s">
        <v>50</v>
      </c>
      <c r="P305" s="152">
        <f t="shared" si="11"/>
        <v>0</v>
      </c>
      <c r="Q305" s="152">
        <v>0</v>
      </c>
      <c r="R305" s="152">
        <f t="shared" si="12"/>
        <v>0</v>
      </c>
      <c r="S305" s="152">
        <v>0</v>
      </c>
      <c r="T305" s="153">
        <f t="shared" si="13"/>
        <v>0</v>
      </c>
      <c r="AR305" s="154" t="s">
        <v>180</v>
      </c>
      <c r="AT305" s="154" t="s">
        <v>175</v>
      </c>
      <c r="AU305" s="154" t="s">
        <v>95</v>
      </c>
      <c r="AY305" s="20" t="s">
        <v>173</v>
      </c>
      <c r="BE305" s="155">
        <f t="shared" si="14"/>
        <v>0</v>
      </c>
      <c r="BF305" s="155">
        <f t="shared" si="15"/>
        <v>0</v>
      </c>
      <c r="BG305" s="155">
        <f t="shared" si="16"/>
        <v>0</v>
      </c>
      <c r="BH305" s="155">
        <f t="shared" si="17"/>
        <v>0</v>
      </c>
      <c r="BI305" s="155">
        <f t="shared" si="18"/>
        <v>0</v>
      </c>
      <c r="BJ305" s="20" t="s">
        <v>93</v>
      </c>
      <c r="BK305" s="155">
        <f t="shared" si="19"/>
        <v>0</v>
      </c>
      <c r="BL305" s="20" t="s">
        <v>180</v>
      </c>
      <c r="BM305" s="154" t="s">
        <v>5943</v>
      </c>
    </row>
    <row r="306" spans="2:65" s="35" customFormat="1" ht="19.5">
      <c r="B306" s="34"/>
      <c r="D306" s="161" t="s">
        <v>371</v>
      </c>
      <c r="F306" s="187" t="s">
        <v>5944</v>
      </c>
      <c r="L306" s="34"/>
      <c r="M306" s="158"/>
      <c r="T306" s="62"/>
      <c r="AT306" s="20" t="s">
        <v>371</v>
      </c>
      <c r="AU306" s="20" t="s">
        <v>95</v>
      </c>
    </row>
    <row r="307" spans="2:65" s="133" customFormat="1" ht="22.9" customHeight="1">
      <c r="B307" s="132"/>
      <c r="D307" s="134" t="s">
        <v>84</v>
      </c>
      <c r="E307" s="142" t="s">
        <v>4726</v>
      </c>
      <c r="F307" s="142" t="s">
        <v>5945</v>
      </c>
      <c r="J307" s="143">
        <f>BK307</f>
        <v>0</v>
      </c>
      <c r="L307" s="132"/>
      <c r="M307" s="137"/>
      <c r="P307" s="138">
        <f>SUM(P308:P313)</f>
        <v>0</v>
      </c>
      <c r="R307" s="138">
        <f>SUM(R308:R313)</f>
        <v>0</v>
      </c>
      <c r="T307" s="139">
        <f>SUM(T308:T313)</f>
        <v>0</v>
      </c>
      <c r="AR307" s="134" t="s">
        <v>93</v>
      </c>
      <c r="AT307" s="140" t="s">
        <v>84</v>
      </c>
      <c r="AU307" s="140" t="s">
        <v>93</v>
      </c>
      <c r="AY307" s="134" t="s">
        <v>173</v>
      </c>
      <c r="BK307" s="141">
        <f>SUM(BK308:BK313)</f>
        <v>0</v>
      </c>
    </row>
    <row r="308" spans="2:65" s="35" customFormat="1" ht="16.5" customHeight="1">
      <c r="B308" s="34"/>
      <c r="C308" s="144" t="s">
        <v>1476</v>
      </c>
      <c r="D308" s="144" t="s">
        <v>175</v>
      </c>
      <c r="E308" s="145" t="s">
        <v>5946</v>
      </c>
      <c r="F308" s="146" t="s">
        <v>5947</v>
      </c>
      <c r="G308" s="147" t="s">
        <v>362</v>
      </c>
      <c r="H308" s="148">
        <v>1</v>
      </c>
      <c r="I308" s="3"/>
      <c r="J308" s="149">
        <f>ROUND(I308*H308,2)</f>
        <v>0</v>
      </c>
      <c r="K308" s="146" t="s">
        <v>1</v>
      </c>
      <c r="L308" s="34"/>
      <c r="M308" s="150" t="s">
        <v>1</v>
      </c>
      <c r="N308" s="151" t="s">
        <v>50</v>
      </c>
      <c r="P308" s="152">
        <f>O308*H308</f>
        <v>0</v>
      </c>
      <c r="Q308" s="152">
        <v>0</v>
      </c>
      <c r="R308" s="152">
        <f>Q308*H308</f>
        <v>0</v>
      </c>
      <c r="S308" s="152">
        <v>0</v>
      </c>
      <c r="T308" s="153">
        <f>S308*H308</f>
        <v>0</v>
      </c>
      <c r="AR308" s="154" t="s">
        <v>180</v>
      </c>
      <c r="AT308" s="154" t="s">
        <v>175</v>
      </c>
      <c r="AU308" s="154" t="s">
        <v>95</v>
      </c>
      <c r="AY308" s="20" t="s">
        <v>173</v>
      </c>
      <c r="BE308" s="155">
        <f>IF(N308="základní",J308,0)</f>
        <v>0</v>
      </c>
      <c r="BF308" s="155">
        <f>IF(N308="snížená",J308,0)</f>
        <v>0</v>
      </c>
      <c r="BG308" s="155">
        <f>IF(N308="zákl. přenesená",J308,0)</f>
        <v>0</v>
      </c>
      <c r="BH308" s="155">
        <f>IF(N308="sníž. přenesená",J308,0)</f>
        <v>0</v>
      </c>
      <c r="BI308" s="155">
        <f>IF(N308="nulová",J308,0)</f>
        <v>0</v>
      </c>
      <c r="BJ308" s="20" t="s">
        <v>93</v>
      </c>
      <c r="BK308" s="155">
        <f>ROUND(I308*H308,2)</f>
        <v>0</v>
      </c>
      <c r="BL308" s="20" t="s">
        <v>180</v>
      </c>
      <c r="BM308" s="154" t="s">
        <v>5948</v>
      </c>
    </row>
    <row r="309" spans="2:65" s="35" customFormat="1" ht="16.5" customHeight="1">
      <c r="B309" s="34"/>
      <c r="C309" s="144" t="s">
        <v>1482</v>
      </c>
      <c r="D309" s="144" t="s">
        <v>175</v>
      </c>
      <c r="E309" s="145" t="s">
        <v>5949</v>
      </c>
      <c r="F309" s="146" t="s">
        <v>5950</v>
      </c>
      <c r="G309" s="147" t="s">
        <v>1464</v>
      </c>
      <c r="H309" s="148">
        <v>1</v>
      </c>
      <c r="I309" s="3"/>
      <c r="J309" s="149">
        <f>ROUND(I309*H309,2)</f>
        <v>0</v>
      </c>
      <c r="K309" s="146" t="s">
        <v>1</v>
      </c>
      <c r="L309" s="34"/>
      <c r="M309" s="150" t="s">
        <v>1</v>
      </c>
      <c r="N309" s="151" t="s">
        <v>50</v>
      </c>
      <c r="P309" s="152">
        <f>O309*H309</f>
        <v>0</v>
      </c>
      <c r="Q309" s="152">
        <v>0</v>
      </c>
      <c r="R309" s="152">
        <f>Q309*H309</f>
        <v>0</v>
      </c>
      <c r="S309" s="152">
        <v>0</v>
      </c>
      <c r="T309" s="153">
        <f>S309*H309</f>
        <v>0</v>
      </c>
      <c r="AR309" s="154" t="s">
        <v>180</v>
      </c>
      <c r="AT309" s="154" t="s">
        <v>175</v>
      </c>
      <c r="AU309" s="154" t="s">
        <v>95</v>
      </c>
      <c r="AY309" s="20" t="s">
        <v>173</v>
      </c>
      <c r="BE309" s="155">
        <f>IF(N309="základní",J309,0)</f>
        <v>0</v>
      </c>
      <c r="BF309" s="155">
        <f>IF(N309="snížená",J309,0)</f>
        <v>0</v>
      </c>
      <c r="BG309" s="155">
        <f>IF(N309="zákl. přenesená",J309,0)</f>
        <v>0</v>
      </c>
      <c r="BH309" s="155">
        <f>IF(N309="sníž. přenesená",J309,0)</f>
        <v>0</v>
      </c>
      <c r="BI309" s="155">
        <f>IF(N309="nulová",J309,0)</f>
        <v>0</v>
      </c>
      <c r="BJ309" s="20" t="s">
        <v>93</v>
      </c>
      <c r="BK309" s="155">
        <f>ROUND(I309*H309,2)</f>
        <v>0</v>
      </c>
      <c r="BL309" s="20" t="s">
        <v>180</v>
      </c>
      <c r="BM309" s="154" t="s">
        <v>5951</v>
      </c>
    </row>
    <row r="310" spans="2:65" s="35" customFormat="1" ht="24.2" customHeight="1">
      <c r="B310" s="34"/>
      <c r="C310" s="144" t="s">
        <v>1486</v>
      </c>
      <c r="D310" s="144" t="s">
        <v>175</v>
      </c>
      <c r="E310" s="145" t="s">
        <v>5952</v>
      </c>
      <c r="F310" s="146" t="s">
        <v>5953</v>
      </c>
      <c r="G310" s="147" t="s">
        <v>1464</v>
      </c>
      <c r="H310" s="148">
        <v>1</v>
      </c>
      <c r="I310" s="3"/>
      <c r="J310" s="149">
        <f>ROUND(I310*H310,2)</f>
        <v>0</v>
      </c>
      <c r="K310" s="146" t="s">
        <v>1</v>
      </c>
      <c r="L310" s="34"/>
      <c r="M310" s="150" t="s">
        <v>1</v>
      </c>
      <c r="N310" s="151" t="s">
        <v>50</v>
      </c>
      <c r="P310" s="152">
        <f>O310*H310</f>
        <v>0</v>
      </c>
      <c r="Q310" s="152">
        <v>0</v>
      </c>
      <c r="R310" s="152">
        <f>Q310*H310</f>
        <v>0</v>
      </c>
      <c r="S310" s="152">
        <v>0</v>
      </c>
      <c r="T310" s="153">
        <f>S310*H310</f>
        <v>0</v>
      </c>
      <c r="AR310" s="154" t="s">
        <v>180</v>
      </c>
      <c r="AT310" s="154" t="s">
        <v>175</v>
      </c>
      <c r="AU310" s="154" t="s">
        <v>95</v>
      </c>
      <c r="AY310" s="20" t="s">
        <v>173</v>
      </c>
      <c r="BE310" s="155">
        <f>IF(N310="základní",J310,0)</f>
        <v>0</v>
      </c>
      <c r="BF310" s="155">
        <f>IF(N310="snížená",J310,0)</f>
        <v>0</v>
      </c>
      <c r="BG310" s="155">
        <f>IF(N310="zákl. přenesená",J310,0)</f>
        <v>0</v>
      </c>
      <c r="BH310" s="155">
        <f>IF(N310="sníž. přenesená",J310,0)</f>
        <v>0</v>
      </c>
      <c r="BI310" s="155">
        <f>IF(N310="nulová",J310,0)</f>
        <v>0</v>
      </c>
      <c r="BJ310" s="20" t="s">
        <v>93</v>
      </c>
      <c r="BK310" s="155">
        <f>ROUND(I310*H310,2)</f>
        <v>0</v>
      </c>
      <c r="BL310" s="20" t="s">
        <v>180</v>
      </c>
      <c r="BM310" s="154" t="s">
        <v>5954</v>
      </c>
    </row>
    <row r="311" spans="2:65" s="35" customFormat="1" ht="24.2" customHeight="1">
      <c r="B311" s="34"/>
      <c r="C311" s="144" t="s">
        <v>1493</v>
      </c>
      <c r="D311" s="144" t="s">
        <v>175</v>
      </c>
      <c r="E311" s="145" t="s">
        <v>5955</v>
      </c>
      <c r="F311" s="146" t="s">
        <v>5956</v>
      </c>
      <c r="G311" s="147" t="s">
        <v>1464</v>
      </c>
      <c r="H311" s="148">
        <v>1</v>
      </c>
      <c r="I311" s="3"/>
      <c r="J311" s="149">
        <f>ROUND(I311*H311,2)</f>
        <v>0</v>
      </c>
      <c r="K311" s="146" t="s">
        <v>1</v>
      </c>
      <c r="L311" s="34"/>
      <c r="M311" s="150" t="s">
        <v>1</v>
      </c>
      <c r="N311" s="151" t="s">
        <v>50</v>
      </c>
      <c r="P311" s="152">
        <f>O311*H311</f>
        <v>0</v>
      </c>
      <c r="Q311" s="152">
        <v>0</v>
      </c>
      <c r="R311" s="152">
        <f>Q311*H311</f>
        <v>0</v>
      </c>
      <c r="S311" s="152">
        <v>0</v>
      </c>
      <c r="T311" s="153">
        <f>S311*H311</f>
        <v>0</v>
      </c>
      <c r="AR311" s="154" t="s">
        <v>180</v>
      </c>
      <c r="AT311" s="154" t="s">
        <v>175</v>
      </c>
      <c r="AU311" s="154" t="s">
        <v>95</v>
      </c>
      <c r="AY311" s="20" t="s">
        <v>173</v>
      </c>
      <c r="BE311" s="155">
        <f>IF(N311="základní",J311,0)</f>
        <v>0</v>
      </c>
      <c r="BF311" s="155">
        <f>IF(N311="snížená",J311,0)</f>
        <v>0</v>
      </c>
      <c r="BG311" s="155">
        <f>IF(N311="zákl. přenesená",J311,0)</f>
        <v>0</v>
      </c>
      <c r="BH311" s="155">
        <f>IF(N311="sníž. přenesená",J311,0)</f>
        <v>0</v>
      </c>
      <c r="BI311" s="155">
        <f>IF(N311="nulová",J311,0)</f>
        <v>0</v>
      </c>
      <c r="BJ311" s="20" t="s">
        <v>93</v>
      </c>
      <c r="BK311" s="155">
        <f>ROUND(I311*H311,2)</f>
        <v>0</v>
      </c>
      <c r="BL311" s="20" t="s">
        <v>180</v>
      </c>
      <c r="BM311" s="154" t="s">
        <v>5957</v>
      </c>
    </row>
    <row r="312" spans="2:65" s="35" customFormat="1" ht="58.5">
      <c r="B312" s="34"/>
      <c r="D312" s="161" t="s">
        <v>371</v>
      </c>
      <c r="F312" s="187" t="s">
        <v>5958</v>
      </c>
      <c r="L312" s="34"/>
      <c r="M312" s="158"/>
      <c r="T312" s="62"/>
      <c r="AT312" s="20" t="s">
        <v>371</v>
      </c>
      <c r="AU312" s="20" t="s">
        <v>95</v>
      </c>
    </row>
    <row r="313" spans="2:65" s="35" customFormat="1" ht="16.5" customHeight="1">
      <c r="B313" s="34"/>
      <c r="C313" s="144" t="s">
        <v>1504</v>
      </c>
      <c r="D313" s="144" t="s">
        <v>175</v>
      </c>
      <c r="E313" s="145" t="s">
        <v>5959</v>
      </c>
      <c r="F313" s="146" t="s">
        <v>5960</v>
      </c>
      <c r="G313" s="147" t="s">
        <v>1464</v>
      </c>
      <c r="H313" s="148">
        <v>1</v>
      </c>
      <c r="I313" s="3"/>
      <c r="J313" s="149">
        <f>ROUND(I313*H313,2)</f>
        <v>0</v>
      </c>
      <c r="K313" s="146" t="s">
        <v>1</v>
      </c>
      <c r="L313" s="34"/>
      <c r="M313" s="150" t="s">
        <v>1</v>
      </c>
      <c r="N313" s="151" t="s">
        <v>50</v>
      </c>
      <c r="P313" s="152">
        <f>O313*H313</f>
        <v>0</v>
      </c>
      <c r="Q313" s="152">
        <v>0</v>
      </c>
      <c r="R313" s="152">
        <f>Q313*H313</f>
        <v>0</v>
      </c>
      <c r="S313" s="152">
        <v>0</v>
      </c>
      <c r="T313" s="153">
        <f>S313*H313</f>
        <v>0</v>
      </c>
      <c r="AR313" s="154" t="s">
        <v>180</v>
      </c>
      <c r="AT313" s="154" t="s">
        <v>175</v>
      </c>
      <c r="AU313" s="154" t="s">
        <v>95</v>
      </c>
      <c r="AY313" s="20" t="s">
        <v>173</v>
      </c>
      <c r="BE313" s="155">
        <f>IF(N313="základní",J313,0)</f>
        <v>0</v>
      </c>
      <c r="BF313" s="155">
        <f>IF(N313="snížená",J313,0)</f>
        <v>0</v>
      </c>
      <c r="BG313" s="155">
        <f>IF(N313="zákl. přenesená",J313,0)</f>
        <v>0</v>
      </c>
      <c r="BH313" s="155">
        <f>IF(N313="sníž. přenesená",J313,0)</f>
        <v>0</v>
      </c>
      <c r="BI313" s="155">
        <f>IF(N313="nulová",J313,0)</f>
        <v>0</v>
      </c>
      <c r="BJ313" s="20" t="s">
        <v>93</v>
      </c>
      <c r="BK313" s="155">
        <f>ROUND(I313*H313,2)</f>
        <v>0</v>
      </c>
      <c r="BL313" s="20" t="s">
        <v>180</v>
      </c>
      <c r="BM313" s="154" t="s">
        <v>5961</v>
      </c>
    </row>
    <row r="314" spans="2:65" s="133" customFormat="1" ht="22.9" customHeight="1">
      <c r="B314" s="132"/>
      <c r="D314" s="134" t="s">
        <v>84</v>
      </c>
      <c r="E314" s="142" t="s">
        <v>773</v>
      </c>
      <c r="F314" s="142" t="s">
        <v>5962</v>
      </c>
      <c r="J314" s="143">
        <f>BK314</f>
        <v>0</v>
      </c>
      <c r="L314" s="132"/>
      <c r="M314" s="137"/>
      <c r="P314" s="138">
        <f>SUM(P315:P338)</f>
        <v>0</v>
      </c>
      <c r="R314" s="138">
        <f>SUM(R315:R338)</f>
        <v>0</v>
      </c>
      <c r="T314" s="139">
        <f>SUM(T315:T338)</f>
        <v>0</v>
      </c>
      <c r="AR314" s="134" t="s">
        <v>93</v>
      </c>
      <c r="AT314" s="140" t="s">
        <v>84</v>
      </c>
      <c r="AU314" s="140" t="s">
        <v>93</v>
      </c>
      <c r="AY314" s="134" t="s">
        <v>173</v>
      </c>
      <c r="BK314" s="141">
        <f>SUM(BK315:BK338)</f>
        <v>0</v>
      </c>
    </row>
    <row r="315" spans="2:65" s="35" customFormat="1" ht="16.5" customHeight="1">
      <c r="B315" s="34"/>
      <c r="C315" s="144" t="s">
        <v>1506</v>
      </c>
      <c r="D315" s="144" t="s">
        <v>175</v>
      </c>
      <c r="E315" s="145" t="s">
        <v>5963</v>
      </c>
      <c r="F315" s="146" t="s">
        <v>5964</v>
      </c>
      <c r="G315" s="147" t="s">
        <v>1587</v>
      </c>
      <c r="H315" s="148">
        <v>14</v>
      </c>
      <c r="I315" s="3"/>
      <c r="J315" s="149">
        <f>ROUND(I315*H315,2)</f>
        <v>0</v>
      </c>
      <c r="K315" s="146" t="s">
        <v>1</v>
      </c>
      <c r="L315" s="34"/>
      <c r="M315" s="150" t="s">
        <v>1</v>
      </c>
      <c r="N315" s="151" t="s">
        <v>50</v>
      </c>
      <c r="P315" s="152">
        <f>O315*H315</f>
        <v>0</v>
      </c>
      <c r="Q315" s="152">
        <v>0</v>
      </c>
      <c r="R315" s="152">
        <f>Q315*H315</f>
        <v>0</v>
      </c>
      <c r="S315" s="152">
        <v>0</v>
      </c>
      <c r="T315" s="153">
        <f>S315*H315</f>
        <v>0</v>
      </c>
      <c r="AR315" s="154" t="s">
        <v>180</v>
      </c>
      <c r="AT315" s="154" t="s">
        <v>175</v>
      </c>
      <c r="AU315" s="154" t="s">
        <v>95</v>
      </c>
      <c r="AY315" s="20" t="s">
        <v>173</v>
      </c>
      <c r="BE315" s="155">
        <f>IF(N315="základní",J315,0)</f>
        <v>0</v>
      </c>
      <c r="BF315" s="155">
        <f>IF(N315="snížená",J315,0)</f>
        <v>0</v>
      </c>
      <c r="BG315" s="155">
        <f>IF(N315="zákl. přenesená",J315,0)</f>
        <v>0</v>
      </c>
      <c r="BH315" s="155">
        <f>IF(N315="sníž. přenesená",J315,0)</f>
        <v>0</v>
      </c>
      <c r="BI315" s="155">
        <f>IF(N315="nulová",J315,0)</f>
        <v>0</v>
      </c>
      <c r="BJ315" s="20" t="s">
        <v>93</v>
      </c>
      <c r="BK315" s="155">
        <f>ROUND(I315*H315,2)</f>
        <v>0</v>
      </c>
      <c r="BL315" s="20" t="s">
        <v>180</v>
      </c>
      <c r="BM315" s="154" t="s">
        <v>5965</v>
      </c>
    </row>
    <row r="316" spans="2:65" s="35" customFormat="1" ht="19.5">
      <c r="B316" s="34"/>
      <c r="D316" s="161" t="s">
        <v>371</v>
      </c>
      <c r="F316" s="187" t="s">
        <v>5966</v>
      </c>
      <c r="L316" s="34"/>
      <c r="M316" s="158"/>
      <c r="T316" s="62"/>
      <c r="AT316" s="20" t="s">
        <v>371</v>
      </c>
      <c r="AU316" s="20" t="s">
        <v>95</v>
      </c>
    </row>
    <row r="317" spans="2:65" s="35" customFormat="1" ht="16.5" customHeight="1">
      <c r="B317" s="34"/>
      <c r="C317" s="144" t="s">
        <v>1511</v>
      </c>
      <c r="D317" s="144" t="s">
        <v>175</v>
      </c>
      <c r="E317" s="145" t="s">
        <v>5967</v>
      </c>
      <c r="F317" s="146" t="s">
        <v>5968</v>
      </c>
      <c r="G317" s="147" t="s">
        <v>1587</v>
      </c>
      <c r="H317" s="148">
        <v>10</v>
      </c>
      <c r="I317" s="3"/>
      <c r="J317" s="149">
        <f>ROUND(I317*H317,2)</f>
        <v>0</v>
      </c>
      <c r="K317" s="146" t="s">
        <v>1</v>
      </c>
      <c r="L317" s="34"/>
      <c r="M317" s="150" t="s">
        <v>1</v>
      </c>
      <c r="N317" s="151" t="s">
        <v>50</v>
      </c>
      <c r="P317" s="152">
        <f>O317*H317</f>
        <v>0</v>
      </c>
      <c r="Q317" s="152">
        <v>0</v>
      </c>
      <c r="R317" s="152">
        <f>Q317*H317</f>
        <v>0</v>
      </c>
      <c r="S317" s="152">
        <v>0</v>
      </c>
      <c r="T317" s="153">
        <f>S317*H317</f>
        <v>0</v>
      </c>
      <c r="AR317" s="154" t="s">
        <v>180</v>
      </c>
      <c r="AT317" s="154" t="s">
        <v>175</v>
      </c>
      <c r="AU317" s="154" t="s">
        <v>95</v>
      </c>
      <c r="AY317" s="20" t="s">
        <v>173</v>
      </c>
      <c r="BE317" s="155">
        <f>IF(N317="základní",J317,0)</f>
        <v>0</v>
      </c>
      <c r="BF317" s="155">
        <f>IF(N317="snížená",J317,0)</f>
        <v>0</v>
      </c>
      <c r="BG317" s="155">
        <f>IF(N317="zákl. přenesená",J317,0)</f>
        <v>0</v>
      </c>
      <c r="BH317" s="155">
        <f>IF(N317="sníž. přenesená",J317,0)</f>
        <v>0</v>
      </c>
      <c r="BI317" s="155">
        <f>IF(N317="nulová",J317,0)</f>
        <v>0</v>
      </c>
      <c r="BJ317" s="20" t="s">
        <v>93</v>
      </c>
      <c r="BK317" s="155">
        <f>ROUND(I317*H317,2)</f>
        <v>0</v>
      </c>
      <c r="BL317" s="20" t="s">
        <v>180</v>
      </c>
      <c r="BM317" s="154" t="s">
        <v>5969</v>
      </c>
    </row>
    <row r="318" spans="2:65" s="35" customFormat="1" ht="19.5">
      <c r="B318" s="34"/>
      <c r="D318" s="161" t="s">
        <v>371</v>
      </c>
      <c r="F318" s="187" t="s">
        <v>5970</v>
      </c>
      <c r="L318" s="34"/>
      <c r="M318" s="158"/>
      <c r="T318" s="62"/>
      <c r="AT318" s="20" t="s">
        <v>371</v>
      </c>
      <c r="AU318" s="20" t="s">
        <v>95</v>
      </c>
    </row>
    <row r="319" spans="2:65" s="35" customFormat="1" ht="16.5" customHeight="1">
      <c r="B319" s="34"/>
      <c r="C319" s="144" t="s">
        <v>1516</v>
      </c>
      <c r="D319" s="144" t="s">
        <v>175</v>
      </c>
      <c r="E319" s="145" t="s">
        <v>5971</v>
      </c>
      <c r="F319" s="146" t="s">
        <v>5972</v>
      </c>
      <c r="G319" s="147" t="s">
        <v>1587</v>
      </c>
      <c r="H319" s="148">
        <v>2</v>
      </c>
      <c r="I319" s="3"/>
      <c r="J319" s="149">
        <f>ROUND(I319*H319,2)</f>
        <v>0</v>
      </c>
      <c r="K319" s="146" t="s">
        <v>1</v>
      </c>
      <c r="L319" s="34"/>
      <c r="M319" s="150" t="s">
        <v>1</v>
      </c>
      <c r="N319" s="151" t="s">
        <v>50</v>
      </c>
      <c r="P319" s="152">
        <f>O319*H319</f>
        <v>0</v>
      </c>
      <c r="Q319" s="152">
        <v>0</v>
      </c>
      <c r="R319" s="152">
        <f>Q319*H319</f>
        <v>0</v>
      </c>
      <c r="S319" s="152">
        <v>0</v>
      </c>
      <c r="T319" s="153">
        <f>S319*H319</f>
        <v>0</v>
      </c>
      <c r="AR319" s="154" t="s">
        <v>180</v>
      </c>
      <c r="AT319" s="154" t="s">
        <v>175</v>
      </c>
      <c r="AU319" s="154" t="s">
        <v>95</v>
      </c>
      <c r="AY319" s="20" t="s">
        <v>173</v>
      </c>
      <c r="BE319" s="155">
        <f>IF(N319="základní",J319,0)</f>
        <v>0</v>
      </c>
      <c r="BF319" s="155">
        <f>IF(N319="snížená",J319,0)</f>
        <v>0</v>
      </c>
      <c r="BG319" s="155">
        <f>IF(N319="zákl. přenesená",J319,0)</f>
        <v>0</v>
      </c>
      <c r="BH319" s="155">
        <f>IF(N319="sníž. přenesená",J319,0)</f>
        <v>0</v>
      </c>
      <c r="BI319" s="155">
        <f>IF(N319="nulová",J319,0)</f>
        <v>0</v>
      </c>
      <c r="BJ319" s="20" t="s">
        <v>93</v>
      </c>
      <c r="BK319" s="155">
        <f>ROUND(I319*H319,2)</f>
        <v>0</v>
      </c>
      <c r="BL319" s="20" t="s">
        <v>180</v>
      </c>
      <c r="BM319" s="154" t="s">
        <v>5973</v>
      </c>
    </row>
    <row r="320" spans="2:65" s="35" customFormat="1" ht="21.75" customHeight="1">
      <c r="B320" s="34"/>
      <c r="C320" s="144" t="s">
        <v>1521</v>
      </c>
      <c r="D320" s="144" t="s">
        <v>175</v>
      </c>
      <c r="E320" s="145" t="s">
        <v>5974</v>
      </c>
      <c r="F320" s="146" t="s">
        <v>5975</v>
      </c>
      <c r="G320" s="147" t="s">
        <v>1464</v>
      </c>
      <c r="H320" s="148">
        <v>5</v>
      </c>
      <c r="I320" s="3"/>
      <c r="J320" s="149">
        <f>ROUND(I320*H320,2)</f>
        <v>0</v>
      </c>
      <c r="K320" s="146" t="s">
        <v>1</v>
      </c>
      <c r="L320" s="34"/>
      <c r="M320" s="150" t="s">
        <v>1</v>
      </c>
      <c r="N320" s="151" t="s">
        <v>50</v>
      </c>
      <c r="P320" s="152">
        <f>O320*H320</f>
        <v>0</v>
      </c>
      <c r="Q320" s="152">
        <v>0</v>
      </c>
      <c r="R320" s="152">
        <f>Q320*H320</f>
        <v>0</v>
      </c>
      <c r="S320" s="152">
        <v>0</v>
      </c>
      <c r="T320" s="153">
        <f>S320*H320</f>
        <v>0</v>
      </c>
      <c r="AR320" s="154" t="s">
        <v>180</v>
      </c>
      <c r="AT320" s="154" t="s">
        <v>175</v>
      </c>
      <c r="AU320" s="154" t="s">
        <v>95</v>
      </c>
      <c r="AY320" s="20" t="s">
        <v>173</v>
      </c>
      <c r="BE320" s="155">
        <f>IF(N320="základní",J320,0)</f>
        <v>0</v>
      </c>
      <c r="BF320" s="155">
        <f>IF(N320="snížená",J320,0)</f>
        <v>0</v>
      </c>
      <c r="BG320" s="155">
        <f>IF(N320="zákl. přenesená",J320,0)</f>
        <v>0</v>
      </c>
      <c r="BH320" s="155">
        <f>IF(N320="sníž. přenesená",J320,0)</f>
        <v>0</v>
      </c>
      <c r="BI320" s="155">
        <f>IF(N320="nulová",J320,0)</f>
        <v>0</v>
      </c>
      <c r="BJ320" s="20" t="s">
        <v>93</v>
      </c>
      <c r="BK320" s="155">
        <f>ROUND(I320*H320,2)</f>
        <v>0</v>
      </c>
      <c r="BL320" s="20" t="s">
        <v>180</v>
      </c>
      <c r="BM320" s="154" t="s">
        <v>5976</v>
      </c>
    </row>
    <row r="321" spans="2:65" s="35" customFormat="1" ht="24.2" customHeight="1">
      <c r="B321" s="34"/>
      <c r="C321" s="144" t="s">
        <v>1541</v>
      </c>
      <c r="D321" s="144" t="s">
        <v>175</v>
      </c>
      <c r="E321" s="145" t="s">
        <v>5977</v>
      </c>
      <c r="F321" s="146" t="s">
        <v>5978</v>
      </c>
      <c r="G321" s="147" t="s">
        <v>1464</v>
      </c>
      <c r="H321" s="148">
        <v>7</v>
      </c>
      <c r="I321" s="3"/>
      <c r="J321" s="149">
        <f>ROUND(I321*H321,2)</f>
        <v>0</v>
      </c>
      <c r="K321" s="146" t="s">
        <v>1</v>
      </c>
      <c r="L321" s="34"/>
      <c r="M321" s="150" t="s">
        <v>1</v>
      </c>
      <c r="N321" s="151" t="s">
        <v>50</v>
      </c>
      <c r="P321" s="152">
        <f>O321*H321</f>
        <v>0</v>
      </c>
      <c r="Q321" s="152">
        <v>0</v>
      </c>
      <c r="R321" s="152">
        <f>Q321*H321</f>
        <v>0</v>
      </c>
      <c r="S321" s="152">
        <v>0</v>
      </c>
      <c r="T321" s="153">
        <f>S321*H321</f>
        <v>0</v>
      </c>
      <c r="AR321" s="154" t="s">
        <v>180</v>
      </c>
      <c r="AT321" s="154" t="s">
        <v>175</v>
      </c>
      <c r="AU321" s="154" t="s">
        <v>95</v>
      </c>
      <c r="AY321" s="20" t="s">
        <v>173</v>
      </c>
      <c r="BE321" s="155">
        <f>IF(N321="základní",J321,0)</f>
        <v>0</v>
      </c>
      <c r="BF321" s="155">
        <f>IF(N321="snížená",J321,0)</f>
        <v>0</v>
      </c>
      <c r="BG321" s="155">
        <f>IF(N321="zákl. přenesená",J321,0)</f>
        <v>0</v>
      </c>
      <c r="BH321" s="155">
        <f>IF(N321="sníž. přenesená",J321,0)</f>
        <v>0</v>
      </c>
      <c r="BI321" s="155">
        <f>IF(N321="nulová",J321,0)</f>
        <v>0</v>
      </c>
      <c r="BJ321" s="20" t="s">
        <v>93</v>
      </c>
      <c r="BK321" s="155">
        <f>ROUND(I321*H321,2)</f>
        <v>0</v>
      </c>
      <c r="BL321" s="20" t="s">
        <v>180</v>
      </c>
      <c r="BM321" s="154" t="s">
        <v>5979</v>
      </c>
    </row>
    <row r="322" spans="2:65" s="35" customFormat="1" ht="58.5">
      <c r="B322" s="34"/>
      <c r="D322" s="161" t="s">
        <v>371</v>
      </c>
      <c r="F322" s="187" t="s">
        <v>5980</v>
      </c>
      <c r="L322" s="34"/>
      <c r="M322" s="158"/>
      <c r="T322" s="62"/>
      <c r="AT322" s="20" t="s">
        <v>371</v>
      </c>
      <c r="AU322" s="20" t="s">
        <v>95</v>
      </c>
    </row>
    <row r="323" spans="2:65" s="35" customFormat="1" ht="24.2" customHeight="1">
      <c r="B323" s="34"/>
      <c r="C323" s="144" t="s">
        <v>1567</v>
      </c>
      <c r="D323" s="144" t="s">
        <v>175</v>
      </c>
      <c r="E323" s="145" t="s">
        <v>5981</v>
      </c>
      <c r="F323" s="146" t="s">
        <v>5982</v>
      </c>
      <c r="G323" s="147" t="s">
        <v>1464</v>
      </c>
      <c r="H323" s="148">
        <v>5</v>
      </c>
      <c r="I323" s="3"/>
      <c r="J323" s="149">
        <f>ROUND(I323*H323,2)</f>
        <v>0</v>
      </c>
      <c r="K323" s="146" t="s">
        <v>1</v>
      </c>
      <c r="L323" s="34"/>
      <c r="M323" s="150" t="s">
        <v>1</v>
      </c>
      <c r="N323" s="151" t="s">
        <v>50</v>
      </c>
      <c r="P323" s="152">
        <f>O323*H323</f>
        <v>0</v>
      </c>
      <c r="Q323" s="152">
        <v>0</v>
      </c>
      <c r="R323" s="152">
        <f>Q323*H323</f>
        <v>0</v>
      </c>
      <c r="S323" s="152">
        <v>0</v>
      </c>
      <c r="T323" s="153">
        <f>S323*H323</f>
        <v>0</v>
      </c>
      <c r="AR323" s="154" t="s">
        <v>180</v>
      </c>
      <c r="AT323" s="154" t="s">
        <v>175</v>
      </c>
      <c r="AU323" s="154" t="s">
        <v>95</v>
      </c>
      <c r="AY323" s="20" t="s">
        <v>173</v>
      </c>
      <c r="BE323" s="155">
        <f>IF(N323="základní",J323,0)</f>
        <v>0</v>
      </c>
      <c r="BF323" s="155">
        <f>IF(N323="snížená",J323,0)</f>
        <v>0</v>
      </c>
      <c r="BG323" s="155">
        <f>IF(N323="zákl. přenesená",J323,0)</f>
        <v>0</v>
      </c>
      <c r="BH323" s="155">
        <f>IF(N323="sníž. přenesená",J323,0)</f>
        <v>0</v>
      </c>
      <c r="BI323" s="155">
        <f>IF(N323="nulová",J323,0)</f>
        <v>0</v>
      </c>
      <c r="BJ323" s="20" t="s">
        <v>93</v>
      </c>
      <c r="BK323" s="155">
        <f>ROUND(I323*H323,2)</f>
        <v>0</v>
      </c>
      <c r="BL323" s="20" t="s">
        <v>180</v>
      </c>
      <c r="BM323" s="154" t="s">
        <v>5983</v>
      </c>
    </row>
    <row r="324" spans="2:65" s="35" customFormat="1" ht="58.5">
      <c r="B324" s="34"/>
      <c r="D324" s="161" t="s">
        <v>371</v>
      </c>
      <c r="F324" s="187" t="s">
        <v>5984</v>
      </c>
      <c r="L324" s="34"/>
      <c r="M324" s="158"/>
      <c r="T324" s="62"/>
      <c r="AT324" s="20" t="s">
        <v>371</v>
      </c>
      <c r="AU324" s="20" t="s">
        <v>95</v>
      </c>
    </row>
    <row r="325" spans="2:65" s="35" customFormat="1" ht="24.2" customHeight="1">
      <c r="B325" s="34"/>
      <c r="C325" s="144" t="s">
        <v>1577</v>
      </c>
      <c r="D325" s="144" t="s">
        <v>175</v>
      </c>
      <c r="E325" s="145" t="s">
        <v>5985</v>
      </c>
      <c r="F325" s="146" t="s">
        <v>5986</v>
      </c>
      <c r="G325" s="147" t="s">
        <v>1464</v>
      </c>
      <c r="H325" s="148">
        <v>1</v>
      </c>
      <c r="I325" s="3"/>
      <c r="J325" s="149">
        <f>ROUND(I325*H325,2)</f>
        <v>0</v>
      </c>
      <c r="K325" s="146" t="s">
        <v>1</v>
      </c>
      <c r="L325" s="34"/>
      <c r="M325" s="150" t="s">
        <v>1</v>
      </c>
      <c r="N325" s="151" t="s">
        <v>50</v>
      </c>
      <c r="P325" s="152">
        <f>O325*H325</f>
        <v>0</v>
      </c>
      <c r="Q325" s="152">
        <v>0</v>
      </c>
      <c r="R325" s="152">
        <f>Q325*H325</f>
        <v>0</v>
      </c>
      <c r="S325" s="152">
        <v>0</v>
      </c>
      <c r="T325" s="153">
        <f>S325*H325</f>
        <v>0</v>
      </c>
      <c r="AR325" s="154" t="s">
        <v>180</v>
      </c>
      <c r="AT325" s="154" t="s">
        <v>175</v>
      </c>
      <c r="AU325" s="154" t="s">
        <v>95</v>
      </c>
      <c r="AY325" s="20" t="s">
        <v>173</v>
      </c>
      <c r="BE325" s="155">
        <f>IF(N325="základní",J325,0)</f>
        <v>0</v>
      </c>
      <c r="BF325" s="155">
        <f>IF(N325="snížená",J325,0)</f>
        <v>0</v>
      </c>
      <c r="BG325" s="155">
        <f>IF(N325="zákl. přenesená",J325,0)</f>
        <v>0</v>
      </c>
      <c r="BH325" s="155">
        <f>IF(N325="sníž. přenesená",J325,0)</f>
        <v>0</v>
      </c>
      <c r="BI325" s="155">
        <f>IF(N325="nulová",J325,0)</f>
        <v>0</v>
      </c>
      <c r="BJ325" s="20" t="s">
        <v>93</v>
      </c>
      <c r="BK325" s="155">
        <f>ROUND(I325*H325,2)</f>
        <v>0</v>
      </c>
      <c r="BL325" s="20" t="s">
        <v>180</v>
      </c>
      <c r="BM325" s="154" t="s">
        <v>5987</v>
      </c>
    </row>
    <row r="326" spans="2:65" s="35" customFormat="1" ht="58.5">
      <c r="B326" s="34"/>
      <c r="D326" s="161" t="s">
        <v>371</v>
      </c>
      <c r="F326" s="187" t="s">
        <v>5984</v>
      </c>
      <c r="L326" s="34"/>
      <c r="M326" s="158"/>
      <c r="T326" s="62"/>
      <c r="AT326" s="20" t="s">
        <v>371</v>
      </c>
      <c r="AU326" s="20" t="s">
        <v>95</v>
      </c>
    </row>
    <row r="327" spans="2:65" s="35" customFormat="1" ht="21.75" customHeight="1">
      <c r="B327" s="34"/>
      <c r="C327" s="144" t="s">
        <v>1584</v>
      </c>
      <c r="D327" s="144" t="s">
        <v>175</v>
      </c>
      <c r="E327" s="145" t="s">
        <v>5988</v>
      </c>
      <c r="F327" s="146" t="s">
        <v>5989</v>
      </c>
      <c r="G327" s="147" t="s">
        <v>1587</v>
      </c>
      <c r="H327" s="148">
        <v>6</v>
      </c>
      <c r="I327" s="3"/>
      <c r="J327" s="149">
        <f t="shared" ref="J327:J332" si="20">ROUND(I327*H327,2)</f>
        <v>0</v>
      </c>
      <c r="K327" s="146" t="s">
        <v>1</v>
      </c>
      <c r="L327" s="34"/>
      <c r="M327" s="150" t="s">
        <v>1</v>
      </c>
      <c r="N327" s="151" t="s">
        <v>50</v>
      </c>
      <c r="P327" s="152">
        <f t="shared" ref="P327:P332" si="21">O327*H327</f>
        <v>0</v>
      </c>
      <c r="Q327" s="152">
        <v>0</v>
      </c>
      <c r="R327" s="152">
        <f t="shared" ref="R327:R332" si="22">Q327*H327</f>
        <v>0</v>
      </c>
      <c r="S327" s="152">
        <v>0</v>
      </c>
      <c r="T327" s="153">
        <f t="shared" ref="T327:T332" si="23">S327*H327</f>
        <v>0</v>
      </c>
      <c r="AR327" s="154" t="s">
        <v>180</v>
      </c>
      <c r="AT327" s="154" t="s">
        <v>175</v>
      </c>
      <c r="AU327" s="154" t="s">
        <v>95</v>
      </c>
      <c r="AY327" s="20" t="s">
        <v>173</v>
      </c>
      <c r="BE327" s="155">
        <f t="shared" ref="BE327:BE332" si="24">IF(N327="základní",J327,0)</f>
        <v>0</v>
      </c>
      <c r="BF327" s="155">
        <f t="shared" ref="BF327:BF332" si="25">IF(N327="snížená",J327,0)</f>
        <v>0</v>
      </c>
      <c r="BG327" s="155">
        <f t="shared" ref="BG327:BG332" si="26">IF(N327="zákl. přenesená",J327,0)</f>
        <v>0</v>
      </c>
      <c r="BH327" s="155">
        <f t="shared" ref="BH327:BH332" si="27">IF(N327="sníž. přenesená",J327,0)</f>
        <v>0</v>
      </c>
      <c r="BI327" s="155">
        <f t="shared" ref="BI327:BI332" si="28">IF(N327="nulová",J327,0)</f>
        <v>0</v>
      </c>
      <c r="BJ327" s="20" t="s">
        <v>93</v>
      </c>
      <c r="BK327" s="155">
        <f t="shared" ref="BK327:BK332" si="29">ROUND(I327*H327,2)</f>
        <v>0</v>
      </c>
      <c r="BL327" s="20" t="s">
        <v>180</v>
      </c>
      <c r="BM327" s="154" t="s">
        <v>5990</v>
      </c>
    </row>
    <row r="328" spans="2:65" s="35" customFormat="1" ht="24.2" customHeight="1">
      <c r="B328" s="34"/>
      <c r="C328" s="144" t="s">
        <v>1591</v>
      </c>
      <c r="D328" s="144" t="s">
        <v>175</v>
      </c>
      <c r="E328" s="145" t="s">
        <v>5991</v>
      </c>
      <c r="F328" s="146" t="s">
        <v>5992</v>
      </c>
      <c r="G328" s="147" t="s">
        <v>1587</v>
      </c>
      <c r="H328" s="148">
        <v>1</v>
      </c>
      <c r="I328" s="3"/>
      <c r="J328" s="149">
        <f t="shared" si="20"/>
        <v>0</v>
      </c>
      <c r="K328" s="146" t="s">
        <v>1</v>
      </c>
      <c r="L328" s="34"/>
      <c r="M328" s="150" t="s">
        <v>1</v>
      </c>
      <c r="N328" s="151" t="s">
        <v>50</v>
      </c>
      <c r="P328" s="152">
        <f t="shared" si="21"/>
        <v>0</v>
      </c>
      <c r="Q328" s="152">
        <v>0</v>
      </c>
      <c r="R328" s="152">
        <f t="shared" si="22"/>
        <v>0</v>
      </c>
      <c r="S328" s="152">
        <v>0</v>
      </c>
      <c r="T328" s="153">
        <f t="shared" si="23"/>
        <v>0</v>
      </c>
      <c r="AR328" s="154" t="s">
        <v>180</v>
      </c>
      <c r="AT328" s="154" t="s">
        <v>175</v>
      </c>
      <c r="AU328" s="154" t="s">
        <v>95</v>
      </c>
      <c r="AY328" s="20" t="s">
        <v>173</v>
      </c>
      <c r="BE328" s="155">
        <f t="shared" si="24"/>
        <v>0</v>
      </c>
      <c r="BF328" s="155">
        <f t="shared" si="25"/>
        <v>0</v>
      </c>
      <c r="BG328" s="155">
        <f t="shared" si="26"/>
        <v>0</v>
      </c>
      <c r="BH328" s="155">
        <f t="shared" si="27"/>
        <v>0</v>
      </c>
      <c r="BI328" s="155">
        <f t="shared" si="28"/>
        <v>0</v>
      </c>
      <c r="BJ328" s="20" t="s">
        <v>93</v>
      </c>
      <c r="BK328" s="155">
        <f t="shared" si="29"/>
        <v>0</v>
      </c>
      <c r="BL328" s="20" t="s">
        <v>180</v>
      </c>
      <c r="BM328" s="154" t="s">
        <v>5993</v>
      </c>
    </row>
    <row r="329" spans="2:65" s="35" customFormat="1" ht="21.75" customHeight="1">
      <c r="B329" s="34"/>
      <c r="C329" s="144" t="s">
        <v>1597</v>
      </c>
      <c r="D329" s="144" t="s">
        <v>175</v>
      </c>
      <c r="E329" s="145" t="s">
        <v>5994</v>
      </c>
      <c r="F329" s="146" t="s">
        <v>5995</v>
      </c>
      <c r="G329" s="147" t="s">
        <v>1587</v>
      </c>
      <c r="H329" s="148">
        <v>5</v>
      </c>
      <c r="I329" s="3"/>
      <c r="J329" s="149">
        <f t="shared" si="20"/>
        <v>0</v>
      </c>
      <c r="K329" s="146" t="s">
        <v>1</v>
      </c>
      <c r="L329" s="34"/>
      <c r="M329" s="150" t="s">
        <v>1</v>
      </c>
      <c r="N329" s="151" t="s">
        <v>50</v>
      </c>
      <c r="P329" s="152">
        <f t="shared" si="21"/>
        <v>0</v>
      </c>
      <c r="Q329" s="152">
        <v>0</v>
      </c>
      <c r="R329" s="152">
        <f t="shared" si="22"/>
        <v>0</v>
      </c>
      <c r="S329" s="152">
        <v>0</v>
      </c>
      <c r="T329" s="153">
        <f t="shared" si="23"/>
        <v>0</v>
      </c>
      <c r="AR329" s="154" t="s">
        <v>180</v>
      </c>
      <c r="AT329" s="154" t="s">
        <v>175</v>
      </c>
      <c r="AU329" s="154" t="s">
        <v>95</v>
      </c>
      <c r="AY329" s="20" t="s">
        <v>173</v>
      </c>
      <c r="BE329" s="155">
        <f t="shared" si="24"/>
        <v>0</v>
      </c>
      <c r="BF329" s="155">
        <f t="shared" si="25"/>
        <v>0</v>
      </c>
      <c r="BG329" s="155">
        <f t="shared" si="26"/>
        <v>0</v>
      </c>
      <c r="BH329" s="155">
        <f t="shared" si="27"/>
        <v>0</v>
      </c>
      <c r="BI329" s="155">
        <f t="shared" si="28"/>
        <v>0</v>
      </c>
      <c r="BJ329" s="20" t="s">
        <v>93</v>
      </c>
      <c r="BK329" s="155">
        <f t="shared" si="29"/>
        <v>0</v>
      </c>
      <c r="BL329" s="20" t="s">
        <v>180</v>
      </c>
      <c r="BM329" s="154" t="s">
        <v>5996</v>
      </c>
    </row>
    <row r="330" spans="2:65" s="35" customFormat="1" ht="16.5" customHeight="1">
      <c r="B330" s="34"/>
      <c r="C330" s="144" t="s">
        <v>1603</v>
      </c>
      <c r="D330" s="144" t="s">
        <v>175</v>
      </c>
      <c r="E330" s="145" t="s">
        <v>5997</v>
      </c>
      <c r="F330" s="146" t="s">
        <v>5998</v>
      </c>
      <c r="G330" s="147" t="s">
        <v>1587</v>
      </c>
      <c r="H330" s="148">
        <v>6</v>
      </c>
      <c r="I330" s="3"/>
      <c r="J330" s="149">
        <f t="shared" si="20"/>
        <v>0</v>
      </c>
      <c r="K330" s="146" t="s">
        <v>1</v>
      </c>
      <c r="L330" s="34"/>
      <c r="M330" s="150" t="s">
        <v>1</v>
      </c>
      <c r="N330" s="151" t="s">
        <v>50</v>
      </c>
      <c r="P330" s="152">
        <f t="shared" si="21"/>
        <v>0</v>
      </c>
      <c r="Q330" s="152">
        <v>0</v>
      </c>
      <c r="R330" s="152">
        <f t="shared" si="22"/>
        <v>0</v>
      </c>
      <c r="S330" s="152">
        <v>0</v>
      </c>
      <c r="T330" s="153">
        <f t="shared" si="23"/>
        <v>0</v>
      </c>
      <c r="AR330" s="154" t="s">
        <v>180</v>
      </c>
      <c r="AT330" s="154" t="s">
        <v>175</v>
      </c>
      <c r="AU330" s="154" t="s">
        <v>95</v>
      </c>
      <c r="AY330" s="20" t="s">
        <v>173</v>
      </c>
      <c r="BE330" s="155">
        <f t="shared" si="24"/>
        <v>0</v>
      </c>
      <c r="BF330" s="155">
        <f t="shared" si="25"/>
        <v>0</v>
      </c>
      <c r="BG330" s="155">
        <f t="shared" si="26"/>
        <v>0</v>
      </c>
      <c r="BH330" s="155">
        <f t="shared" si="27"/>
        <v>0</v>
      </c>
      <c r="BI330" s="155">
        <f t="shared" si="28"/>
        <v>0</v>
      </c>
      <c r="BJ330" s="20" t="s">
        <v>93</v>
      </c>
      <c r="BK330" s="155">
        <f t="shared" si="29"/>
        <v>0</v>
      </c>
      <c r="BL330" s="20" t="s">
        <v>180</v>
      </c>
      <c r="BM330" s="154" t="s">
        <v>5999</v>
      </c>
    </row>
    <row r="331" spans="2:65" s="35" customFormat="1" ht="16.5" customHeight="1">
      <c r="B331" s="34"/>
      <c r="C331" s="144" t="s">
        <v>1617</v>
      </c>
      <c r="D331" s="144" t="s">
        <v>175</v>
      </c>
      <c r="E331" s="145" t="s">
        <v>6000</v>
      </c>
      <c r="F331" s="146" t="s">
        <v>6001</v>
      </c>
      <c r="G331" s="147" t="s">
        <v>1464</v>
      </c>
      <c r="H331" s="148">
        <v>5</v>
      </c>
      <c r="I331" s="3"/>
      <c r="J331" s="149">
        <f t="shared" si="20"/>
        <v>0</v>
      </c>
      <c r="K331" s="146" t="s">
        <v>1</v>
      </c>
      <c r="L331" s="34"/>
      <c r="M331" s="150" t="s">
        <v>1</v>
      </c>
      <c r="N331" s="151" t="s">
        <v>50</v>
      </c>
      <c r="P331" s="152">
        <f t="shared" si="21"/>
        <v>0</v>
      </c>
      <c r="Q331" s="152">
        <v>0</v>
      </c>
      <c r="R331" s="152">
        <f t="shared" si="22"/>
        <v>0</v>
      </c>
      <c r="S331" s="152">
        <v>0</v>
      </c>
      <c r="T331" s="153">
        <f t="shared" si="23"/>
        <v>0</v>
      </c>
      <c r="AR331" s="154" t="s">
        <v>180</v>
      </c>
      <c r="AT331" s="154" t="s">
        <v>175</v>
      </c>
      <c r="AU331" s="154" t="s">
        <v>95</v>
      </c>
      <c r="AY331" s="20" t="s">
        <v>173</v>
      </c>
      <c r="BE331" s="155">
        <f t="shared" si="24"/>
        <v>0</v>
      </c>
      <c r="BF331" s="155">
        <f t="shared" si="25"/>
        <v>0</v>
      </c>
      <c r="BG331" s="155">
        <f t="shared" si="26"/>
        <v>0</v>
      </c>
      <c r="BH331" s="155">
        <f t="shared" si="27"/>
        <v>0</v>
      </c>
      <c r="BI331" s="155">
        <f t="shared" si="28"/>
        <v>0</v>
      </c>
      <c r="BJ331" s="20" t="s">
        <v>93</v>
      </c>
      <c r="BK331" s="155">
        <f t="shared" si="29"/>
        <v>0</v>
      </c>
      <c r="BL331" s="20" t="s">
        <v>180</v>
      </c>
      <c r="BM331" s="154" t="s">
        <v>6002</v>
      </c>
    </row>
    <row r="332" spans="2:65" s="35" customFormat="1" ht="24.2" customHeight="1">
      <c r="B332" s="34"/>
      <c r="C332" s="144" t="s">
        <v>1647</v>
      </c>
      <c r="D332" s="144" t="s">
        <v>175</v>
      </c>
      <c r="E332" s="145" t="s">
        <v>6003</v>
      </c>
      <c r="F332" s="146" t="s">
        <v>6004</v>
      </c>
      <c r="G332" s="147" t="s">
        <v>1464</v>
      </c>
      <c r="H332" s="148">
        <v>1</v>
      </c>
      <c r="I332" s="3"/>
      <c r="J332" s="149">
        <f t="shared" si="20"/>
        <v>0</v>
      </c>
      <c r="K332" s="146" t="s">
        <v>1</v>
      </c>
      <c r="L332" s="34"/>
      <c r="M332" s="150" t="s">
        <v>1</v>
      </c>
      <c r="N332" s="151" t="s">
        <v>50</v>
      </c>
      <c r="P332" s="152">
        <f t="shared" si="21"/>
        <v>0</v>
      </c>
      <c r="Q332" s="152">
        <v>0</v>
      </c>
      <c r="R332" s="152">
        <f t="shared" si="22"/>
        <v>0</v>
      </c>
      <c r="S332" s="152">
        <v>0</v>
      </c>
      <c r="T332" s="153">
        <f t="shared" si="23"/>
        <v>0</v>
      </c>
      <c r="AR332" s="154" t="s">
        <v>180</v>
      </c>
      <c r="AT332" s="154" t="s">
        <v>175</v>
      </c>
      <c r="AU332" s="154" t="s">
        <v>95</v>
      </c>
      <c r="AY332" s="20" t="s">
        <v>173</v>
      </c>
      <c r="BE332" s="155">
        <f t="shared" si="24"/>
        <v>0</v>
      </c>
      <c r="BF332" s="155">
        <f t="shared" si="25"/>
        <v>0</v>
      </c>
      <c r="BG332" s="155">
        <f t="shared" si="26"/>
        <v>0</v>
      </c>
      <c r="BH332" s="155">
        <f t="shared" si="27"/>
        <v>0</v>
      </c>
      <c r="BI332" s="155">
        <f t="shared" si="28"/>
        <v>0</v>
      </c>
      <c r="BJ332" s="20" t="s">
        <v>93</v>
      </c>
      <c r="BK332" s="155">
        <f t="shared" si="29"/>
        <v>0</v>
      </c>
      <c r="BL332" s="20" t="s">
        <v>180</v>
      </c>
      <c r="BM332" s="154" t="s">
        <v>6005</v>
      </c>
    </row>
    <row r="333" spans="2:65" s="35" customFormat="1" ht="68.25">
      <c r="B333" s="34"/>
      <c r="D333" s="161" t="s">
        <v>371</v>
      </c>
      <c r="F333" s="187" t="s">
        <v>6006</v>
      </c>
      <c r="L333" s="34"/>
      <c r="M333" s="158"/>
      <c r="T333" s="62"/>
      <c r="AT333" s="20" t="s">
        <v>371</v>
      </c>
      <c r="AU333" s="20" t="s">
        <v>95</v>
      </c>
    </row>
    <row r="334" spans="2:65" s="35" customFormat="1" ht="33" customHeight="1">
      <c r="B334" s="34"/>
      <c r="C334" s="144" t="s">
        <v>1655</v>
      </c>
      <c r="D334" s="144" t="s">
        <v>175</v>
      </c>
      <c r="E334" s="145" t="s">
        <v>6007</v>
      </c>
      <c r="F334" s="146" t="s">
        <v>6008</v>
      </c>
      <c r="G334" s="147" t="s">
        <v>1464</v>
      </c>
      <c r="H334" s="148">
        <v>1</v>
      </c>
      <c r="I334" s="3"/>
      <c r="J334" s="149">
        <f>ROUND(I334*H334,2)</f>
        <v>0</v>
      </c>
      <c r="K334" s="146" t="s">
        <v>1</v>
      </c>
      <c r="L334" s="34"/>
      <c r="M334" s="150" t="s">
        <v>1</v>
      </c>
      <c r="N334" s="151" t="s">
        <v>50</v>
      </c>
      <c r="P334" s="152">
        <f>O334*H334</f>
        <v>0</v>
      </c>
      <c r="Q334" s="152">
        <v>0</v>
      </c>
      <c r="R334" s="152">
        <f>Q334*H334</f>
        <v>0</v>
      </c>
      <c r="S334" s="152">
        <v>0</v>
      </c>
      <c r="T334" s="153">
        <f>S334*H334</f>
        <v>0</v>
      </c>
      <c r="AR334" s="154" t="s">
        <v>180</v>
      </c>
      <c r="AT334" s="154" t="s">
        <v>175</v>
      </c>
      <c r="AU334" s="154" t="s">
        <v>95</v>
      </c>
      <c r="AY334" s="20" t="s">
        <v>173</v>
      </c>
      <c r="BE334" s="155">
        <f>IF(N334="základní",J334,0)</f>
        <v>0</v>
      </c>
      <c r="BF334" s="155">
        <f>IF(N334="snížená",J334,0)</f>
        <v>0</v>
      </c>
      <c r="BG334" s="155">
        <f>IF(N334="zákl. přenesená",J334,0)</f>
        <v>0</v>
      </c>
      <c r="BH334" s="155">
        <f>IF(N334="sníž. přenesená",J334,0)</f>
        <v>0</v>
      </c>
      <c r="BI334" s="155">
        <f>IF(N334="nulová",J334,0)</f>
        <v>0</v>
      </c>
      <c r="BJ334" s="20" t="s">
        <v>93</v>
      </c>
      <c r="BK334" s="155">
        <f>ROUND(I334*H334,2)</f>
        <v>0</v>
      </c>
      <c r="BL334" s="20" t="s">
        <v>180</v>
      </c>
      <c r="BM334" s="154" t="s">
        <v>6009</v>
      </c>
    </row>
    <row r="335" spans="2:65" s="35" customFormat="1" ht="48.75">
      <c r="B335" s="34"/>
      <c r="D335" s="161" t="s">
        <v>371</v>
      </c>
      <c r="F335" s="187" t="s">
        <v>6010</v>
      </c>
      <c r="L335" s="34"/>
      <c r="M335" s="158"/>
      <c r="T335" s="62"/>
      <c r="AT335" s="20" t="s">
        <v>371</v>
      </c>
      <c r="AU335" s="20" t="s">
        <v>95</v>
      </c>
    </row>
    <row r="336" spans="2:65" s="35" customFormat="1" ht="24.2" customHeight="1">
      <c r="B336" s="34"/>
      <c r="C336" s="144" t="s">
        <v>1681</v>
      </c>
      <c r="D336" s="144" t="s">
        <v>175</v>
      </c>
      <c r="E336" s="145" t="s">
        <v>6011</v>
      </c>
      <c r="F336" s="146" t="s">
        <v>6012</v>
      </c>
      <c r="G336" s="147" t="s">
        <v>1464</v>
      </c>
      <c r="H336" s="148">
        <v>2</v>
      </c>
      <c r="I336" s="3"/>
      <c r="J336" s="149">
        <f>ROUND(I336*H336,2)</f>
        <v>0</v>
      </c>
      <c r="K336" s="146" t="s">
        <v>1</v>
      </c>
      <c r="L336" s="34"/>
      <c r="M336" s="150" t="s">
        <v>1</v>
      </c>
      <c r="N336" s="151" t="s">
        <v>50</v>
      </c>
      <c r="P336" s="152">
        <f>O336*H336</f>
        <v>0</v>
      </c>
      <c r="Q336" s="152">
        <v>0</v>
      </c>
      <c r="R336" s="152">
        <f>Q336*H336</f>
        <v>0</v>
      </c>
      <c r="S336" s="152">
        <v>0</v>
      </c>
      <c r="T336" s="153">
        <f>S336*H336</f>
        <v>0</v>
      </c>
      <c r="AR336" s="154" t="s">
        <v>180</v>
      </c>
      <c r="AT336" s="154" t="s">
        <v>175</v>
      </c>
      <c r="AU336" s="154" t="s">
        <v>95</v>
      </c>
      <c r="AY336" s="20" t="s">
        <v>173</v>
      </c>
      <c r="BE336" s="155">
        <f>IF(N336="základní",J336,0)</f>
        <v>0</v>
      </c>
      <c r="BF336" s="155">
        <f>IF(N336="snížená",J336,0)</f>
        <v>0</v>
      </c>
      <c r="BG336" s="155">
        <f>IF(N336="zákl. přenesená",J336,0)</f>
        <v>0</v>
      </c>
      <c r="BH336" s="155">
        <f>IF(N336="sníž. přenesená",J336,0)</f>
        <v>0</v>
      </c>
      <c r="BI336" s="155">
        <f>IF(N336="nulová",J336,0)</f>
        <v>0</v>
      </c>
      <c r="BJ336" s="20" t="s">
        <v>93</v>
      </c>
      <c r="BK336" s="155">
        <f>ROUND(I336*H336,2)</f>
        <v>0</v>
      </c>
      <c r="BL336" s="20" t="s">
        <v>180</v>
      </c>
      <c r="BM336" s="154" t="s">
        <v>6013</v>
      </c>
    </row>
    <row r="337" spans="2:65" s="35" customFormat="1" ht="16.5" customHeight="1">
      <c r="B337" s="34"/>
      <c r="C337" s="144" t="s">
        <v>1686</v>
      </c>
      <c r="D337" s="144" t="s">
        <v>175</v>
      </c>
      <c r="E337" s="145" t="s">
        <v>6014</v>
      </c>
      <c r="F337" s="146" t="s">
        <v>6015</v>
      </c>
      <c r="G337" s="147" t="s">
        <v>1464</v>
      </c>
      <c r="H337" s="148">
        <v>2</v>
      </c>
      <c r="I337" s="3"/>
      <c r="J337" s="149">
        <f>ROUND(I337*H337,2)</f>
        <v>0</v>
      </c>
      <c r="K337" s="146" t="s">
        <v>1</v>
      </c>
      <c r="L337" s="34"/>
      <c r="M337" s="150" t="s">
        <v>1</v>
      </c>
      <c r="N337" s="151" t="s">
        <v>50</v>
      </c>
      <c r="P337" s="152">
        <f>O337*H337</f>
        <v>0</v>
      </c>
      <c r="Q337" s="152">
        <v>0</v>
      </c>
      <c r="R337" s="152">
        <f>Q337*H337</f>
        <v>0</v>
      </c>
      <c r="S337" s="152">
        <v>0</v>
      </c>
      <c r="T337" s="153">
        <f>S337*H337</f>
        <v>0</v>
      </c>
      <c r="AR337" s="154" t="s">
        <v>180</v>
      </c>
      <c r="AT337" s="154" t="s">
        <v>175</v>
      </c>
      <c r="AU337" s="154" t="s">
        <v>95</v>
      </c>
      <c r="AY337" s="20" t="s">
        <v>173</v>
      </c>
      <c r="BE337" s="155">
        <f>IF(N337="základní",J337,0)</f>
        <v>0</v>
      </c>
      <c r="BF337" s="155">
        <f>IF(N337="snížená",J337,0)</f>
        <v>0</v>
      </c>
      <c r="BG337" s="155">
        <f>IF(N337="zákl. přenesená",J337,0)</f>
        <v>0</v>
      </c>
      <c r="BH337" s="155">
        <f>IF(N337="sníž. přenesená",J337,0)</f>
        <v>0</v>
      </c>
      <c r="BI337" s="155">
        <f>IF(N337="nulová",J337,0)</f>
        <v>0</v>
      </c>
      <c r="BJ337" s="20" t="s">
        <v>93</v>
      </c>
      <c r="BK337" s="155">
        <f>ROUND(I337*H337,2)</f>
        <v>0</v>
      </c>
      <c r="BL337" s="20" t="s">
        <v>180</v>
      </c>
      <c r="BM337" s="154" t="s">
        <v>6016</v>
      </c>
    </row>
    <row r="338" spans="2:65" s="35" customFormat="1" ht="16.5" customHeight="1">
      <c r="B338" s="34"/>
      <c r="C338" s="144" t="s">
        <v>1691</v>
      </c>
      <c r="D338" s="144" t="s">
        <v>175</v>
      </c>
      <c r="E338" s="145" t="s">
        <v>6017</v>
      </c>
      <c r="F338" s="146" t="s">
        <v>6018</v>
      </c>
      <c r="G338" s="147" t="s">
        <v>1464</v>
      </c>
      <c r="H338" s="148">
        <v>1</v>
      </c>
      <c r="I338" s="3"/>
      <c r="J338" s="149">
        <f>ROUND(I338*H338,2)</f>
        <v>0</v>
      </c>
      <c r="K338" s="146" t="s">
        <v>1</v>
      </c>
      <c r="L338" s="34"/>
      <c r="M338" s="150" t="s">
        <v>1</v>
      </c>
      <c r="N338" s="151" t="s">
        <v>50</v>
      </c>
      <c r="P338" s="152">
        <f>O338*H338</f>
        <v>0</v>
      </c>
      <c r="Q338" s="152">
        <v>0</v>
      </c>
      <c r="R338" s="152">
        <f>Q338*H338</f>
        <v>0</v>
      </c>
      <c r="S338" s="152">
        <v>0</v>
      </c>
      <c r="T338" s="153">
        <f>S338*H338</f>
        <v>0</v>
      </c>
      <c r="AR338" s="154" t="s">
        <v>180</v>
      </c>
      <c r="AT338" s="154" t="s">
        <v>175</v>
      </c>
      <c r="AU338" s="154" t="s">
        <v>95</v>
      </c>
      <c r="AY338" s="20" t="s">
        <v>173</v>
      </c>
      <c r="BE338" s="155">
        <f>IF(N338="základní",J338,0)</f>
        <v>0</v>
      </c>
      <c r="BF338" s="155">
        <f>IF(N338="snížená",J338,0)</f>
        <v>0</v>
      </c>
      <c r="BG338" s="155">
        <f>IF(N338="zákl. přenesená",J338,0)</f>
        <v>0</v>
      </c>
      <c r="BH338" s="155">
        <f>IF(N338="sníž. přenesená",J338,0)</f>
        <v>0</v>
      </c>
      <c r="BI338" s="155">
        <f>IF(N338="nulová",J338,0)</f>
        <v>0</v>
      </c>
      <c r="BJ338" s="20" t="s">
        <v>93</v>
      </c>
      <c r="BK338" s="155">
        <f>ROUND(I338*H338,2)</f>
        <v>0</v>
      </c>
      <c r="BL338" s="20" t="s">
        <v>180</v>
      </c>
      <c r="BM338" s="154" t="s">
        <v>6019</v>
      </c>
    </row>
    <row r="339" spans="2:65" s="133" customFormat="1" ht="22.9" customHeight="1">
      <c r="B339" s="132"/>
      <c r="D339" s="134" t="s">
        <v>84</v>
      </c>
      <c r="E339" s="142" t="s">
        <v>4775</v>
      </c>
      <c r="F339" s="142" t="s">
        <v>6020</v>
      </c>
      <c r="J339" s="143">
        <f>BK339</f>
        <v>0</v>
      </c>
      <c r="L339" s="132"/>
      <c r="M339" s="137"/>
      <c r="P339" s="138">
        <f>SUM(P340:P344)</f>
        <v>0</v>
      </c>
      <c r="R339" s="138">
        <f>SUM(R340:R344)</f>
        <v>0</v>
      </c>
      <c r="T339" s="139">
        <f>SUM(T340:T344)</f>
        <v>0</v>
      </c>
      <c r="AR339" s="134" t="s">
        <v>93</v>
      </c>
      <c r="AT339" s="140" t="s">
        <v>84</v>
      </c>
      <c r="AU339" s="140" t="s">
        <v>93</v>
      </c>
      <c r="AY339" s="134" t="s">
        <v>173</v>
      </c>
      <c r="BK339" s="141">
        <f>SUM(BK340:BK344)</f>
        <v>0</v>
      </c>
    </row>
    <row r="340" spans="2:65" s="35" customFormat="1" ht="24.2" customHeight="1">
      <c r="B340" s="34"/>
      <c r="C340" s="144" t="s">
        <v>1729</v>
      </c>
      <c r="D340" s="144" t="s">
        <v>175</v>
      </c>
      <c r="E340" s="145" t="s">
        <v>6021</v>
      </c>
      <c r="F340" s="146" t="s">
        <v>6022</v>
      </c>
      <c r="G340" s="147" t="s">
        <v>1464</v>
      </c>
      <c r="H340" s="148">
        <v>6</v>
      </c>
      <c r="I340" s="3"/>
      <c r="J340" s="149">
        <f>ROUND(I340*H340,2)</f>
        <v>0</v>
      </c>
      <c r="K340" s="146" t="s">
        <v>1</v>
      </c>
      <c r="L340" s="34"/>
      <c r="M340" s="150" t="s">
        <v>1</v>
      </c>
      <c r="N340" s="151" t="s">
        <v>50</v>
      </c>
      <c r="P340" s="152">
        <f>O340*H340</f>
        <v>0</v>
      </c>
      <c r="Q340" s="152">
        <v>0</v>
      </c>
      <c r="R340" s="152">
        <f>Q340*H340</f>
        <v>0</v>
      </c>
      <c r="S340" s="152">
        <v>0</v>
      </c>
      <c r="T340" s="153">
        <f>S340*H340</f>
        <v>0</v>
      </c>
      <c r="AR340" s="154" t="s">
        <v>180</v>
      </c>
      <c r="AT340" s="154" t="s">
        <v>175</v>
      </c>
      <c r="AU340" s="154" t="s">
        <v>95</v>
      </c>
      <c r="AY340" s="20" t="s">
        <v>173</v>
      </c>
      <c r="BE340" s="155">
        <f>IF(N340="základní",J340,0)</f>
        <v>0</v>
      </c>
      <c r="BF340" s="155">
        <f>IF(N340="snížená",J340,0)</f>
        <v>0</v>
      </c>
      <c r="BG340" s="155">
        <f>IF(N340="zákl. přenesená",J340,0)</f>
        <v>0</v>
      </c>
      <c r="BH340" s="155">
        <f>IF(N340="sníž. přenesená",J340,0)</f>
        <v>0</v>
      </c>
      <c r="BI340" s="155">
        <f>IF(N340="nulová",J340,0)</f>
        <v>0</v>
      </c>
      <c r="BJ340" s="20" t="s">
        <v>93</v>
      </c>
      <c r="BK340" s="155">
        <f>ROUND(I340*H340,2)</f>
        <v>0</v>
      </c>
      <c r="BL340" s="20" t="s">
        <v>180</v>
      </c>
      <c r="BM340" s="154" t="s">
        <v>6023</v>
      </c>
    </row>
    <row r="341" spans="2:65" s="35" customFormat="1" ht="21.75" customHeight="1">
      <c r="B341" s="34"/>
      <c r="C341" s="144" t="s">
        <v>21</v>
      </c>
      <c r="D341" s="144" t="s">
        <v>175</v>
      </c>
      <c r="E341" s="145" t="s">
        <v>6024</v>
      </c>
      <c r="F341" s="146" t="s">
        <v>6025</v>
      </c>
      <c r="G341" s="147" t="s">
        <v>1464</v>
      </c>
      <c r="H341" s="148">
        <v>6</v>
      </c>
      <c r="I341" s="3"/>
      <c r="J341" s="149">
        <f>ROUND(I341*H341,2)</f>
        <v>0</v>
      </c>
      <c r="K341" s="146" t="s">
        <v>1</v>
      </c>
      <c r="L341" s="34"/>
      <c r="M341" s="150" t="s">
        <v>1</v>
      </c>
      <c r="N341" s="151" t="s">
        <v>50</v>
      </c>
      <c r="P341" s="152">
        <f>O341*H341</f>
        <v>0</v>
      </c>
      <c r="Q341" s="152">
        <v>0</v>
      </c>
      <c r="R341" s="152">
        <f>Q341*H341</f>
        <v>0</v>
      </c>
      <c r="S341" s="152">
        <v>0</v>
      </c>
      <c r="T341" s="153">
        <f>S341*H341</f>
        <v>0</v>
      </c>
      <c r="AR341" s="154" t="s">
        <v>180</v>
      </c>
      <c r="AT341" s="154" t="s">
        <v>175</v>
      </c>
      <c r="AU341" s="154" t="s">
        <v>95</v>
      </c>
      <c r="AY341" s="20" t="s">
        <v>173</v>
      </c>
      <c r="BE341" s="155">
        <f>IF(N341="základní",J341,0)</f>
        <v>0</v>
      </c>
      <c r="BF341" s="155">
        <f>IF(N341="snížená",J341,0)</f>
        <v>0</v>
      </c>
      <c r="BG341" s="155">
        <f>IF(N341="zákl. přenesená",J341,0)</f>
        <v>0</v>
      </c>
      <c r="BH341" s="155">
        <f>IF(N341="sníž. přenesená",J341,0)</f>
        <v>0</v>
      </c>
      <c r="BI341" s="155">
        <f>IF(N341="nulová",J341,0)</f>
        <v>0</v>
      </c>
      <c r="BJ341" s="20" t="s">
        <v>93</v>
      </c>
      <c r="BK341" s="155">
        <f>ROUND(I341*H341,2)</f>
        <v>0</v>
      </c>
      <c r="BL341" s="20" t="s">
        <v>180</v>
      </c>
      <c r="BM341" s="154" t="s">
        <v>6026</v>
      </c>
    </row>
    <row r="342" spans="2:65" s="35" customFormat="1" ht="21.75" customHeight="1">
      <c r="B342" s="34"/>
      <c r="C342" s="144" t="s">
        <v>1765</v>
      </c>
      <c r="D342" s="144" t="s">
        <v>175</v>
      </c>
      <c r="E342" s="145" t="s">
        <v>6027</v>
      </c>
      <c r="F342" s="146" t="s">
        <v>6028</v>
      </c>
      <c r="G342" s="147" t="s">
        <v>1464</v>
      </c>
      <c r="H342" s="148">
        <v>9</v>
      </c>
      <c r="I342" s="3"/>
      <c r="J342" s="149">
        <f>ROUND(I342*H342,2)</f>
        <v>0</v>
      </c>
      <c r="K342" s="146" t="s">
        <v>1</v>
      </c>
      <c r="L342" s="34"/>
      <c r="M342" s="150" t="s">
        <v>1</v>
      </c>
      <c r="N342" s="151" t="s">
        <v>50</v>
      </c>
      <c r="P342" s="152">
        <f>O342*H342</f>
        <v>0</v>
      </c>
      <c r="Q342" s="152">
        <v>0</v>
      </c>
      <c r="R342" s="152">
        <f>Q342*H342</f>
        <v>0</v>
      </c>
      <c r="S342" s="152">
        <v>0</v>
      </c>
      <c r="T342" s="153">
        <f>S342*H342</f>
        <v>0</v>
      </c>
      <c r="AR342" s="154" t="s">
        <v>180</v>
      </c>
      <c r="AT342" s="154" t="s">
        <v>175</v>
      </c>
      <c r="AU342" s="154" t="s">
        <v>95</v>
      </c>
      <c r="AY342" s="20" t="s">
        <v>173</v>
      </c>
      <c r="BE342" s="155">
        <f>IF(N342="základní",J342,0)</f>
        <v>0</v>
      </c>
      <c r="BF342" s="155">
        <f>IF(N342="snížená",J342,0)</f>
        <v>0</v>
      </c>
      <c r="BG342" s="155">
        <f>IF(N342="zákl. přenesená",J342,0)</f>
        <v>0</v>
      </c>
      <c r="BH342" s="155">
        <f>IF(N342="sníž. přenesená",J342,0)</f>
        <v>0</v>
      </c>
      <c r="BI342" s="155">
        <f>IF(N342="nulová",J342,0)</f>
        <v>0</v>
      </c>
      <c r="BJ342" s="20" t="s">
        <v>93</v>
      </c>
      <c r="BK342" s="155">
        <f>ROUND(I342*H342,2)</f>
        <v>0</v>
      </c>
      <c r="BL342" s="20" t="s">
        <v>180</v>
      </c>
      <c r="BM342" s="154" t="s">
        <v>6029</v>
      </c>
    </row>
    <row r="343" spans="2:65" s="35" customFormat="1" ht="16.5" customHeight="1">
      <c r="B343" s="34"/>
      <c r="C343" s="144" t="s">
        <v>1771</v>
      </c>
      <c r="D343" s="144" t="s">
        <v>175</v>
      </c>
      <c r="E343" s="145" t="s">
        <v>6030</v>
      </c>
      <c r="F343" s="146" t="s">
        <v>6031</v>
      </c>
      <c r="G343" s="147" t="s">
        <v>1464</v>
      </c>
      <c r="H343" s="148">
        <v>1</v>
      </c>
      <c r="I343" s="3"/>
      <c r="J343" s="149">
        <f>ROUND(I343*H343,2)</f>
        <v>0</v>
      </c>
      <c r="K343" s="146" t="s">
        <v>1</v>
      </c>
      <c r="L343" s="34"/>
      <c r="M343" s="150" t="s">
        <v>1</v>
      </c>
      <c r="N343" s="151" t="s">
        <v>50</v>
      </c>
      <c r="P343" s="152">
        <f>O343*H343</f>
        <v>0</v>
      </c>
      <c r="Q343" s="152">
        <v>0</v>
      </c>
      <c r="R343" s="152">
        <f>Q343*H343</f>
        <v>0</v>
      </c>
      <c r="S343" s="152">
        <v>0</v>
      </c>
      <c r="T343" s="153">
        <f>S343*H343</f>
        <v>0</v>
      </c>
      <c r="AR343" s="154" t="s">
        <v>180</v>
      </c>
      <c r="AT343" s="154" t="s">
        <v>175</v>
      </c>
      <c r="AU343" s="154" t="s">
        <v>95</v>
      </c>
      <c r="AY343" s="20" t="s">
        <v>173</v>
      </c>
      <c r="BE343" s="155">
        <f>IF(N343="základní",J343,0)</f>
        <v>0</v>
      </c>
      <c r="BF343" s="155">
        <f>IF(N343="snížená",J343,0)</f>
        <v>0</v>
      </c>
      <c r="BG343" s="155">
        <f>IF(N343="zákl. přenesená",J343,0)</f>
        <v>0</v>
      </c>
      <c r="BH343" s="155">
        <f>IF(N343="sníž. přenesená",J343,0)</f>
        <v>0</v>
      </c>
      <c r="BI343" s="155">
        <f>IF(N343="nulová",J343,0)</f>
        <v>0</v>
      </c>
      <c r="BJ343" s="20" t="s">
        <v>93</v>
      </c>
      <c r="BK343" s="155">
        <f>ROUND(I343*H343,2)</f>
        <v>0</v>
      </c>
      <c r="BL343" s="20" t="s">
        <v>180</v>
      </c>
      <c r="BM343" s="154" t="s">
        <v>6032</v>
      </c>
    </row>
    <row r="344" spans="2:65" s="35" customFormat="1" ht="16.5" customHeight="1">
      <c r="B344" s="34"/>
      <c r="C344" s="144" t="s">
        <v>1777</v>
      </c>
      <c r="D344" s="144" t="s">
        <v>175</v>
      </c>
      <c r="E344" s="145" t="s">
        <v>6033</v>
      </c>
      <c r="F344" s="146" t="s">
        <v>6034</v>
      </c>
      <c r="G344" s="147" t="s">
        <v>1464</v>
      </c>
      <c r="H344" s="148">
        <v>5</v>
      </c>
      <c r="I344" s="3"/>
      <c r="J344" s="149">
        <f>ROUND(I344*H344,2)</f>
        <v>0</v>
      </c>
      <c r="K344" s="146" t="s">
        <v>1</v>
      </c>
      <c r="L344" s="34"/>
      <c r="M344" s="150" t="s">
        <v>1</v>
      </c>
      <c r="N344" s="151" t="s">
        <v>50</v>
      </c>
      <c r="P344" s="152">
        <f>O344*H344</f>
        <v>0</v>
      </c>
      <c r="Q344" s="152">
        <v>0</v>
      </c>
      <c r="R344" s="152">
        <f>Q344*H344</f>
        <v>0</v>
      </c>
      <c r="S344" s="152">
        <v>0</v>
      </c>
      <c r="T344" s="153">
        <f>S344*H344</f>
        <v>0</v>
      </c>
      <c r="AR344" s="154" t="s">
        <v>180</v>
      </c>
      <c r="AT344" s="154" t="s">
        <v>175</v>
      </c>
      <c r="AU344" s="154" t="s">
        <v>95</v>
      </c>
      <c r="AY344" s="20" t="s">
        <v>173</v>
      </c>
      <c r="BE344" s="155">
        <f>IF(N344="základní",J344,0)</f>
        <v>0</v>
      </c>
      <c r="BF344" s="155">
        <f>IF(N344="snížená",J344,0)</f>
        <v>0</v>
      </c>
      <c r="BG344" s="155">
        <f>IF(N344="zákl. přenesená",J344,0)</f>
        <v>0</v>
      </c>
      <c r="BH344" s="155">
        <f>IF(N344="sníž. přenesená",J344,0)</f>
        <v>0</v>
      </c>
      <c r="BI344" s="155">
        <f>IF(N344="nulová",J344,0)</f>
        <v>0</v>
      </c>
      <c r="BJ344" s="20" t="s">
        <v>93</v>
      </c>
      <c r="BK344" s="155">
        <f>ROUND(I344*H344,2)</f>
        <v>0</v>
      </c>
      <c r="BL344" s="20" t="s">
        <v>180</v>
      </c>
      <c r="BM344" s="154" t="s">
        <v>6035</v>
      </c>
    </row>
    <row r="345" spans="2:65" s="133" customFormat="1" ht="22.9" customHeight="1">
      <c r="B345" s="132"/>
      <c r="D345" s="134" t="s">
        <v>84</v>
      </c>
      <c r="E345" s="142" t="s">
        <v>5542</v>
      </c>
      <c r="F345" s="142" t="s">
        <v>6036</v>
      </c>
      <c r="J345" s="143">
        <f>BK345</f>
        <v>0</v>
      </c>
      <c r="L345" s="132"/>
      <c r="M345" s="137"/>
      <c r="P345" s="138">
        <f>SUM(P346:P353)</f>
        <v>0</v>
      </c>
      <c r="R345" s="138">
        <f>SUM(R346:R353)</f>
        <v>0</v>
      </c>
      <c r="T345" s="139">
        <f>SUM(T346:T353)</f>
        <v>0</v>
      </c>
      <c r="AR345" s="134" t="s">
        <v>93</v>
      </c>
      <c r="AT345" s="140" t="s">
        <v>84</v>
      </c>
      <c r="AU345" s="140" t="s">
        <v>93</v>
      </c>
      <c r="AY345" s="134" t="s">
        <v>173</v>
      </c>
      <c r="BK345" s="141">
        <f>SUM(BK346:BK353)</f>
        <v>0</v>
      </c>
    </row>
    <row r="346" spans="2:65" s="35" customFormat="1" ht="16.5" customHeight="1">
      <c r="B346" s="34"/>
      <c r="C346" s="144" t="s">
        <v>1784</v>
      </c>
      <c r="D346" s="144" t="s">
        <v>175</v>
      </c>
      <c r="E346" s="145" t="s">
        <v>6037</v>
      </c>
      <c r="F346" s="146" t="s">
        <v>4573</v>
      </c>
      <c r="G346" s="147" t="s">
        <v>586</v>
      </c>
      <c r="H346" s="148">
        <v>852</v>
      </c>
      <c r="I346" s="3"/>
      <c r="J346" s="149">
        <f>ROUND(I346*H346,2)</f>
        <v>0</v>
      </c>
      <c r="K346" s="146" t="s">
        <v>1</v>
      </c>
      <c r="L346" s="34"/>
      <c r="M346" s="150" t="s">
        <v>1</v>
      </c>
      <c r="N346" s="151" t="s">
        <v>50</v>
      </c>
      <c r="P346" s="152">
        <f>O346*H346</f>
        <v>0</v>
      </c>
      <c r="Q346" s="152">
        <v>0</v>
      </c>
      <c r="R346" s="152">
        <f>Q346*H346</f>
        <v>0</v>
      </c>
      <c r="S346" s="152">
        <v>0</v>
      </c>
      <c r="T346" s="153">
        <f>S346*H346</f>
        <v>0</v>
      </c>
      <c r="AR346" s="154" t="s">
        <v>180</v>
      </c>
      <c r="AT346" s="154" t="s">
        <v>175</v>
      </c>
      <c r="AU346" s="154" t="s">
        <v>95</v>
      </c>
      <c r="AY346" s="20" t="s">
        <v>173</v>
      </c>
      <c r="BE346" s="155">
        <f>IF(N346="základní",J346,0)</f>
        <v>0</v>
      </c>
      <c r="BF346" s="155">
        <f>IF(N346="snížená",J346,0)</f>
        <v>0</v>
      </c>
      <c r="BG346" s="155">
        <f>IF(N346="zákl. přenesená",J346,0)</f>
        <v>0</v>
      </c>
      <c r="BH346" s="155">
        <f>IF(N346="sníž. přenesená",J346,0)</f>
        <v>0</v>
      </c>
      <c r="BI346" s="155">
        <f>IF(N346="nulová",J346,0)</f>
        <v>0</v>
      </c>
      <c r="BJ346" s="20" t="s">
        <v>93</v>
      </c>
      <c r="BK346" s="155">
        <f>ROUND(I346*H346,2)</f>
        <v>0</v>
      </c>
      <c r="BL346" s="20" t="s">
        <v>180</v>
      </c>
      <c r="BM346" s="154" t="s">
        <v>6038</v>
      </c>
    </row>
    <row r="347" spans="2:65" s="35" customFormat="1" ht="21.75" customHeight="1">
      <c r="B347" s="34"/>
      <c r="C347" s="144" t="s">
        <v>1792</v>
      </c>
      <c r="D347" s="144" t="s">
        <v>175</v>
      </c>
      <c r="E347" s="145" t="s">
        <v>6039</v>
      </c>
      <c r="F347" s="146" t="s">
        <v>4576</v>
      </c>
      <c r="G347" s="147" t="s">
        <v>178</v>
      </c>
      <c r="H347" s="148">
        <v>143</v>
      </c>
      <c r="I347" s="3"/>
      <c r="J347" s="149">
        <f>ROUND(I347*H347,2)</f>
        <v>0</v>
      </c>
      <c r="K347" s="146" t="s">
        <v>1</v>
      </c>
      <c r="L347" s="34"/>
      <c r="M347" s="150" t="s">
        <v>1</v>
      </c>
      <c r="N347" s="151" t="s">
        <v>50</v>
      </c>
      <c r="P347" s="152">
        <f>O347*H347</f>
        <v>0</v>
      </c>
      <c r="Q347" s="152">
        <v>0</v>
      </c>
      <c r="R347" s="152">
        <f>Q347*H347</f>
        <v>0</v>
      </c>
      <c r="S347" s="152">
        <v>0</v>
      </c>
      <c r="T347" s="153">
        <f>S347*H347</f>
        <v>0</v>
      </c>
      <c r="AR347" s="154" t="s">
        <v>180</v>
      </c>
      <c r="AT347" s="154" t="s">
        <v>175</v>
      </c>
      <c r="AU347" s="154" t="s">
        <v>95</v>
      </c>
      <c r="AY347" s="20" t="s">
        <v>173</v>
      </c>
      <c r="BE347" s="155">
        <f>IF(N347="základní",J347,0)</f>
        <v>0</v>
      </c>
      <c r="BF347" s="155">
        <f>IF(N347="snížená",J347,0)</f>
        <v>0</v>
      </c>
      <c r="BG347" s="155">
        <f>IF(N347="zákl. přenesená",J347,0)</f>
        <v>0</v>
      </c>
      <c r="BH347" s="155">
        <f>IF(N347="sníž. přenesená",J347,0)</f>
        <v>0</v>
      </c>
      <c r="BI347" s="155">
        <f>IF(N347="nulová",J347,0)</f>
        <v>0</v>
      </c>
      <c r="BJ347" s="20" t="s">
        <v>93</v>
      </c>
      <c r="BK347" s="155">
        <f>ROUND(I347*H347,2)</f>
        <v>0</v>
      </c>
      <c r="BL347" s="20" t="s">
        <v>180</v>
      </c>
      <c r="BM347" s="154" t="s">
        <v>6040</v>
      </c>
    </row>
    <row r="348" spans="2:65" s="35" customFormat="1" ht="19.5">
      <c r="B348" s="34"/>
      <c r="D348" s="161" t="s">
        <v>371</v>
      </c>
      <c r="F348" s="187" t="s">
        <v>6041</v>
      </c>
      <c r="L348" s="34"/>
      <c r="M348" s="158"/>
      <c r="T348" s="62"/>
      <c r="AT348" s="20" t="s">
        <v>371</v>
      </c>
      <c r="AU348" s="20" t="s">
        <v>95</v>
      </c>
    </row>
    <row r="349" spans="2:65" s="35" customFormat="1" ht="24.2" customHeight="1">
      <c r="B349" s="34"/>
      <c r="C349" s="144" t="s">
        <v>1799</v>
      </c>
      <c r="D349" s="144" t="s">
        <v>175</v>
      </c>
      <c r="E349" s="145" t="s">
        <v>6042</v>
      </c>
      <c r="F349" s="146" t="s">
        <v>6043</v>
      </c>
      <c r="G349" s="147" t="s">
        <v>178</v>
      </c>
      <c r="H349" s="148">
        <v>44</v>
      </c>
      <c r="I349" s="3"/>
      <c r="J349" s="149">
        <f>ROUND(I349*H349,2)</f>
        <v>0</v>
      </c>
      <c r="K349" s="146" t="s">
        <v>1</v>
      </c>
      <c r="L349" s="34"/>
      <c r="M349" s="150" t="s">
        <v>1</v>
      </c>
      <c r="N349" s="151" t="s">
        <v>50</v>
      </c>
      <c r="P349" s="152">
        <f>O349*H349</f>
        <v>0</v>
      </c>
      <c r="Q349" s="152">
        <v>0</v>
      </c>
      <c r="R349" s="152">
        <f>Q349*H349</f>
        <v>0</v>
      </c>
      <c r="S349" s="152">
        <v>0</v>
      </c>
      <c r="T349" s="153">
        <f>S349*H349</f>
        <v>0</v>
      </c>
      <c r="AR349" s="154" t="s">
        <v>180</v>
      </c>
      <c r="AT349" s="154" t="s">
        <v>175</v>
      </c>
      <c r="AU349" s="154" t="s">
        <v>95</v>
      </c>
      <c r="AY349" s="20" t="s">
        <v>173</v>
      </c>
      <c r="BE349" s="155">
        <f>IF(N349="základní",J349,0)</f>
        <v>0</v>
      </c>
      <c r="BF349" s="155">
        <f>IF(N349="snížená",J349,0)</f>
        <v>0</v>
      </c>
      <c r="BG349" s="155">
        <f>IF(N349="zákl. přenesená",J349,0)</f>
        <v>0</v>
      </c>
      <c r="BH349" s="155">
        <f>IF(N349="sníž. přenesená",J349,0)</f>
        <v>0</v>
      </c>
      <c r="BI349" s="155">
        <f>IF(N349="nulová",J349,0)</f>
        <v>0</v>
      </c>
      <c r="BJ349" s="20" t="s">
        <v>93</v>
      </c>
      <c r="BK349" s="155">
        <f>ROUND(I349*H349,2)</f>
        <v>0</v>
      </c>
      <c r="BL349" s="20" t="s">
        <v>180</v>
      </c>
      <c r="BM349" s="154" t="s">
        <v>6044</v>
      </c>
    </row>
    <row r="350" spans="2:65" s="35" customFormat="1" ht="19.5">
      <c r="B350" s="34"/>
      <c r="D350" s="161" t="s">
        <v>371</v>
      </c>
      <c r="F350" s="187" t="s">
        <v>6041</v>
      </c>
      <c r="L350" s="34"/>
      <c r="M350" s="158"/>
      <c r="T350" s="62"/>
      <c r="AT350" s="20" t="s">
        <v>371</v>
      </c>
      <c r="AU350" s="20" t="s">
        <v>95</v>
      </c>
    </row>
    <row r="351" spans="2:65" s="35" customFormat="1" ht="24.2" customHeight="1">
      <c r="B351" s="34"/>
      <c r="C351" s="144" t="s">
        <v>1808</v>
      </c>
      <c r="D351" s="144" t="s">
        <v>175</v>
      </c>
      <c r="E351" s="145" t="s">
        <v>6045</v>
      </c>
      <c r="F351" s="146" t="s">
        <v>6046</v>
      </c>
      <c r="G351" s="147" t="s">
        <v>524</v>
      </c>
      <c r="H351" s="148">
        <v>1</v>
      </c>
      <c r="I351" s="3"/>
      <c r="J351" s="149">
        <f>ROUND(I351*H351,2)</f>
        <v>0</v>
      </c>
      <c r="K351" s="146" t="s">
        <v>1</v>
      </c>
      <c r="L351" s="34"/>
      <c r="M351" s="150" t="s">
        <v>1</v>
      </c>
      <c r="N351" s="151" t="s">
        <v>50</v>
      </c>
      <c r="P351" s="152">
        <f>O351*H351</f>
        <v>0</v>
      </c>
      <c r="Q351" s="152">
        <v>0</v>
      </c>
      <c r="R351" s="152">
        <f>Q351*H351</f>
        <v>0</v>
      </c>
      <c r="S351" s="152">
        <v>0</v>
      </c>
      <c r="T351" s="153">
        <f>S351*H351</f>
        <v>0</v>
      </c>
      <c r="AR351" s="154" t="s">
        <v>180</v>
      </c>
      <c r="AT351" s="154" t="s">
        <v>175</v>
      </c>
      <c r="AU351" s="154" t="s">
        <v>95</v>
      </c>
      <c r="AY351" s="20" t="s">
        <v>173</v>
      </c>
      <c r="BE351" s="155">
        <f>IF(N351="základní",J351,0)</f>
        <v>0</v>
      </c>
      <c r="BF351" s="155">
        <f>IF(N351="snížená",J351,0)</f>
        <v>0</v>
      </c>
      <c r="BG351" s="155">
        <f>IF(N351="zákl. přenesená",J351,0)</f>
        <v>0</v>
      </c>
      <c r="BH351" s="155">
        <f>IF(N351="sníž. přenesená",J351,0)</f>
        <v>0</v>
      </c>
      <c r="BI351" s="155">
        <f>IF(N351="nulová",J351,0)</f>
        <v>0</v>
      </c>
      <c r="BJ351" s="20" t="s">
        <v>93</v>
      </c>
      <c r="BK351" s="155">
        <f>ROUND(I351*H351,2)</f>
        <v>0</v>
      </c>
      <c r="BL351" s="20" t="s">
        <v>180</v>
      </c>
      <c r="BM351" s="154" t="s">
        <v>6047</v>
      </c>
    </row>
    <row r="352" spans="2:65" s="35" customFormat="1" ht="16.5" customHeight="1">
      <c r="B352" s="34"/>
      <c r="C352" s="144" t="s">
        <v>1814</v>
      </c>
      <c r="D352" s="144" t="s">
        <v>175</v>
      </c>
      <c r="E352" s="145" t="s">
        <v>6048</v>
      </c>
      <c r="F352" s="146" t="s">
        <v>6049</v>
      </c>
      <c r="G352" s="147" t="s">
        <v>524</v>
      </c>
      <c r="H352" s="148">
        <v>1</v>
      </c>
      <c r="I352" s="3"/>
      <c r="J352" s="149">
        <f>ROUND(I352*H352,2)</f>
        <v>0</v>
      </c>
      <c r="K352" s="146" t="s">
        <v>1</v>
      </c>
      <c r="L352" s="34"/>
      <c r="M352" s="150" t="s">
        <v>1</v>
      </c>
      <c r="N352" s="151" t="s">
        <v>50</v>
      </c>
      <c r="P352" s="152">
        <f>O352*H352</f>
        <v>0</v>
      </c>
      <c r="Q352" s="152">
        <v>0</v>
      </c>
      <c r="R352" s="152">
        <f>Q352*H352</f>
        <v>0</v>
      </c>
      <c r="S352" s="152">
        <v>0</v>
      </c>
      <c r="T352" s="153">
        <f>S352*H352</f>
        <v>0</v>
      </c>
      <c r="AR352" s="154" t="s">
        <v>180</v>
      </c>
      <c r="AT352" s="154" t="s">
        <v>175</v>
      </c>
      <c r="AU352" s="154" t="s">
        <v>95</v>
      </c>
      <c r="AY352" s="20" t="s">
        <v>173</v>
      </c>
      <c r="BE352" s="155">
        <f>IF(N352="základní",J352,0)</f>
        <v>0</v>
      </c>
      <c r="BF352" s="155">
        <f>IF(N352="snížená",J352,0)</f>
        <v>0</v>
      </c>
      <c r="BG352" s="155">
        <f>IF(N352="zákl. přenesená",J352,0)</f>
        <v>0</v>
      </c>
      <c r="BH352" s="155">
        <f>IF(N352="sníž. přenesená",J352,0)</f>
        <v>0</v>
      </c>
      <c r="BI352" s="155">
        <f>IF(N352="nulová",J352,0)</f>
        <v>0</v>
      </c>
      <c r="BJ352" s="20" t="s">
        <v>93</v>
      </c>
      <c r="BK352" s="155">
        <f>ROUND(I352*H352,2)</f>
        <v>0</v>
      </c>
      <c r="BL352" s="20" t="s">
        <v>180</v>
      </c>
      <c r="BM352" s="154" t="s">
        <v>6050</v>
      </c>
    </row>
    <row r="353" spans="2:65" s="35" customFormat="1" ht="24.2" customHeight="1">
      <c r="B353" s="34"/>
      <c r="C353" s="144" t="s">
        <v>1834</v>
      </c>
      <c r="D353" s="144" t="s">
        <v>175</v>
      </c>
      <c r="E353" s="145" t="s">
        <v>6051</v>
      </c>
      <c r="F353" s="146" t="s">
        <v>6052</v>
      </c>
      <c r="G353" s="147" t="s">
        <v>524</v>
      </c>
      <c r="H353" s="148">
        <v>1</v>
      </c>
      <c r="I353" s="3"/>
      <c r="J353" s="149">
        <f>ROUND(I353*H353,2)</f>
        <v>0</v>
      </c>
      <c r="K353" s="146" t="s">
        <v>1</v>
      </c>
      <c r="L353" s="34"/>
      <c r="M353" s="200" t="s">
        <v>1</v>
      </c>
      <c r="N353" s="201" t="s">
        <v>50</v>
      </c>
      <c r="O353" s="202"/>
      <c r="P353" s="203">
        <f>O353*H353</f>
        <v>0</v>
      </c>
      <c r="Q353" s="203">
        <v>0</v>
      </c>
      <c r="R353" s="203">
        <f>Q353*H353</f>
        <v>0</v>
      </c>
      <c r="S353" s="203">
        <v>0</v>
      </c>
      <c r="T353" s="204">
        <f>S353*H353</f>
        <v>0</v>
      </c>
      <c r="AR353" s="154" t="s">
        <v>180</v>
      </c>
      <c r="AT353" s="154" t="s">
        <v>175</v>
      </c>
      <c r="AU353" s="154" t="s">
        <v>95</v>
      </c>
      <c r="AY353" s="20" t="s">
        <v>173</v>
      </c>
      <c r="BE353" s="155">
        <f>IF(N353="základní",J353,0)</f>
        <v>0</v>
      </c>
      <c r="BF353" s="155">
        <f>IF(N353="snížená",J353,0)</f>
        <v>0</v>
      </c>
      <c r="BG353" s="155">
        <f>IF(N353="zákl. přenesená",J353,0)</f>
        <v>0</v>
      </c>
      <c r="BH353" s="155">
        <f>IF(N353="sníž. přenesená",J353,0)</f>
        <v>0</v>
      </c>
      <c r="BI353" s="155">
        <f>IF(N353="nulová",J353,0)</f>
        <v>0</v>
      </c>
      <c r="BJ353" s="20" t="s">
        <v>93</v>
      </c>
      <c r="BK353" s="155">
        <f>ROUND(I353*H353,2)</f>
        <v>0</v>
      </c>
      <c r="BL353" s="20" t="s">
        <v>180</v>
      </c>
      <c r="BM353" s="154" t="s">
        <v>6053</v>
      </c>
    </row>
    <row r="354" spans="2:65" s="35" customFormat="1" ht="6.95" customHeight="1">
      <c r="B354" s="48"/>
      <c r="C354" s="49"/>
      <c r="D354" s="49"/>
      <c r="E354" s="49"/>
      <c r="F354" s="49"/>
      <c r="G354" s="49"/>
      <c r="H354" s="49"/>
      <c r="I354" s="49"/>
      <c r="J354" s="49"/>
      <c r="K354" s="49"/>
      <c r="L354" s="34"/>
    </row>
  </sheetData>
  <sheetProtection algorithmName="SHA-512" hashValue="OhvBvK0Q6dZ5GI0daeMspe71vJzGjYH27fEJimkBMtgCjjJHetNPETF8+MH3sL9ESAY/6hI02XG+1w/UULijYw==" saltValue="MktaJ3ZwBQCHuRPOSyGsCQ==" spinCount="100000" sheet="1" objects="1" scenarios="1"/>
  <autoFilter ref="C123:K353" xr:uid="{00000000-0009-0000-0000-000008000000}"/>
  <mergeCells count="10">
    <mergeCell ref="E87:H87"/>
    <mergeCell ref="E114:H114"/>
    <mergeCell ref="E116:H116"/>
    <mergeCell ref="L2:V2"/>
    <mergeCell ref="E24:H24"/>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183"/>
  <sheetViews>
    <sheetView showGridLines="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49" t="s">
        <v>5</v>
      </c>
      <c r="M2" s="250"/>
      <c r="N2" s="250"/>
      <c r="O2" s="250"/>
      <c r="P2" s="250"/>
      <c r="Q2" s="250"/>
      <c r="R2" s="250"/>
      <c r="S2" s="250"/>
      <c r="T2" s="250"/>
      <c r="U2" s="250"/>
      <c r="V2" s="250"/>
      <c r="AT2" s="20" t="s">
        <v>119</v>
      </c>
    </row>
    <row r="3" spans="2:46" ht="6.95" customHeight="1">
      <c r="B3" s="21"/>
      <c r="C3" s="22"/>
      <c r="D3" s="22"/>
      <c r="E3" s="22"/>
      <c r="F3" s="22"/>
      <c r="G3" s="22"/>
      <c r="H3" s="22"/>
      <c r="I3" s="22"/>
      <c r="J3" s="22"/>
      <c r="K3" s="22"/>
      <c r="L3" s="23"/>
      <c r="AT3" s="20" t="s">
        <v>95</v>
      </c>
    </row>
    <row r="4" spans="2:46" ht="24.95" customHeight="1">
      <c r="B4" s="23"/>
      <c r="D4" s="24" t="s">
        <v>120</v>
      </c>
      <c r="L4" s="23"/>
      <c r="M4" s="96" t="s">
        <v>10</v>
      </c>
      <c r="AT4" s="20" t="s">
        <v>3</v>
      </c>
    </row>
    <row r="5" spans="2:46" ht="6.95" customHeight="1">
      <c r="B5" s="23"/>
      <c r="L5" s="23"/>
    </row>
    <row r="6" spans="2:46" ht="12" customHeight="1">
      <c r="B6" s="23"/>
      <c r="D6" s="30" t="s">
        <v>16</v>
      </c>
      <c r="L6" s="23"/>
    </row>
    <row r="7" spans="2:46" ht="16.5" customHeight="1">
      <c r="B7" s="23"/>
      <c r="E7" s="263" t="str">
        <f>'Rekapitulace stavby'!K6</f>
        <v>Rekonstrukce objektu Bubenečského nádraží</v>
      </c>
      <c r="F7" s="264"/>
      <c r="G7" s="264"/>
      <c r="H7" s="264"/>
      <c r="L7" s="23"/>
    </row>
    <row r="8" spans="2:46" s="35" customFormat="1" ht="12" customHeight="1">
      <c r="B8" s="34"/>
      <c r="D8" s="30" t="s">
        <v>121</v>
      </c>
      <c r="L8" s="34"/>
    </row>
    <row r="9" spans="2:46" s="35" customFormat="1" ht="16.5" customHeight="1">
      <c r="B9" s="34"/>
      <c r="E9" s="223" t="s">
        <v>6054</v>
      </c>
      <c r="F9" s="262"/>
      <c r="G9" s="262"/>
      <c r="H9" s="262"/>
      <c r="L9" s="34"/>
    </row>
    <row r="10" spans="2:46" s="35" customFormat="1">
      <c r="B10" s="34"/>
      <c r="L10" s="34"/>
    </row>
    <row r="11" spans="2:46" s="35" customFormat="1" ht="12" customHeight="1">
      <c r="B11" s="34"/>
      <c r="D11" s="30" t="s">
        <v>18</v>
      </c>
      <c r="F11" s="28" t="s">
        <v>19</v>
      </c>
      <c r="I11" s="30" t="s">
        <v>20</v>
      </c>
      <c r="J11" s="28" t="s">
        <v>1</v>
      </c>
      <c r="L11" s="34"/>
    </row>
    <row r="12" spans="2:46" s="35" customFormat="1" ht="12" customHeight="1">
      <c r="B12" s="34"/>
      <c r="D12" s="30" t="s">
        <v>22</v>
      </c>
      <c r="F12" s="28" t="s">
        <v>23</v>
      </c>
      <c r="I12" s="30" t="s">
        <v>24</v>
      </c>
      <c r="J12" s="58" t="str">
        <f>'Rekapitulace stavby'!AN8</f>
        <v>8. 3. 2023</v>
      </c>
      <c r="L12" s="34"/>
    </row>
    <row r="13" spans="2:46" s="35" customFormat="1" ht="10.9" customHeight="1">
      <c r="B13" s="34"/>
      <c r="L13" s="34"/>
    </row>
    <row r="14" spans="2:46" s="35" customFormat="1" ht="12" customHeight="1">
      <c r="B14" s="34"/>
      <c r="D14" s="30" t="s">
        <v>30</v>
      </c>
      <c r="I14" s="30" t="s">
        <v>31</v>
      </c>
      <c r="J14" s="28" t="s">
        <v>32</v>
      </c>
      <c r="L14" s="34"/>
    </row>
    <row r="15" spans="2:46" s="35" customFormat="1" ht="18" customHeight="1">
      <c r="B15" s="34"/>
      <c r="E15" s="28" t="s">
        <v>33</v>
      </c>
      <c r="I15" s="30" t="s">
        <v>34</v>
      </c>
      <c r="J15" s="28" t="s">
        <v>1</v>
      </c>
      <c r="L15" s="34"/>
    </row>
    <row r="16" spans="2:46" s="35" customFormat="1" ht="6.95" customHeight="1">
      <c r="B16" s="34"/>
      <c r="L16" s="34"/>
    </row>
    <row r="17" spans="2:12" s="35" customFormat="1" ht="12" customHeight="1">
      <c r="B17" s="34"/>
      <c r="D17" s="30" t="s">
        <v>35</v>
      </c>
      <c r="I17" s="30" t="s">
        <v>31</v>
      </c>
      <c r="J17" s="1" t="str">
        <f>'Rekapitulace stavby'!AN13</f>
        <v>Vyplň údaj</v>
      </c>
      <c r="L17" s="34"/>
    </row>
    <row r="18" spans="2:12" s="35" customFormat="1" ht="18" customHeight="1">
      <c r="B18" s="34"/>
      <c r="E18" s="265" t="str">
        <f>'Rekapitulace stavby'!E14</f>
        <v>Vyplň údaj</v>
      </c>
      <c r="F18" s="266"/>
      <c r="G18" s="266"/>
      <c r="H18" s="266"/>
      <c r="I18" s="30" t="s">
        <v>34</v>
      </c>
      <c r="J18" s="1" t="str">
        <f>'Rekapitulace stavby'!AN14</f>
        <v>Vyplň údaj</v>
      </c>
      <c r="L18" s="34"/>
    </row>
    <row r="19" spans="2:12" s="35" customFormat="1" ht="6.95" customHeight="1">
      <c r="B19" s="34"/>
      <c r="L19" s="34"/>
    </row>
    <row r="20" spans="2:12" s="35" customFormat="1" ht="12" customHeight="1">
      <c r="B20" s="34"/>
      <c r="D20" s="30" t="s">
        <v>37</v>
      </c>
      <c r="I20" s="30" t="s">
        <v>31</v>
      </c>
      <c r="J20" s="28" t="s">
        <v>38</v>
      </c>
      <c r="L20" s="34"/>
    </row>
    <row r="21" spans="2:12" s="35" customFormat="1" ht="18" customHeight="1">
      <c r="B21" s="34"/>
      <c r="E21" s="28" t="s">
        <v>39</v>
      </c>
      <c r="I21" s="30" t="s">
        <v>34</v>
      </c>
      <c r="J21" s="28" t="s">
        <v>40</v>
      </c>
      <c r="L21" s="34"/>
    </row>
    <row r="22" spans="2:12" s="35" customFormat="1" ht="6.95" customHeight="1">
      <c r="B22" s="34"/>
      <c r="L22" s="34"/>
    </row>
    <row r="23" spans="2:12" s="35" customFormat="1" ht="12" customHeight="1">
      <c r="B23" s="34"/>
      <c r="D23" s="30" t="s">
        <v>42</v>
      </c>
      <c r="I23" s="30" t="s">
        <v>31</v>
      </c>
      <c r="J23" s="1" t="str">
        <f>'Rekapitulace stavby'!AN19</f>
        <v>Vyplň údaj</v>
      </c>
      <c r="L23" s="34"/>
    </row>
    <row r="24" spans="2:12" s="35" customFormat="1" ht="18" customHeight="1">
      <c r="B24" s="34"/>
      <c r="E24" s="265" t="str">
        <f>'Rekapitulace stavby'!E20</f>
        <v>Vyplň údaj</v>
      </c>
      <c r="F24" s="266"/>
      <c r="G24" s="266"/>
      <c r="H24" s="266"/>
      <c r="I24" s="30" t="s">
        <v>34</v>
      </c>
      <c r="J24" s="1" t="str">
        <f>'Rekapitulace stavby'!AN20</f>
        <v>Vyplň údaj</v>
      </c>
      <c r="L24" s="34"/>
    </row>
    <row r="25" spans="2:12" s="35" customFormat="1" ht="6.95" customHeight="1">
      <c r="B25" s="34"/>
      <c r="L25" s="34"/>
    </row>
    <row r="26" spans="2:12" s="35" customFormat="1" ht="12" customHeight="1">
      <c r="B26" s="34"/>
      <c r="D26" s="30" t="s">
        <v>43</v>
      </c>
      <c r="L26" s="34"/>
    </row>
    <row r="27" spans="2:12" s="98" customFormat="1" ht="200.25" customHeight="1">
      <c r="B27" s="97"/>
      <c r="E27" s="258" t="s">
        <v>123</v>
      </c>
      <c r="F27" s="258"/>
      <c r="G27" s="258"/>
      <c r="H27" s="258"/>
      <c r="L27" s="97"/>
    </row>
    <row r="28" spans="2:12" s="35" customFormat="1" ht="6.95" customHeight="1">
      <c r="B28" s="34"/>
      <c r="L28" s="34"/>
    </row>
    <row r="29" spans="2:12" s="35" customFormat="1" ht="6.95" customHeight="1">
      <c r="B29" s="34"/>
      <c r="D29" s="59"/>
      <c r="E29" s="59"/>
      <c r="F29" s="59"/>
      <c r="G29" s="59"/>
      <c r="H29" s="59"/>
      <c r="I29" s="59"/>
      <c r="J29" s="59"/>
      <c r="K29" s="59"/>
      <c r="L29" s="34"/>
    </row>
    <row r="30" spans="2:12" s="35" customFormat="1" ht="25.35" customHeight="1">
      <c r="B30" s="34"/>
      <c r="D30" s="99" t="s">
        <v>45</v>
      </c>
      <c r="J30" s="73">
        <f>ROUND(J124, 2)</f>
        <v>0</v>
      </c>
      <c r="L30" s="34"/>
    </row>
    <row r="31" spans="2:12" s="35" customFormat="1" ht="6.95" customHeight="1">
      <c r="B31" s="34"/>
      <c r="D31" s="59"/>
      <c r="E31" s="59"/>
      <c r="F31" s="59"/>
      <c r="G31" s="59"/>
      <c r="H31" s="59"/>
      <c r="I31" s="59"/>
      <c r="J31" s="59"/>
      <c r="K31" s="59"/>
      <c r="L31" s="34"/>
    </row>
    <row r="32" spans="2:12" s="35" customFormat="1" ht="14.45" customHeight="1">
      <c r="B32" s="34"/>
      <c r="F32" s="38" t="s">
        <v>47</v>
      </c>
      <c r="I32" s="38" t="s">
        <v>46</v>
      </c>
      <c r="J32" s="38" t="s">
        <v>48</v>
      </c>
      <c r="L32" s="34"/>
    </row>
    <row r="33" spans="2:12" s="35" customFormat="1" ht="14.45" customHeight="1">
      <c r="B33" s="34"/>
      <c r="D33" s="61" t="s">
        <v>49</v>
      </c>
      <c r="E33" s="30" t="s">
        <v>50</v>
      </c>
      <c r="F33" s="100">
        <f>ROUND((SUM(BE124:BE182)),  2)</f>
        <v>0</v>
      </c>
      <c r="I33" s="101">
        <v>0.21</v>
      </c>
      <c r="J33" s="100">
        <f>ROUND(((SUM(BE124:BE182))*I33),  2)</f>
        <v>0</v>
      </c>
      <c r="L33" s="34"/>
    </row>
    <row r="34" spans="2:12" s="35" customFormat="1" ht="14.45" customHeight="1">
      <c r="B34" s="34"/>
      <c r="E34" s="30" t="s">
        <v>51</v>
      </c>
      <c r="F34" s="100">
        <f>ROUND((SUM(BF124:BF182)),  2)</f>
        <v>0</v>
      </c>
      <c r="I34" s="101">
        <v>0.15</v>
      </c>
      <c r="J34" s="100">
        <f>ROUND(((SUM(BF124:BF182))*I34),  2)</f>
        <v>0</v>
      </c>
      <c r="L34" s="34"/>
    </row>
    <row r="35" spans="2:12" s="35" customFormat="1" ht="14.45" hidden="1" customHeight="1">
      <c r="B35" s="34"/>
      <c r="E35" s="30" t="s">
        <v>52</v>
      </c>
      <c r="F35" s="100">
        <f>ROUND((SUM(BG124:BG182)),  2)</f>
        <v>0</v>
      </c>
      <c r="I35" s="101">
        <v>0.21</v>
      </c>
      <c r="J35" s="100">
        <f>0</f>
        <v>0</v>
      </c>
      <c r="L35" s="34"/>
    </row>
    <row r="36" spans="2:12" s="35" customFormat="1" ht="14.45" hidden="1" customHeight="1">
      <c r="B36" s="34"/>
      <c r="E36" s="30" t="s">
        <v>53</v>
      </c>
      <c r="F36" s="100">
        <f>ROUND((SUM(BH124:BH182)),  2)</f>
        <v>0</v>
      </c>
      <c r="I36" s="101">
        <v>0.15</v>
      </c>
      <c r="J36" s="100">
        <f>0</f>
        <v>0</v>
      </c>
      <c r="L36" s="34"/>
    </row>
    <row r="37" spans="2:12" s="35" customFormat="1" ht="14.45" hidden="1" customHeight="1">
      <c r="B37" s="34"/>
      <c r="E37" s="30" t="s">
        <v>54</v>
      </c>
      <c r="F37" s="100">
        <f>ROUND((SUM(BI124:BI182)),  2)</f>
        <v>0</v>
      </c>
      <c r="I37" s="101">
        <v>0</v>
      </c>
      <c r="J37" s="100">
        <f>0</f>
        <v>0</v>
      </c>
      <c r="L37" s="34"/>
    </row>
    <row r="38" spans="2:12" s="35" customFormat="1" ht="6.95" customHeight="1">
      <c r="B38" s="34"/>
      <c r="L38" s="34"/>
    </row>
    <row r="39" spans="2:12" s="35" customFormat="1" ht="25.35" customHeight="1">
      <c r="B39" s="34"/>
      <c r="C39" s="102"/>
      <c r="D39" s="103" t="s">
        <v>55</v>
      </c>
      <c r="E39" s="63"/>
      <c r="F39" s="63"/>
      <c r="G39" s="104" t="s">
        <v>56</v>
      </c>
      <c r="H39" s="105" t="s">
        <v>57</v>
      </c>
      <c r="I39" s="63"/>
      <c r="J39" s="106">
        <f>SUM(J30:J37)</f>
        <v>0</v>
      </c>
      <c r="K39" s="107"/>
      <c r="L39" s="34"/>
    </row>
    <row r="40" spans="2:12" s="35" customFormat="1" ht="14.45" customHeight="1">
      <c r="B40" s="34"/>
      <c r="L40" s="34"/>
    </row>
    <row r="41" spans="2:12" ht="14.45" customHeight="1">
      <c r="B41" s="23"/>
      <c r="L41" s="23"/>
    </row>
    <row r="42" spans="2:12" ht="14.45" customHeight="1">
      <c r="B42" s="23"/>
      <c r="L42" s="23"/>
    </row>
    <row r="43" spans="2:12" ht="14.45" customHeight="1">
      <c r="B43" s="23"/>
      <c r="L43" s="23"/>
    </row>
    <row r="44" spans="2:12" ht="14.45" customHeight="1">
      <c r="B44" s="23"/>
      <c r="L44" s="23"/>
    </row>
    <row r="45" spans="2:12" ht="14.45" customHeight="1">
      <c r="B45" s="23"/>
      <c r="L45" s="23"/>
    </row>
    <row r="46" spans="2:12" ht="14.45" customHeight="1">
      <c r="B46" s="23"/>
      <c r="L46" s="23"/>
    </row>
    <row r="47" spans="2:12" ht="14.45" customHeight="1">
      <c r="B47" s="23"/>
      <c r="L47" s="23"/>
    </row>
    <row r="48" spans="2:12" ht="14.45" customHeight="1">
      <c r="B48" s="23"/>
      <c r="L48" s="23"/>
    </row>
    <row r="49" spans="2:12" ht="14.45" customHeight="1">
      <c r="B49" s="23"/>
      <c r="L49" s="23"/>
    </row>
    <row r="50" spans="2:12" s="35" customFormat="1" ht="14.45" customHeight="1">
      <c r="B50" s="34"/>
      <c r="D50" s="45" t="s">
        <v>58</v>
      </c>
      <c r="E50" s="46"/>
      <c r="F50" s="46"/>
      <c r="G50" s="45" t="s">
        <v>59</v>
      </c>
      <c r="H50" s="46"/>
      <c r="I50" s="46"/>
      <c r="J50" s="46"/>
      <c r="K50" s="46"/>
      <c r="L50" s="34"/>
    </row>
    <row r="51" spans="2:12">
      <c r="B51" s="23"/>
      <c r="L51" s="23"/>
    </row>
    <row r="52" spans="2:12">
      <c r="B52" s="23"/>
      <c r="L52" s="23"/>
    </row>
    <row r="53" spans="2:12">
      <c r="B53" s="23"/>
      <c r="L53" s="23"/>
    </row>
    <row r="54" spans="2:12">
      <c r="B54" s="23"/>
      <c r="L54" s="23"/>
    </row>
    <row r="55" spans="2:12">
      <c r="B55" s="23"/>
      <c r="L55" s="23"/>
    </row>
    <row r="56" spans="2:12">
      <c r="B56" s="23"/>
      <c r="L56" s="23"/>
    </row>
    <row r="57" spans="2:12">
      <c r="B57" s="23"/>
      <c r="L57" s="23"/>
    </row>
    <row r="58" spans="2:12">
      <c r="B58" s="23"/>
      <c r="L58" s="23"/>
    </row>
    <row r="59" spans="2:12">
      <c r="B59" s="23"/>
      <c r="L59" s="23"/>
    </row>
    <row r="60" spans="2:12">
      <c r="B60" s="23"/>
      <c r="L60" s="23"/>
    </row>
    <row r="61" spans="2:12" s="35" customFormat="1" ht="12.75">
      <c r="B61" s="34"/>
      <c r="D61" s="47" t="s">
        <v>60</v>
      </c>
      <c r="E61" s="37"/>
      <c r="F61" s="108" t="s">
        <v>61</v>
      </c>
      <c r="G61" s="47" t="s">
        <v>60</v>
      </c>
      <c r="H61" s="37"/>
      <c r="I61" s="37"/>
      <c r="J61" s="109" t="s">
        <v>61</v>
      </c>
      <c r="K61" s="37"/>
      <c r="L61" s="34"/>
    </row>
    <row r="62" spans="2:12">
      <c r="B62" s="23"/>
      <c r="L62" s="23"/>
    </row>
    <row r="63" spans="2:12">
      <c r="B63" s="23"/>
      <c r="L63" s="23"/>
    </row>
    <row r="64" spans="2:12">
      <c r="B64" s="23"/>
      <c r="L64" s="23"/>
    </row>
    <row r="65" spans="2:12" s="35" customFormat="1" ht="12.75">
      <c r="B65" s="34"/>
      <c r="D65" s="45" t="s">
        <v>62</v>
      </c>
      <c r="E65" s="46"/>
      <c r="F65" s="46"/>
      <c r="G65" s="45" t="s">
        <v>63</v>
      </c>
      <c r="H65" s="46"/>
      <c r="I65" s="46"/>
      <c r="J65" s="46"/>
      <c r="K65" s="46"/>
      <c r="L65" s="34"/>
    </row>
    <row r="66" spans="2:12">
      <c r="B66" s="23"/>
      <c r="L66" s="23"/>
    </row>
    <row r="67" spans="2:12">
      <c r="B67" s="23"/>
      <c r="L67" s="23"/>
    </row>
    <row r="68" spans="2:12">
      <c r="B68" s="23"/>
      <c r="L68" s="23"/>
    </row>
    <row r="69" spans="2:12">
      <c r="B69" s="23"/>
      <c r="L69" s="23"/>
    </row>
    <row r="70" spans="2:12">
      <c r="B70" s="23"/>
      <c r="L70" s="23"/>
    </row>
    <row r="71" spans="2:12">
      <c r="B71" s="23"/>
      <c r="L71" s="23"/>
    </row>
    <row r="72" spans="2:12">
      <c r="B72" s="23"/>
      <c r="L72" s="23"/>
    </row>
    <row r="73" spans="2:12">
      <c r="B73" s="23"/>
      <c r="L73" s="23"/>
    </row>
    <row r="74" spans="2:12">
      <c r="B74" s="23"/>
      <c r="L74" s="23"/>
    </row>
    <row r="75" spans="2:12">
      <c r="B75" s="23"/>
      <c r="L75" s="23"/>
    </row>
    <row r="76" spans="2:12" s="35" customFormat="1" ht="12.75">
      <c r="B76" s="34"/>
      <c r="D76" s="47" t="s">
        <v>60</v>
      </c>
      <c r="E76" s="37"/>
      <c r="F76" s="108" t="s">
        <v>61</v>
      </c>
      <c r="G76" s="47" t="s">
        <v>60</v>
      </c>
      <c r="H76" s="37"/>
      <c r="I76" s="37"/>
      <c r="J76" s="109" t="s">
        <v>61</v>
      </c>
      <c r="K76" s="37"/>
      <c r="L76" s="34"/>
    </row>
    <row r="77" spans="2:12" s="35" customFormat="1" ht="14.45" customHeight="1">
      <c r="B77" s="48"/>
      <c r="C77" s="49"/>
      <c r="D77" s="49"/>
      <c r="E77" s="49"/>
      <c r="F77" s="49"/>
      <c r="G77" s="49"/>
      <c r="H77" s="49"/>
      <c r="I77" s="49"/>
      <c r="J77" s="49"/>
      <c r="K77" s="49"/>
      <c r="L77" s="34"/>
    </row>
    <row r="81" spans="2:47" s="35" customFormat="1" ht="6.95" customHeight="1">
      <c r="B81" s="50"/>
      <c r="C81" s="51"/>
      <c r="D81" s="51"/>
      <c r="E81" s="51"/>
      <c r="F81" s="51"/>
      <c r="G81" s="51"/>
      <c r="H81" s="51"/>
      <c r="I81" s="51"/>
      <c r="J81" s="51"/>
      <c r="K81" s="51"/>
      <c r="L81" s="34"/>
    </row>
    <row r="82" spans="2:47" s="35" customFormat="1" ht="24.95" customHeight="1">
      <c r="B82" s="34"/>
      <c r="C82" s="24" t="s">
        <v>124</v>
      </c>
      <c r="L82" s="34"/>
    </row>
    <row r="83" spans="2:47" s="35" customFormat="1" ht="6.95" customHeight="1">
      <c r="B83" s="34"/>
      <c r="L83" s="34"/>
    </row>
    <row r="84" spans="2:47" s="35" customFormat="1" ht="12" customHeight="1">
      <c r="B84" s="34"/>
      <c r="C84" s="30" t="s">
        <v>16</v>
      </c>
      <c r="L84" s="34"/>
    </row>
    <row r="85" spans="2:47" s="35" customFormat="1" ht="16.5" customHeight="1">
      <c r="B85" s="34"/>
      <c r="E85" s="263" t="str">
        <f>E7</f>
        <v>Rekonstrukce objektu Bubenečského nádraží</v>
      </c>
      <c r="F85" s="264"/>
      <c r="G85" s="264"/>
      <c r="H85" s="264"/>
      <c r="L85" s="34"/>
    </row>
    <row r="86" spans="2:47" s="35" customFormat="1" ht="12" customHeight="1">
      <c r="B86" s="34"/>
      <c r="C86" s="30" t="s">
        <v>121</v>
      </c>
      <c r="L86" s="34"/>
    </row>
    <row r="87" spans="2:47" s="35" customFormat="1" ht="16.5" customHeight="1">
      <c r="B87" s="34"/>
      <c r="E87" s="223" t="str">
        <f>E9</f>
        <v>OST - Ostatní a vedlejší náklady</v>
      </c>
      <c r="F87" s="262"/>
      <c r="G87" s="262"/>
      <c r="H87" s="262"/>
      <c r="L87" s="34"/>
    </row>
    <row r="88" spans="2:47" s="35" customFormat="1" ht="6.95" customHeight="1">
      <c r="B88" s="34"/>
      <c r="L88" s="34"/>
    </row>
    <row r="89" spans="2:47" s="35" customFormat="1" ht="12" customHeight="1">
      <c r="B89" s="34"/>
      <c r="C89" s="30" t="s">
        <v>22</v>
      </c>
      <c r="F89" s="28" t="str">
        <f>F12</f>
        <v>Goetheho č.p. 61 v k.ú. Bubeneč, Praha 6</v>
      </c>
      <c r="I89" s="30" t="s">
        <v>24</v>
      </c>
      <c r="J89" s="58" t="str">
        <f>IF(J12="","",J12)</f>
        <v>8. 3. 2023</v>
      </c>
      <c r="L89" s="34"/>
    </row>
    <row r="90" spans="2:47" s="35" customFormat="1" ht="6.95" customHeight="1">
      <c r="B90" s="34"/>
      <c r="L90" s="34"/>
    </row>
    <row r="91" spans="2:47" s="35" customFormat="1" ht="25.7" customHeight="1">
      <c r="B91" s="34"/>
      <c r="C91" s="30" t="s">
        <v>30</v>
      </c>
      <c r="F91" s="28" t="str">
        <f>E15</f>
        <v>Městská část Praha 6</v>
      </c>
      <c r="I91" s="30" t="s">
        <v>37</v>
      </c>
      <c r="J91" s="32" t="str">
        <f>E21</f>
        <v>ing. arch. Ondřej Tuček</v>
      </c>
      <c r="L91" s="34"/>
    </row>
    <row r="92" spans="2:47" s="35" customFormat="1" ht="25.7" customHeight="1">
      <c r="B92" s="34"/>
      <c r="C92" s="30" t="s">
        <v>35</v>
      </c>
      <c r="F92" s="28" t="str">
        <f>IF(E18="","",E18)</f>
        <v>Vyplň údaj</v>
      </c>
      <c r="I92" s="30" t="s">
        <v>42</v>
      </c>
      <c r="J92" s="32" t="str">
        <f>E24</f>
        <v>Vyplň údaj</v>
      </c>
      <c r="L92" s="34"/>
    </row>
    <row r="93" spans="2:47" s="35" customFormat="1" ht="10.35" customHeight="1">
      <c r="B93" s="34"/>
      <c r="L93" s="34"/>
    </row>
    <row r="94" spans="2:47" s="35" customFormat="1" ht="29.25" customHeight="1">
      <c r="B94" s="34"/>
      <c r="C94" s="110" t="s">
        <v>125</v>
      </c>
      <c r="D94" s="102"/>
      <c r="E94" s="102"/>
      <c r="F94" s="102"/>
      <c r="G94" s="102"/>
      <c r="H94" s="102"/>
      <c r="I94" s="102"/>
      <c r="J94" s="111" t="s">
        <v>126</v>
      </c>
      <c r="K94" s="102"/>
      <c r="L94" s="34"/>
    </row>
    <row r="95" spans="2:47" s="35" customFormat="1" ht="10.35" customHeight="1">
      <c r="B95" s="34"/>
      <c r="L95" s="34"/>
    </row>
    <row r="96" spans="2:47" s="35" customFormat="1" ht="22.9" customHeight="1">
      <c r="B96" s="34"/>
      <c r="C96" s="112" t="s">
        <v>127</v>
      </c>
      <c r="J96" s="73">
        <f>J124</f>
        <v>0</v>
      </c>
      <c r="L96" s="34"/>
      <c r="AU96" s="20" t="s">
        <v>128</v>
      </c>
    </row>
    <row r="97" spans="2:12" s="114" customFormat="1" ht="24.95" customHeight="1">
      <c r="B97" s="113"/>
      <c r="D97" s="115" t="s">
        <v>6055</v>
      </c>
      <c r="E97" s="116"/>
      <c r="F97" s="116"/>
      <c r="G97" s="116"/>
      <c r="H97" s="116"/>
      <c r="I97" s="116"/>
      <c r="J97" s="117">
        <f>J125</f>
        <v>0</v>
      </c>
      <c r="L97" s="113"/>
    </row>
    <row r="98" spans="2:12" s="119" customFormat="1" ht="19.899999999999999" customHeight="1">
      <c r="B98" s="118"/>
      <c r="D98" s="120" t="s">
        <v>6056</v>
      </c>
      <c r="E98" s="121"/>
      <c r="F98" s="121"/>
      <c r="G98" s="121"/>
      <c r="H98" s="121"/>
      <c r="I98" s="121"/>
      <c r="J98" s="122">
        <f>J126</f>
        <v>0</v>
      </c>
      <c r="L98" s="118"/>
    </row>
    <row r="99" spans="2:12" s="119" customFormat="1" ht="19.899999999999999" customHeight="1">
      <c r="B99" s="118"/>
      <c r="D99" s="120" t="s">
        <v>6057</v>
      </c>
      <c r="E99" s="121"/>
      <c r="F99" s="121"/>
      <c r="G99" s="121"/>
      <c r="H99" s="121"/>
      <c r="I99" s="121"/>
      <c r="J99" s="122">
        <f>J135</f>
        <v>0</v>
      </c>
      <c r="L99" s="118"/>
    </row>
    <row r="100" spans="2:12" s="119" customFormat="1" ht="19.899999999999999" customHeight="1">
      <c r="B100" s="118"/>
      <c r="D100" s="120" t="s">
        <v>6058</v>
      </c>
      <c r="E100" s="121"/>
      <c r="F100" s="121"/>
      <c r="G100" s="121"/>
      <c r="H100" s="121"/>
      <c r="I100" s="121"/>
      <c r="J100" s="122">
        <f>J158</f>
        <v>0</v>
      </c>
      <c r="L100" s="118"/>
    </row>
    <row r="101" spans="2:12" s="119" customFormat="1" ht="19.899999999999999" customHeight="1">
      <c r="B101" s="118"/>
      <c r="D101" s="120" t="s">
        <v>6059</v>
      </c>
      <c r="E101" s="121"/>
      <c r="F101" s="121"/>
      <c r="G101" s="121"/>
      <c r="H101" s="121"/>
      <c r="I101" s="121"/>
      <c r="J101" s="122">
        <f>J163</f>
        <v>0</v>
      </c>
      <c r="L101" s="118"/>
    </row>
    <row r="102" spans="2:12" s="119" customFormat="1" ht="19.899999999999999" customHeight="1">
      <c r="B102" s="118"/>
      <c r="D102" s="120" t="s">
        <v>6060</v>
      </c>
      <c r="E102" s="121"/>
      <c r="F102" s="121"/>
      <c r="G102" s="121"/>
      <c r="H102" s="121"/>
      <c r="I102" s="121"/>
      <c r="J102" s="122">
        <f>J166</f>
        <v>0</v>
      </c>
      <c r="L102" s="118"/>
    </row>
    <row r="103" spans="2:12" s="119" customFormat="1" ht="19.899999999999999" customHeight="1">
      <c r="B103" s="118"/>
      <c r="D103" s="120" t="s">
        <v>6061</v>
      </c>
      <c r="E103" s="121"/>
      <c r="F103" s="121"/>
      <c r="G103" s="121"/>
      <c r="H103" s="121"/>
      <c r="I103" s="121"/>
      <c r="J103" s="122">
        <f>J169</f>
        <v>0</v>
      </c>
      <c r="L103" s="118"/>
    </row>
    <row r="104" spans="2:12" s="119" customFormat="1" ht="19.899999999999999" customHeight="1">
      <c r="B104" s="118"/>
      <c r="D104" s="120" t="s">
        <v>6062</v>
      </c>
      <c r="E104" s="121"/>
      <c r="F104" s="121"/>
      <c r="G104" s="121"/>
      <c r="H104" s="121"/>
      <c r="I104" s="121"/>
      <c r="J104" s="122">
        <f>J172</f>
        <v>0</v>
      </c>
      <c r="L104" s="118"/>
    </row>
    <row r="105" spans="2:12" s="35" customFormat="1" ht="21.75" customHeight="1">
      <c r="B105" s="34"/>
      <c r="L105" s="34"/>
    </row>
    <row r="106" spans="2:12" s="35" customFormat="1" ht="6.95" customHeight="1">
      <c r="B106" s="48"/>
      <c r="C106" s="49"/>
      <c r="D106" s="49"/>
      <c r="E106" s="49"/>
      <c r="F106" s="49"/>
      <c r="G106" s="49"/>
      <c r="H106" s="49"/>
      <c r="I106" s="49"/>
      <c r="J106" s="49"/>
      <c r="K106" s="49"/>
      <c r="L106" s="34"/>
    </row>
    <row r="110" spans="2:12" s="35" customFormat="1" ht="6.95" customHeight="1">
      <c r="B110" s="50"/>
      <c r="C110" s="51"/>
      <c r="D110" s="51"/>
      <c r="E110" s="51"/>
      <c r="F110" s="51"/>
      <c r="G110" s="51"/>
      <c r="H110" s="51"/>
      <c r="I110" s="51"/>
      <c r="J110" s="51"/>
      <c r="K110" s="51"/>
      <c r="L110" s="34"/>
    </row>
    <row r="111" spans="2:12" s="35" customFormat="1" ht="24.95" customHeight="1">
      <c r="B111" s="34"/>
      <c r="C111" s="24" t="s">
        <v>158</v>
      </c>
      <c r="L111" s="34"/>
    </row>
    <row r="112" spans="2:12" s="35" customFormat="1" ht="6.95" customHeight="1">
      <c r="B112" s="34"/>
      <c r="L112" s="34"/>
    </row>
    <row r="113" spans="2:65" s="35" customFormat="1" ht="12" customHeight="1">
      <c r="B113" s="34"/>
      <c r="C113" s="30" t="s">
        <v>16</v>
      </c>
      <c r="L113" s="34"/>
    </row>
    <row r="114" spans="2:65" s="35" customFormat="1" ht="16.5" customHeight="1">
      <c r="B114" s="34"/>
      <c r="E114" s="263" t="str">
        <f>E7</f>
        <v>Rekonstrukce objektu Bubenečského nádraží</v>
      </c>
      <c r="F114" s="264"/>
      <c r="G114" s="264"/>
      <c r="H114" s="264"/>
      <c r="L114" s="34"/>
    </row>
    <row r="115" spans="2:65" s="35" customFormat="1" ht="12" customHeight="1">
      <c r="B115" s="34"/>
      <c r="C115" s="30" t="s">
        <v>121</v>
      </c>
      <c r="L115" s="34"/>
    </row>
    <row r="116" spans="2:65" s="35" customFormat="1" ht="16.5" customHeight="1">
      <c r="B116" s="34"/>
      <c r="E116" s="223" t="str">
        <f>E9</f>
        <v>OST - Ostatní a vedlejší náklady</v>
      </c>
      <c r="F116" s="262"/>
      <c r="G116" s="262"/>
      <c r="H116" s="262"/>
      <c r="L116" s="34"/>
    </row>
    <row r="117" spans="2:65" s="35" customFormat="1" ht="6.95" customHeight="1">
      <c r="B117" s="34"/>
      <c r="L117" s="34"/>
    </row>
    <row r="118" spans="2:65" s="35" customFormat="1" ht="12" customHeight="1">
      <c r="B118" s="34"/>
      <c r="C118" s="30" t="s">
        <v>22</v>
      </c>
      <c r="F118" s="28" t="str">
        <f>F12</f>
        <v>Goetheho č.p. 61 v k.ú. Bubeneč, Praha 6</v>
      </c>
      <c r="I118" s="30" t="s">
        <v>24</v>
      </c>
      <c r="J118" s="58" t="str">
        <f>IF(J12="","",J12)</f>
        <v>8. 3. 2023</v>
      </c>
      <c r="L118" s="34"/>
    </row>
    <row r="119" spans="2:65" s="35" customFormat="1" ht="6.95" customHeight="1">
      <c r="B119" s="34"/>
      <c r="L119" s="34"/>
    </row>
    <row r="120" spans="2:65" s="35" customFormat="1" ht="25.7" customHeight="1">
      <c r="B120" s="34"/>
      <c r="C120" s="30" t="s">
        <v>30</v>
      </c>
      <c r="F120" s="28" t="str">
        <f>E15</f>
        <v>Městská část Praha 6</v>
      </c>
      <c r="I120" s="30" t="s">
        <v>37</v>
      </c>
      <c r="J120" s="32" t="str">
        <f>E21</f>
        <v>ing. arch. Ondřej Tuček</v>
      </c>
      <c r="L120" s="34"/>
    </row>
    <row r="121" spans="2:65" s="35" customFormat="1" ht="25.7" customHeight="1">
      <c r="B121" s="34"/>
      <c r="C121" s="30" t="s">
        <v>35</v>
      </c>
      <c r="F121" s="28" t="str">
        <f>IF(E18="","",E18)</f>
        <v>Vyplň údaj</v>
      </c>
      <c r="I121" s="30" t="s">
        <v>42</v>
      </c>
      <c r="J121" s="32" t="str">
        <f>E24</f>
        <v>Vyplň údaj</v>
      </c>
      <c r="L121" s="34"/>
    </row>
    <row r="122" spans="2:65" s="35" customFormat="1" ht="10.35" customHeight="1">
      <c r="B122" s="34"/>
      <c r="L122" s="34"/>
    </row>
    <row r="123" spans="2:65" s="127" customFormat="1" ht="29.25" customHeight="1">
      <c r="B123" s="123"/>
      <c r="C123" s="124" t="s">
        <v>159</v>
      </c>
      <c r="D123" s="125" t="s">
        <v>70</v>
      </c>
      <c r="E123" s="125" t="s">
        <v>66</v>
      </c>
      <c r="F123" s="125" t="s">
        <v>67</v>
      </c>
      <c r="G123" s="125" t="s">
        <v>160</v>
      </c>
      <c r="H123" s="125" t="s">
        <v>161</v>
      </c>
      <c r="I123" s="125" t="s">
        <v>162</v>
      </c>
      <c r="J123" s="125" t="s">
        <v>126</v>
      </c>
      <c r="K123" s="126" t="s">
        <v>163</v>
      </c>
      <c r="L123" s="123"/>
      <c r="M123" s="65" t="s">
        <v>1</v>
      </c>
      <c r="N123" s="66" t="s">
        <v>49</v>
      </c>
      <c r="O123" s="66" t="s">
        <v>164</v>
      </c>
      <c r="P123" s="66" t="s">
        <v>165</v>
      </c>
      <c r="Q123" s="66" t="s">
        <v>166</v>
      </c>
      <c r="R123" s="66" t="s">
        <v>167</v>
      </c>
      <c r="S123" s="66" t="s">
        <v>168</v>
      </c>
      <c r="T123" s="67" t="s">
        <v>169</v>
      </c>
    </row>
    <row r="124" spans="2:65" s="35" customFormat="1" ht="22.9" customHeight="1">
      <c r="B124" s="34"/>
      <c r="C124" s="71" t="s">
        <v>170</v>
      </c>
      <c r="J124" s="128">
        <f>BK124</f>
        <v>0</v>
      </c>
      <c r="L124" s="34"/>
      <c r="M124" s="68"/>
      <c r="N124" s="59"/>
      <c r="O124" s="59"/>
      <c r="P124" s="129">
        <f>P125</f>
        <v>0</v>
      </c>
      <c r="Q124" s="59"/>
      <c r="R124" s="129">
        <f>R125</f>
        <v>0</v>
      </c>
      <c r="S124" s="59"/>
      <c r="T124" s="130">
        <f>T125</f>
        <v>0</v>
      </c>
      <c r="AT124" s="20" t="s">
        <v>84</v>
      </c>
      <c r="AU124" s="20" t="s">
        <v>128</v>
      </c>
      <c r="BK124" s="131">
        <f>BK125</f>
        <v>0</v>
      </c>
    </row>
    <row r="125" spans="2:65" s="133" customFormat="1" ht="25.9" customHeight="1">
      <c r="B125" s="132"/>
      <c r="D125" s="134" t="s">
        <v>84</v>
      </c>
      <c r="E125" s="135" t="s">
        <v>6063</v>
      </c>
      <c r="F125" s="135" t="s">
        <v>6064</v>
      </c>
      <c r="J125" s="136">
        <f>BK125</f>
        <v>0</v>
      </c>
      <c r="L125" s="132"/>
      <c r="M125" s="137"/>
      <c r="P125" s="138">
        <f>P126+P135+P158+P163+P166+P169+P172</f>
        <v>0</v>
      </c>
      <c r="R125" s="138">
        <f>R126+R135+R158+R163+R166+R169+R172</f>
        <v>0</v>
      </c>
      <c r="T125" s="139">
        <f>T126+T135+T158+T163+T166+T169+T172</f>
        <v>0</v>
      </c>
      <c r="AR125" s="134" t="s">
        <v>267</v>
      </c>
      <c r="AT125" s="140" t="s">
        <v>84</v>
      </c>
      <c r="AU125" s="140" t="s">
        <v>85</v>
      </c>
      <c r="AY125" s="134" t="s">
        <v>173</v>
      </c>
      <c r="BK125" s="141">
        <f>BK126+BK135+BK158+BK163+BK166+BK169+BK172</f>
        <v>0</v>
      </c>
    </row>
    <row r="126" spans="2:65" s="133" customFormat="1" ht="22.9" customHeight="1">
      <c r="B126" s="132"/>
      <c r="D126" s="134" t="s">
        <v>84</v>
      </c>
      <c r="E126" s="142" t="s">
        <v>6065</v>
      </c>
      <c r="F126" s="142" t="s">
        <v>6066</v>
      </c>
      <c r="J126" s="143">
        <f>BK126</f>
        <v>0</v>
      </c>
      <c r="L126" s="132"/>
      <c r="M126" s="137"/>
      <c r="P126" s="138">
        <f>SUM(P127:P134)</f>
        <v>0</v>
      </c>
      <c r="R126" s="138">
        <f>SUM(R127:R134)</f>
        <v>0</v>
      </c>
      <c r="T126" s="139">
        <f>SUM(T127:T134)</f>
        <v>0</v>
      </c>
      <c r="AR126" s="134" t="s">
        <v>267</v>
      </c>
      <c r="AT126" s="140" t="s">
        <v>84</v>
      </c>
      <c r="AU126" s="140" t="s">
        <v>93</v>
      </c>
      <c r="AY126" s="134" t="s">
        <v>173</v>
      </c>
      <c r="BK126" s="141">
        <f>SUM(BK127:BK134)</f>
        <v>0</v>
      </c>
    </row>
    <row r="127" spans="2:65" s="35" customFormat="1" ht="16.5" customHeight="1">
      <c r="B127" s="34"/>
      <c r="C127" s="144" t="s">
        <v>93</v>
      </c>
      <c r="D127" s="144" t="s">
        <v>175</v>
      </c>
      <c r="E127" s="145" t="s">
        <v>6067</v>
      </c>
      <c r="F127" s="146" t="s">
        <v>6068</v>
      </c>
      <c r="G127" s="147" t="s">
        <v>524</v>
      </c>
      <c r="H127" s="148">
        <v>1</v>
      </c>
      <c r="I127" s="3"/>
      <c r="J127" s="149">
        <f>ROUND(I127*H127,2)</f>
        <v>0</v>
      </c>
      <c r="K127" s="146" t="s">
        <v>179</v>
      </c>
      <c r="L127" s="34"/>
      <c r="M127" s="150" t="s">
        <v>1</v>
      </c>
      <c r="N127" s="151" t="s">
        <v>50</v>
      </c>
      <c r="P127" s="152">
        <f>O127*H127</f>
        <v>0</v>
      </c>
      <c r="Q127" s="152">
        <v>0</v>
      </c>
      <c r="R127" s="152">
        <f>Q127*H127</f>
        <v>0</v>
      </c>
      <c r="S127" s="152">
        <v>0</v>
      </c>
      <c r="T127" s="153">
        <f>S127*H127</f>
        <v>0</v>
      </c>
      <c r="AR127" s="154" t="s">
        <v>6069</v>
      </c>
      <c r="AT127" s="154" t="s">
        <v>175</v>
      </c>
      <c r="AU127" s="154" t="s">
        <v>95</v>
      </c>
      <c r="AY127" s="20" t="s">
        <v>173</v>
      </c>
      <c r="BE127" s="155">
        <f>IF(N127="základní",J127,0)</f>
        <v>0</v>
      </c>
      <c r="BF127" s="155">
        <f>IF(N127="snížená",J127,0)</f>
        <v>0</v>
      </c>
      <c r="BG127" s="155">
        <f>IF(N127="zákl. přenesená",J127,0)</f>
        <v>0</v>
      </c>
      <c r="BH127" s="155">
        <f>IF(N127="sníž. přenesená",J127,0)</f>
        <v>0</v>
      </c>
      <c r="BI127" s="155">
        <f>IF(N127="nulová",J127,0)</f>
        <v>0</v>
      </c>
      <c r="BJ127" s="20" t="s">
        <v>93</v>
      </c>
      <c r="BK127" s="155">
        <f>ROUND(I127*H127,2)</f>
        <v>0</v>
      </c>
      <c r="BL127" s="20" t="s">
        <v>6069</v>
      </c>
      <c r="BM127" s="154" t="s">
        <v>6070</v>
      </c>
    </row>
    <row r="128" spans="2:65" s="35" customFormat="1">
      <c r="B128" s="34"/>
      <c r="D128" s="156" t="s">
        <v>182</v>
      </c>
      <c r="F128" s="157" t="s">
        <v>6071</v>
      </c>
      <c r="L128" s="34"/>
      <c r="M128" s="158"/>
      <c r="T128" s="62"/>
      <c r="AT128" s="20" t="s">
        <v>182</v>
      </c>
      <c r="AU128" s="20" t="s">
        <v>95</v>
      </c>
    </row>
    <row r="129" spans="2:65" s="35" customFormat="1" ht="16.5" customHeight="1">
      <c r="B129" s="34"/>
      <c r="C129" s="144" t="s">
        <v>95</v>
      </c>
      <c r="D129" s="144" t="s">
        <v>175</v>
      </c>
      <c r="E129" s="145" t="s">
        <v>6072</v>
      </c>
      <c r="F129" s="146" t="s">
        <v>6073</v>
      </c>
      <c r="G129" s="147" t="s">
        <v>524</v>
      </c>
      <c r="H129" s="148">
        <v>1</v>
      </c>
      <c r="I129" s="3"/>
      <c r="J129" s="149">
        <f>ROUND(I129*H129,2)</f>
        <v>0</v>
      </c>
      <c r="K129" s="146" t="s">
        <v>179</v>
      </c>
      <c r="L129" s="34"/>
      <c r="M129" s="150" t="s">
        <v>1</v>
      </c>
      <c r="N129" s="151" t="s">
        <v>50</v>
      </c>
      <c r="P129" s="152">
        <f>O129*H129</f>
        <v>0</v>
      </c>
      <c r="Q129" s="152">
        <v>0</v>
      </c>
      <c r="R129" s="152">
        <f>Q129*H129</f>
        <v>0</v>
      </c>
      <c r="S129" s="152">
        <v>0</v>
      </c>
      <c r="T129" s="153">
        <f>S129*H129</f>
        <v>0</v>
      </c>
      <c r="AR129" s="154" t="s">
        <v>6069</v>
      </c>
      <c r="AT129" s="154" t="s">
        <v>175</v>
      </c>
      <c r="AU129" s="154" t="s">
        <v>95</v>
      </c>
      <c r="AY129" s="20" t="s">
        <v>173</v>
      </c>
      <c r="BE129" s="155">
        <f>IF(N129="základní",J129,0)</f>
        <v>0</v>
      </c>
      <c r="BF129" s="155">
        <f>IF(N129="snížená",J129,0)</f>
        <v>0</v>
      </c>
      <c r="BG129" s="155">
        <f>IF(N129="zákl. přenesená",J129,0)</f>
        <v>0</v>
      </c>
      <c r="BH129" s="155">
        <f>IF(N129="sníž. přenesená",J129,0)</f>
        <v>0</v>
      </c>
      <c r="BI129" s="155">
        <f>IF(N129="nulová",J129,0)</f>
        <v>0</v>
      </c>
      <c r="BJ129" s="20" t="s">
        <v>93</v>
      </c>
      <c r="BK129" s="155">
        <f>ROUND(I129*H129,2)</f>
        <v>0</v>
      </c>
      <c r="BL129" s="20" t="s">
        <v>6069</v>
      </c>
      <c r="BM129" s="154" t="s">
        <v>6074</v>
      </c>
    </row>
    <row r="130" spans="2:65" s="35" customFormat="1">
      <c r="B130" s="34"/>
      <c r="D130" s="156" t="s">
        <v>182</v>
      </c>
      <c r="F130" s="157" t="s">
        <v>6075</v>
      </c>
      <c r="L130" s="34"/>
      <c r="M130" s="158"/>
      <c r="T130" s="62"/>
      <c r="AT130" s="20" t="s">
        <v>182</v>
      </c>
      <c r="AU130" s="20" t="s">
        <v>95</v>
      </c>
    </row>
    <row r="131" spans="2:65" s="35" customFormat="1" ht="16.5" customHeight="1">
      <c r="B131" s="34"/>
      <c r="C131" s="144" t="s">
        <v>243</v>
      </c>
      <c r="D131" s="144" t="s">
        <v>175</v>
      </c>
      <c r="E131" s="145" t="s">
        <v>6076</v>
      </c>
      <c r="F131" s="146" t="s">
        <v>6077</v>
      </c>
      <c r="G131" s="147" t="s">
        <v>524</v>
      </c>
      <c r="H131" s="148">
        <v>1</v>
      </c>
      <c r="I131" s="3"/>
      <c r="J131" s="149">
        <f>ROUND(I131*H131,2)</f>
        <v>0</v>
      </c>
      <c r="K131" s="146" t="s">
        <v>179</v>
      </c>
      <c r="L131" s="34"/>
      <c r="M131" s="150" t="s">
        <v>1</v>
      </c>
      <c r="N131" s="151" t="s">
        <v>50</v>
      </c>
      <c r="P131" s="152">
        <f>O131*H131</f>
        <v>0</v>
      </c>
      <c r="Q131" s="152">
        <v>0</v>
      </c>
      <c r="R131" s="152">
        <f>Q131*H131</f>
        <v>0</v>
      </c>
      <c r="S131" s="152">
        <v>0</v>
      </c>
      <c r="T131" s="153">
        <f>S131*H131</f>
        <v>0</v>
      </c>
      <c r="AR131" s="154" t="s">
        <v>6069</v>
      </c>
      <c r="AT131" s="154" t="s">
        <v>175</v>
      </c>
      <c r="AU131" s="154" t="s">
        <v>95</v>
      </c>
      <c r="AY131" s="20" t="s">
        <v>173</v>
      </c>
      <c r="BE131" s="155">
        <f>IF(N131="základní",J131,0)</f>
        <v>0</v>
      </c>
      <c r="BF131" s="155">
        <f>IF(N131="snížená",J131,0)</f>
        <v>0</v>
      </c>
      <c r="BG131" s="155">
        <f>IF(N131="zákl. přenesená",J131,0)</f>
        <v>0</v>
      </c>
      <c r="BH131" s="155">
        <f>IF(N131="sníž. přenesená",J131,0)</f>
        <v>0</v>
      </c>
      <c r="BI131" s="155">
        <f>IF(N131="nulová",J131,0)</f>
        <v>0</v>
      </c>
      <c r="BJ131" s="20" t="s">
        <v>93</v>
      </c>
      <c r="BK131" s="155">
        <f>ROUND(I131*H131,2)</f>
        <v>0</v>
      </c>
      <c r="BL131" s="20" t="s">
        <v>6069</v>
      </c>
      <c r="BM131" s="154" t="s">
        <v>6078</v>
      </c>
    </row>
    <row r="132" spans="2:65" s="35" customFormat="1">
      <c r="B132" s="34"/>
      <c r="D132" s="156" t="s">
        <v>182</v>
      </c>
      <c r="F132" s="157" t="s">
        <v>6079</v>
      </c>
      <c r="L132" s="34"/>
      <c r="M132" s="158"/>
      <c r="T132" s="62"/>
      <c r="AT132" s="20" t="s">
        <v>182</v>
      </c>
      <c r="AU132" s="20" t="s">
        <v>95</v>
      </c>
    </row>
    <row r="133" spans="2:65" s="35" customFormat="1" ht="24.2" customHeight="1">
      <c r="B133" s="34"/>
      <c r="C133" s="144" t="s">
        <v>180</v>
      </c>
      <c r="D133" s="144" t="s">
        <v>175</v>
      </c>
      <c r="E133" s="145" t="s">
        <v>6080</v>
      </c>
      <c r="F133" s="146" t="s">
        <v>6081</v>
      </c>
      <c r="G133" s="147" t="s">
        <v>524</v>
      </c>
      <c r="H133" s="148">
        <v>1</v>
      </c>
      <c r="I133" s="3"/>
      <c r="J133" s="149">
        <f>ROUND(I133*H133,2)</f>
        <v>0</v>
      </c>
      <c r="K133" s="146" t="s">
        <v>179</v>
      </c>
      <c r="L133" s="34"/>
      <c r="M133" s="150" t="s">
        <v>1</v>
      </c>
      <c r="N133" s="151" t="s">
        <v>50</v>
      </c>
      <c r="P133" s="152">
        <f>O133*H133</f>
        <v>0</v>
      </c>
      <c r="Q133" s="152">
        <v>0</v>
      </c>
      <c r="R133" s="152">
        <f>Q133*H133</f>
        <v>0</v>
      </c>
      <c r="S133" s="152">
        <v>0</v>
      </c>
      <c r="T133" s="153">
        <f>S133*H133</f>
        <v>0</v>
      </c>
      <c r="AR133" s="154" t="s">
        <v>6069</v>
      </c>
      <c r="AT133" s="154" t="s">
        <v>175</v>
      </c>
      <c r="AU133" s="154" t="s">
        <v>95</v>
      </c>
      <c r="AY133" s="20" t="s">
        <v>173</v>
      </c>
      <c r="BE133" s="155">
        <f>IF(N133="základní",J133,0)</f>
        <v>0</v>
      </c>
      <c r="BF133" s="155">
        <f>IF(N133="snížená",J133,0)</f>
        <v>0</v>
      </c>
      <c r="BG133" s="155">
        <f>IF(N133="zákl. přenesená",J133,0)</f>
        <v>0</v>
      </c>
      <c r="BH133" s="155">
        <f>IF(N133="sníž. přenesená",J133,0)</f>
        <v>0</v>
      </c>
      <c r="BI133" s="155">
        <f>IF(N133="nulová",J133,0)</f>
        <v>0</v>
      </c>
      <c r="BJ133" s="20" t="s">
        <v>93</v>
      </c>
      <c r="BK133" s="155">
        <f>ROUND(I133*H133,2)</f>
        <v>0</v>
      </c>
      <c r="BL133" s="20" t="s">
        <v>6069</v>
      </c>
      <c r="BM133" s="154" t="s">
        <v>6082</v>
      </c>
    </row>
    <row r="134" spans="2:65" s="35" customFormat="1">
      <c r="B134" s="34"/>
      <c r="D134" s="156" t="s">
        <v>182</v>
      </c>
      <c r="F134" s="157" t="s">
        <v>6083</v>
      </c>
      <c r="L134" s="34"/>
      <c r="M134" s="158"/>
      <c r="T134" s="62"/>
      <c r="AT134" s="20" t="s">
        <v>182</v>
      </c>
      <c r="AU134" s="20" t="s">
        <v>95</v>
      </c>
    </row>
    <row r="135" spans="2:65" s="133" customFormat="1" ht="22.9" customHeight="1">
      <c r="B135" s="132"/>
      <c r="D135" s="134" t="s">
        <v>84</v>
      </c>
      <c r="E135" s="142" t="s">
        <v>6084</v>
      </c>
      <c r="F135" s="142" t="s">
        <v>6085</v>
      </c>
      <c r="J135" s="143">
        <f>BK135</f>
        <v>0</v>
      </c>
      <c r="L135" s="132"/>
      <c r="M135" s="137"/>
      <c r="P135" s="138">
        <f>SUM(P136:P157)</f>
        <v>0</v>
      </c>
      <c r="R135" s="138">
        <f>SUM(R136:R157)</f>
        <v>0</v>
      </c>
      <c r="T135" s="139">
        <f>SUM(T136:T157)</f>
        <v>0</v>
      </c>
      <c r="AR135" s="134" t="s">
        <v>267</v>
      </c>
      <c r="AT135" s="140" t="s">
        <v>84</v>
      </c>
      <c r="AU135" s="140" t="s">
        <v>93</v>
      </c>
      <c r="AY135" s="134" t="s">
        <v>173</v>
      </c>
      <c r="BK135" s="141">
        <f>SUM(BK136:BK157)</f>
        <v>0</v>
      </c>
    </row>
    <row r="136" spans="2:65" s="35" customFormat="1" ht="16.5" customHeight="1">
      <c r="B136" s="34"/>
      <c r="C136" s="144" t="s">
        <v>267</v>
      </c>
      <c r="D136" s="144" t="s">
        <v>175</v>
      </c>
      <c r="E136" s="145" t="s">
        <v>6086</v>
      </c>
      <c r="F136" s="146" t="s">
        <v>6087</v>
      </c>
      <c r="G136" s="147" t="s">
        <v>524</v>
      </c>
      <c r="H136" s="148">
        <v>1</v>
      </c>
      <c r="I136" s="3"/>
      <c r="J136" s="149">
        <f>ROUND(I136*H136,2)</f>
        <v>0</v>
      </c>
      <c r="K136" s="146" t="s">
        <v>179</v>
      </c>
      <c r="L136" s="34"/>
      <c r="M136" s="150" t="s">
        <v>1</v>
      </c>
      <c r="N136" s="151" t="s">
        <v>50</v>
      </c>
      <c r="P136" s="152">
        <f>O136*H136</f>
        <v>0</v>
      </c>
      <c r="Q136" s="152">
        <v>0</v>
      </c>
      <c r="R136" s="152">
        <f>Q136*H136</f>
        <v>0</v>
      </c>
      <c r="S136" s="152">
        <v>0</v>
      </c>
      <c r="T136" s="153">
        <f>S136*H136</f>
        <v>0</v>
      </c>
      <c r="AR136" s="154" t="s">
        <v>6069</v>
      </c>
      <c r="AT136" s="154" t="s">
        <v>175</v>
      </c>
      <c r="AU136" s="154" t="s">
        <v>95</v>
      </c>
      <c r="AY136" s="20" t="s">
        <v>173</v>
      </c>
      <c r="BE136" s="155">
        <f>IF(N136="základní",J136,0)</f>
        <v>0</v>
      </c>
      <c r="BF136" s="155">
        <f>IF(N136="snížená",J136,0)</f>
        <v>0</v>
      </c>
      <c r="BG136" s="155">
        <f>IF(N136="zákl. přenesená",J136,0)</f>
        <v>0</v>
      </c>
      <c r="BH136" s="155">
        <f>IF(N136="sníž. přenesená",J136,0)</f>
        <v>0</v>
      </c>
      <c r="BI136" s="155">
        <f>IF(N136="nulová",J136,0)</f>
        <v>0</v>
      </c>
      <c r="BJ136" s="20" t="s">
        <v>93</v>
      </c>
      <c r="BK136" s="155">
        <f>ROUND(I136*H136,2)</f>
        <v>0</v>
      </c>
      <c r="BL136" s="20" t="s">
        <v>6069</v>
      </c>
      <c r="BM136" s="154" t="s">
        <v>6088</v>
      </c>
    </row>
    <row r="137" spans="2:65" s="35" customFormat="1">
      <c r="B137" s="34"/>
      <c r="D137" s="156" t="s">
        <v>182</v>
      </c>
      <c r="F137" s="157" t="s">
        <v>6089</v>
      </c>
      <c r="L137" s="34"/>
      <c r="M137" s="158"/>
      <c r="T137" s="62"/>
      <c r="AT137" s="20" t="s">
        <v>182</v>
      </c>
      <c r="AU137" s="20" t="s">
        <v>95</v>
      </c>
    </row>
    <row r="138" spans="2:65" s="35" customFormat="1" ht="16.5" customHeight="1">
      <c r="B138" s="34"/>
      <c r="C138" s="144" t="s">
        <v>275</v>
      </c>
      <c r="D138" s="144" t="s">
        <v>175</v>
      </c>
      <c r="E138" s="145" t="s">
        <v>6090</v>
      </c>
      <c r="F138" s="146" t="s">
        <v>6091</v>
      </c>
      <c r="G138" s="147" t="s">
        <v>524</v>
      </c>
      <c r="H138" s="148">
        <v>1</v>
      </c>
      <c r="I138" s="3"/>
      <c r="J138" s="149">
        <f>ROUND(I138*H138,2)</f>
        <v>0</v>
      </c>
      <c r="K138" s="146" t="s">
        <v>179</v>
      </c>
      <c r="L138" s="34"/>
      <c r="M138" s="150" t="s">
        <v>1</v>
      </c>
      <c r="N138" s="151" t="s">
        <v>50</v>
      </c>
      <c r="P138" s="152">
        <f>O138*H138</f>
        <v>0</v>
      </c>
      <c r="Q138" s="152">
        <v>0</v>
      </c>
      <c r="R138" s="152">
        <f>Q138*H138</f>
        <v>0</v>
      </c>
      <c r="S138" s="152">
        <v>0</v>
      </c>
      <c r="T138" s="153">
        <f>S138*H138</f>
        <v>0</v>
      </c>
      <c r="AR138" s="154" t="s">
        <v>6069</v>
      </c>
      <c r="AT138" s="154" t="s">
        <v>175</v>
      </c>
      <c r="AU138" s="154" t="s">
        <v>95</v>
      </c>
      <c r="AY138" s="20" t="s">
        <v>173</v>
      </c>
      <c r="BE138" s="155">
        <f>IF(N138="základní",J138,0)</f>
        <v>0</v>
      </c>
      <c r="BF138" s="155">
        <f>IF(N138="snížená",J138,0)</f>
        <v>0</v>
      </c>
      <c r="BG138" s="155">
        <f>IF(N138="zákl. přenesená",J138,0)</f>
        <v>0</v>
      </c>
      <c r="BH138" s="155">
        <f>IF(N138="sníž. přenesená",J138,0)</f>
        <v>0</v>
      </c>
      <c r="BI138" s="155">
        <f>IF(N138="nulová",J138,0)</f>
        <v>0</v>
      </c>
      <c r="BJ138" s="20" t="s">
        <v>93</v>
      </c>
      <c r="BK138" s="155">
        <f>ROUND(I138*H138,2)</f>
        <v>0</v>
      </c>
      <c r="BL138" s="20" t="s">
        <v>6069</v>
      </c>
      <c r="BM138" s="154" t="s">
        <v>6092</v>
      </c>
    </row>
    <row r="139" spans="2:65" s="35" customFormat="1">
      <c r="B139" s="34"/>
      <c r="D139" s="156" t="s">
        <v>182</v>
      </c>
      <c r="F139" s="157" t="s">
        <v>6093</v>
      </c>
      <c r="L139" s="34"/>
      <c r="M139" s="158"/>
      <c r="T139" s="62"/>
      <c r="AT139" s="20" t="s">
        <v>182</v>
      </c>
      <c r="AU139" s="20" t="s">
        <v>95</v>
      </c>
    </row>
    <row r="140" spans="2:65" s="35" customFormat="1" ht="16.5" customHeight="1">
      <c r="B140" s="34"/>
      <c r="C140" s="144" t="s">
        <v>287</v>
      </c>
      <c r="D140" s="144" t="s">
        <v>175</v>
      </c>
      <c r="E140" s="145" t="s">
        <v>6094</v>
      </c>
      <c r="F140" s="146" t="s">
        <v>6095</v>
      </c>
      <c r="G140" s="147" t="s">
        <v>524</v>
      </c>
      <c r="H140" s="148">
        <v>1</v>
      </c>
      <c r="I140" s="3"/>
      <c r="J140" s="149">
        <f>ROUND(I140*H140,2)</f>
        <v>0</v>
      </c>
      <c r="K140" s="146" t="s">
        <v>179</v>
      </c>
      <c r="L140" s="34"/>
      <c r="M140" s="150" t="s">
        <v>1</v>
      </c>
      <c r="N140" s="151" t="s">
        <v>50</v>
      </c>
      <c r="P140" s="152">
        <f>O140*H140</f>
        <v>0</v>
      </c>
      <c r="Q140" s="152">
        <v>0</v>
      </c>
      <c r="R140" s="152">
        <f>Q140*H140</f>
        <v>0</v>
      </c>
      <c r="S140" s="152">
        <v>0</v>
      </c>
      <c r="T140" s="153">
        <f>S140*H140</f>
        <v>0</v>
      </c>
      <c r="AR140" s="154" t="s">
        <v>6069</v>
      </c>
      <c r="AT140" s="154" t="s">
        <v>175</v>
      </c>
      <c r="AU140" s="154" t="s">
        <v>95</v>
      </c>
      <c r="AY140" s="20" t="s">
        <v>173</v>
      </c>
      <c r="BE140" s="155">
        <f>IF(N140="základní",J140,0)</f>
        <v>0</v>
      </c>
      <c r="BF140" s="155">
        <f>IF(N140="snížená",J140,0)</f>
        <v>0</v>
      </c>
      <c r="BG140" s="155">
        <f>IF(N140="zákl. přenesená",J140,0)</f>
        <v>0</v>
      </c>
      <c r="BH140" s="155">
        <f>IF(N140="sníž. přenesená",J140,0)</f>
        <v>0</v>
      </c>
      <c r="BI140" s="155">
        <f>IF(N140="nulová",J140,0)</f>
        <v>0</v>
      </c>
      <c r="BJ140" s="20" t="s">
        <v>93</v>
      </c>
      <c r="BK140" s="155">
        <f>ROUND(I140*H140,2)</f>
        <v>0</v>
      </c>
      <c r="BL140" s="20" t="s">
        <v>6069</v>
      </c>
      <c r="BM140" s="154" t="s">
        <v>6096</v>
      </c>
    </row>
    <row r="141" spans="2:65" s="35" customFormat="1">
      <c r="B141" s="34"/>
      <c r="D141" s="156" t="s">
        <v>182</v>
      </c>
      <c r="F141" s="157" t="s">
        <v>6097</v>
      </c>
      <c r="L141" s="34"/>
      <c r="M141" s="158"/>
      <c r="T141" s="62"/>
      <c r="AT141" s="20" t="s">
        <v>182</v>
      </c>
      <c r="AU141" s="20" t="s">
        <v>95</v>
      </c>
    </row>
    <row r="142" spans="2:65" s="35" customFormat="1" ht="16.5" customHeight="1">
      <c r="B142" s="34"/>
      <c r="C142" s="144" t="s">
        <v>299</v>
      </c>
      <c r="D142" s="144" t="s">
        <v>175</v>
      </c>
      <c r="E142" s="145" t="s">
        <v>6098</v>
      </c>
      <c r="F142" s="146" t="s">
        <v>6099</v>
      </c>
      <c r="G142" s="147" t="s">
        <v>524</v>
      </c>
      <c r="H142" s="148">
        <v>1</v>
      </c>
      <c r="I142" s="3"/>
      <c r="J142" s="149">
        <f>ROUND(I142*H142,2)</f>
        <v>0</v>
      </c>
      <c r="K142" s="146" t="s">
        <v>179</v>
      </c>
      <c r="L142" s="34"/>
      <c r="M142" s="150" t="s">
        <v>1</v>
      </c>
      <c r="N142" s="151" t="s">
        <v>50</v>
      </c>
      <c r="P142" s="152">
        <f>O142*H142</f>
        <v>0</v>
      </c>
      <c r="Q142" s="152">
        <v>0</v>
      </c>
      <c r="R142" s="152">
        <f>Q142*H142</f>
        <v>0</v>
      </c>
      <c r="S142" s="152">
        <v>0</v>
      </c>
      <c r="T142" s="153">
        <f>S142*H142</f>
        <v>0</v>
      </c>
      <c r="AR142" s="154" t="s">
        <v>6069</v>
      </c>
      <c r="AT142" s="154" t="s">
        <v>175</v>
      </c>
      <c r="AU142" s="154" t="s">
        <v>95</v>
      </c>
      <c r="AY142" s="20" t="s">
        <v>173</v>
      </c>
      <c r="BE142" s="155">
        <f>IF(N142="základní",J142,0)</f>
        <v>0</v>
      </c>
      <c r="BF142" s="155">
        <f>IF(N142="snížená",J142,0)</f>
        <v>0</v>
      </c>
      <c r="BG142" s="155">
        <f>IF(N142="zákl. přenesená",J142,0)</f>
        <v>0</v>
      </c>
      <c r="BH142" s="155">
        <f>IF(N142="sníž. přenesená",J142,0)</f>
        <v>0</v>
      </c>
      <c r="BI142" s="155">
        <f>IF(N142="nulová",J142,0)</f>
        <v>0</v>
      </c>
      <c r="BJ142" s="20" t="s">
        <v>93</v>
      </c>
      <c r="BK142" s="155">
        <f>ROUND(I142*H142,2)</f>
        <v>0</v>
      </c>
      <c r="BL142" s="20" t="s">
        <v>6069</v>
      </c>
      <c r="BM142" s="154" t="s">
        <v>6100</v>
      </c>
    </row>
    <row r="143" spans="2:65" s="35" customFormat="1">
      <c r="B143" s="34"/>
      <c r="D143" s="156" t="s">
        <v>182</v>
      </c>
      <c r="F143" s="157" t="s">
        <v>6101</v>
      </c>
      <c r="L143" s="34"/>
      <c r="M143" s="158"/>
      <c r="T143" s="62"/>
      <c r="AT143" s="20" t="s">
        <v>182</v>
      </c>
      <c r="AU143" s="20" t="s">
        <v>95</v>
      </c>
    </row>
    <row r="144" spans="2:65" s="35" customFormat="1" ht="16.5" customHeight="1">
      <c r="B144" s="34"/>
      <c r="C144" s="144" t="s">
        <v>305</v>
      </c>
      <c r="D144" s="144" t="s">
        <v>175</v>
      </c>
      <c r="E144" s="145" t="s">
        <v>6102</v>
      </c>
      <c r="F144" s="146" t="s">
        <v>6103</v>
      </c>
      <c r="G144" s="147" t="s">
        <v>524</v>
      </c>
      <c r="H144" s="148">
        <v>1</v>
      </c>
      <c r="I144" s="3"/>
      <c r="J144" s="149">
        <f>ROUND(I144*H144,2)</f>
        <v>0</v>
      </c>
      <c r="K144" s="146" t="s">
        <v>179</v>
      </c>
      <c r="L144" s="34"/>
      <c r="M144" s="150" t="s">
        <v>1</v>
      </c>
      <c r="N144" s="151" t="s">
        <v>50</v>
      </c>
      <c r="P144" s="152">
        <f>O144*H144</f>
        <v>0</v>
      </c>
      <c r="Q144" s="152">
        <v>0</v>
      </c>
      <c r="R144" s="152">
        <f>Q144*H144</f>
        <v>0</v>
      </c>
      <c r="S144" s="152">
        <v>0</v>
      </c>
      <c r="T144" s="153">
        <f>S144*H144</f>
        <v>0</v>
      </c>
      <c r="AR144" s="154" t="s">
        <v>6069</v>
      </c>
      <c r="AT144" s="154" t="s">
        <v>175</v>
      </c>
      <c r="AU144" s="154" t="s">
        <v>95</v>
      </c>
      <c r="AY144" s="20" t="s">
        <v>173</v>
      </c>
      <c r="BE144" s="155">
        <f>IF(N144="základní",J144,0)</f>
        <v>0</v>
      </c>
      <c r="BF144" s="155">
        <f>IF(N144="snížená",J144,0)</f>
        <v>0</v>
      </c>
      <c r="BG144" s="155">
        <f>IF(N144="zákl. přenesená",J144,0)</f>
        <v>0</v>
      </c>
      <c r="BH144" s="155">
        <f>IF(N144="sníž. přenesená",J144,0)</f>
        <v>0</v>
      </c>
      <c r="BI144" s="155">
        <f>IF(N144="nulová",J144,0)</f>
        <v>0</v>
      </c>
      <c r="BJ144" s="20" t="s">
        <v>93</v>
      </c>
      <c r="BK144" s="155">
        <f>ROUND(I144*H144,2)</f>
        <v>0</v>
      </c>
      <c r="BL144" s="20" t="s">
        <v>6069</v>
      </c>
      <c r="BM144" s="154" t="s">
        <v>6104</v>
      </c>
    </row>
    <row r="145" spans="2:65" s="35" customFormat="1">
      <c r="B145" s="34"/>
      <c r="D145" s="156" t="s">
        <v>182</v>
      </c>
      <c r="F145" s="157" t="s">
        <v>6105</v>
      </c>
      <c r="L145" s="34"/>
      <c r="M145" s="158"/>
      <c r="T145" s="62"/>
      <c r="AT145" s="20" t="s">
        <v>182</v>
      </c>
      <c r="AU145" s="20" t="s">
        <v>95</v>
      </c>
    </row>
    <row r="146" spans="2:65" s="35" customFormat="1" ht="24.2" customHeight="1">
      <c r="B146" s="34"/>
      <c r="C146" s="144" t="s">
        <v>311</v>
      </c>
      <c r="D146" s="144" t="s">
        <v>175</v>
      </c>
      <c r="E146" s="145" t="s">
        <v>6106</v>
      </c>
      <c r="F146" s="146" t="s">
        <v>6107</v>
      </c>
      <c r="G146" s="147" t="s">
        <v>524</v>
      </c>
      <c r="H146" s="148">
        <v>1</v>
      </c>
      <c r="I146" s="3"/>
      <c r="J146" s="149">
        <f>ROUND(I146*H146,2)</f>
        <v>0</v>
      </c>
      <c r="K146" s="146" t="s">
        <v>179</v>
      </c>
      <c r="L146" s="34"/>
      <c r="M146" s="150" t="s">
        <v>1</v>
      </c>
      <c r="N146" s="151" t="s">
        <v>50</v>
      </c>
      <c r="P146" s="152">
        <f>O146*H146</f>
        <v>0</v>
      </c>
      <c r="Q146" s="152">
        <v>0</v>
      </c>
      <c r="R146" s="152">
        <f>Q146*H146</f>
        <v>0</v>
      </c>
      <c r="S146" s="152">
        <v>0</v>
      </c>
      <c r="T146" s="153">
        <f>S146*H146</f>
        <v>0</v>
      </c>
      <c r="AR146" s="154" t="s">
        <v>6069</v>
      </c>
      <c r="AT146" s="154" t="s">
        <v>175</v>
      </c>
      <c r="AU146" s="154" t="s">
        <v>95</v>
      </c>
      <c r="AY146" s="20" t="s">
        <v>173</v>
      </c>
      <c r="BE146" s="155">
        <f>IF(N146="základní",J146,0)</f>
        <v>0</v>
      </c>
      <c r="BF146" s="155">
        <f>IF(N146="snížená",J146,0)</f>
        <v>0</v>
      </c>
      <c r="BG146" s="155">
        <f>IF(N146="zákl. přenesená",J146,0)</f>
        <v>0</v>
      </c>
      <c r="BH146" s="155">
        <f>IF(N146="sníž. přenesená",J146,0)</f>
        <v>0</v>
      </c>
      <c r="BI146" s="155">
        <f>IF(N146="nulová",J146,0)</f>
        <v>0</v>
      </c>
      <c r="BJ146" s="20" t="s">
        <v>93</v>
      </c>
      <c r="BK146" s="155">
        <f>ROUND(I146*H146,2)</f>
        <v>0</v>
      </c>
      <c r="BL146" s="20" t="s">
        <v>6069</v>
      </c>
      <c r="BM146" s="154" t="s">
        <v>6108</v>
      </c>
    </row>
    <row r="147" spans="2:65" s="35" customFormat="1">
      <c r="B147" s="34"/>
      <c r="D147" s="156" t="s">
        <v>182</v>
      </c>
      <c r="F147" s="157" t="s">
        <v>6109</v>
      </c>
      <c r="L147" s="34"/>
      <c r="M147" s="158"/>
      <c r="T147" s="62"/>
      <c r="AT147" s="20" t="s">
        <v>182</v>
      </c>
      <c r="AU147" s="20" t="s">
        <v>95</v>
      </c>
    </row>
    <row r="148" spans="2:65" s="35" customFormat="1" ht="16.5" customHeight="1">
      <c r="B148" s="34"/>
      <c r="C148" s="144" t="s">
        <v>319</v>
      </c>
      <c r="D148" s="144" t="s">
        <v>175</v>
      </c>
      <c r="E148" s="145" t="s">
        <v>6110</v>
      </c>
      <c r="F148" s="146" t="s">
        <v>6111</v>
      </c>
      <c r="G148" s="147" t="s">
        <v>524</v>
      </c>
      <c r="H148" s="148">
        <v>1</v>
      </c>
      <c r="I148" s="3"/>
      <c r="J148" s="149">
        <f>ROUND(I148*H148,2)</f>
        <v>0</v>
      </c>
      <c r="K148" s="146" t="s">
        <v>179</v>
      </c>
      <c r="L148" s="34"/>
      <c r="M148" s="150" t="s">
        <v>1</v>
      </c>
      <c r="N148" s="151" t="s">
        <v>50</v>
      </c>
      <c r="P148" s="152">
        <f>O148*H148</f>
        <v>0</v>
      </c>
      <c r="Q148" s="152">
        <v>0</v>
      </c>
      <c r="R148" s="152">
        <f>Q148*H148</f>
        <v>0</v>
      </c>
      <c r="S148" s="152">
        <v>0</v>
      </c>
      <c r="T148" s="153">
        <f>S148*H148</f>
        <v>0</v>
      </c>
      <c r="AR148" s="154" t="s">
        <v>6069</v>
      </c>
      <c r="AT148" s="154" t="s">
        <v>175</v>
      </c>
      <c r="AU148" s="154" t="s">
        <v>95</v>
      </c>
      <c r="AY148" s="20" t="s">
        <v>173</v>
      </c>
      <c r="BE148" s="155">
        <f>IF(N148="základní",J148,0)</f>
        <v>0</v>
      </c>
      <c r="BF148" s="155">
        <f>IF(N148="snížená",J148,0)</f>
        <v>0</v>
      </c>
      <c r="BG148" s="155">
        <f>IF(N148="zákl. přenesená",J148,0)</f>
        <v>0</v>
      </c>
      <c r="BH148" s="155">
        <f>IF(N148="sníž. přenesená",J148,0)</f>
        <v>0</v>
      </c>
      <c r="BI148" s="155">
        <f>IF(N148="nulová",J148,0)</f>
        <v>0</v>
      </c>
      <c r="BJ148" s="20" t="s">
        <v>93</v>
      </c>
      <c r="BK148" s="155">
        <f>ROUND(I148*H148,2)</f>
        <v>0</v>
      </c>
      <c r="BL148" s="20" t="s">
        <v>6069</v>
      </c>
      <c r="BM148" s="154" t="s">
        <v>6112</v>
      </c>
    </row>
    <row r="149" spans="2:65" s="35" customFormat="1">
      <c r="B149" s="34"/>
      <c r="D149" s="156" t="s">
        <v>182</v>
      </c>
      <c r="F149" s="157" t="s">
        <v>6113</v>
      </c>
      <c r="L149" s="34"/>
      <c r="M149" s="158"/>
      <c r="T149" s="62"/>
      <c r="AT149" s="20" t="s">
        <v>182</v>
      </c>
      <c r="AU149" s="20" t="s">
        <v>95</v>
      </c>
    </row>
    <row r="150" spans="2:65" s="35" customFormat="1" ht="16.5" customHeight="1">
      <c r="B150" s="34"/>
      <c r="C150" s="144" t="s">
        <v>327</v>
      </c>
      <c r="D150" s="144" t="s">
        <v>175</v>
      </c>
      <c r="E150" s="145" t="s">
        <v>6114</v>
      </c>
      <c r="F150" s="146" t="s">
        <v>6115</v>
      </c>
      <c r="G150" s="147" t="s">
        <v>524</v>
      </c>
      <c r="H150" s="148">
        <v>1</v>
      </c>
      <c r="I150" s="3"/>
      <c r="J150" s="149">
        <f>ROUND(I150*H150,2)</f>
        <v>0</v>
      </c>
      <c r="K150" s="146" t="s">
        <v>179</v>
      </c>
      <c r="L150" s="34"/>
      <c r="M150" s="150" t="s">
        <v>1</v>
      </c>
      <c r="N150" s="151" t="s">
        <v>50</v>
      </c>
      <c r="P150" s="152">
        <f>O150*H150</f>
        <v>0</v>
      </c>
      <c r="Q150" s="152">
        <v>0</v>
      </c>
      <c r="R150" s="152">
        <f>Q150*H150</f>
        <v>0</v>
      </c>
      <c r="S150" s="152">
        <v>0</v>
      </c>
      <c r="T150" s="153">
        <f>S150*H150</f>
        <v>0</v>
      </c>
      <c r="AR150" s="154" t="s">
        <v>6069</v>
      </c>
      <c r="AT150" s="154" t="s">
        <v>175</v>
      </c>
      <c r="AU150" s="154" t="s">
        <v>95</v>
      </c>
      <c r="AY150" s="20" t="s">
        <v>173</v>
      </c>
      <c r="BE150" s="155">
        <f>IF(N150="základní",J150,0)</f>
        <v>0</v>
      </c>
      <c r="BF150" s="155">
        <f>IF(N150="snížená",J150,0)</f>
        <v>0</v>
      </c>
      <c r="BG150" s="155">
        <f>IF(N150="zákl. přenesená",J150,0)</f>
        <v>0</v>
      </c>
      <c r="BH150" s="155">
        <f>IF(N150="sníž. přenesená",J150,0)</f>
        <v>0</v>
      </c>
      <c r="BI150" s="155">
        <f>IF(N150="nulová",J150,0)</f>
        <v>0</v>
      </c>
      <c r="BJ150" s="20" t="s">
        <v>93</v>
      </c>
      <c r="BK150" s="155">
        <f>ROUND(I150*H150,2)</f>
        <v>0</v>
      </c>
      <c r="BL150" s="20" t="s">
        <v>6069</v>
      </c>
      <c r="BM150" s="154" t="s">
        <v>6116</v>
      </c>
    </row>
    <row r="151" spans="2:65" s="35" customFormat="1">
      <c r="B151" s="34"/>
      <c r="D151" s="156" t="s">
        <v>182</v>
      </c>
      <c r="F151" s="157" t="s">
        <v>6117</v>
      </c>
      <c r="L151" s="34"/>
      <c r="M151" s="158"/>
      <c r="T151" s="62"/>
      <c r="AT151" s="20" t="s">
        <v>182</v>
      </c>
      <c r="AU151" s="20" t="s">
        <v>95</v>
      </c>
    </row>
    <row r="152" spans="2:65" s="35" customFormat="1" ht="16.5" customHeight="1">
      <c r="B152" s="34"/>
      <c r="C152" s="144" t="s">
        <v>333</v>
      </c>
      <c r="D152" s="144" t="s">
        <v>175</v>
      </c>
      <c r="E152" s="145" t="s">
        <v>6118</v>
      </c>
      <c r="F152" s="146" t="s">
        <v>6119</v>
      </c>
      <c r="G152" s="147" t="s">
        <v>524</v>
      </c>
      <c r="H152" s="148">
        <v>1</v>
      </c>
      <c r="I152" s="3"/>
      <c r="J152" s="149">
        <f>ROUND(I152*H152,2)</f>
        <v>0</v>
      </c>
      <c r="K152" s="146" t="s">
        <v>179</v>
      </c>
      <c r="L152" s="34"/>
      <c r="M152" s="150" t="s">
        <v>1</v>
      </c>
      <c r="N152" s="151" t="s">
        <v>50</v>
      </c>
      <c r="P152" s="152">
        <f>O152*H152</f>
        <v>0</v>
      </c>
      <c r="Q152" s="152">
        <v>0</v>
      </c>
      <c r="R152" s="152">
        <f>Q152*H152</f>
        <v>0</v>
      </c>
      <c r="S152" s="152">
        <v>0</v>
      </c>
      <c r="T152" s="153">
        <f>S152*H152</f>
        <v>0</v>
      </c>
      <c r="AR152" s="154" t="s">
        <v>6069</v>
      </c>
      <c r="AT152" s="154" t="s">
        <v>175</v>
      </c>
      <c r="AU152" s="154" t="s">
        <v>95</v>
      </c>
      <c r="AY152" s="20" t="s">
        <v>173</v>
      </c>
      <c r="BE152" s="155">
        <f>IF(N152="základní",J152,0)</f>
        <v>0</v>
      </c>
      <c r="BF152" s="155">
        <f>IF(N152="snížená",J152,0)</f>
        <v>0</v>
      </c>
      <c r="BG152" s="155">
        <f>IF(N152="zákl. přenesená",J152,0)</f>
        <v>0</v>
      </c>
      <c r="BH152" s="155">
        <f>IF(N152="sníž. přenesená",J152,0)</f>
        <v>0</v>
      </c>
      <c r="BI152" s="155">
        <f>IF(N152="nulová",J152,0)</f>
        <v>0</v>
      </c>
      <c r="BJ152" s="20" t="s">
        <v>93</v>
      </c>
      <c r="BK152" s="155">
        <f>ROUND(I152*H152,2)</f>
        <v>0</v>
      </c>
      <c r="BL152" s="20" t="s">
        <v>6069</v>
      </c>
      <c r="BM152" s="154" t="s">
        <v>6120</v>
      </c>
    </row>
    <row r="153" spans="2:65" s="35" customFormat="1">
      <c r="B153" s="34"/>
      <c r="D153" s="156" t="s">
        <v>182</v>
      </c>
      <c r="F153" s="157" t="s">
        <v>6121</v>
      </c>
      <c r="L153" s="34"/>
      <c r="M153" s="158"/>
      <c r="T153" s="62"/>
      <c r="AT153" s="20" t="s">
        <v>182</v>
      </c>
      <c r="AU153" s="20" t="s">
        <v>95</v>
      </c>
    </row>
    <row r="154" spans="2:65" s="35" customFormat="1" ht="16.5" customHeight="1">
      <c r="B154" s="34"/>
      <c r="C154" s="144" t="s">
        <v>341</v>
      </c>
      <c r="D154" s="144" t="s">
        <v>175</v>
      </c>
      <c r="E154" s="145" t="s">
        <v>6122</v>
      </c>
      <c r="F154" s="146" t="s">
        <v>6123</v>
      </c>
      <c r="G154" s="147" t="s">
        <v>524</v>
      </c>
      <c r="H154" s="148">
        <v>1</v>
      </c>
      <c r="I154" s="3"/>
      <c r="J154" s="149">
        <f>ROUND(I154*H154,2)</f>
        <v>0</v>
      </c>
      <c r="K154" s="146" t="s">
        <v>179</v>
      </c>
      <c r="L154" s="34"/>
      <c r="M154" s="150" t="s">
        <v>1</v>
      </c>
      <c r="N154" s="151" t="s">
        <v>50</v>
      </c>
      <c r="P154" s="152">
        <f>O154*H154</f>
        <v>0</v>
      </c>
      <c r="Q154" s="152">
        <v>0</v>
      </c>
      <c r="R154" s="152">
        <f>Q154*H154</f>
        <v>0</v>
      </c>
      <c r="S154" s="152">
        <v>0</v>
      </c>
      <c r="T154" s="153">
        <f>S154*H154</f>
        <v>0</v>
      </c>
      <c r="AR154" s="154" t="s">
        <v>6069</v>
      </c>
      <c r="AT154" s="154" t="s">
        <v>175</v>
      </c>
      <c r="AU154" s="154" t="s">
        <v>95</v>
      </c>
      <c r="AY154" s="20" t="s">
        <v>173</v>
      </c>
      <c r="BE154" s="155">
        <f>IF(N154="základní",J154,0)</f>
        <v>0</v>
      </c>
      <c r="BF154" s="155">
        <f>IF(N154="snížená",J154,0)</f>
        <v>0</v>
      </c>
      <c r="BG154" s="155">
        <f>IF(N154="zákl. přenesená",J154,0)</f>
        <v>0</v>
      </c>
      <c r="BH154" s="155">
        <f>IF(N154="sníž. přenesená",J154,0)</f>
        <v>0</v>
      </c>
      <c r="BI154" s="155">
        <f>IF(N154="nulová",J154,0)</f>
        <v>0</v>
      </c>
      <c r="BJ154" s="20" t="s">
        <v>93</v>
      </c>
      <c r="BK154" s="155">
        <f>ROUND(I154*H154,2)</f>
        <v>0</v>
      </c>
      <c r="BL154" s="20" t="s">
        <v>6069</v>
      </c>
      <c r="BM154" s="154" t="s">
        <v>6124</v>
      </c>
    </row>
    <row r="155" spans="2:65" s="35" customFormat="1">
      <c r="B155" s="34"/>
      <c r="D155" s="156" t="s">
        <v>182</v>
      </c>
      <c r="F155" s="157" t="s">
        <v>6125</v>
      </c>
      <c r="L155" s="34"/>
      <c r="M155" s="158"/>
      <c r="T155" s="62"/>
      <c r="AT155" s="20" t="s">
        <v>182</v>
      </c>
      <c r="AU155" s="20" t="s">
        <v>95</v>
      </c>
    </row>
    <row r="156" spans="2:65" s="35" customFormat="1" ht="16.5" customHeight="1">
      <c r="B156" s="34"/>
      <c r="C156" s="144" t="s">
        <v>8</v>
      </c>
      <c r="D156" s="144" t="s">
        <v>175</v>
      </c>
      <c r="E156" s="145" t="s">
        <v>6126</v>
      </c>
      <c r="F156" s="146" t="s">
        <v>6127</v>
      </c>
      <c r="G156" s="147" t="s">
        <v>524</v>
      </c>
      <c r="H156" s="148">
        <v>1</v>
      </c>
      <c r="I156" s="3"/>
      <c r="J156" s="149">
        <f>ROUND(I156*H156,2)</f>
        <v>0</v>
      </c>
      <c r="K156" s="146" t="s">
        <v>179</v>
      </c>
      <c r="L156" s="34"/>
      <c r="M156" s="150" t="s">
        <v>1</v>
      </c>
      <c r="N156" s="151" t="s">
        <v>50</v>
      </c>
      <c r="P156" s="152">
        <f>O156*H156</f>
        <v>0</v>
      </c>
      <c r="Q156" s="152">
        <v>0</v>
      </c>
      <c r="R156" s="152">
        <f>Q156*H156</f>
        <v>0</v>
      </c>
      <c r="S156" s="152">
        <v>0</v>
      </c>
      <c r="T156" s="153">
        <f>S156*H156</f>
        <v>0</v>
      </c>
      <c r="AR156" s="154" t="s">
        <v>6069</v>
      </c>
      <c r="AT156" s="154" t="s">
        <v>175</v>
      </c>
      <c r="AU156" s="154" t="s">
        <v>95</v>
      </c>
      <c r="AY156" s="20" t="s">
        <v>173</v>
      </c>
      <c r="BE156" s="155">
        <f>IF(N156="základní",J156,0)</f>
        <v>0</v>
      </c>
      <c r="BF156" s="155">
        <f>IF(N156="snížená",J156,0)</f>
        <v>0</v>
      </c>
      <c r="BG156" s="155">
        <f>IF(N156="zákl. přenesená",J156,0)</f>
        <v>0</v>
      </c>
      <c r="BH156" s="155">
        <f>IF(N156="sníž. přenesená",J156,0)</f>
        <v>0</v>
      </c>
      <c r="BI156" s="155">
        <f>IF(N156="nulová",J156,0)</f>
        <v>0</v>
      </c>
      <c r="BJ156" s="20" t="s">
        <v>93</v>
      </c>
      <c r="BK156" s="155">
        <f>ROUND(I156*H156,2)</f>
        <v>0</v>
      </c>
      <c r="BL156" s="20" t="s">
        <v>6069</v>
      </c>
      <c r="BM156" s="154" t="s">
        <v>6128</v>
      </c>
    </row>
    <row r="157" spans="2:65" s="35" customFormat="1">
      <c r="B157" s="34"/>
      <c r="D157" s="156" t="s">
        <v>182</v>
      </c>
      <c r="F157" s="157" t="s">
        <v>6129</v>
      </c>
      <c r="L157" s="34"/>
      <c r="M157" s="158"/>
      <c r="T157" s="62"/>
      <c r="AT157" s="20" t="s">
        <v>182</v>
      </c>
      <c r="AU157" s="20" t="s">
        <v>95</v>
      </c>
    </row>
    <row r="158" spans="2:65" s="133" customFormat="1" ht="22.9" customHeight="1">
      <c r="B158" s="132"/>
      <c r="D158" s="134" t="s">
        <v>84</v>
      </c>
      <c r="E158" s="142" t="s">
        <v>6130</v>
      </c>
      <c r="F158" s="142" t="s">
        <v>6131</v>
      </c>
      <c r="J158" s="143">
        <f>BK158</f>
        <v>0</v>
      </c>
      <c r="L158" s="132"/>
      <c r="M158" s="137"/>
      <c r="P158" s="138">
        <f>SUM(P159:P162)</f>
        <v>0</v>
      </c>
      <c r="R158" s="138">
        <f>SUM(R159:R162)</f>
        <v>0</v>
      </c>
      <c r="T158" s="139">
        <f>SUM(T159:T162)</f>
        <v>0</v>
      </c>
      <c r="AR158" s="134" t="s">
        <v>267</v>
      </c>
      <c r="AT158" s="140" t="s">
        <v>84</v>
      </c>
      <c r="AU158" s="140" t="s">
        <v>93</v>
      </c>
      <c r="AY158" s="134" t="s">
        <v>173</v>
      </c>
      <c r="BK158" s="141">
        <f>SUM(BK159:BK162)</f>
        <v>0</v>
      </c>
    </row>
    <row r="159" spans="2:65" s="35" customFormat="1" ht="16.5" customHeight="1">
      <c r="B159" s="34"/>
      <c r="C159" s="144" t="s">
        <v>354</v>
      </c>
      <c r="D159" s="144" t="s">
        <v>175</v>
      </c>
      <c r="E159" s="145" t="s">
        <v>6132</v>
      </c>
      <c r="F159" s="146" t="s">
        <v>6133</v>
      </c>
      <c r="G159" s="147" t="s">
        <v>524</v>
      </c>
      <c r="H159" s="148">
        <v>1</v>
      </c>
      <c r="I159" s="3"/>
      <c r="J159" s="149">
        <f>ROUND(I159*H159,2)</f>
        <v>0</v>
      </c>
      <c r="K159" s="146" t="s">
        <v>179</v>
      </c>
      <c r="L159" s="34"/>
      <c r="M159" s="150" t="s">
        <v>1</v>
      </c>
      <c r="N159" s="151" t="s">
        <v>50</v>
      </c>
      <c r="P159" s="152">
        <f>O159*H159</f>
        <v>0</v>
      </c>
      <c r="Q159" s="152">
        <v>0</v>
      </c>
      <c r="R159" s="152">
        <f>Q159*H159</f>
        <v>0</v>
      </c>
      <c r="S159" s="152">
        <v>0</v>
      </c>
      <c r="T159" s="153">
        <f>S159*H159</f>
        <v>0</v>
      </c>
      <c r="AR159" s="154" t="s">
        <v>6069</v>
      </c>
      <c r="AT159" s="154" t="s">
        <v>175</v>
      </c>
      <c r="AU159" s="154" t="s">
        <v>95</v>
      </c>
      <c r="AY159" s="20" t="s">
        <v>173</v>
      </c>
      <c r="BE159" s="155">
        <f>IF(N159="základní",J159,0)</f>
        <v>0</v>
      </c>
      <c r="BF159" s="155">
        <f>IF(N159="snížená",J159,0)</f>
        <v>0</v>
      </c>
      <c r="BG159" s="155">
        <f>IF(N159="zákl. přenesená",J159,0)</f>
        <v>0</v>
      </c>
      <c r="BH159" s="155">
        <f>IF(N159="sníž. přenesená",J159,0)</f>
        <v>0</v>
      </c>
      <c r="BI159" s="155">
        <f>IF(N159="nulová",J159,0)</f>
        <v>0</v>
      </c>
      <c r="BJ159" s="20" t="s">
        <v>93</v>
      </c>
      <c r="BK159" s="155">
        <f>ROUND(I159*H159,2)</f>
        <v>0</v>
      </c>
      <c r="BL159" s="20" t="s">
        <v>6069</v>
      </c>
      <c r="BM159" s="154" t="s">
        <v>6134</v>
      </c>
    </row>
    <row r="160" spans="2:65" s="35" customFormat="1">
      <c r="B160" s="34"/>
      <c r="D160" s="156" t="s">
        <v>182</v>
      </c>
      <c r="F160" s="157" t="s">
        <v>6135</v>
      </c>
      <c r="L160" s="34"/>
      <c r="M160" s="158"/>
      <c r="T160" s="62"/>
      <c r="AT160" s="20" t="s">
        <v>182</v>
      </c>
      <c r="AU160" s="20" t="s">
        <v>95</v>
      </c>
    </row>
    <row r="161" spans="2:65" s="35" customFormat="1" ht="16.5" customHeight="1">
      <c r="B161" s="34"/>
      <c r="C161" s="144" t="s">
        <v>359</v>
      </c>
      <c r="D161" s="144" t="s">
        <v>175</v>
      </c>
      <c r="E161" s="145" t="s">
        <v>6136</v>
      </c>
      <c r="F161" s="146" t="s">
        <v>6137</v>
      </c>
      <c r="G161" s="147" t="s">
        <v>524</v>
      </c>
      <c r="H161" s="148">
        <v>1</v>
      </c>
      <c r="I161" s="3"/>
      <c r="J161" s="149">
        <f>ROUND(I161*H161,2)</f>
        <v>0</v>
      </c>
      <c r="K161" s="146" t="s">
        <v>179</v>
      </c>
      <c r="L161" s="34"/>
      <c r="M161" s="150" t="s">
        <v>1</v>
      </c>
      <c r="N161" s="151" t="s">
        <v>50</v>
      </c>
      <c r="P161" s="152">
        <f>O161*H161</f>
        <v>0</v>
      </c>
      <c r="Q161" s="152">
        <v>0</v>
      </c>
      <c r="R161" s="152">
        <f>Q161*H161</f>
        <v>0</v>
      </c>
      <c r="S161" s="152">
        <v>0</v>
      </c>
      <c r="T161" s="153">
        <f>S161*H161</f>
        <v>0</v>
      </c>
      <c r="AR161" s="154" t="s">
        <v>6069</v>
      </c>
      <c r="AT161" s="154" t="s">
        <v>175</v>
      </c>
      <c r="AU161" s="154" t="s">
        <v>95</v>
      </c>
      <c r="AY161" s="20" t="s">
        <v>173</v>
      </c>
      <c r="BE161" s="155">
        <f>IF(N161="základní",J161,0)</f>
        <v>0</v>
      </c>
      <c r="BF161" s="155">
        <f>IF(N161="snížená",J161,0)</f>
        <v>0</v>
      </c>
      <c r="BG161" s="155">
        <f>IF(N161="zákl. přenesená",J161,0)</f>
        <v>0</v>
      </c>
      <c r="BH161" s="155">
        <f>IF(N161="sníž. přenesená",J161,0)</f>
        <v>0</v>
      </c>
      <c r="BI161" s="155">
        <f>IF(N161="nulová",J161,0)</f>
        <v>0</v>
      </c>
      <c r="BJ161" s="20" t="s">
        <v>93</v>
      </c>
      <c r="BK161" s="155">
        <f>ROUND(I161*H161,2)</f>
        <v>0</v>
      </c>
      <c r="BL161" s="20" t="s">
        <v>6069</v>
      </c>
      <c r="BM161" s="154" t="s">
        <v>6138</v>
      </c>
    </row>
    <row r="162" spans="2:65" s="35" customFormat="1">
      <c r="B162" s="34"/>
      <c r="D162" s="156" t="s">
        <v>182</v>
      </c>
      <c r="F162" s="157" t="s">
        <v>6139</v>
      </c>
      <c r="L162" s="34"/>
      <c r="M162" s="158"/>
      <c r="T162" s="62"/>
      <c r="AT162" s="20" t="s">
        <v>182</v>
      </c>
      <c r="AU162" s="20" t="s">
        <v>95</v>
      </c>
    </row>
    <row r="163" spans="2:65" s="133" customFormat="1" ht="22.9" customHeight="1">
      <c r="B163" s="132"/>
      <c r="D163" s="134" t="s">
        <v>84</v>
      </c>
      <c r="E163" s="142" t="s">
        <v>6140</v>
      </c>
      <c r="F163" s="142" t="s">
        <v>6141</v>
      </c>
      <c r="J163" s="143">
        <f>BK163</f>
        <v>0</v>
      </c>
      <c r="L163" s="132"/>
      <c r="M163" s="137"/>
      <c r="P163" s="138">
        <f>SUM(P164:P165)</f>
        <v>0</v>
      </c>
      <c r="R163" s="138">
        <f>SUM(R164:R165)</f>
        <v>0</v>
      </c>
      <c r="T163" s="139">
        <f>SUM(T164:T165)</f>
        <v>0</v>
      </c>
      <c r="AR163" s="134" t="s">
        <v>267</v>
      </c>
      <c r="AT163" s="140" t="s">
        <v>84</v>
      </c>
      <c r="AU163" s="140" t="s">
        <v>93</v>
      </c>
      <c r="AY163" s="134" t="s">
        <v>173</v>
      </c>
      <c r="BK163" s="141">
        <f>SUM(BK164:BK165)</f>
        <v>0</v>
      </c>
    </row>
    <row r="164" spans="2:65" s="35" customFormat="1" ht="16.5" customHeight="1">
      <c r="B164" s="34"/>
      <c r="C164" s="144" t="s">
        <v>366</v>
      </c>
      <c r="D164" s="144" t="s">
        <v>175</v>
      </c>
      <c r="E164" s="145" t="s">
        <v>6142</v>
      </c>
      <c r="F164" s="146" t="s">
        <v>6143</v>
      </c>
      <c r="G164" s="147" t="s">
        <v>524</v>
      </c>
      <c r="H164" s="148">
        <v>1</v>
      </c>
      <c r="I164" s="3"/>
      <c r="J164" s="149">
        <f>ROUND(I164*H164,2)</f>
        <v>0</v>
      </c>
      <c r="K164" s="146" t="s">
        <v>179</v>
      </c>
      <c r="L164" s="34"/>
      <c r="M164" s="150" t="s">
        <v>1</v>
      </c>
      <c r="N164" s="151" t="s">
        <v>50</v>
      </c>
      <c r="P164" s="152">
        <f>O164*H164</f>
        <v>0</v>
      </c>
      <c r="Q164" s="152">
        <v>0</v>
      </c>
      <c r="R164" s="152">
        <f>Q164*H164</f>
        <v>0</v>
      </c>
      <c r="S164" s="152">
        <v>0</v>
      </c>
      <c r="T164" s="153">
        <f>S164*H164</f>
        <v>0</v>
      </c>
      <c r="AR164" s="154" t="s">
        <v>6069</v>
      </c>
      <c r="AT164" s="154" t="s">
        <v>175</v>
      </c>
      <c r="AU164" s="154" t="s">
        <v>95</v>
      </c>
      <c r="AY164" s="20" t="s">
        <v>173</v>
      </c>
      <c r="BE164" s="155">
        <f>IF(N164="základní",J164,0)</f>
        <v>0</v>
      </c>
      <c r="BF164" s="155">
        <f>IF(N164="snížená",J164,0)</f>
        <v>0</v>
      </c>
      <c r="BG164" s="155">
        <f>IF(N164="zákl. přenesená",J164,0)</f>
        <v>0</v>
      </c>
      <c r="BH164" s="155">
        <f>IF(N164="sníž. přenesená",J164,0)</f>
        <v>0</v>
      </c>
      <c r="BI164" s="155">
        <f>IF(N164="nulová",J164,0)</f>
        <v>0</v>
      </c>
      <c r="BJ164" s="20" t="s">
        <v>93</v>
      </c>
      <c r="BK164" s="155">
        <f>ROUND(I164*H164,2)</f>
        <v>0</v>
      </c>
      <c r="BL164" s="20" t="s">
        <v>6069</v>
      </c>
      <c r="BM164" s="154" t="s">
        <v>6144</v>
      </c>
    </row>
    <row r="165" spans="2:65" s="35" customFormat="1">
      <c r="B165" s="34"/>
      <c r="D165" s="156" t="s">
        <v>182</v>
      </c>
      <c r="F165" s="157" t="s">
        <v>6145</v>
      </c>
      <c r="L165" s="34"/>
      <c r="M165" s="158"/>
      <c r="T165" s="62"/>
      <c r="AT165" s="20" t="s">
        <v>182</v>
      </c>
      <c r="AU165" s="20" t="s">
        <v>95</v>
      </c>
    </row>
    <row r="166" spans="2:65" s="133" customFormat="1" ht="22.9" customHeight="1">
      <c r="B166" s="132"/>
      <c r="D166" s="134" t="s">
        <v>84</v>
      </c>
      <c r="E166" s="142" t="s">
        <v>6146</v>
      </c>
      <c r="F166" s="142" t="s">
        <v>6147</v>
      </c>
      <c r="J166" s="143">
        <f>BK166</f>
        <v>0</v>
      </c>
      <c r="L166" s="132"/>
      <c r="M166" s="137"/>
      <c r="P166" s="138">
        <f>SUM(P167:P168)</f>
        <v>0</v>
      </c>
      <c r="R166" s="138">
        <f>SUM(R167:R168)</f>
        <v>0</v>
      </c>
      <c r="T166" s="139">
        <f>SUM(T167:T168)</f>
        <v>0</v>
      </c>
      <c r="AR166" s="134" t="s">
        <v>267</v>
      </c>
      <c r="AT166" s="140" t="s">
        <v>84</v>
      </c>
      <c r="AU166" s="140" t="s">
        <v>93</v>
      </c>
      <c r="AY166" s="134" t="s">
        <v>173</v>
      </c>
      <c r="BK166" s="141">
        <f>SUM(BK167:BK168)</f>
        <v>0</v>
      </c>
    </row>
    <row r="167" spans="2:65" s="35" customFormat="1" ht="16.5" customHeight="1">
      <c r="B167" s="34"/>
      <c r="C167" s="144" t="s">
        <v>375</v>
      </c>
      <c r="D167" s="144" t="s">
        <v>175</v>
      </c>
      <c r="E167" s="145" t="s">
        <v>6148</v>
      </c>
      <c r="F167" s="146" t="s">
        <v>6147</v>
      </c>
      <c r="G167" s="147" t="s">
        <v>524</v>
      </c>
      <c r="H167" s="148">
        <v>1</v>
      </c>
      <c r="I167" s="3"/>
      <c r="J167" s="149">
        <f>ROUND(I167*H167,2)</f>
        <v>0</v>
      </c>
      <c r="K167" s="146" t="s">
        <v>179</v>
      </c>
      <c r="L167" s="34"/>
      <c r="M167" s="150" t="s">
        <v>1</v>
      </c>
      <c r="N167" s="151" t="s">
        <v>50</v>
      </c>
      <c r="P167" s="152">
        <f>O167*H167</f>
        <v>0</v>
      </c>
      <c r="Q167" s="152">
        <v>0</v>
      </c>
      <c r="R167" s="152">
        <f>Q167*H167</f>
        <v>0</v>
      </c>
      <c r="S167" s="152">
        <v>0</v>
      </c>
      <c r="T167" s="153">
        <f>S167*H167</f>
        <v>0</v>
      </c>
      <c r="AR167" s="154" t="s">
        <v>6069</v>
      </c>
      <c r="AT167" s="154" t="s">
        <v>175</v>
      </c>
      <c r="AU167" s="154" t="s">
        <v>95</v>
      </c>
      <c r="AY167" s="20" t="s">
        <v>173</v>
      </c>
      <c r="BE167" s="155">
        <f>IF(N167="základní",J167,0)</f>
        <v>0</v>
      </c>
      <c r="BF167" s="155">
        <f>IF(N167="snížená",J167,0)</f>
        <v>0</v>
      </c>
      <c r="BG167" s="155">
        <f>IF(N167="zákl. přenesená",J167,0)</f>
        <v>0</v>
      </c>
      <c r="BH167" s="155">
        <f>IF(N167="sníž. přenesená",J167,0)</f>
        <v>0</v>
      </c>
      <c r="BI167" s="155">
        <f>IF(N167="nulová",J167,0)</f>
        <v>0</v>
      </c>
      <c r="BJ167" s="20" t="s">
        <v>93</v>
      </c>
      <c r="BK167" s="155">
        <f>ROUND(I167*H167,2)</f>
        <v>0</v>
      </c>
      <c r="BL167" s="20" t="s">
        <v>6069</v>
      </c>
      <c r="BM167" s="154" t="s">
        <v>6149</v>
      </c>
    </row>
    <row r="168" spans="2:65" s="35" customFormat="1">
      <c r="B168" s="34"/>
      <c r="D168" s="156" t="s">
        <v>182</v>
      </c>
      <c r="F168" s="157" t="s">
        <v>6150</v>
      </c>
      <c r="L168" s="34"/>
      <c r="M168" s="158"/>
      <c r="T168" s="62"/>
      <c r="AT168" s="20" t="s">
        <v>182</v>
      </c>
      <c r="AU168" s="20" t="s">
        <v>95</v>
      </c>
    </row>
    <row r="169" spans="2:65" s="133" customFormat="1" ht="22.9" customHeight="1">
      <c r="B169" s="132"/>
      <c r="D169" s="134" t="s">
        <v>84</v>
      </c>
      <c r="E169" s="142" t="s">
        <v>6151</v>
      </c>
      <c r="F169" s="142" t="s">
        <v>6152</v>
      </c>
      <c r="J169" s="143">
        <f>BK169</f>
        <v>0</v>
      </c>
      <c r="L169" s="132"/>
      <c r="M169" s="137"/>
      <c r="P169" s="138">
        <f>SUM(P170:P171)</f>
        <v>0</v>
      </c>
      <c r="R169" s="138">
        <f>SUM(R170:R171)</f>
        <v>0</v>
      </c>
      <c r="T169" s="139">
        <f>SUM(T170:T171)</f>
        <v>0</v>
      </c>
      <c r="AR169" s="134" t="s">
        <v>267</v>
      </c>
      <c r="AT169" s="140" t="s">
        <v>84</v>
      </c>
      <c r="AU169" s="140" t="s">
        <v>93</v>
      </c>
      <c r="AY169" s="134" t="s">
        <v>173</v>
      </c>
      <c r="BK169" s="141">
        <f>SUM(BK170:BK171)</f>
        <v>0</v>
      </c>
    </row>
    <row r="170" spans="2:65" s="35" customFormat="1" ht="16.5" customHeight="1">
      <c r="B170" s="34"/>
      <c r="C170" s="144" t="s">
        <v>381</v>
      </c>
      <c r="D170" s="144" t="s">
        <v>175</v>
      </c>
      <c r="E170" s="145" t="s">
        <v>6153</v>
      </c>
      <c r="F170" s="146" t="s">
        <v>6152</v>
      </c>
      <c r="G170" s="147" t="s">
        <v>524</v>
      </c>
      <c r="H170" s="148">
        <v>1</v>
      </c>
      <c r="I170" s="3"/>
      <c r="J170" s="149">
        <f>ROUND(I170*H170,2)</f>
        <v>0</v>
      </c>
      <c r="K170" s="146" t="s">
        <v>179</v>
      </c>
      <c r="L170" s="34"/>
      <c r="M170" s="150" t="s">
        <v>1</v>
      </c>
      <c r="N170" s="151" t="s">
        <v>50</v>
      </c>
      <c r="P170" s="152">
        <f>O170*H170</f>
        <v>0</v>
      </c>
      <c r="Q170" s="152">
        <v>0</v>
      </c>
      <c r="R170" s="152">
        <f>Q170*H170</f>
        <v>0</v>
      </c>
      <c r="S170" s="152">
        <v>0</v>
      </c>
      <c r="T170" s="153">
        <f>S170*H170</f>
        <v>0</v>
      </c>
      <c r="AR170" s="154" t="s">
        <v>6069</v>
      </c>
      <c r="AT170" s="154" t="s">
        <v>175</v>
      </c>
      <c r="AU170" s="154" t="s">
        <v>95</v>
      </c>
      <c r="AY170" s="20" t="s">
        <v>173</v>
      </c>
      <c r="BE170" s="155">
        <f>IF(N170="základní",J170,0)</f>
        <v>0</v>
      </c>
      <c r="BF170" s="155">
        <f>IF(N170="snížená",J170,0)</f>
        <v>0</v>
      </c>
      <c r="BG170" s="155">
        <f>IF(N170="zákl. přenesená",J170,0)</f>
        <v>0</v>
      </c>
      <c r="BH170" s="155">
        <f>IF(N170="sníž. přenesená",J170,0)</f>
        <v>0</v>
      </c>
      <c r="BI170" s="155">
        <f>IF(N170="nulová",J170,0)</f>
        <v>0</v>
      </c>
      <c r="BJ170" s="20" t="s">
        <v>93</v>
      </c>
      <c r="BK170" s="155">
        <f>ROUND(I170*H170,2)</f>
        <v>0</v>
      </c>
      <c r="BL170" s="20" t="s">
        <v>6069</v>
      </c>
      <c r="BM170" s="154" t="s">
        <v>6154</v>
      </c>
    </row>
    <row r="171" spans="2:65" s="35" customFormat="1">
      <c r="B171" s="34"/>
      <c r="D171" s="156" t="s">
        <v>182</v>
      </c>
      <c r="F171" s="157" t="s">
        <v>6155</v>
      </c>
      <c r="L171" s="34"/>
      <c r="M171" s="158"/>
      <c r="T171" s="62"/>
      <c r="AT171" s="20" t="s">
        <v>182</v>
      </c>
      <c r="AU171" s="20" t="s">
        <v>95</v>
      </c>
    </row>
    <row r="172" spans="2:65" s="133" customFormat="1" ht="22.9" customHeight="1">
      <c r="B172" s="132"/>
      <c r="D172" s="134" t="s">
        <v>84</v>
      </c>
      <c r="E172" s="142" t="s">
        <v>6156</v>
      </c>
      <c r="F172" s="142" t="s">
        <v>6157</v>
      </c>
      <c r="J172" s="143">
        <f>BK172</f>
        <v>0</v>
      </c>
      <c r="L172" s="132"/>
      <c r="M172" s="137"/>
      <c r="P172" s="138">
        <f>SUM(P173:P182)</f>
        <v>0</v>
      </c>
      <c r="R172" s="138">
        <f>SUM(R173:R182)</f>
        <v>0</v>
      </c>
      <c r="T172" s="139">
        <f>SUM(T173:T182)</f>
        <v>0</v>
      </c>
      <c r="AR172" s="134" t="s">
        <v>267</v>
      </c>
      <c r="AT172" s="140" t="s">
        <v>84</v>
      </c>
      <c r="AU172" s="140" t="s">
        <v>93</v>
      </c>
      <c r="AY172" s="134" t="s">
        <v>173</v>
      </c>
      <c r="BK172" s="141">
        <f>SUM(BK173:BK182)</f>
        <v>0</v>
      </c>
    </row>
    <row r="173" spans="2:65" s="35" customFormat="1" ht="24.2" customHeight="1">
      <c r="B173" s="34"/>
      <c r="C173" s="144" t="s">
        <v>7</v>
      </c>
      <c r="D173" s="144" t="s">
        <v>175</v>
      </c>
      <c r="E173" s="145" t="s">
        <v>6158</v>
      </c>
      <c r="F173" s="146" t="s">
        <v>6159</v>
      </c>
      <c r="G173" s="147" t="s">
        <v>524</v>
      </c>
      <c r="H173" s="148">
        <v>1</v>
      </c>
      <c r="I173" s="3"/>
      <c r="J173" s="149">
        <f>ROUND(I173*H173,2)</f>
        <v>0</v>
      </c>
      <c r="K173" s="146" t="s">
        <v>179</v>
      </c>
      <c r="L173" s="34"/>
      <c r="M173" s="150" t="s">
        <v>1</v>
      </c>
      <c r="N173" s="151" t="s">
        <v>50</v>
      </c>
      <c r="P173" s="152">
        <f>O173*H173</f>
        <v>0</v>
      </c>
      <c r="Q173" s="152">
        <v>0</v>
      </c>
      <c r="R173" s="152">
        <f>Q173*H173</f>
        <v>0</v>
      </c>
      <c r="S173" s="152">
        <v>0</v>
      </c>
      <c r="T173" s="153">
        <f>S173*H173</f>
        <v>0</v>
      </c>
      <c r="AR173" s="154" t="s">
        <v>6069</v>
      </c>
      <c r="AT173" s="154" t="s">
        <v>175</v>
      </c>
      <c r="AU173" s="154" t="s">
        <v>95</v>
      </c>
      <c r="AY173" s="20" t="s">
        <v>173</v>
      </c>
      <c r="BE173" s="155">
        <f>IF(N173="základní",J173,0)</f>
        <v>0</v>
      </c>
      <c r="BF173" s="155">
        <f>IF(N173="snížená",J173,0)</f>
        <v>0</v>
      </c>
      <c r="BG173" s="155">
        <f>IF(N173="zákl. přenesená",J173,0)</f>
        <v>0</v>
      </c>
      <c r="BH173" s="155">
        <f>IF(N173="sníž. přenesená",J173,0)</f>
        <v>0</v>
      </c>
      <c r="BI173" s="155">
        <f>IF(N173="nulová",J173,0)</f>
        <v>0</v>
      </c>
      <c r="BJ173" s="20" t="s">
        <v>93</v>
      </c>
      <c r="BK173" s="155">
        <f>ROUND(I173*H173,2)</f>
        <v>0</v>
      </c>
      <c r="BL173" s="20" t="s">
        <v>6069</v>
      </c>
      <c r="BM173" s="154" t="s">
        <v>6160</v>
      </c>
    </row>
    <row r="174" spans="2:65" s="35" customFormat="1">
      <c r="B174" s="34"/>
      <c r="D174" s="156" t="s">
        <v>182</v>
      </c>
      <c r="F174" s="157" t="s">
        <v>6161</v>
      </c>
      <c r="L174" s="34"/>
      <c r="M174" s="158"/>
      <c r="T174" s="62"/>
      <c r="AT174" s="20" t="s">
        <v>182</v>
      </c>
      <c r="AU174" s="20" t="s">
        <v>95</v>
      </c>
    </row>
    <row r="175" spans="2:65" s="35" customFormat="1" ht="21.75" customHeight="1">
      <c r="B175" s="34"/>
      <c r="C175" s="144" t="s">
        <v>404</v>
      </c>
      <c r="D175" s="144" t="s">
        <v>175</v>
      </c>
      <c r="E175" s="145" t="s">
        <v>6162</v>
      </c>
      <c r="F175" s="146" t="s">
        <v>6163</v>
      </c>
      <c r="G175" s="147" t="s">
        <v>524</v>
      </c>
      <c r="H175" s="148">
        <v>1</v>
      </c>
      <c r="I175" s="3"/>
      <c r="J175" s="149">
        <f>ROUND(I175*H175,2)</f>
        <v>0</v>
      </c>
      <c r="K175" s="146" t="s">
        <v>1</v>
      </c>
      <c r="L175" s="34"/>
      <c r="M175" s="150" t="s">
        <v>1</v>
      </c>
      <c r="N175" s="151" t="s">
        <v>50</v>
      </c>
      <c r="P175" s="152">
        <f>O175*H175</f>
        <v>0</v>
      </c>
      <c r="Q175" s="152">
        <v>0</v>
      </c>
      <c r="R175" s="152">
        <f>Q175*H175</f>
        <v>0</v>
      </c>
      <c r="S175" s="152">
        <v>0</v>
      </c>
      <c r="T175" s="153">
        <f>S175*H175</f>
        <v>0</v>
      </c>
      <c r="AR175" s="154" t="s">
        <v>6069</v>
      </c>
      <c r="AT175" s="154" t="s">
        <v>175</v>
      </c>
      <c r="AU175" s="154" t="s">
        <v>95</v>
      </c>
      <c r="AY175" s="20" t="s">
        <v>173</v>
      </c>
      <c r="BE175" s="155">
        <f>IF(N175="základní",J175,0)</f>
        <v>0</v>
      </c>
      <c r="BF175" s="155">
        <f>IF(N175="snížená",J175,0)</f>
        <v>0</v>
      </c>
      <c r="BG175" s="155">
        <f>IF(N175="zákl. přenesená",J175,0)</f>
        <v>0</v>
      </c>
      <c r="BH175" s="155">
        <f>IF(N175="sníž. přenesená",J175,0)</f>
        <v>0</v>
      </c>
      <c r="BI175" s="155">
        <f>IF(N175="nulová",J175,0)</f>
        <v>0</v>
      </c>
      <c r="BJ175" s="20" t="s">
        <v>93</v>
      </c>
      <c r="BK175" s="155">
        <f>ROUND(I175*H175,2)</f>
        <v>0</v>
      </c>
      <c r="BL175" s="20" t="s">
        <v>6069</v>
      </c>
      <c r="BM175" s="154" t="s">
        <v>6164</v>
      </c>
    </row>
    <row r="176" spans="2:65" s="35" customFormat="1" ht="16.5" customHeight="1">
      <c r="B176" s="34"/>
      <c r="C176" s="144" t="s">
        <v>418</v>
      </c>
      <c r="D176" s="144" t="s">
        <v>175</v>
      </c>
      <c r="E176" s="145" t="s">
        <v>6165</v>
      </c>
      <c r="F176" s="146" t="s">
        <v>6166</v>
      </c>
      <c r="G176" s="147" t="s">
        <v>524</v>
      </c>
      <c r="H176" s="148">
        <v>1</v>
      </c>
      <c r="I176" s="3"/>
      <c r="J176" s="149">
        <f>ROUND(I176*H176,2)</f>
        <v>0</v>
      </c>
      <c r="K176" s="146" t="s">
        <v>179</v>
      </c>
      <c r="L176" s="34"/>
      <c r="M176" s="150" t="s">
        <v>1</v>
      </c>
      <c r="N176" s="151" t="s">
        <v>50</v>
      </c>
      <c r="P176" s="152">
        <f>O176*H176</f>
        <v>0</v>
      </c>
      <c r="Q176" s="152">
        <v>0</v>
      </c>
      <c r="R176" s="152">
        <f>Q176*H176</f>
        <v>0</v>
      </c>
      <c r="S176" s="152">
        <v>0</v>
      </c>
      <c r="T176" s="153">
        <f>S176*H176</f>
        <v>0</v>
      </c>
      <c r="AR176" s="154" t="s">
        <v>6069</v>
      </c>
      <c r="AT176" s="154" t="s">
        <v>175</v>
      </c>
      <c r="AU176" s="154" t="s">
        <v>95</v>
      </c>
      <c r="AY176" s="20" t="s">
        <v>173</v>
      </c>
      <c r="BE176" s="155">
        <f>IF(N176="základní",J176,0)</f>
        <v>0</v>
      </c>
      <c r="BF176" s="155">
        <f>IF(N176="snížená",J176,0)</f>
        <v>0</v>
      </c>
      <c r="BG176" s="155">
        <f>IF(N176="zákl. přenesená",J176,0)</f>
        <v>0</v>
      </c>
      <c r="BH176" s="155">
        <f>IF(N176="sníž. přenesená",J176,0)</f>
        <v>0</v>
      </c>
      <c r="BI176" s="155">
        <f>IF(N176="nulová",J176,0)</f>
        <v>0</v>
      </c>
      <c r="BJ176" s="20" t="s">
        <v>93</v>
      </c>
      <c r="BK176" s="155">
        <f>ROUND(I176*H176,2)</f>
        <v>0</v>
      </c>
      <c r="BL176" s="20" t="s">
        <v>6069</v>
      </c>
      <c r="BM176" s="154" t="s">
        <v>6167</v>
      </c>
    </row>
    <row r="177" spans="2:65" s="35" customFormat="1">
      <c r="B177" s="34"/>
      <c r="D177" s="156" t="s">
        <v>182</v>
      </c>
      <c r="F177" s="157" t="s">
        <v>6168</v>
      </c>
      <c r="L177" s="34"/>
      <c r="M177" s="158"/>
      <c r="T177" s="62"/>
      <c r="AT177" s="20" t="s">
        <v>182</v>
      </c>
      <c r="AU177" s="20" t="s">
        <v>95</v>
      </c>
    </row>
    <row r="178" spans="2:65" s="35" customFormat="1" ht="24.2" customHeight="1">
      <c r="B178" s="34"/>
      <c r="C178" s="144" t="s">
        <v>428</v>
      </c>
      <c r="D178" s="144" t="s">
        <v>175</v>
      </c>
      <c r="E178" s="145" t="s">
        <v>6169</v>
      </c>
      <c r="F178" s="146" t="s">
        <v>6170</v>
      </c>
      <c r="G178" s="147" t="s">
        <v>524</v>
      </c>
      <c r="H178" s="148">
        <v>1</v>
      </c>
      <c r="I178" s="3"/>
      <c r="J178" s="149">
        <f>ROUND(I178*H178,2)</f>
        <v>0</v>
      </c>
      <c r="K178" s="146" t="s">
        <v>179</v>
      </c>
      <c r="L178" s="34"/>
      <c r="M178" s="150" t="s">
        <v>1</v>
      </c>
      <c r="N178" s="151" t="s">
        <v>50</v>
      </c>
      <c r="P178" s="152">
        <f>O178*H178</f>
        <v>0</v>
      </c>
      <c r="Q178" s="152">
        <v>0</v>
      </c>
      <c r="R178" s="152">
        <f>Q178*H178</f>
        <v>0</v>
      </c>
      <c r="S178" s="152">
        <v>0</v>
      </c>
      <c r="T178" s="153">
        <f>S178*H178</f>
        <v>0</v>
      </c>
      <c r="AR178" s="154" t="s">
        <v>6069</v>
      </c>
      <c r="AT178" s="154" t="s">
        <v>175</v>
      </c>
      <c r="AU178" s="154" t="s">
        <v>95</v>
      </c>
      <c r="AY178" s="20" t="s">
        <v>173</v>
      </c>
      <c r="BE178" s="155">
        <f>IF(N178="základní",J178,0)</f>
        <v>0</v>
      </c>
      <c r="BF178" s="155">
        <f>IF(N178="snížená",J178,0)</f>
        <v>0</v>
      </c>
      <c r="BG178" s="155">
        <f>IF(N178="zákl. přenesená",J178,0)</f>
        <v>0</v>
      </c>
      <c r="BH178" s="155">
        <f>IF(N178="sníž. přenesená",J178,0)</f>
        <v>0</v>
      </c>
      <c r="BI178" s="155">
        <f>IF(N178="nulová",J178,0)</f>
        <v>0</v>
      </c>
      <c r="BJ178" s="20" t="s">
        <v>93</v>
      </c>
      <c r="BK178" s="155">
        <f>ROUND(I178*H178,2)</f>
        <v>0</v>
      </c>
      <c r="BL178" s="20" t="s">
        <v>6069</v>
      </c>
      <c r="BM178" s="154" t="s">
        <v>6171</v>
      </c>
    </row>
    <row r="179" spans="2:65" s="35" customFormat="1">
      <c r="B179" s="34"/>
      <c r="D179" s="156" t="s">
        <v>182</v>
      </c>
      <c r="F179" s="157" t="s">
        <v>6172</v>
      </c>
      <c r="L179" s="34"/>
      <c r="M179" s="158"/>
      <c r="T179" s="62"/>
      <c r="AT179" s="20" t="s">
        <v>182</v>
      </c>
      <c r="AU179" s="20" t="s">
        <v>95</v>
      </c>
    </row>
    <row r="180" spans="2:65" s="35" customFormat="1" ht="19.5">
      <c r="B180" s="34"/>
      <c r="D180" s="161" t="s">
        <v>371</v>
      </c>
      <c r="F180" s="187" t="s">
        <v>6173</v>
      </c>
      <c r="L180" s="34"/>
      <c r="M180" s="158"/>
      <c r="T180" s="62"/>
      <c r="AT180" s="20" t="s">
        <v>371</v>
      </c>
      <c r="AU180" s="20" t="s">
        <v>95</v>
      </c>
    </row>
    <row r="181" spans="2:65" s="35" customFormat="1" ht="16.5" customHeight="1">
      <c r="B181" s="34"/>
      <c r="C181" s="144" t="s">
        <v>436</v>
      </c>
      <c r="D181" s="144" t="s">
        <v>175</v>
      </c>
      <c r="E181" s="145" t="s">
        <v>6174</v>
      </c>
      <c r="F181" s="146" t="s">
        <v>6175</v>
      </c>
      <c r="G181" s="147" t="s">
        <v>524</v>
      </c>
      <c r="H181" s="148">
        <v>1</v>
      </c>
      <c r="I181" s="3"/>
      <c r="J181" s="149">
        <f>ROUND(I181*H181,2)</f>
        <v>0</v>
      </c>
      <c r="K181" s="146" t="s">
        <v>179</v>
      </c>
      <c r="L181" s="34"/>
      <c r="M181" s="150" t="s">
        <v>1</v>
      </c>
      <c r="N181" s="151" t="s">
        <v>50</v>
      </c>
      <c r="P181" s="152">
        <f>O181*H181</f>
        <v>0</v>
      </c>
      <c r="Q181" s="152">
        <v>0</v>
      </c>
      <c r="R181" s="152">
        <f>Q181*H181</f>
        <v>0</v>
      </c>
      <c r="S181" s="152">
        <v>0</v>
      </c>
      <c r="T181" s="153">
        <f>S181*H181</f>
        <v>0</v>
      </c>
      <c r="AR181" s="154" t="s">
        <v>6069</v>
      </c>
      <c r="AT181" s="154" t="s">
        <v>175</v>
      </c>
      <c r="AU181" s="154" t="s">
        <v>95</v>
      </c>
      <c r="AY181" s="20" t="s">
        <v>173</v>
      </c>
      <c r="BE181" s="155">
        <f>IF(N181="základní",J181,0)</f>
        <v>0</v>
      </c>
      <c r="BF181" s="155">
        <f>IF(N181="snížená",J181,0)</f>
        <v>0</v>
      </c>
      <c r="BG181" s="155">
        <f>IF(N181="zákl. přenesená",J181,0)</f>
        <v>0</v>
      </c>
      <c r="BH181" s="155">
        <f>IF(N181="sníž. přenesená",J181,0)</f>
        <v>0</v>
      </c>
      <c r="BI181" s="155">
        <f>IF(N181="nulová",J181,0)</f>
        <v>0</v>
      </c>
      <c r="BJ181" s="20" t="s">
        <v>93</v>
      </c>
      <c r="BK181" s="155">
        <f>ROUND(I181*H181,2)</f>
        <v>0</v>
      </c>
      <c r="BL181" s="20" t="s">
        <v>6069</v>
      </c>
      <c r="BM181" s="154" t="s">
        <v>6176</v>
      </c>
    </row>
    <row r="182" spans="2:65" s="35" customFormat="1">
      <c r="B182" s="34"/>
      <c r="D182" s="156" t="s">
        <v>182</v>
      </c>
      <c r="F182" s="157" t="s">
        <v>6177</v>
      </c>
      <c r="L182" s="34"/>
      <c r="M182" s="205"/>
      <c r="N182" s="202"/>
      <c r="O182" s="202"/>
      <c r="P182" s="202"/>
      <c r="Q182" s="202"/>
      <c r="R182" s="202"/>
      <c r="S182" s="202"/>
      <c r="T182" s="206"/>
      <c r="AT182" s="20" t="s">
        <v>182</v>
      </c>
      <c r="AU182" s="20" t="s">
        <v>95</v>
      </c>
    </row>
    <row r="183" spans="2:65" s="35" customFormat="1" ht="6.95" customHeight="1">
      <c r="B183" s="48"/>
      <c r="C183" s="49"/>
      <c r="D183" s="49"/>
      <c r="E183" s="49"/>
      <c r="F183" s="49"/>
      <c r="G183" s="49"/>
      <c r="H183" s="49"/>
      <c r="I183" s="49"/>
      <c r="J183" s="49"/>
      <c r="K183" s="49"/>
      <c r="L183" s="34"/>
    </row>
  </sheetData>
  <sheetProtection algorithmName="SHA-512" hashValue="e5QjGy3QBTx5l/JJD615A/Y+g6kjuIQDyIU/ham4S1qwzBk3tJUrcZfDjKRjgCmC6Az5/CA3qQQAesF7wC3O6Q==" saltValue="YoQgUqru46p5/dmWydKU7w==" spinCount="100000" sheet="1" objects="1" scenarios="1"/>
  <autoFilter ref="C123:K182" xr:uid="{00000000-0009-0000-0000-000009000000}"/>
  <mergeCells count="10">
    <mergeCell ref="E87:H87"/>
    <mergeCell ref="E114:H114"/>
    <mergeCell ref="E116:H116"/>
    <mergeCell ref="L2:V2"/>
    <mergeCell ref="E24:H24"/>
    <mergeCell ref="E7:H7"/>
    <mergeCell ref="E9:H9"/>
    <mergeCell ref="E18:H18"/>
    <mergeCell ref="E27:H27"/>
    <mergeCell ref="E85:H85"/>
  </mergeCells>
  <hyperlinks>
    <hyperlink ref="F128" r:id="rId1" xr:uid="{00000000-0004-0000-0900-000000000000}"/>
    <hyperlink ref="F130" r:id="rId2" xr:uid="{00000000-0004-0000-0900-000001000000}"/>
    <hyperlink ref="F132" r:id="rId3" xr:uid="{00000000-0004-0000-0900-000002000000}"/>
    <hyperlink ref="F134" r:id="rId4" xr:uid="{00000000-0004-0000-0900-000003000000}"/>
    <hyperlink ref="F137" r:id="rId5" xr:uid="{00000000-0004-0000-0900-000004000000}"/>
    <hyperlink ref="F139" r:id="rId6" xr:uid="{00000000-0004-0000-0900-000005000000}"/>
    <hyperlink ref="F141" r:id="rId7" xr:uid="{00000000-0004-0000-0900-000006000000}"/>
    <hyperlink ref="F143" r:id="rId8" xr:uid="{00000000-0004-0000-0900-000007000000}"/>
    <hyperlink ref="F145" r:id="rId9" xr:uid="{00000000-0004-0000-0900-000008000000}"/>
    <hyperlink ref="F147" r:id="rId10" xr:uid="{00000000-0004-0000-0900-000009000000}"/>
    <hyperlink ref="F149" r:id="rId11" xr:uid="{00000000-0004-0000-0900-00000A000000}"/>
    <hyperlink ref="F151" r:id="rId12" xr:uid="{00000000-0004-0000-0900-00000B000000}"/>
    <hyperlink ref="F153" r:id="rId13" xr:uid="{00000000-0004-0000-0900-00000C000000}"/>
    <hyperlink ref="F155" r:id="rId14" xr:uid="{00000000-0004-0000-0900-00000D000000}"/>
    <hyperlink ref="F157" r:id="rId15" xr:uid="{00000000-0004-0000-0900-00000E000000}"/>
    <hyperlink ref="F160" r:id="rId16" xr:uid="{00000000-0004-0000-0900-00000F000000}"/>
    <hyperlink ref="F162" r:id="rId17" xr:uid="{00000000-0004-0000-0900-000010000000}"/>
    <hyperlink ref="F165" r:id="rId18" xr:uid="{00000000-0004-0000-0900-000011000000}"/>
    <hyperlink ref="F168" r:id="rId19" xr:uid="{00000000-0004-0000-0900-000012000000}"/>
    <hyperlink ref="F171" r:id="rId20" xr:uid="{00000000-0004-0000-0900-000013000000}"/>
    <hyperlink ref="F174" r:id="rId21" xr:uid="{00000000-0004-0000-0900-000014000000}"/>
    <hyperlink ref="F177" r:id="rId22" xr:uid="{00000000-0004-0000-0900-000015000000}"/>
    <hyperlink ref="F179" r:id="rId23" xr:uid="{00000000-0004-0000-0900-000016000000}"/>
    <hyperlink ref="F182" r:id="rId24" xr:uid="{00000000-0004-0000-0900-000017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81930-C707-4A21-9280-BBA24E2F56BC}">
  <sheetPr>
    <pageSetUpPr fitToPage="1"/>
  </sheetPr>
  <dimension ref="A1:V29"/>
  <sheetViews>
    <sheetView showGridLines="0" zoomScale="85" zoomScaleNormal="85" workbookViewId="0"/>
  </sheetViews>
  <sheetFormatPr defaultColWidth="9.33203125" defaultRowHeight="11.25"/>
  <sheetData>
    <row r="1" spans="1:22" ht="18">
      <c r="A1" s="6" t="s">
        <v>6178</v>
      </c>
      <c r="B1" s="7"/>
      <c r="C1" s="7"/>
      <c r="D1" s="7"/>
      <c r="E1" s="7"/>
      <c r="F1" s="7"/>
      <c r="G1" s="7"/>
      <c r="H1" s="7"/>
      <c r="I1" s="7"/>
      <c r="J1" s="7"/>
      <c r="K1" s="7"/>
      <c r="L1" s="7"/>
      <c r="M1" s="7"/>
      <c r="N1" s="8"/>
      <c r="O1" s="8"/>
      <c r="P1" s="8"/>
      <c r="Q1" s="8"/>
      <c r="R1" s="8"/>
      <c r="S1" s="8"/>
      <c r="T1" s="8"/>
      <c r="U1" s="8"/>
      <c r="V1" s="9"/>
    </row>
    <row r="2" spans="1:22" ht="6.75" customHeight="1">
      <c r="A2" s="10"/>
      <c r="B2" s="11"/>
      <c r="C2" s="11"/>
      <c r="D2" s="11"/>
      <c r="E2" s="11"/>
      <c r="F2" s="11"/>
      <c r="G2" s="11"/>
      <c r="H2" s="11"/>
      <c r="I2" s="11"/>
      <c r="J2" s="11"/>
      <c r="K2" s="11"/>
      <c r="L2" s="11"/>
      <c r="M2" s="11"/>
      <c r="N2" s="12"/>
      <c r="O2" s="12"/>
      <c r="P2" s="12"/>
      <c r="Q2" s="12"/>
      <c r="R2" s="12"/>
      <c r="S2" s="12"/>
      <c r="T2" s="12"/>
      <c r="U2" s="12"/>
      <c r="V2" s="13"/>
    </row>
    <row r="3" spans="1:22" ht="54.75" customHeight="1">
      <c r="A3" s="211" t="s">
        <v>6179</v>
      </c>
      <c r="B3" s="212"/>
      <c r="C3" s="212"/>
      <c r="D3" s="212"/>
      <c r="E3" s="212"/>
      <c r="F3" s="212"/>
      <c r="G3" s="212"/>
      <c r="H3" s="212"/>
      <c r="I3" s="212"/>
      <c r="J3" s="212"/>
      <c r="K3" s="212"/>
      <c r="L3" s="212"/>
      <c r="M3" s="212"/>
      <c r="N3" s="212"/>
      <c r="O3" s="212"/>
      <c r="P3" s="212"/>
      <c r="Q3" s="212"/>
      <c r="R3" s="212"/>
      <c r="S3" s="212"/>
      <c r="T3" s="212"/>
      <c r="U3" s="212"/>
      <c r="V3" s="213"/>
    </row>
    <row r="4" spans="1:22" ht="8.25" customHeight="1">
      <c r="A4" s="14"/>
      <c r="B4" s="15"/>
      <c r="C4" s="15"/>
      <c r="D4" s="15"/>
      <c r="E4" s="15"/>
      <c r="F4" s="15"/>
      <c r="G4" s="15"/>
      <c r="H4" s="15"/>
      <c r="I4" s="15"/>
      <c r="J4" s="15"/>
      <c r="K4" s="15"/>
      <c r="L4" s="15"/>
      <c r="M4" s="15"/>
      <c r="N4" s="12"/>
      <c r="O4" s="12"/>
      <c r="P4" s="12"/>
      <c r="Q4" s="12"/>
      <c r="R4" s="12"/>
      <c r="S4" s="12"/>
      <c r="T4" s="12"/>
      <c r="U4" s="12"/>
      <c r="V4" s="13"/>
    </row>
    <row r="5" spans="1:22" ht="12.75">
      <c r="A5" s="214" t="s">
        <v>6180</v>
      </c>
      <c r="B5" s="215"/>
      <c r="C5" s="215"/>
      <c r="D5" s="215"/>
      <c r="E5" s="215"/>
      <c r="F5" s="215"/>
      <c r="G5" s="215"/>
      <c r="H5" s="215"/>
      <c r="I5" s="215"/>
      <c r="J5" s="215"/>
      <c r="K5" s="215"/>
      <c r="L5" s="215"/>
      <c r="M5" s="215"/>
      <c r="N5" s="215"/>
      <c r="O5" s="215"/>
      <c r="P5" s="215"/>
      <c r="Q5" s="215"/>
      <c r="R5" s="215"/>
      <c r="S5" s="215"/>
      <c r="T5" s="215"/>
      <c r="U5" s="215"/>
      <c r="V5" s="216"/>
    </row>
    <row r="6" spans="1:22" ht="5.25" customHeight="1">
      <c r="A6" s="10"/>
      <c r="B6" s="11"/>
      <c r="C6" s="11"/>
      <c r="D6" s="11"/>
      <c r="E6" s="11"/>
      <c r="F6" s="11"/>
      <c r="G6" s="11"/>
      <c r="H6" s="11"/>
      <c r="I6" s="11"/>
      <c r="J6" s="11"/>
      <c r="K6" s="11"/>
      <c r="L6" s="11"/>
      <c r="M6" s="11"/>
      <c r="N6" s="12"/>
      <c r="O6" s="12"/>
      <c r="P6" s="12"/>
      <c r="Q6" s="12"/>
      <c r="R6" s="12"/>
      <c r="S6" s="12"/>
      <c r="T6" s="12"/>
      <c r="U6" s="12"/>
      <c r="V6" s="13"/>
    </row>
    <row r="7" spans="1:22" ht="157.5" customHeight="1">
      <c r="A7" s="217" t="s">
        <v>6181</v>
      </c>
      <c r="B7" s="218"/>
      <c r="C7" s="218"/>
      <c r="D7" s="218"/>
      <c r="E7" s="218"/>
      <c r="F7" s="218"/>
      <c r="G7" s="218"/>
      <c r="H7" s="218"/>
      <c r="I7" s="218"/>
      <c r="J7" s="218"/>
      <c r="K7" s="218"/>
      <c r="L7" s="218"/>
      <c r="M7" s="218"/>
      <c r="N7" s="218"/>
      <c r="O7" s="218"/>
      <c r="P7" s="218"/>
      <c r="Q7" s="218"/>
      <c r="R7" s="218"/>
      <c r="S7" s="218"/>
      <c r="T7" s="218"/>
      <c r="U7" s="218"/>
      <c r="V7" s="219"/>
    </row>
    <row r="8" spans="1:22" ht="5.25" customHeight="1">
      <c r="A8" s="10"/>
      <c r="B8" s="12"/>
      <c r="C8" s="11"/>
      <c r="D8" s="11"/>
      <c r="E8" s="11"/>
      <c r="F8" s="11"/>
      <c r="G8" s="11"/>
      <c r="H8" s="11"/>
      <c r="I8" s="11"/>
      <c r="J8" s="11"/>
      <c r="K8" s="11"/>
      <c r="L8" s="11"/>
      <c r="M8" s="11"/>
      <c r="N8" s="12"/>
      <c r="O8" s="12"/>
      <c r="P8" s="12"/>
      <c r="Q8" s="12"/>
      <c r="R8" s="12"/>
      <c r="S8" s="12"/>
      <c r="T8" s="12"/>
      <c r="U8" s="12"/>
      <c r="V8" s="13"/>
    </row>
    <row r="9" spans="1:22" ht="48.75" customHeight="1">
      <c r="A9" s="211" t="s">
        <v>6182</v>
      </c>
      <c r="B9" s="212"/>
      <c r="C9" s="212"/>
      <c r="D9" s="212"/>
      <c r="E9" s="212"/>
      <c r="F9" s="212"/>
      <c r="G9" s="212"/>
      <c r="H9" s="212"/>
      <c r="I9" s="212"/>
      <c r="J9" s="212"/>
      <c r="K9" s="212"/>
      <c r="L9" s="212"/>
      <c r="M9" s="212"/>
      <c r="N9" s="212"/>
      <c r="O9" s="212"/>
      <c r="P9" s="212"/>
      <c r="Q9" s="212"/>
      <c r="R9" s="212"/>
      <c r="S9" s="212"/>
      <c r="T9" s="212"/>
      <c r="U9" s="212"/>
      <c r="V9" s="213"/>
    </row>
    <row r="10" spans="1:22" ht="4.5" customHeight="1">
      <c r="A10" s="16"/>
      <c r="B10" s="12"/>
      <c r="C10" s="12"/>
      <c r="E10" s="12"/>
      <c r="F10" s="12"/>
      <c r="G10" s="12"/>
      <c r="H10" s="12"/>
      <c r="I10" s="12"/>
      <c r="J10" s="12"/>
      <c r="K10" s="12"/>
      <c r="L10" s="12"/>
      <c r="M10" s="12"/>
      <c r="N10" s="12"/>
      <c r="O10" s="12"/>
      <c r="P10" s="12"/>
      <c r="Q10" s="12"/>
      <c r="R10" s="12"/>
      <c r="S10" s="12"/>
      <c r="T10" s="12"/>
      <c r="U10" s="12"/>
      <c r="V10" s="13"/>
    </row>
    <row r="11" spans="1:22" ht="27.75" customHeight="1">
      <c r="A11" s="211" t="s">
        <v>6183</v>
      </c>
      <c r="B11" s="212"/>
      <c r="C11" s="212"/>
      <c r="D11" s="212"/>
      <c r="E11" s="212"/>
      <c r="F11" s="212"/>
      <c r="G11" s="212"/>
      <c r="H11" s="212"/>
      <c r="I11" s="212"/>
      <c r="J11" s="212"/>
      <c r="K11" s="212"/>
      <c r="L11" s="212"/>
      <c r="M11" s="212"/>
      <c r="N11" s="212"/>
      <c r="O11" s="212"/>
      <c r="P11" s="212"/>
      <c r="Q11" s="212"/>
      <c r="R11" s="212"/>
      <c r="S11" s="212"/>
      <c r="T11" s="212"/>
      <c r="U11" s="212"/>
      <c r="V11" s="213"/>
    </row>
    <row r="12" spans="1:22" ht="5.25" customHeight="1">
      <c r="A12" s="16"/>
      <c r="B12" s="12"/>
      <c r="C12" s="12"/>
      <c r="D12" s="12"/>
      <c r="E12" s="12"/>
      <c r="F12" s="12"/>
      <c r="G12" s="12"/>
      <c r="H12" s="12"/>
      <c r="I12" s="12"/>
      <c r="J12" s="12"/>
      <c r="K12" s="12"/>
      <c r="L12" s="12"/>
      <c r="M12" s="12"/>
      <c r="N12" s="12"/>
      <c r="O12" s="12"/>
      <c r="P12" s="12"/>
      <c r="Q12" s="12"/>
      <c r="R12" s="12"/>
      <c r="S12" s="12"/>
      <c r="T12" s="12"/>
      <c r="U12" s="12"/>
      <c r="V12" s="13"/>
    </row>
    <row r="13" spans="1:22" ht="12.75">
      <c r="A13" s="211" t="s">
        <v>6184</v>
      </c>
      <c r="B13" s="212"/>
      <c r="C13" s="212"/>
      <c r="D13" s="212"/>
      <c r="E13" s="212"/>
      <c r="F13" s="212"/>
      <c r="G13" s="212"/>
      <c r="H13" s="212"/>
      <c r="I13" s="212"/>
      <c r="J13" s="212"/>
      <c r="K13" s="212"/>
      <c r="L13" s="212"/>
      <c r="M13" s="212"/>
      <c r="N13" s="212"/>
      <c r="O13" s="212"/>
      <c r="P13" s="212"/>
      <c r="Q13" s="212"/>
      <c r="R13" s="212"/>
      <c r="S13" s="212"/>
      <c r="T13" s="212"/>
      <c r="U13" s="212"/>
      <c r="V13" s="213"/>
    </row>
    <row r="14" spans="1:22" ht="5.25" customHeight="1">
      <c r="A14" s="16"/>
      <c r="B14" s="12"/>
      <c r="C14" s="12"/>
      <c r="D14" s="12"/>
      <c r="E14" s="12"/>
      <c r="F14" s="12"/>
      <c r="G14" s="12"/>
      <c r="H14" s="12"/>
      <c r="I14" s="12"/>
      <c r="J14" s="12"/>
      <c r="K14" s="12"/>
      <c r="L14" s="12"/>
      <c r="M14" s="12"/>
      <c r="N14" s="12"/>
      <c r="O14" s="12"/>
      <c r="P14" s="12"/>
      <c r="Q14" s="12"/>
      <c r="R14" s="12"/>
      <c r="S14" s="12"/>
      <c r="T14" s="12"/>
      <c r="U14" s="12"/>
      <c r="V14" s="13"/>
    </row>
    <row r="15" spans="1:22" ht="46.9" customHeight="1">
      <c r="A15" s="211" t="s">
        <v>6185</v>
      </c>
      <c r="B15" s="212"/>
      <c r="C15" s="212"/>
      <c r="D15" s="212"/>
      <c r="E15" s="212"/>
      <c r="F15" s="212"/>
      <c r="G15" s="212"/>
      <c r="H15" s="212"/>
      <c r="I15" s="212"/>
      <c r="J15" s="212"/>
      <c r="K15" s="212"/>
      <c r="L15" s="212"/>
      <c r="M15" s="212"/>
      <c r="N15" s="212"/>
      <c r="O15" s="212"/>
      <c r="P15" s="212"/>
      <c r="Q15" s="212"/>
      <c r="R15" s="212"/>
      <c r="S15" s="212"/>
      <c r="T15" s="212"/>
      <c r="U15" s="212"/>
      <c r="V15" s="213"/>
    </row>
    <row r="16" spans="1:22" ht="15">
      <c r="A16" s="16"/>
      <c r="B16" s="12"/>
      <c r="C16" s="12"/>
      <c r="D16" s="12"/>
      <c r="E16" s="12"/>
      <c r="F16" s="12"/>
      <c r="G16" s="12"/>
      <c r="H16" s="12"/>
      <c r="I16" s="12"/>
      <c r="J16" s="12"/>
      <c r="K16" s="12"/>
      <c r="L16" s="12"/>
      <c r="M16" s="12"/>
      <c r="N16" s="12"/>
      <c r="O16" s="12"/>
      <c r="P16" s="12"/>
      <c r="Q16" s="12"/>
      <c r="R16" s="12"/>
      <c r="S16" s="12"/>
      <c r="T16" s="12"/>
      <c r="U16" s="12"/>
      <c r="V16" s="13"/>
    </row>
    <row r="17" spans="1:22" ht="12.75">
      <c r="A17" s="214" t="s">
        <v>6186</v>
      </c>
      <c r="B17" s="215"/>
      <c r="C17" s="215"/>
      <c r="D17" s="215"/>
      <c r="E17" s="215"/>
      <c r="F17" s="215"/>
      <c r="G17" s="215"/>
      <c r="H17" s="215"/>
      <c r="I17" s="215"/>
      <c r="J17" s="215"/>
      <c r="K17" s="215"/>
      <c r="L17" s="215"/>
      <c r="M17" s="215"/>
      <c r="N17" s="215"/>
      <c r="O17" s="215"/>
      <c r="P17" s="215"/>
      <c r="Q17" s="215"/>
      <c r="R17" s="215"/>
      <c r="S17" s="215"/>
      <c r="T17" s="215"/>
      <c r="U17" s="215"/>
      <c r="V17" s="216"/>
    </row>
    <row r="18" spans="1:22" ht="7.5" customHeight="1">
      <c r="A18" s="16"/>
      <c r="B18" s="12"/>
      <c r="C18" s="12"/>
      <c r="D18" s="12"/>
      <c r="E18" s="12"/>
      <c r="F18" s="12"/>
      <c r="G18" s="12"/>
      <c r="H18" s="12"/>
      <c r="I18" s="12"/>
      <c r="J18" s="12"/>
      <c r="K18" s="12"/>
      <c r="L18" s="12"/>
      <c r="M18" s="12"/>
      <c r="N18" s="12"/>
      <c r="O18" s="12"/>
      <c r="P18" s="12"/>
      <c r="Q18" s="12"/>
      <c r="R18" s="12"/>
      <c r="S18" s="12"/>
      <c r="T18" s="12"/>
      <c r="U18" s="12"/>
      <c r="V18" s="13"/>
    </row>
    <row r="19" spans="1:22" ht="45.75" customHeight="1">
      <c r="A19" s="217" t="s">
        <v>6187</v>
      </c>
      <c r="B19" s="218"/>
      <c r="C19" s="218"/>
      <c r="D19" s="218"/>
      <c r="E19" s="218"/>
      <c r="F19" s="218"/>
      <c r="G19" s="218"/>
      <c r="H19" s="218"/>
      <c r="I19" s="218"/>
      <c r="J19" s="218"/>
      <c r="K19" s="218"/>
      <c r="L19" s="218"/>
      <c r="M19" s="218"/>
      <c r="N19" s="218"/>
      <c r="O19" s="218"/>
      <c r="P19" s="218"/>
      <c r="Q19" s="218"/>
      <c r="R19" s="218"/>
      <c r="S19" s="218"/>
      <c r="T19" s="218"/>
      <c r="U19" s="218"/>
      <c r="V19" s="219"/>
    </row>
    <row r="20" spans="1:22" ht="8.25" customHeight="1">
      <c r="A20" s="16"/>
      <c r="B20" s="12"/>
      <c r="C20" s="12"/>
      <c r="D20" s="12"/>
      <c r="E20" s="12"/>
      <c r="F20" s="12"/>
      <c r="G20" s="12"/>
      <c r="H20" s="12"/>
      <c r="I20" s="12"/>
      <c r="J20" s="12"/>
      <c r="K20" s="12"/>
      <c r="L20" s="12"/>
      <c r="M20" s="12"/>
      <c r="N20" s="12"/>
      <c r="O20" s="12"/>
      <c r="P20" s="12"/>
      <c r="Q20" s="12"/>
      <c r="R20" s="12"/>
      <c r="S20" s="12"/>
      <c r="T20" s="12"/>
      <c r="U20" s="12"/>
      <c r="V20" s="13"/>
    </row>
    <row r="21" spans="1:22" ht="12.75">
      <c r="A21" s="211" t="s">
        <v>6188</v>
      </c>
      <c r="B21" s="212"/>
      <c r="C21" s="212"/>
      <c r="D21" s="212"/>
      <c r="E21" s="212"/>
      <c r="F21" s="212"/>
      <c r="G21" s="212"/>
      <c r="H21" s="212"/>
      <c r="I21" s="212"/>
      <c r="J21" s="212"/>
      <c r="K21" s="212"/>
      <c r="L21" s="212"/>
      <c r="M21" s="212"/>
      <c r="N21" s="212"/>
      <c r="O21" s="212"/>
      <c r="P21" s="212"/>
      <c r="Q21" s="212"/>
      <c r="R21" s="212"/>
      <c r="S21" s="212"/>
      <c r="T21" s="212"/>
      <c r="U21" s="212"/>
      <c r="V21" s="213"/>
    </row>
    <row r="22" spans="1:22" ht="7.5" customHeight="1">
      <c r="A22" s="16"/>
      <c r="B22" s="12"/>
      <c r="C22" s="12"/>
      <c r="D22" s="12"/>
      <c r="E22" s="12"/>
      <c r="F22" s="12"/>
      <c r="G22" s="12"/>
      <c r="H22" s="12"/>
      <c r="I22" s="12"/>
      <c r="J22" s="12"/>
      <c r="K22" s="12"/>
      <c r="L22" s="12"/>
      <c r="M22" s="12"/>
      <c r="N22" s="12"/>
      <c r="O22" s="12"/>
      <c r="P22" s="12"/>
      <c r="Q22" s="12"/>
      <c r="R22" s="12"/>
      <c r="S22" s="12"/>
      <c r="T22" s="12"/>
      <c r="U22" s="12"/>
      <c r="V22" s="13"/>
    </row>
    <row r="23" spans="1:22" ht="30.75" customHeight="1">
      <c r="A23" s="211" t="s">
        <v>6189</v>
      </c>
      <c r="B23" s="212"/>
      <c r="C23" s="212"/>
      <c r="D23" s="212"/>
      <c r="E23" s="212"/>
      <c r="F23" s="212"/>
      <c r="G23" s="212"/>
      <c r="H23" s="212"/>
      <c r="I23" s="212"/>
      <c r="J23" s="212"/>
      <c r="K23" s="212"/>
      <c r="L23" s="212"/>
      <c r="M23" s="212"/>
      <c r="N23" s="212"/>
      <c r="O23" s="212"/>
      <c r="P23" s="212"/>
      <c r="Q23" s="212"/>
      <c r="R23" s="212"/>
      <c r="S23" s="212"/>
      <c r="T23" s="212"/>
      <c r="U23" s="212"/>
      <c r="V23" s="213"/>
    </row>
    <row r="24" spans="1:22" ht="6" customHeight="1">
      <c r="A24" s="16"/>
      <c r="B24" s="12"/>
      <c r="C24" s="12"/>
      <c r="D24" s="12"/>
      <c r="E24" s="12"/>
      <c r="F24" s="12"/>
      <c r="G24" s="12"/>
      <c r="H24" s="12"/>
      <c r="I24" s="12"/>
      <c r="J24" s="12"/>
      <c r="K24" s="12"/>
      <c r="L24" s="12"/>
      <c r="M24" s="12"/>
      <c r="N24" s="12"/>
      <c r="O24" s="12"/>
      <c r="P24" s="12"/>
      <c r="Q24" s="12"/>
      <c r="R24" s="12"/>
      <c r="S24" s="12"/>
      <c r="T24" s="12"/>
      <c r="U24" s="12"/>
      <c r="V24" s="13"/>
    </row>
    <row r="25" spans="1:22" ht="27.75" customHeight="1">
      <c r="A25" s="211" t="s">
        <v>6190</v>
      </c>
      <c r="B25" s="212"/>
      <c r="C25" s="212"/>
      <c r="D25" s="212"/>
      <c r="E25" s="212"/>
      <c r="F25" s="212"/>
      <c r="G25" s="212"/>
      <c r="H25" s="212"/>
      <c r="I25" s="212"/>
      <c r="J25" s="212"/>
      <c r="K25" s="212"/>
      <c r="L25" s="212"/>
      <c r="M25" s="212"/>
      <c r="N25" s="212"/>
      <c r="O25" s="212"/>
      <c r="P25" s="212"/>
      <c r="Q25" s="212"/>
      <c r="R25" s="212"/>
      <c r="S25" s="212"/>
      <c r="T25" s="212"/>
      <c r="U25" s="212"/>
      <c r="V25" s="213"/>
    </row>
    <row r="26" spans="1:22" ht="6" customHeight="1">
      <c r="A26" s="16"/>
      <c r="B26" s="12"/>
      <c r="C26" s="12"/>
      <c r="D26" s="12"/>
      <c r="E26" s="12"/>
      <c r="F26" s="12"/>
      <c r="G26" s="12"/>
      <c r="H26" s="12"/>
      <c r="I26" s="12"/>
      <c r="J26" s="12"/>
      <c r="K26" s="12"/>
      <c r="L26" s="12"/>
      <c r="M26" s="12"/>
      <c r="N26" s="12"/>
      <c r="O26" s="12"/>
      <c r="P26" s="12"/>
      <c r="Q26" s="12"/>
      <c r="R26" s="12"/>
      <c r="S26" s="12"/>
      <c r="T26" s="12"/>
      <c r="U26" s="12"/>
      <c r="V26" s="13"/>
    </row>
    <row r="27" spans="1:22" ht="51.6" customHeight="1">
      <c r="A27" s="211" t="s">
        <v>6191</v>
      </c>
      <c r="B27" s="212"/>
      <c r="C27" s="212"/>
      <c r="D27" s="212"/>
      <c r="E27" s="212"/>
      <c r="F27" s="212"/>
      <c r="G27" s="212"/>
      <c r="H27" s="212"/>
      <c r="I27" s="212"/>
      <c r="J27" s="212"/>
      <c r="K27" s="212"/>
      <c r="L27" s="212"/>
      <c r="M27" s="212"/>
      <c r="N27" s="212"/>
      <c r="O27" s="212"/>
      <c r="P27" s="212"/>
      <c r="Q27" s="212"/>
      <c r="R27" s="212"/>
      <c r="S27" s="212"/>
      <c r="T27" s="212"/>
      <c r="U27" s="212"/>
      <c r="V27" s="213"/>
    </row>
    <row r="28" spans="1:22" ht="6" customHeight="1">
      <c r="A28" s="16"/>
      <c r="B28" s="12"/>
      <c r="C28" s="12"/>
      <c r="D28" s="12"/>
      <c r="E28" s="12"/>
      <c r="F28" s="12"/>
      <c r="G28" s="12"/>
      <c r="H28" s="12"/>
      <c r="I28" s="12"/>
      <c r="J28" s="12"/>
      <c r="K28" s="12"/>
      <c r="L28" s="12"/>
      <c r="M28" s="12"/>
      <c r="N28" s="12"/>
      <c r="O28" s="12"/>
      <c r="P28" s="12"/>
      <c r="Q28" s="12"/>
      <c r="R28" s="12"/>
      <c r="S28" s="12"/>
      <c r="T28" s="12"/>
      <c r="U28" s="12"/>
      <c r="V28" s="13"/>
    </row>
    <row r="29" spans="1:22" ht="43.5" customHeight="1">
      <c r="A29" s="220" t="s">
        <v>6192</v>
      </c>
      <c r="B29" s="221"/>
      <c r="C29" s="221"/>
      <c r="D29" s="221"/>
      <c r="E29" s="221"/>
      <c r="F29" s="221"/>
      <c r="G29" s="221"/>
      <c r="H29" s="221"/>
      <c r="I29" s="221"/>
      <c r="J29" s="221"/>
      <c r="K29" s="221"/>
      <c r="L29" s="221"/>
      <c r="M29" s="221"/>
      <c r="N29" s="221"/>
      <c r="O29" s="221"/>
      <c r="P29" s="221"/>
      <c r="Q29" s="221"/>
      <c r="R29" s="221"/>
      <c r="S29" s="221"/>
      <c r="T29" s="221"/>
      <c r="U29" s="221"/>
      <c r="V29" s="222"/>
    </row>
  </sheetData>
  <sheetProtection algorithmName="SHA-512" hashValue="uWUskCUO8d9nXih+iZLF14zVTB5S4AwhmBJtVrXPFo9feARh6mNnz+jj+0F0OYUzLkucu+1iGh1oR4rz8WaGIw==" saltValue="vhzkf1d7ZvQSsRgTrnW/xA==" spinCount="100000" sheet="1" objects="1" scenarios="1"/>
  <mergeCells count="14">
    <mergeCell ref="A27:V27"/>
    <mergeCell ref="A29:V29"/>
    <mergeCell ref="A15:V15"/>
    <mergeCell ref="A17:V17"/>
    <mergeCell ref="A19:V19"/>
    <mergeCell ref="A21:V21"/>
    <mergeCell ref="A23:V23"/>
    <mergeCell ref="A25:V25"/>
    <mergeCell ref="A13:V13"/>
    <mergeCell ref="A3:V3"/>
    <mergeCell ref="A5:V5"/>
    <mergeCell ref="A7:V7"/>
    <mergeCell ref="A9:V9"/>
    <mergeCell ref="A11:V11"/>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5"/>
  <sheetViews>
    <sheetView showGridLines="0" workbookViewId="0"/>
  </sheetViews>
  <sheetFormatPr defaultRowHeight="11.2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hidden="1"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ols>
  <sheetData>
    <row r="1" spans="1:74">
      <c r="A1" s="19" t="s">
        <v>0</v>
      </c>
      <c r="AZ1" s="19" t="s">
        <v>1</v>
      </c>
      <c r="BA1" s="19" t="s">
        <v>2</v>
      </c>
      <c r="BB1" s="19" t="s">
        <v>1</v>
      </c>
      <c r="BT1" s="19" t="s">
        <v>3</v>
      </c>
      <c r="BU1" s="19" t="s">
        <v>3</v>
      </c>
      <c r="BV1" s="19" t="s">
        <v>4</v>
      </c>
    </row>
    <row r="2" spans="1:74" ht="36.950000000000003" customHeight="1">
      <c r="AR2" s="249" t="s">
        <v>5</v>
      </c>
      <c r="AS2" s="250"/>
      <c r="AT2" s="250"/>
      <c r="AU2" s="250"/>
      <c r="AV2" s="250"/>
      <c r="AW2" s="250"/>
      <c r="AX2" s="250"/>
      <c r="AY2" s="250"/>
      <c r="AZ2" s="250"/>
      <c r="BA2" s="250"/>
      <c r="BB2" s="250"/>
      <c r="BC2" s="250"/>
      <c r="BD2" s="250"/>
      <c r="BE2" s="250"/>
      <c r="BS2" s="20" t="s">
        <v>6</v>
      </c>
      <c r="BT2" s="20" t="s">
        <v>7</v>
      </c>
    </row>
    <row r="3" spans="1:74"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6</v>
      </c>
      <c r="BT3" s="20" t="s">
        <v>8</v>
      </c>
    </row>
    <row r="4" spans="1:74" ht="24.95" customHeight="1">
      <c r="B4" s="23"/>
      <c r="D4" s="24" t="s">
        <v>9</v>
      </c>
      <c r="AR4" s="23"/>
      <c r="AS4" s="25" t="s">
        <v>10</v>
      </c>
      <c r="BE4" s="26" t="s">
        <v>11</v>
      </c>
      <c r="BS4" s="20" t="s">
        <v>12</v>
      </c>
    </row>
    <row r="5" spans="1:74" ht="12" customHeight="1">
      <c r="B5" s="23"/>
      <c r="D5" s="27" t="s">
        <v>13</v>
      </c>
      <c r="K5" s="256" t="s">
        <v>14</v>
      </c>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R5" s="23"/>
      <c r="BE5" s="253" t="s">
        <v>15</v>
      </c>
      <c r="BS5" s="20" t="s">
        <v>6</v>
      </c>
    </row>
    <row r="6" spans="1:74" ht="36.950000000000003" customHeight="1">
      <c r="B6" s="23"/>
      <c r="D6" s="29" t="s">
        <v>16</v>
      </c>
      <c r="K6" s="257" t="s">
        <v>17</v>
      </c>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R6" s="23"/>
      <c r="BE6" s="254"/>
      <c r="BS6" s="20" t="s">
        <v>6</v>
      </c>
    </row>
    <row r="7" spans="1:74" ht="12" customHeight="1">
      <c r="B7" s="23"/>
      <c r="D7" s="30" t="s">
        <v>18</v>
      </c>
      <c r="K7" s="28" t="s">
        <v>19</v>
      </c>
      <c r="AK7" s="30" t="s">
        <v>20</v>
      </c>
      <c r="AN7" s="28" t="s">
        <v>21</v>
      </c>
      <c r="AR7" s="23"/>
      <c r="BE7" s="254"/>
      <c r="BS7" s="20" t="s">
        <v>6</v>
      </c>
    </row>
    <row r="8" spans="1:74" ht="12" customHeight="1">
      <c r="B8" s="23"/>
      <c r="D8" s="30" t="s">
        <v>22</v>
      </c>
      <c r="K8" s="28" t="s">
        <v>23</v>
      </c>
      <c r="AK8" s="30" t="s">
        <v>24</v>
      </c>
      <c r="AN8" s="1" t="s">
        <v>25</v>
      </c>
      <c r="AR8" s="23"/>
      <c r="BE8" s="254"/>
      <c r="BS8" s="20" t="s">
        <v>6</v>
      </c>
    </row>
    <row r="9" spans="1:74" ht="29.25" customHeight="1">
      <c r="B9" s="23"/>
      <c r="D9" s="27" t="s">
        <v>26</v>
      </c>
      <c r="K9" s="31" t="s">
        <v>27</v>
      </c>
      <c r="AK9" s="27" t="s">
        <v>28</v>
      </c>
      <c r="AN9" s="31" t="s">
        <v>29</v>
      </c>
      <c r="AR9" s="23"/>
      <c r="BE9" s="254"/>
      <c r="BS9" s="20" t="s">
        <v>6</v>
      </c>
    </row>
    <row r="10" spans="1:74" ht="12" customHeight="1">
      <c r="B10" s="23"/>
      <c r="D10" s="30" t="s">
        <v>30</v>
      </c>
      <c r="AK10" s="30" t="s">
        <v>31</v>
      </c>
      <c r="AN10" s="28" t="s">
        <v>32</v>
      </c>
      <c r="AR10" s="23"/>
      <c r="BE10" s="254"/>
      <c r="BS10" s="20" t="s">
        <v>6</v>
      </c>
    </row>
    <row r="11" spans="1:74" ht="18.399999999999999" customHeight="1">
      <c r="B11" s="23"/>
      <c r="E11" s="28" t="s">
        <v>33</v>
      </c>
      <c r="AK11" s="30" t="s">
        <v>34</v>
      </c>
      <c r="AN11" s="28" t="s">
        <v>1</v>
      </c>
      <c r="AR11" s="23"/>
      <c r="BE11" s="254"/>
      <c r="BS11" s="20" t="s">
        <v>6</v>
      </c>
    </row>
    <row r="12" spans="1:74" ht="6.95" customHeight="1">
      <c r="B12" s="23"/>
      <c r="AR12" s="23"/>
      <c r="BE12" s="254"/>
      <c r="BS12" s="20" t="s">
        <v>6</v>
      </c>
    </row>
    <row r="13" spans="1:74" ht="12" customHeight="1">
      <c r="B13" s="23"/>
      <c r="D13" s="30" t="s">
        <v>35</v>
      </c>
      <c r="AK13" s="30" t="s">
        <v>31</v>
      </c>
      <c r="AN13" s="2" t="s">
        <v>36</v>
      </c>
      <c r="AR13" s="23"/>
      <c r="BE13" s="254"/>
      <c r="BS13" s="20" t="s">
        <v>6</v>
      </c>
    </row>
    <row r="14" spans="1:74" ht="12.75">
      <c r="B14" s="23"/>
      <c r="E14" s="251" t="s">
        <v>36</v>
      </c>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30" t="s">
        <v>34</v>
      </c>
      <c r="AN14" s="2" t="s">
        <v>36</v>
      </c>
      <c r="AR14" s="23"/>
      <c r="BE14" s="254"/>
      <c r="BS14" s="20" t="s">
        <v>6</v>
      </c>
    </row>
    <row r="15" spans="1:74" ht="6.95" customHeight="1">
      <c r="B15" s="23"/>
      <c r="AR15" s="23"/>
      <c r="BE15" s="254"/>
      <c r="BS15" s="20" t="s">
        <v>3</v>
      </c>
    </row>
    <row r="16" spans="1:74" ht="12" customHeight="1">
      <c r="B16" s="23"/>
      <c r="D16" s="30" t="s">
        <v>37</v>
      </c>
      <c r="AK16" s="30" t="s">
        <v>31</v>
      </c>
      <c r="AN16" s="28" t="s">
        <v>38</v>
      </c>
      <c r="AR16" s="23"/>
      <c r="BE16" s="254"/>
      <c r="BS16" s="20" t="s">
        <v>3</v>
      </c>
    </row>
    <row r="17" spans="2:71" ht="18.399999999999999" customHeight="1">
      <c r="B17" s="23"/>
      <c r="E17" s="28" t="s">
        <v>39</v>
      </c>
      <c r="AK17" s="30" t="s">
        <v>34</v>
      </c>
      <c r="AN17" s="28" t="s">
        <v>40</v>
      </c>
      <c r="AR17" s="23"/>
      <c r="BE17" s="254"/>
      <c r="BS17" s="20" t="s">
        <v>41</v>
      </c>
    </row>
    <row r="18" spans="2:71" ht="6.95" customHeight="1">
      <c r="B18" s="23"/>
      <c r="AR18" s="23"/>
      <c r="BE18" s="254"/>
      <c r="BS18" s="20" t="s">
        <v>6</v>
      </c>
    </row>
    <row r="19" spans="2:71" ht="12" customHeight="1">
      <c r="B19" s="23"/>
      <c r="D19" s="30" t="s">
        <v>42</v>
      </c>
      <c r="AK19" s="30" t="s">
        <v>31</v>
      </c>
      <c r="AN19" s="2" t="s">
        <v>36</v>
      </c>
      <c r="AR19" s="23"/>
      <c r="BE19" s="254"/>
      <c r="BS19" s="20" t="s">
        <v>6</v>
      </c>
    </row>
    <row r="20" spans="2:71" ht="18.399999999999999" customHeight="1">
      <c r="B20" s="23"/>
      <c r="E20" s="251" t="s">
        <v>36</v>
      </c>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30" t="s">
        <v>34</v>
      </c>
      <c r="AN20" s="2" t="s">
        <v>36</v>
      </c>
      <c r="AR20" s="23"/>
      <c r="BE20" s="254"/>
      <c r="BS20" s="20" t="s">
        <v>3</v>
      </c>
    </row>
    <row r="21" spans="2:71" ht="6.95" customHeight="1">
      <c r="B21" s="23"/>
      <c r="AR21" s="23"/>
      <c r="BE21" s="254"/>
    </row>
    <row r="22" spans="2:71" ht="12" customHeight="1">
      <c r="B22" s="23"/>
      <c r="D22" s="30" t="s">
        <v>43</v>
      </c>
      <c r="AR22" s="23"/>
      <c r="BE22" s="254"/>
    </row>
    <row r="23" spans="2:71" ht="59.25" customHeight="1">
      <c r="B23" s="23"/>
      <c r="E23" s="258" t="s">
        <v>44</v>
      </c>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R23" s="23"/>
      <c r="BE23" s="254"/>
    </row>
    <row r="24" spans="2:71" ht="6.95" customHeight="1">
      <c r="B24" s="23"/>
      <c r="AR24" s="23"/>
      <c r="BE24" s="254"/>
    </row>
    <row r="25" spans="2:71" ht="6.95" customHeight="1">
      <c r="B25" s="2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R25" s="23"/>
      <c r="BE25" s="254"/>
    </row>
    <row r="26" spans="2:71" s="35" customFormat="1" ht="25.9" customHeight="1">
      <c r="B26" s="34"/>
      <c r="D26" s="36" t="s">
        <v>45</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259">
        <f>ROUND(AG94,2)</f>
        <v>0</v>
      </c>
      <c r="AL26" s="260"/>
      <c r="AM26" s="260"/>
      <c r="AN26" s="260"/>
      <c r="AO26" s="260"/>
      <c r="AR26" s="34"/>
      <c r="BE26" s="254"/>
    </row>
    <row r="27" spans="2:71" s="35" customFormat="1" ht="6.95" customHeight="1">
      <c r="B27" s="34"/>
      <c r="AR27" s="34"/>
      <c r="BE27" s="254"/>
    </row>
    <row r="28" spans="2:71" s="35" customFormat="1" ht="12.75">
      <c r="B28" s="34"/>
      <c r="L28" s="261" t="s">
        <v>46</v>
      </c>
      <c r="M28" s="261"/>
      <c r="N28" s="261"/>
      <c r="O28" s="261"/>
      <c r="P28" s="261"/>
      <c r="W28" s="261" t="s">
        <v>47</v>
      </c>
      <c r="X28" s="261"/>
      <c r="Y28" s="261"/>
      <c r="Z28" s="261"/>
      <c r="AA28" s="261"/>
      <c r="AB28" s="261"/>
      <c r="AC28" s="261"/>
      <c r="AD28" s="261"/>
      <c r="AE28" s="261"/>
      <c r="AK28" s="261" t="s">
        <v>48</v>
      </c>
      <c r="AL28" s="261"/>
      <c r="AM28" s="261"/>
      <c r="AN28" s="261"/>
      <c r="AO28" s="261"/>
      <c r="AR28" s="34"/>
      <c r="BE28" s="254"/>
    </row>
    <row r="29" spans="2:71" s="40" customFormat="1" ht="14.45" customHeight="1">
      <c r="B29" s="39"/>
      <c r="D29" s="30" t="s">
        <v>49</v>
      </c>
      <c r="F29" s="30" t="s">
        <v>50</v>
      </c>
      <c r="L29" s="242">
        <v>0.21</v>
      </c>
      <c r="M29" s="243"/>
      <c r="N29" s="243"/>
      <c r="O29" s="243"/>
      <c r="P29" s="243"/>
      <c r="W29" s="244">
        <f>ROUND(AZ94, 2)</f>
        <v>0</v>
      </c>
      <c r="X29" s="243"/>
      <c r="Y29" s="243"/>
      <c r="Z29" s="243"/>
      <c r="AA29" s="243"/>
      <c r="AB29" s="243"/>
      <c r="AC29" s="243"/>
      <c r="AD29" s="243"/>
      <c r="AE29" s="243"/>
      <c r="AK29" s="244">
        <f>ROUND(AV94, 2)</f>
        <v>0</v>
      </c>
      <c r="AL29" s="243"/>
      <c r="AM29" s="243"/>
      <c r="AN29" s="243"/>
      <c r="AO29" s="243"/>
      <c r="AR29" s="39"/>
      <c r="BE29" s="255"/>
    </row>
    <row r="30" spans="2:71" s="40" customFormat="1" ht="14.45" customHeight="1">
      <c r="B30" s="39"/>
      <c r="F30" s="30" t="s">
        <v>51</v>
      </c>
      <c r="L30" s="242">
        <v>0.15</v>
      </c>
      <c r="M30" s="243"/>
      <c r="N30" s="243"/>
      <c r="O30" s="243"/>
      <c r="P30" s="243"/>
      <c r="W30" s="244">
        <f>ROUND(BA94, 2)</f>
        <v>0</v>
      </c>
      <c r="X30" s="243"/>
      <c r="Y30" s="243"/>
      <c r="Z30" s="243"/>
      <c r="AA30" s="243"/>
      <c r="AB30" s="243"/>
      <c r="AC30" s="243"/>
      <c r="AD30" s="243"/>
      <c r="AE30" s="243"/>
      <c r="AK30" s="244">
        <f>ROUND(AW94, 2)</f>
        <v>0</v>
      </c>
      <c r="AL30" s="243"/>
      <c r="AM30" s="243"/>
      <c r="AN30" s="243"/>
      <c r="AO30" s="243"/>
      <c r="AR30" s="39"/>
      <c r="BE30" s="255"/>
    </row>
    <row r="31" spans="2:71" s="40" customFormat="1" ht="14.45" hidden="1" customHeight="1">
      <c r="B31" s="39"/>
      <c r="F31" s="30" t="s">
        <v>52</v>
      </c>
      <c r="L31" s="242">
        <v>0.21</v>
      </c>
      <c r="M31" s="243"/>
      <c r="N31" s="243"/>
      <c r="O31" s="243"/>
      <c r="P31" s="243"/>
      <c r="W31" s="244">
        <f>ROUND(BB94, 2)</f>
        <v>0</v>
      </c>
      <c r="X31" s="243"/>
      <c r="Y31" s="243"/>
      <c r="Z31" s="243"/>
      <c r="AA31" s="243"/>
      <c r="AB31" s="243"/>
      <c r="AC31" s="243"/>
      <c r="AD31" s="243"/>
      <c r="AE31" s="243"/>
      <c r="AK31" s="244">
        <v>0</v>
      </c>
      <c r="AL31" s="243"/>
      <c r="AM31" s="243"/>
      <c r="AN31" s="243"/>
      <c r="AO31" s="243"/>
      <c r="AR31" s="39"/>
      <c r="BE31" s="255"/>
    </row>
    <row r="32" spans="2:71" s="40" customFormat="1" ht="14.45" hidden="1" customHeight="1">
      <c r="B32" s="39"/>
      <c r="F32" s="30" t="s">
        <v>53</v>
      </c>
      <c r="L32" s="242">
        <v>0.15</v>
      </c>
      <c r="M32" s="243"/>
      <c r="N32" s="243"/>
      <c r="O32" s="243"/>
      <c r="P32" s="243"/>
      <c r="W32" s="244">
        <f>ROUND(BC94, 2)</f>
        <v>0</v>
      </c>
      <c r="X32" s="243"/>
      <c r="Y32" s="243"/>
      <c r="Z32" s="243"/>
      <c r="AA32" s="243"/>
      <c r="AB32" s="243"/>
      <c r="AC32" s="243"/>
      <c r="AD32" s="243"/>
      <c r="AE32" s="243"/>
      <c r="AK32" s="244">
        <v>0</v>
      </c>
      <c r="AL32" s="243"/>
      <c r="AM32" s="243"/>
      <c r="AN32" s="243"/>
      <c r="AO32" s="243"/>
      <c r="AR32" s="39"/>
      <c r="BE32" s="255"/>
    </row>
    <row r="33" spans="2:57" s="40" customFormat="1" ht="14.45" hidden="1" customHeight="1">
      <c r="B33" s="39"/>
      <c r="F33" s="30" t="s">
        <v>54</v>
      </c>
      <c r="L33" s="242">
        <v>0</v>
      </c>
      <c r="M33" s="243"/>
      <c r="N33" s="243"/>
      <c r="O33" s="243"/>
      <c r="P33" s="243"/>
      <c r="W33" s="244">
        <f>ROUND(BD94, 2)</f>
        <v>0</v>
      </c>
      <c r="X33" s="243"/>
      <c r="Y33" s="243"/>
      <c r="Z33" s="243"/>
      <c r="AA33" s="243"/>
      <c r="AB33" s="243"/>
      <c r="AC33" s="243"/>
      <c r="AD33" s="243"/>
      <c r="AE33" s="243"/>
      <c r="AK33" s="244">
        <v>0</v>
      </c>
      <c r="AL33" s="243"/>
      <c r="AM33" s="243"/>
      <c r="AN33" s="243"/>
      <c r="AO33" s="243"/>
      <c r="AR33" s="39"/>
      <c r="BE33" s="255"/>
    </row>
    <row r="34" spans="2:57" s="35" customFormat="1" ht="6.95" customHeight="1">
      <c r="B34" s="34"/>
      <c r="AR34" s="34"/>
      <c r="BE34" s="254"/>
    </row>
    <row r="35" spans="2:57" s="35" customFormat="1" ht="25.9" customHeight="1">
      <c r="B35" s="34"/>
      <c r="C35" s="41"/>
      <c r="D35" s="42" t="s">
        <v>55</v>
      </c>
      <c r="E35" s="43"/>
      <c r="F35" s="43"/>
      <c r="G35" s="43"/>
      <c r="H35" s="43"/>
      <c r="I35" s="43"/>
      <c r="J35" s="43"/>
      <c r="K35" s="43"/>
      <c r="L35" s="43"/>
      <c r="M35" s="43"/>
      <c r="N35" s="43"/>
      <c r="O35" s="43"/>
      <c r="P35" s="43"/>
      <c r="Q35" s="43"/>
      <c r="R35" s="43"/>
      <c r="S35" s="43"/>
      <c r="T35" s="44" t="s">
        <v>56</v>
      </c>
      <c r="U35" s="43"/>
      <c r="V35" s="43"/>
      <c r="W35" s="43"/>
      <c r="X35" s="248" t="s">
        <v>57</v>
      </c>
      <c r="Y35" s="246"/>
      <c r="Z35" s="246"/>
      <c r="AA35" s="246"/>
      <c r="AB35" s="246"/>
      <c r="AC35" s="43"/>
      <c r="AD35" s="43"/>
      <c r="AE35" s="43"/>
      <c r="AF35" s="43"/>
      <c r="AG35" s="43"/>
      <c r="AH35" s="43"/>
      <c r="AI35" s="43"/>
      <c r="AJ35" s="43"/>
      <c r="AK35" s="245">
        <f>SUM(AK26:AK33)</f>
        <v>0</v>
      </c>
      <c r="AL35" s="246"/>
      <c r="AM35" s="246"/>
      <c r="AN35" s="246"/>
      <c r="AO35" s="247"/>
      <c r="AP35" s="41"/>
      <c r="AQ35" s="41"/>
      <c r="AR35" s="34"/>
    </row>
    <row r="36" spans="2:57" s="35" customFormat="1" ht="6.95" customHeight="1">
      <c r="B36" s="34"/>
      <c r="AR36" s="34"/>
    </row>
    <row r="37" spans="2:57" s="35" customFormat="1" ht="14.45" customHeight="1">
      <c r="B37" s="34"/>
      <c r="AR37" s="34"/>
    </row>
    <row r="38" spans="2:57" ht="14.45" customHeight="1">
      <c r="B38" s="23"/>
      <c r="AR38" s="23"/>
    </row>
    <row r="39" spans="2:57" ht="14.45" customHeight="1">
      <c r="B39" s="23"/>
      <c r="AR39" s="23"/>
    </row>
    <row r="40" spans="2:57" ht="14.45" customHeight="1">
      <c r="B40" s="23"/>
      <c r="AR40" s="23"/>
    </row>
    <row r="41" spans="2:57" ht="14.45" customHeight="1">
      <c r="B41" s="23"/>
      <c r="AR41" s="23"/>
    </row>
    <row r="42" spans="2:57" ht="14.45" customHeight="1">
      <c r="B42" s="23"/>
      <c r="AR42" s="23"/>
    </row>
    <row r="43" spans="2:57" ht="14.45" customHeight="1">
      <c r="B43" s="23"/>
      <c r="AR43" s="23"/>
    </row>
    <row r="44" spans="2:57" ht="14.45" customHeight="1">
      <c r="B44" s="23"/>
      <c r="AR44" s="23"/>
    </row>
    <row r="45" spans="2:57" ht="14.45" customHeight="1">
      <c r="B45" s="23"/>
      <c r="AR45" s="23"/>
    </row>
    <row r="46" spans="2:57" ht="14.45" customHeight="1">
      <c r="B46" s="23"/>
      <c r="AR46" s="23"/>
    </row>
    <row r="47" spans="2:57" ht="14.45" customHeight="1">
      <c r="B47" s="23"/>
      <c r="AR47" s="23"/>
    </row>
    <row r="48" spans="2:57" ht="14.45" customHeight="1">
      <c r="B48" s="23"/>
      <c r="AR48" s="23"/>
    </row>
    <row r="49" spans="2:44" s="35" customFormat="1" ht="14.45" customHeight="1">
      <c r="B49" s="34"/>
      <c r="D49" s="45" t="s">
        <v>58</v>
      </c>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5" t="s">
        <v>59</v>
      </c>
      <c r="AI49" s="46"/>
      <c r="AJ49" s="46"/>
      <c r="AK49" s="46"/>
      <c r="AL49" s="46"/>
      <c r="AM49" s="46"/>
      <c r="AN49" s="46"/>
      <c r="AO49" s="46"/>
      <c r="AR49" s="34"/>
    </row>
    <row r="50" spans="2:44">
      <c r="B50" s="23"/>
      <c r="AR50" s="23"/>
    </row>
    <row r="51" spans="2:44">
      <c r="B51" s="23"/>
      <c r="AR51" s="23"/>
    </row>
    <row r="52" spans="2:44">
      <c r="B52" s="23"/>
      <c r="AR52" s="23"/>
    </row>
    <row r="53" spans="2:44">
      <c r="B53" s="23"/>
      <c r="AR53" s="23"/>
    </row>
    <row r="54" spans="2:44">
      <c r="B54" s="23"/>
      <c r="AR54" s="23"/>
    </row>
    <row r="55" spans="2:44">
      <c r="B55" s="23"/>
      <c r="AR55" s="23"/>
    </row>
    <row r="56" spans="2:44">
      <c r="B56" s="23"/>
      <c r="AR56" s="23"/>
    </row>
    <row r="57" spans="2:44">
      <c r="B57" s="23"/>
      <c r="AR57" s="23"/>
    </row>
    <row r="58" spans="2:44">
      <c r="B58" s="23"/>
      <c r="AR58" s="23"/>
    </row>
    <row r="59" spans="2:44">
      <c r="B59" s="23"/>
      <c r="AR59" s="23"/>
    </row>
    <row r="60" spans="2:44" s="35" customFormat="1" ht="12.75">
      <c r="B60" s="34"/>
      <c r="D60" s="47" t="s">
        <v>60</v>
      </c>
      <c r="E60" s="37"/>
      <c r="F60" s="37"/>
      <c r="G60" s="37"/>
      <c r="H60" s="37"/>
      <c r="I60" s="37"/>
      <c r="J60" s="37"/>
      <c r="K60" s="37"/>
      <c r="L60" s="37"/>
      <c r="M60" s="37"/>
      <c r="N60" s="37"/>
      <c r="O60" s="37"/>
      <c r="P60" s="37"/>
      <c r="Q60" s="37"/>
      <c r="R60" s="37"/>
      <c r="S60" s="37"/>
      <c r="T60" s="37"/>
      <c r="U60" s="37"/>
      <c r="V60" s="47" t="s">
        <v>61</v>
      </c>
      <c r="W60" s="37"/>
      <c r="X60" s="37"/>
      <c r="Y60" s="37"/>
      <c r="Z60" s="37"/>
      <c r="AA60" s="37"/>
      <c r="AB60" s="37"/>
      <c r="AC60" s="37"/>
      <c r="AD60" s="37"/>
      <c r="AE60" s="37"/>
      <c r="AF60" s="37"/>
      <c r="AG60" s="37"/>
      <c r="AH60" s="47" t="s">
        <v>60</v>
      </c>
      <c r="AI60" s="37"/>
      <c r="AJ60" s="37"/>
      <c r="AK60" s="37"/>
      <c r="AL60" s="37"/>
      <c r="AM60" s="47" t="s">
        <v>61</v>
      </c>
      <c r="AN60" s="37"/>
      <c r="AO60" s="37"/>
      <c r="AR60" s="34"/>
    </row>
    <row r="61" spans="2:44">
      <c r="B61" s="23"/>
      <c r="AR61" s="23"/>
    </row>
    <row r="62" spans="2:44">
      <c r="B62" s="23"/>
      <c r="AR62" s="23"/>
    </row>
    <row r="63" spans="2:44">
      <c r="B63" s="23"/>
      <c r="AR63" s="23"/>
    </row>
    <row r="64" spans="2:44" s="35" customFormat="1" ht="12.75">
      <c r="B64" s="34"/>
      <c r="D64" s="45" t="s">
        <v>62</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5" t="s">
        <v>63</v>
      </c>
      <c r="AI64" s="46"/>
      <c r="AJ64" s="46"/>
      <c r="AK64" s="46"/>
      <c r="AL64" s="46"/>
      <c r="AM64" s="46"/>
      <c r="AN64" s="46"/>
      <c r="AO64" s="46"/>
      <c r="AR64" s="34"/>
    </row>
    <row r="65" spans="2:44">
      <c r="B65" s="23"/>
      <c r="AR65" s="23"/>
    </row>
    <row r="66" spans="2:44">
      <c r="B66" s="23"/>
      <c r="AR66" s="23"/>
    </row>
    <row r="67" spans="2:44">
      <c r="B67" s="23"/>
      <c r="AR67" s="23"/>
    </row>
    <row r="68" spans="2:44">
      <c r="B68" s="23"/>
      <c r="AR68" s="23"/>
    </row>
    <row r="69" spans="2:44">
      <c r="B69" s="23"/>
      <c r="AR69" s="23"/>
    </row>
    <row r="70" spans="2:44">
      <c r="B70" s="23"/>
      <c r="AR70" s="23"/>
    </row>
    <row r="71" spans="2:44">
      <c r="B71" s="23"/>
      <c r="AR71" s="23"/>
    </row>
    <row r="72" spans="2:44">
      <c r="B72" s="23"/>
      <c r="AR72" s="23"/>
    </row>
    <row r="73" spans="2:44">
      <c r="B73" s="23"/>
      <c r="AR73" s="23"/>
    </row>
    <row r="74" spans="2:44">
      <c r="B74" s="23"/>
      <c r="AR74" s="23"/>
    </row>
    <row r="75" spans="2:44" s="35" customFormat="1" ht="12.75">
      <c r="B75" s="34"/>
      <c r="D75" s="47" t="s">
        <v>60</v>
      </c>
      <c r="E75" s="37"/>
      <c r="F75" s="37"/>
      <c r="G75" s="37"/>
      <c r="H75" s="37"/>
      <c r="I75" s="37"/>
      <c r="J75" s="37"/>
      <c r="K75" s="37"/>
      <c r="L75" s="37"/>
      <c r="M75" s="37"/>
      <c r="N75" s="37"/>
      <c r="O75" s="37"/>
      <c r="P75" s="37"/>
      <c r="Q75" s="37"/>
      <c r="R75" s="37"/>
      <c r="S75" s="37"/>
      <c r="T75" s="37"/>
      <c r="U75" s="37"/>
      <c r="V75" s="47" t="s">
        <v>61</v>
      </c>
      <c r="W75" s="37"/>
      <c r="X75" s="37"/>
      <c r="Y75" s="37"/>
      <c r="Z75" s="37"/>
      <c r="AA75" s="37"/>
      <c r="AB75" s="37"/>
      <c r="AC75" s="37"/>
      <c r="AD75" s="37"/>
      <c r="AE75" s="37"/>
      <c r="AF75" s="37"/>
      <c r="AG75" s="37"/>
      <c r="AH75" s="47" t="s">
        <v>60</v>
      </c>
      <c r="AI75" s="37"/>
      <c r="AJ75" s="37"/>
      <c r="AK75" s="37"/>
      <c r="AL75" s="37"/>
      <c r="AM75" s="47" t="s">
        <v>61</v>
      </c>
      <c r="AN75" s="37"/>
      <c r="AO75" s="37"/>
      <c r="AR75" s="34"/>
    </row>
    <row r="76" spans="2:44" s="35" customFormat="1">
      <c r="B76" s="34"/>
      <c r="AR76" s="34"/>
    </row>
    <row r="77" spans="2:44" s="35" customFormat="1" ht="6.95" customHeight="1">
      <c r="B77" s="48"/>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34"/>
    </row>
    <row r="81" spans="1:91" s="35" customFormat="1" ht="6.95" customHeight="1">
      <c r="B81" s="50"/>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34"/>
    </row>
    <row r="82" spans="1:91" s="35" customFormat="1" ht="24.95" customHeight="1">
      <c r="B82" s="34"/>
      <c r="C82" s="24" t="s">
        <v>64</v>
      </c>
      <c r="AR82" s="34"/>
    </row>
    <row r="83" spans="1:91" s="35" customFormat="1" ht="6.95" customHeight="1">
      <c r="B83" s="34"/>
      <c r="AR83" s="34"/>
    </row>
    <row r="84" spans="1:91" s="52" customFormat="1" ht="12" customHeight="1">
      <c r="B84" s="53"/>
      <c r="C84" s="30" t="s">
        <v>13</v>
      </c>
      <c r="L84" s="52" t="str">
        <f>K5</f>
        <v>2023-03</v>
      </c>
      <c r="AR84" s="53"/>
    </row>
    <row r="85" spans="1:91" s="54" customFormat="1" ht="36.950000000000003" customHeight="1">
      <c r="B85" s="55"/>
      <c r="C85" s="56" t="s">
        <v>16</v>
      </c>
      <c r="L85" s="223" t="str">
        <f>K6</f>
        <v>Rekonstrukce objektu Bubenečského nádraží</v>
      </c>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R85" s="55"/>
    </row>
    <row r="86" spans="1:91" s="35" customFormat="1" ht="6.95" customHeight="1">
      <c r="B86" s="34"/>
      <c r="AR86" s="34"/>
    </row>
    <row r="87" spans="1:91" s="35" customFormat="1" ht="12" customHeight="1">
      <c r="B87" s="34"/>
      <c r="C87" s="30" t="s">
        <v>22</v>
      </c>
      <c r="L87" s="57" t="str">
        <f>IF(K8="","",K8)</f>
        <v>Goetheho č.p. 61 v k.ú. Bubeneč, Praha 6</v>
      </c>
      <c r="AI87" s="30" t="s">
        <v>24</v>
      </c>
      <c r="AM87" s="225" t="str">
        <f>IF(AN8= "","",AN8)</f>
        <v>8. 3. 2023</v>
      </c>
      <c r="AN87" s="225"/>
      <c r="AR87" s="34"/>
    </row>
    <row r="88" spans="1:91" s="35" customFormat="1" ht="6.95" customHeight="1">
      <c r="B88" s="34"/>
      <c r="AR88" s="34"/>
    </row>
    <row r="89" spans="1:91" s="35" customFormat="1" ht="15.2" customHeight="1">
      <c r="B89" s="34"/>
      <c r="C89" s="30" t="s">
        <v>30</v>
      </c>
      <c r="L89" s="52" t="str">
        <f>IF(E11= "","",E11)</f>
        <v>Městská část Praha 6</v>
      </c>
      <c r="AI89" s="30" t="s">
        <v>37</v>
      </c>
      <c r="AM89" s="226" t="str">
        <f>IF(E17="","",E17)</f>
        <v>ing. arch. Ondřej Tuček</v>
      </c>
      <c r="AN89" s="227"/>
      <c r="AO89" s="227"/>
      <c r="AP89" s="227"/>
      <c r="AR89" s="34"/>
      <c r="AS89" s="228" t="s">
        <v>65</v>
      </c>
      <c r="AT89" s="229"/>
      <c r="AU89" s="59"/>
      <c r="AV89" s="59"/>
      <c r="AW89" s="59"/>
      <c r="AX89" s="59"/>
      <c r="AY89" s="59"/>
      <c r="AZ89" s="59"/>
      <c r="BA89" s="59"/>
      <c r="BB89" s="59"/>
      <c r="BC89" s="59"/>
      <c r="BD89" s="60"/>
    </row>
    <row r="90" spans="1:91" s="35" customFormat="1" ht="15.2" customHeight="1">
      <c r="B90" s="34"/>
      <c r="C90" s="30" t="s">
        <v>35</v>
      </c>
      <c r="L90" s="52" t="str">
        <f>IF(E14= "Vyplň údaj","",E14)</f>
        <v/>
      </c>
      <c r="AI90" s="30" t="s">
        <v>42</v>
      </c>
      <c r="AM90" s="226" t="str">
        <f>IF(E20="","",E20)</f>
        <v>Vyplň údaj</v>
      </c>
      <c r="AN90" s="227"/>
      <c r="AO90" s="227"/>
      <c r="AP90" s="227"/>
      <c r="AR90" s="34"/>
      <c r="AS90" s="230"/>
      <c r="AT90" s="231"/>
      <c r="BD90" s="62"/>
    </row>
    <row r="91" spans="1:91" s="35" customFormat="1" ht="10.9" customHeight="1">
      <c r="B91" s="34"/>
      <c r="AR91" s="34"/>
      <c r="AS91" s="230"/>
      <c r="AT91" s="231"/>
      <c r="BD91" s="62"/>
    </row>
    <row r="92" spans="1:91" s="35" customFormat="1" ht="29.25" customHeight="1">
      <c r="B92" s="34"/>
      <c r="C92" s="232" t="s">
        <v>66</v>
      </c>
      <c r="D92" s="233"/>
      <c r="E92" s="233"/>
      <c r="F92" s="233"/>
      <c r="G92" s="233"/>
      <c r="H92" s="63"/>
      <c r="I92" s="235" t="s">
        <v>67</v>
      </c>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4" t="s">
        <v>68</v>
      </c>
      <c r="AH92" s="233"/>
      <c r="AI92" s="233"/>
      <c r="AJ92" s="233"/>
      <c r="AK92" s="233"/>
      <c r="AL92" s="233"/>
      <c r="AM92" s="233"/>
      <c r="AN92" s="235" t="s">
        <v>69</v>
      </c>
      <c r="AO92" s="233"/>
      <c r="AP92" s="236"/>
      <c r="AQ92" s="64" t="s">
        <v>70</v>
      </c>
      <c r="AR92" s="34"/>
      <c r="AS92" s="65" t="s">
        <v>71</v>
      </c>
      <c r="AT92" s="66" t="s">
        <v>72</v>
      </c>
      <c r="AU92" s="66" t="s">
        <v>73</v>
      </c>
      <c r="AV92" s="66" t="s">
        <v>74</v>
      </c>
      <c r="AW92" s="66" t="s">
        <v>75</v>
      </c>
      <c r="AX92" s="66" t="s">
        <v>76</v>
      </c>
      <c r="AY92" s="66" t="s">
        <v>77</v>
      </c>
      <c r="AZ92" s="66" t="s">
        <v>78</v>
      </c>
      <c r="BA92" s="66" t="s">
        <v>79</v>
      </c>
      <c r="BB92" s="66" t="s">
        <v>80</v>
      </c>
      <c r="BC92" s="66" t="s">
        <v>81</v>
      </c>
      <c r="BD92" s="67" t="s">
        <v>82</v>
      </c>
    </row>
    <row r="93" spans="1:91" s="35" customFormat="1" ht="10.9" customHeight="1">
      <c r="B93" s="34"/>
      <c r="AR93" s="34"/>
      <c r="AS93" s="68"/>
      <c r="AT93" s="59"/>
      <c r="AU93" s="59"/>
      <c r="AV93" s="59"/>
      <c r="AW93" s="59"/>
      <c r="AX93" s="59"/>
      <c r="AY93" s="59"/>
      <c r="AZ93" s="59"/>
      <c r="BA93" s="59"/>
      <c r="BB93" s="59"/>
      <c r="BC93" s="59"/>
      <c r="BD93" s="60"/>
    </row>
    <row r="94" spans="1:91" s="69" customFormat="1" ht="32.450000000000003" customHeight="1">
      <c r="B94" s="70"/>
      <c r="C94" s="71" t="s">
        <v>83</v>
      </c>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240">
        <f>ROUND(SUM(AG95:AG103),2)</f>
        <v>0</v>
      </c>
      <c r="AH94" s="240"/>
      <c r="AI94" s="240"/>
      <c r="AJ94" s="240"/>
      <c r="AK94" s="240"/>
      <c r="AL94" s="240"/>
      <c r="AM94" s="240"/>
      <c r="AN94" s="241">
        <f t="shared" ref="AN94:AN103" si="0">SUM(AG94,AT94)</f>
        <v>0</v>
      </c>
      <c r="AO94" s="241"/>
      <c r="AP94" s="241"/>
      <c r="AQ94" s="74" t="s">
        <v>1</v>
      </c>
      <c r="AR94" s="70"/>
      <c r="AS94" s="75">
        <f>ROUND(SUM(AS95:AS103),2)</f>
        <v>0</v>
      </c>
      <c r="AT94" s="76">
        <f t="shared" ref="AT94:AT103" si="1">ROUND(SUM(AV94:AW94),2)</f>
        <v>0</v>
      </c>
      <c r="AU94" s="77">
        <f>ROUND(SUM(AU95:AU103),5)</f>
        <v>0</v>
      </c>
      <c r="AV94" s="76">
        <f>ROUND(AZ94*L29,2)</f>
        <v>0</v>
      </c>
      <c r="AW94" s="76">
        <f>ROUND(BA94*L30,2)</f>
        <v>0</v>
      </c>
      <c r="AX94" s="76">
        <f>ROUND(BB94*L29,2)</f>
        <v>0</v>
      </c>
      <c r="AY94" s="76">
        <f>ROUND(BC94*L30,2)</f>
        <v>0</v>
      </c>
      <c r="AZ94" s="76">
        <f>ROUND(SUM(AZ95:AZ103),2)</f>
        <v>0</v>
      </c>
      <c r="BA94" s="76">
        <f>ROUND(SUM(BA95:BA103),2)</f>
        <v>0</v>
      </c>
      <c r="BB94" s="76">
        <f>ROUND(SUM(BB95:BB103),2)</f>
        <v>0</v>
      </c>
      <c r="BC94" s="76">
        <f>ROUND(SUM(BC95:BC103),2)</f>
        <v>0</v>
      </c>
      <c r="BD94" s="78">
        <f>ROUND(SUM(BD95:BD103),2)</f>
        <v>0</v>
      </c>
      <c r="BS94" s="79" t="s">
        <v>84</v>
      </c>
      <c r="BT94" s="79" t="s">
        <v>85</v>
      </c>
      <c r="BU94" s="80" t="s">
        <v>86</v>
      </c>
      <c r="BV94" s="79" t="s">
        <v>87</v>
      </c>
      <c r="BW94" s="79" t="s">
        <v>4</v>
      </c>
      <c r="BX94" s="79" t="s">
        <v>88</v>
      </c>
      <c r="CL94" s="79" t="s">
        <v>19</v>
      </c>
    </row>
    <row r="95" spans="1:91" s="90" customFormat="1" ht="16.5" customHeight="1">
      <c r="A95" s="81" t="s">
        <v>89</v>
      </c>
      <c r="B95" s="82"/>
      <c r="C95" s="83"/>
      <c r="D95" s="237" t="s">
        <v>90</v>
      </c>
      <c r="E95" s="237"/>
      <c r="F95" s="237"/>
      <c r="G95" s="237"/>
      <c r="H95" s="237"/>
      <c r="I95" s="84"/>
      <c r="J95" s="237" t="s">
        <v>91</v>
      </c>
      <c r="K95" s="237"/>
      <c r="L95" s="237"/>
      <c r="M95" s="237"/>
      <c r="N95" s="237"/>
      <c r="O95" s="237"/>
      <c r="P95" s="237"/>
      <c r="Q95" s="237"/>
      <c r="R95" s="237"/>
      <c r="S95" s="237"/>
      <c r="T95" s="237"/>
      <c r="U95" s="237"/>
      <c r="V95" s="237"/>
      <c r="W95" s="237"/>
      <c r="X95" s="237"/>
      <c r="Y95" s="237"/>
      <c r="Z95" s="237"/>
      <c r="AA95" s="237"/>
      <c r="AB95" s="237"/>
      <c r="AC95" s="237"/>
      <c r="AD95" s="237"/>
      <c r="AE95" s="237"/>
      <c r="AF95" s="237"/>
      <c r="AG95" s="238">
        <f>'SO 01 - Stavební a konstr...'!J30</f>
        <v>0</v>
      </c>
      <c r="AH95" s="239"/>
      <c r="AI95" s="239"/>
      <c r="AJ95" s="239"/>
      <c r="AK95" s="239"/>
      <c r="AL95" s="239"/>
      <c r="AM95" s="239"/>
      <c r="AN95" s="238">
        <f t="shared" si="0"/>
        <v>0</v>
      </c>
      <c r="AO95" s="239"/>
      <c r="AP95" s="239"/>
      <c r="AQ95" s="85" t="s">
        <v>92</v>
      </c>
      <c r="AR95" s="82"/>
      <c r="AS95" s="86">
        <v>0</v>
      </c>
      <c r="AT95" s="87">
        <f t="shared" si="1"/>
        <v>0</v>
      </c>
      <c r="AU95" s="88">
        <f>'SO 01 - Stavební a konstr...'!P145</f>
        <v>0</v>
      </c>
      <c r="AV95" s="87">
        <f>'SO 01 - Stavební a konstr...'!J33</f>
        <v>0</v>
      </c>
      <c r="AW95" s="87">
        <f>'SO 01 - Stavební a konstr...'!J34</f>
        <v>0</v>
      </c>
      <c r="AX95" s="87">
        <f>'SO 01 - Stavební a konstr...'!J35</f>
        <v>0</v>
      </c>
      <c r="AY95" s="87">
        <f>'SO 01 - Stavební a konstr...'!J36</f>
        <v>0</v>
      </c>
      <c r="AZ95" s="87">
        <f>'SO 01 - Stavební a konstr...'!F33</f>
        <v>0</v>
      </c>
      <c r="BA95" s="87">
        <f>'SO 01 - Stavební a konstr...'!F34</f>
        <v>0</v>
      </c>
      <c r="BB95" s="87">
        <f>'SO 01 - Stavební a konstr...'!F35</f>
        <v>0</v>
      </c>
      <c r="BC95" s="87">
        <f>'SO 01 - Stavební a konstr...'!F36</f>
        <v>0</v>
      </c>
      <c r="BD95" s="89">
        <f>'SO 01 - Stavební a konstr...'!F37</f>
        <v>0</v>
      </c>
      <c r="BT95" s="91" t="s">
        <v>93</v>
      </c>
      <c r="BV95" s="91" t="s">
        <v>87</v>
      </c>
      <c r="BW95" s="91" t="s">
        <v>94</v>
      </c>
      <c r="BX95" s="91" t="s">
        <v>4</v>
      </c>
      <c r="CL95" s="91" t="s">
        <v>19</v>
      </c>
      <c r="CM95" s="91" t="s">
        <v>95</v>
      </c>
    </row>
    <row r="96" spans="1:91" s="90" customFormat="1" ht="16.5" customHeight="1">
      <c r="A96" s="81" t="s">
        <v>89</v>
      </c>
      <c r="B96" s="82"/>
      <c r="C96" s="83"/>
      <c r="D96" s="237" t="s">
        <v>96</v>
      </c>
      <c r="E96" s="237"/>
      <c r="F96" s="237"/>
      <c r="G96" s="237"/>
      <c r="H96" s="237"/>
      <c r="I96" s="84"/>
      <c r="J96" s="237" t="s">
        <v>97</v>
      </c>
      <c r="K96" s="237"/>
      <c r="L96" s="237"/>
      <c r="M96" s="237"/>
      <c r="N96" s="237"/>
      <c r="O96" s="237"/>
      <c r="P96" s="237"/>
      <c r="Q96" s="237"/>
      <c r="R96" s="237"/>
      <c r="S96" s="237"/>
      <c r="T96" s="237"/>
      <c r="U96" s="237"/>
      <c r="V96" s="237"/>
      <c r="W96" s="237"/>
      <c r="X96" s="237"/>
      <c r="Y96" s="237"/>
      <c r="Z96" s="237"/>
      <c r="AA96" s="237"/>
      <c r="AB96" s="237"/>
      <c r="AC96" s="237"/>
      <c r="AD96" s="237"/>
      <c r="AE96" s="237"/>
      <c r="AF96" s="237"/>
      <c r="AG96" s="238">
        <f>'SO 02 -  Dopravní řešení ...'!J30</f>
        <v>0</v>
      </c>
      <c r="AH96" s="239"/>
      <c r="AI96" s="239"/>
      <c r="AJ96" s="239"/>
      <c r="AK96" s="239"/>
      <c r="AL96" s="239"/>
      <c r="AM96" s="239"/>
      <c r="AN96" s="238">
        <f t="shared" si="0"/>
        <v>0</v>
      </c>
      <c r="AO96" s="239"/>
      <c r="AP96" s="239"/>
      <c r="AQ96" s="85" t="s">
        <v>92</v>
      </c>
      <c r="AR96" s="82"/>
      <c r="AS96" s="86">
        <v>0</v>
      </c>
      <c r="AT96" s="87">
        <f t="shared" si="1"/>
        <v>0</v>
      </c>
      <c r="AU96" s="88">
        <f>'SO 02 -  Dopravní řešení ...'!P125</f>
        <v>0</v>
      </c>
      <c r="AV96" s="87">
        <f>'SO 02 -  Dopravní řešení ...'!J33</f>
        <v>0</v>
      </c>
      <c r="AW96" s="87">
        <f>'SO 02 -  Dopravní řešení ...'!J34</f>
        <v>0</v>
      </c>
      <c r="AX96" s="87">
        <f>'SO 02 -  Dopravní řešení ...'!J35</f>
        <v>0</v>
      </c>
      <c r="AY96" s="87">
        <f>'SO 02 -  Dopravní řešení ...'!J36</f>
        <v>0</v>
      </c>
      <c r="AZ96" s="87">
        <f>'SO 02 -  Dopravní řešení ...'!F33</f>
        <v>0</v>
      </c>
      <c r="BA96" s="87">
        <f>'SO 02 -  Dopravní řešení ...'!F34</f>
        <v>0</v>
      </c>
      <c r="BB96" s="87">
        <f>'SO 02 -  Dopravní řešení ...'!F35</f>
        <v>0</v>
      </c>
      <c r="BC96" s="87">
        <f>'SO 02 -  Dopravní řešení ...'!F36</f>
        <v>0</v>
      </c>
      <c r="BD96" s="89">
        <f>'SO 02 -  Dopravní řešení ...'!F37</f>
        <v>0</v>
      </c>
      <c r="BT96" s="91" t="s">
        <v>93</v>
      </c>
      <c r="BV96" s="91" t="s">
        <v>87</v>
      </c>
      <c r="BW96" s="91" t="s">
        <v>98</v>
      </c>
      <c r="BX96" s="91" t="s">
        <v>4</v>
      </c>
      <c r="CL96" s="91" t="s">
        <v>19</v>
      </c>
      <c r="CM96" s="91" t="s">
        <v>95</v>
      </c>
    </row>
    <row r="97" spans="1:91" s="90" customFormat="1" ht="16.5" customHeight="1">
      <c r="A97" s="81" t="s">
        <v>89</v>
      </c>
      <c r="B97" s="82"/>
      <c r="C97" s="83"/>
      <c r="D97" s="237" t="s">
        <v>99</v>
      </c>
      <c r="E97" s="237"/>
      <c r="F97" s="237"/>
      <c r="G97" s="237"/>
      <c r="H97" s="237"/>
      <c r="I97" s="84"/>
      <c r="J97" s="237" t="s">
        <v>100</v>
      </c>
      <c r="K97" s="237"/>
      <c r="L97" s="237"/>
      <c r="M97" s="237"/>
      <c r="N97" s="237"/>
      <c r="O97" s="237"/>
      <c r="P97" s="237"/>
      <c r="Q97" s="237"/>
      <c r="R97" s="237"/>
      <c r="S97" s="237"/>
      <c r="T97" s="237"/>
      <c r="U97" s="237"/>
      <c r="V97" s="237"/>
      <c r="W97" s="237"/>
      <c r="X97" s="237"/>
      <c r="Y97" s="237"/>
      <c r="Z97" s="237"/>
      <c r="AA97" s="237"/>
      <c r="AB97" s="237"/>
      <c r="AC97" s="237"/>
      <c r="AD97" s="237"/>
      <c r="AE97" s="237"/>
      <c r="AF97" s="237"/>
      <c r="AG97" s="238">
        <f>'SO 03 - Gastrotechnologie...'!J30</f>
        <v>0</v>
      </c>
      <c r="AH97" s="239"/>
      <c r="AI97" s="239"/>
      <c r="AJ97" s="239"/>
      <c r="AK97" s="239"/>
      <c r="AL97" s="239"/>
      <c r="AM97" s="239"/>
      <c r="AN97" s="238">
        <f t="shared" si="0"/>
        <v>0</v>
      </c>
      <c r="AO97" s="239"/>
      <c r="AP97" s="239"/>
      <c r="AQ97" s="85" t="s">
        <v>92</v>
      </c>
      <c r="AR97" s="82"/>
      <c r="AS97" s="86">
        <v>0</v>
      </c>
      <c r="AT97" s="87">
        <f t="shared" si="1"/>
        <v>0</v>
      </c>
      <c r="AU97" s="88">
        <f>'SO 03 - Gastrotechnologie...'!P117</f>
        <v>0</v>
      </c>
      <c r="AV97" s="87">
        <f>'SO 03 - Gastrotechnologie...'!J33</f>
        <v>0</v>
      </c>
      <c r="AW97" s="87">
        <f>'SO 03 - Gastrotechnologie...'!J34</f>
        <v>0</v>
      </c>
      <c r="AX97" s="87">
        <f>'SO 03 - Gastrotechnologie...'!J35</f>
        <v>0</v>
      </c>
      <c r="AY97" s="87">
        <f>'SO 03 - Gastrotechnologie...'!J36</f>
        <v>0</v>
      </c>
      <c r="AZ97" s="87">
        <f>'SO 03 - Gastrotechnologie...'!F33</f>
        <v>0</v>
      </c>
      <c r="BA97" s="87">
        <f>'SO 03 - Gastrotechnologie...'!F34</f>
        <v>0</v>
      </c>
      <c r="BB97" s="87">
        <f>'SO 03 - Gastrotechnologie...'!F35</f>
        <v>0</v>
      </c>
      <c r="BC97" s="87">
        <f>'SO 03 - Gastrotechnologie...'!F36</f>
        <v>0</v>
      </c>
      <c r="BD97" s="89">
        <f>'SO 03 - Gastrotechnologie...'!F37</f>
        <v>0</v>
      </c>
      <c r="BT97" s="91" t="s">
        <v>93</v>
      </c>
      <c r="BV97" s="91" t="s">
        <v>87</v>
      </c>
      <c r="BW97" s="91" t="s">
        <v>101</v>
      </c>
      <c r="BX97" s="91" t="s">
        <v>4</v>
      </c>
      <c r="CL97" s="91" t="s">
        <v>19</v>
      </c>
      <c r="CM97" s="91" t="s">
        <v>95</v>
      </c>
    </row>
    <row r="98" spans="1:91" s="90" customFormat="1" ht="16.5" customHeight="1">
      <c r="A98" s="81" t="s">
        <v>89</v>
      </c>
      <c r="B98" s="82"/>
      <c r="C98" s="83"/>
      <c r="D98" s="237" t="s">
        <v>102</v>
      </c>
      <c r="E98" s="237"/>
      <c r="F98" s="237"/>
      <c r="G98" s="237"/>
      <c r="H98" s="237"/>
      <c r="I98" s="84"/>
      <c r="J98" s="237" t="s">
        <v>103</v>
      </c>
      <c r="K98" s="237"/>
      <c r="L98" s="237"/>
      <c r="M98" s="237"/>
      <c r="N98" s="237"/>
      <c r="O98" s="237"/>
      <c r="P98" s="237"/>
      <c r="Q98" s="237"/>
      <c r="R98" s="237"/>
      <c r="S98" s="237"/>
      <c r="T98" s="237"/>
      <c r="U98" s="237"/>
      <c r="V98" s="237"/>
      <c r="W98" s="237"/>
      <c r="X98" s="237"/>
      <c r="Y98" s="237"/>
      <c r="Z98" s="237"/>
      <c r="AA98" s="237"/>
      <c r="AB98" s="237"/>
      <c r="AC98" s="237"/>
      <c r="AD98" s="237"/>
      <c r="AE98" s="237"/>
      <c r="AF98" s="237"/>
      <c r="AG98" s="238">
        <f>'SO 04 - Odběrné plynové z...'!J30</f>
        <v>0</v>
      </c>
      <c r="AH98" s="239"/>
      <c r="AI98" s="239"/>
      <c r="AJ98" s="239"/>
      <c r="AK98" s="239"/>
      <c r="AL98" s="239"/>
      <c r="AM98" s="239"/>
      <c r="AN98" s="238">
        <f t="shared" si="0"/>
        <v>0</v>
      </c>
      <c r="AO98" s="239"/>
      <c r="AP98" s="239"/>
      <c r="AQ98" s="85" t="s">
        <v>92</v>
      </c>
      <c r="AR98" s="82"/>
      <c r="AS98" s="86">
        <v>0</v>
      </c>
      <c r="AT98" s="87">
        <f t="shared" si="1"/>
        <v>0</v>
      </c>
      <c r="AU98" s="88">
        <f>'SO 04 - Odběrné plynové z...'!P117</f>
        <v>0</v>
      </c>
      <c r="AV98" s="87">
        <f>'SO 04 - Odběrné plynové z...'!J33</f>
        <v>0</v>
      </c>
      <c r="AW98" s="87">
        <f>'SO 04 - Odběrné plynové z...'!J34</f>
        <v>0</v>
      </c>
      <c r="AX98" s="87">
        <f>'SO 04 - Odběrné plynové z...'!J35</f>
        <v>0</v>
      </c>
      <c r="AY98" s="87">
        <f>'SO 04 - Odběrné plynové z...'!J36</f>
        <v>0</v>
      </c>
      <c r="AZ98" s="87">
        <f>'SO 04 - Odběrné plynové z...'!F33</f>
        <v>0</v>
      </c>
      <c r="BA98" s="87">
        <f>'SO 04 - Odběrné plynové z...'!F34</f>
        <v>0</v>
      </c>
      <c r="BB98" s="87">
        <f>'SO 04 - Odběrné plynové z...'!F35</f>
        <v>0</v>
      </c>
      <c r="BC98" s="87">
        <f>'SO 04 - Odběrné plynové z...'!F36</f>
        <v>0</v>
      </c>
      <c r="BD98" s="89">
        <f>'SO 04 - Odběrné plynové z...'!F37</f>
        <v>0</v>
      </c>
      <c r="BT98" s="91" t="s">
        <v>93</v>
      </c>
      <c r="BV98" s="91" t="s">
        <v>87</v>
      </c>
      <c r="BW98" s="91" t="s">
        <v>104</v>
      </c>
      <c r="BX98" s="91" t="s">
        <v>4</v>
      </c>
      <c r="CL98" s="91" t="s">
        <v>19</v>
      </c>
      <c r="CM98" s="91" t="s">
        <v>95</v>
      </c>
    </row>
    <row r="99" spans="1:91" s="90" customFormat="1" ht="16.5" customHeight="1">
      <c r="A99" s="81" t="s">
        <v>89</v>
      </c>
      <c r="B99" s="82"/>
      <c r="C99" s="83"/>
      <c r="D99" s="237" t="s">
        <v>105</v>
      </c>
      <c r="E99" s="237"/>
      <c r="F99" s="237"/>
      <c r="G99" s="237"/>
      <c r="H99" s="237"/>
      <c r="I99" s="84"/>
      <c r="J99" s="237" t="s">
        <v>106</v>
      </c>
      <c r="K99" s="237"/>
      <c r="L99" s="237"/>
      <c r="M99" s="237"/>
      <c r="N99" s="237"/>
      <c r="O99" s="237"/>
      <c r="P99" s="237"/>
      <c r="Q99" s="237"/>
      <c r="R99" s="237"/>
      <c r="S99" s="237"/>
      <c r="T99" s="237"/>
      <c r="U99" s="237"/>
      <c r="V99" s="237"/>
      <c r="W99" s="237"/>
      <c r="X99" s="237"/>
      <c r="Y99" s="237"/>
      <c r="Z99" s="237"/>
      <c r="AA99" s="237"/>
      <c r="AB99" s="237"/>
      <c r="AC99" s="237"/>
      <c r="AD99" s="237"/>
      <c r="AE99" s="237"/>
      <c r="AF99" s="237"/>
      <c r="AG99" s="238">
        <f>'SO 05 - Elektroinstalace ...'!J30</f>
        <v>0</v>
      </c>
      <c r="AH99" s="239"/>
      <c r="AI99" s="239"/>
      <c r="AJ99" s="239"/>
      <c r="AK99" s="239"/>
      <c r="AL99" s="239"/>
      <c r="AM99" s="239"/>
      <c r="AN99" s="238">
        <f t="shared" si="0"/>
        <v>0</v>
      </c>
      <c r="AO99" s="239"/>
      <c r="AP99" s="239"/>
      <c r="AQ99" s="85" t="s">
        <v>92</v>
      </c>
      <c r="AR99" s="82"/>
      <c r="AS99" s="86">
        <v>0</v>
      </c>
      <c r="AT99" s="87">
        <f t="shared" si="1"/>
        <v>0</v>
      </c>
      <c r="AU99" s="88">
        <f>'SO 05 - Elektroinstalace ...'!P122</f>
        <v>0</v>
      </c>
      <c r="AV99" s="87">
        <f>'SO 05 - Elektroinstalace ...'!J33</f>
        <v>0</v>
      </c>
      <c r="AW99" s="87">
        <f>'SO 05 - Elektroinstalace ...'!J34</f>
        <v>0</v>
      </c>
      <c r="AX99" s="87">
        <f>'SO 05 - Elektroinstalace ...'!J35</f>
        <v>0</v>
      </c>
      <c r="AY99" s="87">
        <f>'SO 05 - Elektroinstalace ...'!J36</f>
        <v>0</v>
      </c>
      <c r="AZ99" s="87">
        <f>'SO 05 - Elektroinstalace ...'!F33</f>
        <v>0</v>
      </c>
      <c r="BA99" s="87">
        <f>'SO 05 - Elektroinstalace ...'!F34</f>
        <v>0</v>
      </c>
      <c r="BB99" s="87">
        <f>'SO 05 - Elektroinstalace ...'!F35</f>
        <v>0</v>
      </c>
      <c r="BC99" s="87">
        <f>'SO 05 - Elektroinstalace ...'!F36</f>
        <v>0</v>
      </c>
      <c r="BD99" s="89">
        <f>'SO 05 - Elektroinstalace ...'!F37</f>
        <v>0</v>
      </c>
      <c r="BT99" s="91" t="s">
        <v>93</v>
      </c>
      <c r="BV99" s="91" t="s">
        <v>87</v>
      </c>
      <c r="BW99" s="91" t="s">
        <v>107</v>
      </c>
      <c r="BX99" s="91" t="s">
        <v>4</v>
      </c>
      <c r="CL99" s="91" t="s">
        <v>19</v>
      </c>
      <c r="CM99" s="91" t="s">
        <v>95</v>
      </c>
    </row>
    <row r="100" spans="1:91" s="90" customFormat="1" ht="16.5" customHeight="1">
      <c r="A100" s="81" t="s">
        <v>89</v>
      </c>
      <c r="B100" s="82"/>
      <c r="C100" s="83"/>
      <c r="D100" s="237" t="s">
        <v>108</v>
      </c>
      <c r="E100" s="237"/>
      <c r="F100" s="237"/>
      <c r="G100" s="237"/>
      <c r="H100" s="237"/>
      <c r="I100" s="84"/>
      <c r="J100" s="237" t="s">
        <v>109</v>
      </c>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8">
        <f>'SO 06 - Vytápění a chlaze...'!J30</f>
        <v>0</v>
      </c>
      <c r="AH100" s="239"/>
      <c r="AI100" s="239"/>
      <c r="AJ100" s="239"/>
      <c r="AK100" s="239"/>
      <c r="AL100" s="239"/>
      <c r="AM100" s="239"/>
      <c r="AN100" s="238">
        <f t="shared" si="0"/>
        <v>0</v>
      </c>
      <c r="AO100" s="239"/>
      <c r="AP100" s="239"/>
      <c r="AQ100" s="85" t="s">
        <v>92</v>
      </c>
      <c r="AR100" s="82"/>
      <c r="AS100" s="86">
        <v>0</v>
      </c>
      <c r="AT100" s="87">
        <f t="shared" si="1"/>
        <v>0</v>
      </c>
      <c r="AU100" s="88">
        <f>'SO 06 - Vytápění a chlaze...'!P126</f>
        <v>0</v>
      </c>
      <c r="AV100" s="87">
        <f>'SO 06 - Vytápění a chlaze...'!J33</f>
        <v>0</v>
      </c>
      <c r="AW100" s="87">
        <f>'SO 06 - Vytápění a chlaze...'!J34</f>
        <v>0</v>
      </c>
      <c r="AX100" s="87">
        <f>'SO 06 - Vytápění a chlaze...'!J35</f>
        <v>0</v>
      </c>
      <c r="AY100" s="87">
        <f>'SO 06 - Vytápění a chlaze...'!J36</f>
        <v>0</v>
      </c>
      <c r="AZ100" s="87">
        <f>'SO 06 - Vytápění a chlaze...'!F33</f>
        <v>0</v>
      </c>
      <c r="BA100" s="87">
        <f>'SO 06 - Vytápění a chlaze...'!F34</f>
        <v>0</v>
      </c>
      <c r="BB100" s="87">
        <f>'SO 06 - Vytápění a chlaze...'!F35</f>
        <v>0</v>
      </c>
      <c r="BC100" s="87">
        <f>'SO 06 - Vytápění a chlaze...'!F36</f>
        <v>0</v>
      </c>
      <c r="BD100" s="89">
        <f>'SO 06 - Vytápění a chlaze...'!F37</f>
        <v>0</v>
      </c>
      <c r="BT100" s="91" t="s">
        <v>93</v>
      </c>
      <c r="BV100" s="91" t="s">
        <v>87</v>
      </c>
      <c r="BW100" s="91" t="s">
        <v>110</v>
      </c>
      <c r="BX100" s="91" t="s">
        <v>4</v>
      </c>
      <c r="CL100" s="91" t="s">
        <v>19</v>
      </c>
      <c r="CM100" s="91" t="s">
        <v>95</v>
      </c>
    </row>
    <row r="101" spans="1:91" s="90" customFormat="1" ht="16.5" customHeight="1">
      <c r="A101" s="81" t="s">
        <v>89</v>
      </c>
      <c r="B101" s="82"/>
      <c r="C101" s="83"/>
      <c r="D101" s="237" t="s">
        <v>111</v>
      </c>
      <c r="E101" s="237"/>
      <c r="F101" s="237"/>
      <c r="G101" s="237"/>
      <c r="H101" s="237"/>
      <c r="I101" s="84"/>
      <c r="J101" s="237" t="s">
        <v>112</v>
      </c>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8">
        <f>'SO 07 - Vzduchotechnika (...'!J30</f>
        <v>0</v>
      </c>
      <c r="AH101" s="239"/>
      <c r="AI101" s="239"/>
      <c r="AJ101" s="239"/>
      <c r="AK101" s="239"/>
      <c r="AL101" s="239"/>
      <c r="AM101" s="239"/>
      <c r="AN101" s="238">
        <f t="shared" si="0"/>
        <v>0</v>
      </c>
      <c r="AO101" s="239"/>
      <c r="AP101" s="239"/>
      <c r="AQ101" s="85" t="s">
        <v>92</v>
      </c>
      <c r="AR101" s="82"/>
      <c r="AS101" s="86">
        <v>0</v>
      </c>
      <c r="AT101" s="87">
        <f t="shared" si="1"/>
        <v>0</v>
      </c>
      <c r="AU101" s="88">
        <f>'SO 07 - Vzduchotechnika (...'!P123</f>
        <v>0</v>
      </c>
      <c r="AV101" s="87">
        <f>'SO 07 - Vzduchotechnika (...'!J33</f>
        <v>0</v>
      </c>
      <c r="AW101" s="87">
        <f>'SO 07 - Vzduchotechnika (...'!J34</f>
        <v>0</v>
      </c>
      <c r="AX101" s="87">
        <f>'SO 07 - Vzduchotechnika (...'!J35</f>
        <v>0</v>
      </c>
      <c r="AY101" s="87">
        <f>'SO 07 - Vzduchotechnika (...'!J36</f>
        <v>0</v>
      </c>
      <c r="AZ101" s="87">
        <f>'SO 07 - Vzduchotechnika (...'!F33</f>
        <v>0</v>
      </c>
      <c r="BA101" s="87">
        <f>'SO 07 - Vzduchotechnika (...'!F34</f>
        <v>0</v>
      </c>
      <c r="BB101" s="87">
        <f>'SO 07 - Vzduchotechnika (...'!F35</f>
        <v>0</v>
      </c>
      <c r="BC101" s="87">
        <f>'SO 07 - Vzduchotechnika (...'!F36</f>
        <v>0</v>
      </c>
      <c r="BD101" s="89">
        <f>'SO 07 - Vzduchotechnika (...'!F37</f>
        <v>0</v>
      </c>
      <c r="BT101" s="91" t="s">
        <v>93</v>
      </c>
      <c r="BV101" s="91" t="s">
        <v>87</v>
      </c>
      <c r="BW101" s="91" t="s">
        <v>113</v>
      </c>
      <c r="BX101" s="91" t="s">
        <v>4</v>
      </c>
      <c r="CL101" s="91" t="s">
        <v>19</v>
      </c>
      <c r="CM101" s="91" t="s">
        <v>95</v>
      </c>
    </row>
    <row r="102" spans="1:91" s="90" customFormat="1" ht="16.5" customHeight="1">
      <c r="A102" s="81" t="s">
        <v>89</v>
      </c>
      <c r="B102" s="82"/>
      <c r="C102" s="83"/>
      <c r="D102" s="237" t="s">
        <v>114</v>
      </c>
      <c r="E102" s="237"/>
      <c r="F102" s="237"/>
      <c r="G102" s="237"/>
      <c r="H102" s="237"/>
      <c r="I102" s="84"/>
      <c r="J102" s="237" t="s">
        <v>115</v>
      </c>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c r="AG102" s="238">
        <f>'SO 08 - Zdravotně technic...'!J30</f>
        <v>0</v>
      </c>
      <c r="AH102" s="239"/>
      <c r="AI102" s="239"/>
      <c r="AJ102" s="239"/>
      <c r="AK102" s="239"/>
      <c r="AL102" s="239"/>
      <c r="AM102" s="239"/>
      <c r="AN102" s="238">
        <f t="shared" si="0"/>
        <v>0</v>
      </c>
      <c r="AO102" s="239"/>
      <c r="AP102" s="239"/>
      <c r="AQ102" s="85" t="s">
        <v>92</v>
      </c>
      <c r="AR102" s="82"/>
      <c r="AS102" s="86">
        <v>0</v>
      </c>
      <c r="AT102" s="87">
        <f t="shared" si="1"/>
        <v>0</v>
      </c>
      <c r="AU102" s="88">
        <f>'SO 08 - Zdravotně technic...'!P124</f>
        <v>0</v>
      </c>
      <c r="AV102" s="87">
        <f>'SO 08 - Zdravotně technic...'!J33</f>
        <v>0</v>
      </c>
      <c r="AW102" s="87">
        <f>'SO 08 - Zdravotně technic...'!J34</f>
        <v>0</v>
      </c>
      <c r="AX102" s="87">
        <f>'SO 08 - Zdravotně technic...'!J35</f>
        <v>0</v>
      </c>
      <c r="AY102" s="87">
        <f>'SO 08 - Zdravotně technic...'!J36</f>
        <v>0</v>
      </c>
      <c r="AZ102" s="87">
        <f>'SO 08 - Zdravotně technic...'!F33</f>
        <v>0</v>
      </c>
      <c r="BA102" s="87">
        <f>'SO 08 - Zdravotně technic...'!F34</f>
        <v>0</v>
      </c>
      <c r="BB102" s="87">
        <f>'SO 08 - Zdravotně technic...'!F35</f>
        <v>0</v>
      </c>
      <c r="BC102" s="87">
        <f>'SO 08 - Zdravotně technic...'!F36</f>
        <v>0</v>
      </c>
      <c r="BD102" s="89">
        <f>'SO 08 - Zdravotně technic...'!F37</f>
        <v>0</v>
      </c>
      <c r="BT102" s="91" t="s">
        <v>93</v>
      </c>
      <c r="BV102" s="91" t="s">
        <v>87</v>
      </c>
      <c r="BW102" s="91" t="s">
        <v>116</v>
      </c>
      <c r="BX102" s="91" t="s">
        <v>4</v>
      </c>
      <c r="CL102" s="91" t="s">
        <v>19</v>
      </c>
      <c r="CM102" s="91" t="s">
        <v>95</v>
      </c>
    </row>
    <row r="103" spans="1:91" s="90" customFormat="1" ht="16.5" customHeight="1">
      <c r="A103" s="81" t="s">
        <v>89</v>
      </c>
      <c r="B103" s="82"/>
      <c r="C103" s="83"/>
      <c r="D103" s="237" t="s">
        <v>117</v>
      </c>
      <c r="E103" s="237"/>
      <c r="F103" s="237"/>
      <c r="G103" s="237"/>
      <c r="H103" s="237"/>
      <c r="I103" s="84"/>
      <c r="J103" s="237" t="s">
        <v>118</v>
      </c>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8">
        <f>'OST - Ostatní a vedlejší ...'!J30</f>
        <v>0</v>
      </c>
      <c r="AH103" s="239"/>
      <c r="AI103" s="239"/>
      <c r="AJ103" s="239"/>
      <c r="AK103" s="239"/>
      <c r="AL103" s="239"/>
      <c r="AM103" s="239"/>
      <c r="AN103" s="238">
        <f t="shared" si="0"/>
        <v>0</v>
      </c>
      <c r="AO103" s="239"/>
      <c r="AP103" s="239"/>
      <c r="AQ103" s="85" t="s">
        <v>92</v>
      </c>
      <c r="AR103" s="82"/>
      <c r="AS103" s="92">
        <v>0</v>
      </c>
      <c r="AT103" s="93">
        <f t="shared" si="1"/>
        <v>0</v>
      </c>
      <c r="AU103" s="94">
        <f>'OST - Ostatní a vedlejší ...'!P124</f>
        <v>0</v>
      </c>
      <c r="AV103" s="93">
        <f>'OST - Ostatní a vedlejší ...'!J33</f>
        <v>0</v>
      </c>
      <c r="AW103" s="93">
        <f>'OST - Ostatní a vedlejší ...'!J34</f>
        <v>0</v>
      </c>
      <c r="AX103" s="93">
        <f>'OST - Ostatní a vedlejší ...'!J35</f>
        <v>0</v>
      </c>
      <c r="AY103" s="93">
        <f>'OST - Ostatní a vedlejší ...'!J36</f>
        <v>0</v>
      </c>
      <c r="AZ103" s="93">
        <f>'OST - Ostatní a vedlejší ...'!F33</f>
        <v>0</v>
      </c>
      <c r="BA103" s="93">
        <f>'OST - Ostatní a vedlejší ...'!F34</f>
        <v>0</v>
      </c>
      <c r="BB103" s="93">
        <f>'OST - Ostatní a vedlejší ...'!F35</f>
        <v>0</v>
      </c>
      <c r="BC103" s="93">
        <f>'OST - Ostatní a vedlejší ...'!F36</f>
        <v>0</v>
      </c>
      <c r="BD103" s="95">
        <f>'OST - Ostatní a vedlejší ...'!F37</f>
        <v>0</v>
      </c>
      <c r="BT103" s="91" t="s">
        <v>93</v>
      </c>
      <c r="BV103" s="91" t="s">
        <v>87</v>
      </c>
      <c r="BW103" s="91" t="s">
        <v>119</v>
      </c>
      <c r="BX103" s="91" t="s">
        <v>4</v>
      </c>
      <c r="CL103" s="91" t="s">
        <v>19</v>
      </c>
      <c r="CM103" s="91" t="s">
        <v>95</v>
      </c>
    </row>
    <row r="104" spans="1:91" s="35" customFormat="1" ht="30" customHeight="1">
      <c r="B104" s="34"/>
      <c r="AR104" s="34"/>
    </row>
    <row r="105" spans="1:91" s="35" customFormat="1" ht="6.95" customHeight="1">
      <c r="B105" s="48"/>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34"/>
    </row>
  </sheetData>
  <sheetProtection algorithmName="SHA-512" hashValue="DKwckneIF5XhPsDcgN9BWp59aF337RX22ADhfWQKXNaG0DbZ8B+9kTMDSG1i+VsWCMM2hIHf9QWPDViFzNO9YQ==" saltValue="1aW49IGE2feAn7TE1MeE2w==" spinCount="100000" sheet="1" objects="1" scenarios="1"/>
  <mergeCells count="75">
    <mergeCell ref="AR2:BE2"/>
    <mergeCell ref="E20:AJ20"/>
    <mergeCell ref="AK33:AO33"/>
    <mergeCell ref="L33:P33"/>
    <mergeCell ref="W33:AE33"/>
    <mergeCell ref="L32:P32"/>
    <mergeCell ref="BE5:BE34"/>
    <mergeCell ref="K5:AJ5"/>
    <mergeCell ref="K6:AJ6"/>
    <mergeCell ref="E14:AJ14"/>
    <mergeCell ref="E23:AN23"/>
    <mergeCell ref="AK26:AO26"/>
    <mergeCell ref="L28:P28"/>
    <mergeCell ref="W28:AE28"/>
    <mergeCell ref="AK28:AO28"/>
    <mergeCell ref="W29:AE29"/>
    <mergeCell ref="AK35:AO35"/>
    <mergeCell ref="X35:AB35"/>
    <mergeCell ref="W31:AE31"/>
    <mergeCell ref="AK31:AO31"/>
    <mergeCell ref="AK32:AO32"/>
    <mergeCell ref="W32:AE32"/>
    <mergeCell ref="L29:P29"/>
    <mergeCell ref="AK29:AO29"/>
    <mergeCell ref="AK30:AO30"/>
    <mergeCell ref="L30:P30"/>
    <mergeCell ref="W30:AE30"/>
    <mergeCell ref="L31:P31"/>
    <mergeCell ref="AN102:AP102"/>
    <mergeCell ref="AG102:AM102"/>
    <mergeCell ref="D102:H102"/>
    <mergeCell ref="J102:AF102"/>
    <mergeCell ref="AN98:AP98"/>
    <mergeCell ref="AG98:AM98"/>
    <mergeCell ref="D98:H98"/>
    <mergeCell ref="J98:AF98"/>
    <mergeCell ref="AN99:AP99"/>
    <mergeCell ref="AG99:AM99"/>
    <mergeCell ref="D99:H99"/>
    <mergeCell ref="J99:AF99"/>
    <mergeCell ref="J96:AF96"/>
    <mergeCell ref="D96:H96"/>
    <mergeCell ref="AG96:AM96"/>
    <mergeCell ref="AN103:AP103"/>
    <mergeCell ref="AG103:AM103"/>
    <mergeCell ref="D103:H103"/>
    <mergeCell ref="J103:AF103"/>
    <mergeCell ref="AN100:AP100"/>
    <mergeCell ref="AG100:AM100"/>
    <mergeCell ref="D100:H100"/>
    <mergeCell ref="J100:AF100"/>
    <mergeCell ref="AN101:AP101"/>
    <mergeCell ref="AG101:AM101"/>
    <mergeCell ref="D101:H101"/>
    <mergeCell ref="J101:AF101"/>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AG94:AM94"/>
    <mergeCell ref="AN94:AP94"/>
    <mergeCell ref="L85:AJ85"/>
    <mergeCell ref="AM87:AN87"/>
    <mergeCell ref="AM89:AP89"/>
    <mergeCell ref="AS89:AT91"/>
    <mergeCell ref="AM90:AP90"/>
  </mergeCells>
  <hyperlinks>
    <hyperlink ref="A95" location="'SO 01 - Stavební a konstr...'!C2" display="/" xr:uid="{00000000-0004-0000-0000-000000000000}"/>
    <hyperlink ref="A96" location="'SO 02 -  Dopravní řešení ...'!C2" display="/" xr:uid="{00000000-0004-0000-0000-000001000000}"/>
    <hyperlink ref="A97" location="'SO 03 - Gastrotechnologie...'!C2" display="/" xr:uid="{00000000-0004-0000-0000-000002000000}"/>
    <hyperlink ref="A98" location="'SO 04 - Odběrné plynové z...'!C2" display="/" xr:uid="{00000000-0004-0000-0000-000003000000}"/>
    <hyperlink ref="A99" location="'SO 05 - Elektroinstalace ...'!C2" display="/" xr:uid="{00000000-0004-0000-0000-000004000000}"/>
    <hyperlink ref="A100" location="'SO 06 - Vytápění a chlaze...'!C2" display="/" xr:uid="{00000000-0004-0000-0000-000005000000}"/>
    <hyperlink ref="A101" location="'SO 07 - Vzduchotechnika (...'!C2" display="/" xr:uid="{00000000-0004-0000-0000-000006000000}"/>
    <hyperlink ref="A102" location="'SO 08 - Zdravotně technic...'!C2" display="/" xr:uid="{00000000-0004-0000-0000-000007000000}"/>
    <hyperlink ref="A103" location="'OST - Ostatní a vedlejší ...'!C2" display="/" xr:uid="{00000000-0004-0000-0000-000008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7571"/>
  <sheetViews>
    <sheetView showGridLines="0" zoomScaleNormal="10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49" t="s">
        <v>5</v>
      </c>
      <c r="M2" s="250"/>
      <c r="N2" s="250"/>
      <c r="O2" s="250"/>
      <c r="P2" s="250"/>
      <c r="Q2" s="250"/>
      <c r="R2" s="250"/>
      <c r="S2" s="250"/>
      <c r="T2" s="250"/>
      <c r="U2" s="250"/>
      <c r="V2" s="250"/>
      <c r="AT2" s="20" t="s">
        <v>94</v>
      </c>
    </row>
    <row r="3" spans="2:46" ht="6.95" customHeight="1">
      <c r="B3" s="21"/>
      <c r="C3" s="22"/>
      <c r="D3" s="22"/>
      <c r="E3" s="22"/>
      <c r="F3" s="22"/>
      <c r="G3" s="22"/>
      <c r="H3" s="22"/>
      <c r="I3" s="22"/>
      <c r="J3" s="22"/>
      <c r="K3" s="22"/>
      <c r="L3" s="23"/>
      <c r="AT3" s="20" t="s">
        <v>95</v>
      </c>
    </row>
    <row r="4" spans="2:46" ht="24.95" customHeight="1">
      <c r="B4" s="23"/>
      <c r="D4" s="24" t="s">
        <v>120</v>
      </c>
      <c r="L4" s="23"/>
      <c r="M4" s="96" t="s">
        <v>10</v>
      </c>
      <c r="AT4" s="20" t="s">
        <v>3</v>
      </c>
    </row>
    <row r="5" spans="2:46" ht="6.95" customHeight="1">
      <c r="B5" s="23"/>
      <c r="L5" s="23"/>
    </row>
    <row r="6" spans="2:46" ht="12" customHeight="1">
      <c r="B6" s="23"/>
      <c r="D6" s="30" t="s">
        <v>16</v>
      </c>
      <c r="L6" s="23"/>
    </row>
    <row r="7" spans="2:46" ht="16.5" customHeight="1">
      <c r="B7" s="23"/>
      <c r="E7" s="263" t="str">
        <f>'Rekapitulace stavby'!K6</f>
        <v>Rekonstrukce objektu Bubenečského nádraží</v>
      </c>
      <c r="F7" s="264"/>
      <c r="G7" s="264"/>
      <c r="H7" s="264"/>
      <c r="L7" s="23"/>
    </row>
    <row r="8" spans="2:46" s="35" customFormat="1" ht="12" customHeight="1">
      <c r="B8" s="34"/>
      <c r="D8" s="30" t="s">
        <v>121</v>
      </c>
      <c r="L8" s="34"/>
    </row>
    <row r="9" spans="2:46" s="35" customFormat="1" ht="16.5" customHeight="1">
      <c r="B9" s="34"/>
      <c r="E9" s="223" t="s">
        <v>122</v>
      </c>
      <c r="F9" s="262"/>
      <c r="G9" s="262"/>
      <c r="H9" s="262"/>
      <c r="L9" s="34"/>
    </row>
    <row r="10" spans="2:46" s="35" customFormat="1">
      <c r="B10" s="34"/>
      <c r="L10" s="34"/>
    </row>
    <row r="11" spans="2:46" s="35" customFormat="1" ht="12" customHeight="1">
      <c r="B11" s="34"/>
      <c r="D11" s="30" t="s">
        <v>18</v>
      </c>
      <c r="F11" s="28" t="s">
        <v>19</v>
      </c>
      <c r="I11" s="30" t="s">
        <v>20</v>
      </c>
      <c r="J11" s="28" t="s">
        <v>1</v>
      </c>
      <c r="L11" s="34"/>
    </row>
    <row r="12" spans="2:46" s="35" customFormat="1" ht="12" customHeight="1">
      <c r="B12" s="34"/>
      <c r="D12" s="30" t="s">
        <v>22</v>
      </c>
      <c r="F12" s="28" t="s">
        <v>23</v>
      </c>
      <c r="I12" s="30" t="s">
        <v>24</v>
      </c>
      <c r="J12" s="58" t="str">
        <f>'Rekapitulace stavby'!AN8</f>
        <v>8. 3. 2023</v>
      </c>
      <c r="L12" s="34"/>
    </row>
    <row r="13" spans="2:46" s="35" customFormat="1" ht="10.9" customHeight="1">
      <c r="B13" s="34"/>
      <c r="L13" s="34"/>
    </row>
    <row r="14" spans="2:46" s="35" customFormat="1" ht="12" customHeight="1">
      <c r="B14" s="34"/>
      <c r="D14" s="30" t="s">
        <v>30</v>
      </c>
      <c r="I14" s="30" t="s">
        <v>31</v>
      </c>
      <c r="J14" s="28" t="s">
        <v>32</v>
      </c>
      <c r="L14" s="34"/>
    </row>
    <row r="15" spans="2:46" s="35" customFormat="1" ht="18" customHeight="1">
      <c r="B15" s="34"/>
      <c r="E15" s="28" t="s">
        <v>33</v>
      </c>
      <c r="I15" s="30" t="s">
        <v>34</v>
      </c>
      <c r="J15" s="28" t="s">
        <v>1</v>
      </c>
      <c r="L15" s="34"/>
    </row>
    <row r="16" spans="2:46" s="35" customFormat="1" ht="6.95" customHeight="1">
      <c r="B16" s="34"/>
      <c r="L16" s="34"/>
    </row>
    <row r="17" spans="2:12" s="35" customFormat="1" ht="12" customHeight="1">
      <c r="B17" s="34"/>
      <c r="D17" s="30" t="s">
        <v>35</v>
      </c>
      <c r="I17" s="30" t="s">
        <v>31</v>
      </c>
      <c r="J17" s="1" t="str">
        <f>'Rekapitulace stavby'!AN13</f>
        <v>Vyplň údaj</v>
      </c>
      <c r="L17" s="34"/>
    </row>
    <row r="18" spans="2:12" s="35" customFormat="1" ht="18" customHeight="1">
      <c r="B18" s="34"/>
      <c r="E18" s="265" t="str">
        <f>'Rekapitulace stavby'!E14</f>
        <v>Vyplň údaj</v>
      </c>
      <c r="F18" s="266"/>
      <c r="G18" s="266"/>
      <c r="H18" s="266"/>
      <c r="I18" s="30" t="s">
        <v>34</v>
      </c>
      <c r="J18" s="1" t="str">
        <f>'Rekapitulace stavby'!AN14</f>
        <v>Vyplň údaj</v>
      </c>
      <c r="L18" s="34"/>
    </row>
    <row r="19" spans="2:12" s="35" customFormat="1" ht="6.95" customHeight="1">
      <c r="B19" s="34"/>
      <c r="L19" s="34"/>
    </row>
    <row r="20" spans="2:12" s="35" customFormat="1" ht="12" customHeight="1">
      <c r="B20" s="34"/>
      <c r="D20" s="30" t="s">
        <v>37</v>
      </c>
      <c r="I20" s="30" t="s">
        <v>31</v>
      </c>
      <c r="J20" s="28" t="s">
        <v>38</v>
      </c>
      <c r="L20" s="34"/>
    </row>
    <row r="21" spans="2:12" s="35" customFormat="1" ht="18" customHeight="1">
      <c r="B21" s="34"/>
      <c r="E21" s="28" t="s">
        <v>39</v>
      </c>
      <c r="I21" s="30" t="s">
        <v>34</v>
      </c>
      <c r="J21" s="28" t="s">
        <v>40</v>
      </c>
      <c r="L21" s="34"/>
    </row>
    <row r="22" spans="2:12" s="35" customFormat="1" ht="6.95" customHeight="1">
      <c r="B22" s="34"/>
      <c r="L22" s="34"/>
    </row>
    <row r="23" spans="2:12" s="35" customFormat="1" ht="12" customHeight="1">
      <c r="B23" s="34"/>
      <c r="D23" s="30" t="s">
        <v>42</v>
      </c>
      <c r="I23" s="30" t="s">
        <v>31</v>
      </c>
      <c r="J23" s="2" t="s">
        <v>36</v>
      </c>
      <c r="L23" s="34"/>
    </row>
    <row r="24" spans="2:12" s="35" customFormat="1" ht="18" customHeight="1">
      <c r="B24" s="34"/>
      <c r="E24" s="265" t="str">
        <f>'Rekapitulace stavby'!E20</f>
        <v>Vyplň údaj</v>
      </c>
      <c r="F24" s="266"/>
      <c r="G24" s="266"/>
      <c r="H24" s="266"/>
      <c r="I24" s="30" t="s">
        <v>34</v>
      </c>
      <c r="J24" s="2" t="s">
        <v>36</v>
      </c>
      <c r="L24" s="34"/>
    </row>
    <row r="25" spans="2:12" s="35" customFormat="1" ht="6.95" customHeight="1">
      <c r="B25" s="34"/>
      <c r="L25" s="34"/>
    </row>
    <row r="26" spans="2:12" s="35" customFormat="1" ht="12" customHeight="1">
      <c r="B26" s="34"/>
      <c r="D26" s="30" t="s">
        <v>43</v>
      </c>
      <c r="L26" s="34"/>
    </row>
    <row r="27" spans="2:12" s="98" customFormat="1" ht="191.25" customHeight="1">
      <c r="B27" s="97"/>
      <c r="E27" s="258" t="s">
        <v>123</v>
      </c>
      <c r="F27" s="258"/>
      <c r="G27" s="258"/>
      <c r="H27" s="258"/>
      <c r="L27" s="97"/>
    </row>
    <row r="28" spans="2:12" s="35" customFormat="1" ht="6.95" customHeight="1">
      <c r="B28" s="34"/>
      <c r="L28" s="34"/>
    </row>
    <row r="29" spans="2:12" s="35" customFormat="1" ht="6.95" customHeight="1">
      <c r="B29" s="34"/>
      <c r="D29" s="59"/>
      <c r="E29" s="59"/>
      <c r="F29" s="59"/>
      <c r="G29" s="59"/>
      <c r="H29" s="59"/>
      <c r="I29" s="59"/>
      <c r="J29" s="59"/>
      <c r="K29" s="59"/>
      <c r="L29" s="34"/>
    </row>
    <row r="30" spans="2:12" s="35" customFormat="1" ht="25.35" customHeight="1">
      <c r="B30" s="34"/>
      <c r="D30" s="99" t="s">
        <v>45</v>
      </c>
      <c r="J30" s="73">
        <f>ROUND(J145, 2)</f>
        <v>0</v>
      </c>
      <c r="L30" s="34"/>
    </row>
    <row r="31" spans="2:12" s="35" customFormat="1" ht="6.95" customHeight="1">
      <c r="B31" s="34"/>
      <c r="D31" s="59"/>
      <c r="E31" s="59"/>
      <c r="F31" s="59"/>
      <c r="G31" s="59"/>
      <c r="H31" s="59"/>
      <c r="I31" s="59"/>
      <c r="J31" s="59"/>
      <c r="K31" s="59"/>
      <c r="L31" s="34"/>
    </row>
    <row r="32" spans="2:12" s="35" customFormat="1" ht="14.45" customHeight="1">
      <c r="B32" s="34"/>
      <c r="F32" s="38" t="s">
        <v>47</v>
      </c>
      <c r="I32" s="38" t="s">
        <v>46</v>
      </c>
      <c r="J32" s="38" t="s">
        <v>48</v>
      </c>
      <c r="L32" s="34"/>
    </row>
    <row r="33" spans="2:12" s="35" customFormat="1" ht="14.45" customHeight="1">
      <c r="B33" s="34"/>
      <c r="D33" s="61" t="s">
        <v>49</v>
      </c>
      <c r="E33" s="30" t="s">
        <v>50</v>
      </c>
      <c r="F33" s="100">
        <f>ROUND((SUM(BE145:BE7570)),  2)</f>
        <v>0</v>
      </c>
      <c r="I33" s="101">
        <v>0.21</v>
      </c>
      <c r="J33" s="100">
        <f>ROUND(((SUM(BE145:BE7570))*I33),  2)</f>
        <v>0</v>
      </c>
      <c r="L33" s="34"/>
    </row>
    <row r="34" spans="2:12" s="35" customFormat="1" ht="14.45" customHeight="1">
      <c r="B34" s="34"/>
      <c r="E34" s="30" t="s">
        <v>51</v>
      </c>
      <c r="F34" s="100">
        <f>ROUND((SUM(BF145:BF7570)),  2)</f>
        <v>0</v>
      </c>
      <c r="I34" s="101">
        <v>0.15</v>
      </c>
      <c r="J34" s="100">
        <f>ROUND(((SUM(BF145:BF7570))*I34),  2)</f>
        <v>0</v>
      </c>
      <c r="L34" s="34"/>
    </row>
    <row r="35" spans="2:12" s="35" customFormat="1" ht="14.45" hidden="1" customHeight="1">
      <c r="B35" s="34"/>
      <c r="E35" s="30" t="s">
        <v>52</v>
      </c>
      <c r="F35" s="100">
        <f>ROUND((SUM(BG145:BG7570)),  2)</f>
        <v>0</v>
      </c>
      <c r="I35" s="101">
        <v>0.21</v>
      </c>
      <c r="J35" s="100">
        <f>0</f>
        <v>0</v>
      </c>
      <c r="L35" s="34"/>
    </row>
    <row r="36" spans="2:12" s="35" customFormat="1" ht="14.45" hidden="1" customHeight="1">
      <c r="B36" s="34"/>
      <c r="E36" s="30" t="s">
        <v>53</v>
      </c>
      <c r="F36" s="100">
        <f>ROUND((SUM(BH145:BH7570)),  2)</f>
        <v>0</v>
      </c>
      <c r="I36" s="101">
        <v>0.15</v>
      </c>
      <c r="J36" s="100">
        <f>0</f>
        <v>0</v>
      </c>
      <c r="L36" s="34"/>
    </row>
    <row r="37" spans="2:12" s="35" customFormat="1" ht="14.45" hidden="1" customHeight="1">
      <c r="B37" s="34"/>
      <c r="E37" s="30" t="s">
        <v>54</v>
      </c>
      <c r="F37" s="100">
        <f>ROUND((SUM(BI145:BI7570)),  2)</f>
        <v>0</v>
      </c>
      <c r="I37" s="101">
        <v>0</v>
      </c>
      <c r="J37" s="100">
        <f>0</f>
        <v>0</v>
      </c>
      <c r="L37" s="34"/>
    </row>
    <row r="38" spans="2:12" s="35" customFormat="1" ht="6.95" customHeight="1">
      <c r="B38" s="34"/>
      <c r="L38" s="34"/>
    </row>
    <row r="39" spans="2:12" s="35" customFormat="1" ht="25.35" customHeight="1">
      <c r="B39" s="34"/>
      <c r="C39" s="102"/>
      <c r="D39" s="103" t="s">
        <v>55</v>
      </c>
      <c r="E39" s="63"/>
      <c r="F39" s="63"/>
      <c r="G39" s="104" t="s">
        <v>56</v>
      </c>
      <c r="H39" s="105" t="s">
        <v>57</v>
      </c>
      <c r="I39" s="63"/>
      <c r="J39" s="106">
        <f>SUM(J30:J37)</f>
        <v>0</v>
      </c>
      <c r="K39" s="107"/>
      <c r="L39" s="34"/>
    </row>
    <row r="40" spans="2:12" s="35" customFormat="1" ht="14.45" customHeight="1">
      <c r="B40" s="34"/>
      <c r="L40" s="34"/>
    </row>
    <row r="41" spans="2:12" ht="14.45" customHeight="1">
      <c r="B41" s="23"/>
      <c r="L41" s="23"/>
    </row>
    <row r="42" spans="2:12" ht="14.45" customHeight="1">
      <c r="B42" s="23"/>
      <c r="L42" s="23"/>
    </row>
    <row r="43" spans="2:12" ht="14.45" customHeight="1">
      <c r="B43" s="23"/>
      <c r="L43" s="23"/>
    </row>
    <row r="44" spans="2:12" ht="14.45" customHeight="1">
      <c r="B44" s="23"/>
      <c r="L44" s="23"/>
    </row>
    <row r="45" spans="2:12" ht="14.45" customHeight="1">
      <c r="B45" s="23"/>
      <c r="L45" s="23"/>
    </row>
    <row r="46" spans="2:12" ht="14.45" customHeight="1">
      <c r="B46" s="23"/>
      <c r="L46" s="23"/>
    </row>
    <row r="47" spans="2:12" ht="14.45" customHeight="1">
      <c r="B47" s="23"/>
      <c r="L47" s="23"/>
    </row>
    <row r="48" spans="2:12" ht="14.45" customHeight="1">
      <c r="B48" s="23"/>
      <c r="L48" s="23"/>
    </row>
    <row r="49" spans="2:12" ht="14.45" customHeight="1">
      <c r="B49" s="23"/>
      <c r="L49" s="23"/>
    </row>
    <row r="50" spans="2:12" s="35" customFormat="1" ht="14.45" customHeight="1">
      <c r="B50" s="34"/>
      <c r="D50" s="45" t="s">
        <v>58</v>
      </c>
      <c r="E50" s="46"/>
      <c r="F50" s="46"/>
      <c r="G50" s="45" t="s">
        <v>59</v>
      </c>
      <c r="H50" s="46"/>
      <c r="I50" s="46"/>
      <c r="J50" s="46"/>
      <c r="K50" s="46"/>
      <c r="L50" s="34"/>
    </row>
    <row r="51" spans="2:12">
      <c r="B51" s="23"/>
      <c r="L51" s="23"/>
    </row>
    <row r="52" spans="2:12">
      <c r="B52" s="23"/>
      <c r="L52" s="23"/>
    </row>
    <row r="53" spans="2:12">
      <c r="B53" s="23"/>
      <c r="L53" s="23"/>
    </row>
    <row r="54" spans="2:12">
      <c r="B54" s="23"/>
      <c r="L54" s="23"/>
    </row>
    <row r="55" spans="2:12">
      <c r="B55" s="23"/>
      <c r="L55" s="23"/>
    </row>
    <row r="56" spans="2:12">
      <c r="B56" s="23"/>
      <c r="L56" s="23"/>
    </row>
    <row r="57" spans="2:12">
      <c r="B57" s="23"/>
      <c r="L57" s="23"/>
    </row>
    <row r="58" spans="2:12">
      <c r="B58" s="23"/>
      <c r="L58" s="23"/>
    </row>
    <row r="59" spans="2:12">
      <c r="B59" s="23"/>
      <c r="L59" s="23"/>
    </row>
    <row r="60" spans="2:12">
      <c r="B60" s="23"/>
      <c r="L60" s="23"/>
    </row>
    <row r="61" spans="2:12" s="35" customFormat="1" ht="12.75">
      <c r="B61" s="34"/>
      <c r="D61" s="47" t="s">
        <v>60</v>
      </c>
      <c r="E61" s="37"/>
      <c r="F61" s="108" t="s">
        <v>61</v>
      </c>
      <c r="G61" s="47" t="s">
        <v>60</v>
      </c>
      <c r="H61" s="37"/>
      <c r="I61" s="37"/>
      <c r="J61" s="109" t="s">
        <v>61</v>
      </c>
      <c r="K61" s="37"/>
      <c r="L61" s="34"/>
    </row>
    <row r="62" spans="2:12">
      <c r="B62" s="23"/>
      <c r="L62" s="23"/>
    </row>
    <row r="63" spans="2:12">
      <c r="B63" s="23"/>
      <c r="L63" s="23"/>
    </row>
    <row r="64" spans="2:12">
      <c r="B64" s="23"/>
      <c r="L64" s="23"/>
    </row>
    <row r="65" spans="2:12" s="35" customFormat="1" ht="12.75">
      <c r="B65" s="34"/>
      <c r="D65" s="45" t="s">
        <v>62</v>
      </c>
      <c r="E65" s="46"/>
      <c r="F65" s="46"/>
      <c r="G65" s="45" t="s">
        <v>63</v>
      </c>
      <c r="H65" s="46"/>
      <c r="I65" s="46"/>
      <c r="J65" s="46"/>
      <c r="K65" s="46"/>
      <c r="L65" s="34"/>
    </row>
    <row r="66" spans="2:12">
      <c r="B66" s="23"/>
      <c r="L66" s="23"/>
    </row>
    <row r="67" spans="2:12">
      <c r="B67" s="23"/>
      <c r="L67" s="23"/>
    </row>
    <row r="68" spans="2:12">
      <c r="B68" s="23"/>
      <c r="L68" s="23"/>
    </row>
    <row r="69" spans="2:12">
      <c r="B69" s="23"/>
      <c r="L69" s="23"/>
    </row>
    <row r="70" spans="2:12">
      <c r="B70" s="23"/>
      <c r="L70" s="23"/>
    </row>
    <row r="71" spans="2:12">
      <c r="B71" s="23"/>
      <c r="L71" s="23"/>
    </row>
    <row r="72" spans="2:12">
      <c r="B72" s="23"/>
      <c r="L72" s="23"/>
    </row>
    <row r="73" spans="2:12">
      <c r="B73" s="23"/>
      <c r="L73" s="23"/>
    </row>
    <row r="74" spans="2:12">
      <c r="B74" s="23"/>
      <c r="L74" s="23"/>
    </row>
    <row r="75" spans="2:12">
      <c r="B75" s="23"/>
      <c r="L75" s="23"/>
    </row>
    <row r="76" spans="2:12" s="35" customFormat="1" ht="12.75">
      <c r="B76" s="34"/>
      <c r="D76" s="47" t="s">
        <v>60</v>
      </c>
      <c r="E76" s="37"/>
      <c r="F76" s="108" t="s">
        <v>61</v>
      </c>
      <c r="G76" s="47" t="s">
        <v>60</v>
      </c>
      <c r="H76" s="37"/>
      <c r="I76" s="37"/>
      <c r="J76" s="109" t="s">
        <v>61</v>
      </c>
      <c r="K76" s="37"/>
      <c r="L76" s="34"/>
    </row>
    <row r="77" spans="2:12" s="35" customFormat="1" ht="14.45" customHeight="1">
      <c r="B77" s="48"/>
      <c r="C77" s="49"/>
      <c r="D77" s="49"/>
      <c r="E77" s="49"/>
      <c r="F77" s="49"/>
      <c r="G77" s="49"/>
      <c r="H77" s="49"/>
      <c r="I77" s="49"/>
      <c r="J77" s="49"/>
      <c r="K77" s="49"/>
      <c r="L77" s="34"/>
    </row>
    <row r="81" spans="2:47" s="35" customFormat="1" ht="6.95" customHeight="1">
      <c r="B81" s="50"/>
      <c r="C81" s="51"/>
      <c r="D81" s="51"/>
      <c r="E81" s="51"/>
      <c r="F81" s="51"/>
      <c r="G81" s="51"/>
      <c r="H81" s="51"/>
      <c r="I81" s="51"/>
      <c r="J81" s="51"/>
      <c r="K81" s="51"/>
      <c r="L81" s="34"/>
    </row>
    <row r="82" spans="2:47" s="35" customFormat="1" ht="24.95" customHeight="1">
      <c r="B82" s="34"/>
      <c r="C82" s="24" t="s">
        <v>124</v>
      </c>
      <c r="L82" s="34"/>
    </row>
    <row r="83" spans="2:47" s="35" customFormat="1" ht="6.95" customHeight="1">
      <c r="B83" s="34"/>
      <c r="L83" s="34"/>
    </row>
    <row r="84" spans="2:47" s="35" customFormat="1" ht="12" customHeight="1">
      <c r="B84" s="34"/>
      <c r="C84" s="30" t="s">
        <v>16</v>
      </c>
      <c r="L84" s="34"/>
    </row>
    <row r="85" spans="2:47" s="35" customFormat="1" ht="16.5" customHeight="1">
      <c r="B85" s="34"/>
      <c r="E85" s="263" t="str">
        <f>E7</f>
        <v>Rekonstrukce objektu Bubenečského nádraží</v>
      </c>
      <c r="F85" s="264"/>
      <c r="G85" s="264"/>
      <c r="H85" s="264"/>
      <c r="L85" s="34"/>
    </row>
    <row r="86" spans="2:47" s="35" customFormat="1" ht="12" customHeight="1">
      <c r="B86" s="34"/>
      <c r="C86" s="30" t="s">
        <v>121</v>
      </c>
      <c r="L86" s="34"/>
    </row>
    <row r="87" spans="2:47" s="35" customFormat="1" ht="16.5" customHeight="1">
      <c r="B87" s="34"/>
      <c r="E87" s="223" t="str">
        <f>E9</f>
        <v>SO 01 - Stavební a konstrukční část</v>
      </c>
      <c r="F87" s="262"/>
      <c r="G87" s="262"/>
      <c r="H87" s="262"/>
      <c r="L87" s="34"/>
    </row>
    <row r="88" spans="2:47" s="35" customFormat="1" ht="6.95" customHeight="1">
      <c r="B88" s="34"/>
      <c r="L88" s="34"/>
    </row>
    <row r="89" spans="2:47" s="35" customFormat="1" ht="12" customHeight="1">
      <c r="B89" s="34"/>
      <c r="C89" s="30" t="s">
        <v>22</v>
      </c>
      <c r="F89" s="28" t="str">
        <f>F12</f>
        <v>Goetheho č.p. 61 v k.ú. Bubeneč, Praha 6</v>
      </c>
      <c r="I89" s="30" t="s">
        <v>24</v>
      </c>
      <c r="J89" s="58" t="str">
        <f>IF(J12="","",J12)</f>
        <v>8. 3. 2023</v>
      </c>
      <c r="L89" s="34"/>
    </row>
    <row r="90" spans="2:47" s="35" customFormat="1" ht="6.95" customHeight="1">
      <c r="B90" s="34"/>
      <c r="L90" s="34"/>
    </row>
    <row r="91" spans="2:47" s="35" customFormat="1" ht="25.7" customHeight="1">
      <c r="B91" s="34"/>
      <c r="C91" s="30" t="s">
        <v>30</v>
      </c>
      <c r="F91" s="28" t="str">
        <f>E15</f>
        <v>Městská část Praha 6</v>
      </c>
      <c r="I91" s="30" t="s">
        <v>37</v>
      </c>
      <c r="J91" s="32" t="str">
        <f>E21</f>
        <v>ing. arch. Ondřej Tuček</v>
      </c>
      <c r="L91" s="34"/>
    </row>
    <row r="92" spans="2:47" s="35" customFormat="1" ht="25.7" customHeight="1">
      <c r="B92" s="34"/>
      <c r="C92" s="30" t="s">
        <v>35</v>
      </c>
      <c r="F92" s="28" t="str">
        <f>IF(E18="","",E18)</f>
        <v>Vyplň údaj</v>
      </c>
      <c r="I92" s="30" t="s">
        <v>42</v>
      </c>
      <c r="J92" s="32" t="str">
        <f>E24</f>
        <v>Vyplň údaj</v>
      </c>
      <c r="L92" s="34"/>
    </row>
    <row r="93" spans="2:47" s="35" customFormat="1" ht="10.35" customHeight="1">
      <c r="B93" s="34"/>
      <c r="L93" s="34"/>
    </row>
    <row r="94" spans="2:47" s="35" customFormat="1" ht="29.25" customHeight="1">
      <c r="B94" s="34"/>
      <c r="C94" s="110" t="s">
        <v>125</v>
      </c>
      <c r="D94" s="102"/>
      <c r="E94" s="102"/>
      <c r="F94" s="102"/>
      <c r="G94" s="102"/>
      <c r="H94" s="102"/>
      <c r="I94" s="102"/>
      <c r="J94" s="111" t="s">
        <v>126</v>
      </c>
      <c r="K94" s="102"/>
      <c r="L94" s="34"/>
    </row>
    <row r="95" spans="2:47" s="35" customFormat="1" ht="10.35" customHeight="1">
      <c r="B95" s="34"/>
      <c r="L95" s="34"/>
    </row>
    <row r="96" spans="2:47" s="35" customFormat="1" ht="22.9" customHeight="1">
      <c r="B96" s="34"/>
      <c r="C96" s="112" t="s">
        <v>127</v>
      </c>
      <c r="J96" s="73">
        <f>J145</f>
        <v>0</v>
      </c>
      <c r="L96" s="34"/>
      <c r="AU96" s="20" t="s">
        <v>128</v>
      </c>
    </row>
    <row r="97" spans="2:12" s="114" customFormat="1" ht="24.95" customHeight="1">
      <c r="B97" s="113"/>
      <c r="D97" s="115" t="s">
        <v>129</v>
      </c>
      <c r="E97" s="116"/>
      <c r="F97" s="116"/>
      <c r="G97" s="116"/>
      <c r="H97" s="116"/>
      <c r="I97" s="116"/>
      <c r="J97" s="117">
        <f>J146</f>
        <v>0</v>
      </c>
      <c r="L97" s="113"/>
    </row>
    <row r="98" spans="2:12" s="119" customFormat="1" ht="19.899999999999999" customHeight="1">
      <c r="B98" s="118"/>
      <c r="D98" s="120" t="s">
        <v>130</v>
      </c>
      <c r="E98" s="121"/>
      <c r="F98" s="121"/>
      <c r="G98" s="121"/>
      <c r="H98" s="121"/>
      <c r="I98" s="121"/>
      <c r="J98" s="122">
        <f>J147</f>
        <v>0</v>
      </c>
      <c r="L98" s="118"/>
    </row>
    <row r="99" spans="2:12" s="119" customFormat="1" ht="19.899999999999999" customHeight="1">
      <c r="B99" s="118"/>
      <c r="D99" s="120" t="s">
        <v>131</v>
      </c>
      <c r="E99" s="121"/>
      <c r="F99" s="121"/>
      <c r="G99" s="121"/>
      <c r="H99" s="121"/>
      <c r="I99" s="121"/>
      <c r="J99" s="122">
        <f>J341</f>
        <v>0</v>
      </c>
      <c r="L99" s="118"/>
    </row>
    <row r="100" spans="2:12" s="119" customFormat="1" ht="19.899999999999999" customHeight="1">
      <c r="B100" s="118"/>
      <c r="D100" s="120" t="s">
        <v>132</v>
      </c>
      <c r="E100" s="121"/>
      <c r="F100" s="121"/>
      <c r="G100" s="121"/>
      <c r="H100" s="121"/>
      <c r="I100" s="121"/>
      <c r="J100" s="122">
        <f>J399</f>
        <v>0</v>
      </c>
      <c r="L100" s="118"/>
    </row>
    <row r="101" spans="2:12" s="119" customFormat="1" ht="19.899999999999999" customHeight="1">
      <c r="B101" s="118"/>
      <c r="D101" s="120" t="s">
        <v>133</v>
      </c>
      <c r="E101" s="121"/>
      <c r="F101" s="121"/>
      <c r="G101" s="121"/>
      <c r="H101" s="121"/>
      <c r="I101" s="121"/>
      <c r="J101" s="122">
        <f>J693</f>
        <v>0</v>
      </c>
      <c r="L101" s="118"/>
    </row>
    <row r="102" spans="2:12" s="119" customFormat="1" ht="19.899999999999999" customHeight="1">
      <c r="B102" s="118"/>
      <c r="D102" s="120" t="s">
        <v>134</v>
      </c>
      <c r="E102" s="121"/>
      <c r="F102" s="121"/>
      <c r="G102" s="121"/>
      <c r="H102" s="121"/>
      <c r="I102" s="121"/>
      <c r="J102" s="122">
        <f>J788</f>
        <v>0</v>
      </c>
      <c r="L102" s="118"/>
    </row>
    <row r="103" spans="2:12" s="119" customFormat="1" ht="19.899999999999999" customHeight="1">
      <c r="B103" s="118"/>
      <c r="D103" s="120" t="s">
        <v>135</v>
      </c>
      <c r="E103" s="121"/>
      <c r="F103" s="121"/>
      <c r="G103" s="121"/>
      <c r="H103" s="121"/>
      <c r="I103" s="121"/>
      <c r="J103" s="122">
        <f>J2035</f>
        <v>0</v>
      </c>
      <c r="L103" s="118"/>
    </row>
    <row r="104" spans="2:12" s="119" customFormat="1" ht="19.899999999999999" customHeight="1">
      <c r="B104" s="118"/>
      <c r="D104" s="120" t="s">
        <v>136</v>
      </c>
      <c r="E104" s="121"/>
      <c r="F104" s="121"/>
      <c r="G104" s="121"/>
      <c r="H104" s="121"/>
      <c r="I104" s="121"/>
      <c r="J104" s="122">
        <f>J2356</f>
        <v>0</v>
      </c>
      <c r="L104" s="118"/>
    </row>
    <row r="105" spans="2:12" s="119" customFormat="1" ht="19.899999999999999" customHeight="1">
      <c r="B105" s="118"/>
      <c r="D105" s="120" t="s">
        <v>137</v>
      </c>
      <c r="E105" s="121"/>
      <c r="F105" s="121"/>
      <c r="G105" s="121"/>
      <c r="H105" s="121"/>
      <c r="I105" s="121"/>
      <c r="J105" s="122">
        <f>J2367</f>
        <v>0</v>
      </c>
      <c r="L105" s="118"/>
    </row>
    <row r="106" spans="2:12" s="119" customFormat="1" ht="19.899999999999999" customHeight="1">
      <c r="B106" s="118"/>
      <c r="D106" s="120" t="s">
        <v>138</v>
      </c>
      <c r="E106" s="121"/>
      <c r="F106" s="121"/>
      <c r="G106" s="121"/>
      <c r="H106" s="121"/>
      <c r="I106" s="121"/>
      <c r="J106" s="122">
        <f>J2474</f>
        <v>0</v>
      </c>
      <c r="L106" s="118"/>
    </row>
    <row r="107" spans="2:12" s="119" customFormat="1" ht="19.899999999999999" customHeight="1">
      <c r="B107" s="118"/>
      <c r="D107" s="120" t="s">
        <v>139</v>
      </c>
      <c r="E107" s="121"/>
      <c r="F107" s="121"/>
      <c r="G107" s="121"/>
      <c r="H107" s="121"/>
      <c r="I107" s="121"/>
      <c r="J107" s="122">
        <f>J3535</f>
        <v>0</v>
      </c>
      <c r="L107" s="118"/>
    </row>
    <row r="108" spans="2:12" s="119" customFormat="1" ht="19.899999999999999" customHeight="1">
      <c r="B108" s="118"/>
      <c r="D108" s="120" t="s">
        <v>140</v>
      </c>
      <c r="E108" s="121"/>
      <c r="F108" s="121"/>
      <c r="G108" s="121"/>
      <c r="H108" s="121"/>
      <c r="I108" s="121"/>
      <c r="J108" s="122">
        <f>J3572</f>
        <v>0</v>
      </c>
      <c r="L108" s="118"/>
    </row>
    <row r="109" spans="2:12" s="114" customFormat="1" ht="24.95" customHeight="1">
      <c r="B109" s="113"/>
      <c r="D109" s="115" t="s">
        <v>141</v>
      </c>
      <c r="E109" s="116"/>
      <c r="F109" s="116"/>
      <c r="G109" s="116"/>
      <c r="H109" s="116"/>
      <c r="I109" s="116"/>
      <c r="J109" s="117">
        <f>J3575</f>
        <v>0</v>
      </c>
      <c r="L109" s="113"/>
    </row>
    <row r="110" spans="2:12" s="119" customFormat="1" ht="19.899999999999999" customHeight="1">
      <c r="B110" s="118"/>
      <c r="D110" s="120" t="s">
        <v>142</v>
      </c>
      <c r="E110" s="121"/>
      <c r="F110" s="121"/>
      <c r="G110" s="121"/>
      <c r="H110" s="121"/>
      <c r="I110" s="121"/>
      <c r="J110" s="122">
        <f>J3576</f>
        <v>0</v>
      </c>
      <c r="L110" s="118"/>
    </row>
    <row r="111" spans="2:12" s="119" customFormat="1" ht="19.899999999999999" customHeight="1">
      <c r="B111" s="118"/>
      <c r="D111" s="120" t="s">
        <v>143</v>
      </c>
      <c r="E111" s="121"/>
      <c r="F111" s="121"/>
      <c r="G111" s="121"/>
      <c r="H111" s="121"/>
      <c r="I111" s="121"/>
      <c r="J111" s="122">
        <f>J3639</f>
        <v>0</v>
      </c>
      <c r="L111" s="118"/>
    </row>
    <row r="112" spans="2:12" s="119" customFormat="1" ht="19.899999999999999" customHeight="1">
      <c r="B112" s="118"/>
      <c r="D112" s="120" t="s">
        <v>144</v>
      </c>
      <c r="E112" s="121"/>
      <c r="F112" s="121"/>
      <c r="G112" s="121"/>
      <c r="H112" s="121"/>
      <c r="I112" s="121"/>
      <c r="J112" s="122">
        <f>J3798</f>
        <v>0</v>
      </c>
      <c r="L112" s="118"/>
    </row>
    <row r="113" spans="2:12" s="119" customFormat="1" ht="19.899999999999999" customHeight="1">
      <c r="B113" s="118"/>
      <c r="D113" s="120" t="s">
        <v>145</v>
      </c>
      <c r="E113" s="121"/>
      <c r="F113" s="121"/>
      <c r="G113" s="121"/>
      <c r="H113" s="121"/>
      <c r="I113" s="121"/>
      <c r="J113" s="122">
        <f>J5351</f>
        <v>0</v>
      </c>
      <c r="L113" s="118"/>
    </row>
    <row r="114" spans="2:12" s="119" customFormat="1" ht="19.899999999999999" customHeight="1">
      <c r="B114" s="118"/>
      <c r="D114" s="120" t="s">
        <v>146</v>
      </c>
      <c r="E114" s="121"/>
      <c r="F114" s="121"/>
      <c r="G114" s="121"/>
      <c r="H114" s="121"/>
      <c r="I114" s="121"/>
      <c r="J114" s="122">
        <f>J5400</f>
        <v>0</v>
      </c>
      <c r="L114" s="118"/>
    </row>
    <row r="115" spans="2:12" s="119" customFormat="1" ht="19.899999999999999" customHeight="1">
      <c r="B115" s="118"/>
      <c r="D115" s="120" t="s">
        <v>147</v>
      </c>
      <c r="E115" s="121"/>
      <c r="F115" s="121"/>
      <c r="G115" s="121"/>
      <c r="H115" s="121"/>
      <c r="I115" s="121"/>
      <c r="J115" s="122">
        <f>J5666</f>
        <v>0</v>
      </c>
      <c r="L115" s="118"/>
    </row>
    <row r="116" spans="2:12" s="119" customFormat="1" ht="19.899999999999999" customHeight="1">
      <c r="B116" s="118"/>
      <c r="D116" s="120" t="s">
        <v>148</v>
      </c>
      <c r="E116" s="121"/>
      <c r="F116" s="121"/>
      <c r="G116" s="121"/>
      <c r="H116" s="121"/>
      <c r="I116" s="121"/>
      <c r="J116" s="122">
        <f>J5749</f>
        <v>0</v>
      </c>
      <c r="L116" s="118"/>
    </row>
    <row r="117" spans="2:12" s="119" customFormat="1" ht="19.899999999999999" customHeight="1">
      <c r="B117" s="118"/>
      <c r="D117" s="120" t="s">
        <v>149</v>
      </c>
      <c r="E117" s="121"/>
      <c r="F117" s="121"/>
      <c r="G117" s="121"/>
      <c r="H117" s="121"/>
      <c r="I117" s="121"/>
      <c r="J117" s="122">
        <f>J5887</f>
        <v>0</v>
      </c>
      <c r="L117" s="118"/>
    </row>
    <row r="118" spans="2:12" s="119" customFormat="1" ht="19.899999999999999" customHeight="1">
      <c r="B118" s="118"/>
      <c r="D118" s="120" t="s">
        <v>150</v>
      </c>
      <c r="E118" s="121"/>
      <c r="F118" s="121"/>
      <c r="G118" s="121"/>
      <c r="H118" s="121"/>
      <c r="I118" s="121"/>
      <c r="J118" s="122">
        <f>J6006</f>
        <v>0</v>
      </c>
      <c r="L118" s="118"/>
    </row>
    <row r="119" spans="2:12" s="119" customFormat="1" ht="19.899999999999999" customHeight="1">
      <c r="B119" s="118"/>
      <c r="D119" s="120" t="s">
        <v>151</v>
      </c>
      <c r="E119" s="121"/>
      <c r="F119" s="121"/>
      <c r="G119" s="121"/>
      <c r="H119" s="121"/>
      <c r="I119" s="121"/>
      <c r="J119" s="122">
        <f>J6281</f>
        <v>0</v>
      </c>
      <c r="L119" s="118"/>
    </row>
    <row r="120" spans="2:12" s="119" customFormat="1" ht="19.899999999999999" customHeight="1">
      <c r="B120" s="118"/>
      <c r="D120" s="120" t="s">
        <v>152</v>
      </c>
      <c r="E120" s="121"/>
      <c r="F120" s="121"/>
      <c r="G120" s="121"/>
      <c r="H120" s="121"/>
      <c r="I120" s="121"/>
      <c r="J120" s="122">
        <f>J6335</f>
        <v>0</v>
      </c>
      <c r="L120" s="118"/>
    </row>
    <row r="121" spans="2:12" s="119" customFormat="1" ht="19.899999999999999" customHeight="1">
      <c r="B121" s="118"/>
      <c r="D121" s="120" t="s">
        <v>153</v>
      </c>
      <c r="E121" s="121"/>
      <c r="F121" s="121"/>
      <c r="G121" s="121"/>
      <c r="H121" s="121"/>
      <c r="I121" s="121"/>
      <c r="J121" s="122">
        <f>J6465</f>
        <v>0</v>
      </c>
      <c r="L121" s="118"/>
    </row>
    <row r="122" spans="2:12" s="119" customFormat="1" ht="19.899999999999999" customHeight="1">
      <c r="B122" s="118"/>
      <c r="D122" s="120" t="s">
        <v>154</v>
      </c>
      <c r="E122" s="121"/>
      <c r="F122" s="121"/>
      <c r="G122" s="121"/>
      <c r="H122" s="121"/>
      <c r="I122" s="121"/>
      <c r="J122" s="122">
        <f>J6610</f>
        <v>0</v>
      </c>
      <c r="L122" s="118"/>
    </row>
    <row r="123" spans="2:12" s="119" customFormat="1" ht="19.899999999999999" customHeight="1">
      <c r="B123" s="118"/>
      <c r="D123" s="120" t="s">
        <v>155</v>
      </c>
      <c r="E123" s="121"/>
      <c r="F123" s="121"/>
      <c r="G123" s="121"/>
      <c r="H123" s="121"/>
      <c r="I123" s="121"/>
      <c r="J123" s="122">
        <f>J6663</f>
        <v>0</v>
      </c>
      <c r="L123" s="118"/>
    </row>
    <row r="124" spans="2:12" s="119" customFormat="1" ht="19.899999999999999" customHeight="1">
      <c r="B124" s="118"/>
      <c r="D124" s="120" t="s">
        <v>156</v>
      </c>
      <c r="E124" s="121"/>
      <c r="F124" s="121"/>
      <c r="G124" s="121"/>
      <c r="H124" s="121"/>
      <c r="I124" s="121"/>
      <c r="J124" s="122">
        <f>J6881</f>
        <v>0</v>
      </c>
      <c r="L124" s="118"/>
    </row>
    <row r="125" spans="2:12" s="119" customFormat="1" ht="19.899999999999999" customHeight="1">
      <c r="B125" s="118"/>
      <c r="D125" s="120" t="s">
        <v>157</v>
      </c>
      <c r="E125" s="121"/>
      <c r="F125" s="121"/>
      <c r="G125" s="121"/>
      <c r="H125" s="121"/>
      <c r="I125" s="121"/>
      <c r="J125" s="122">
        <f>J7134</f>
        <v>0</v>
      </c>
      <c r="L125" s="118"/>
    </row>
    <row r="126" spans="2:12" s="35" customFormat="1" ht="21.75" customHeight="1">
      <c r="B126" s="34"/>
      <c r="L126" s="34"/>
    </row>
    <row r="127" spans="2:12" s="35" customFormat="1" ht="6.95" customHeight="1">
      <c r="B127" s="48"/>
      <c r="C127" s="49"/>
      <c r="D127" s="49"/>
      <c r="E127" s="49"/>
      <c r="F127" s="49"/>
      <c r="G127" s="49"/>
      <c r="H127" s="49"/>
      <c r="I127" s="49"/>
      <c r="J127" s="49"/>
      <c r="K127" s="49"/>
      <c r="L127" s="34"/>
    </row>
    <row r="131" spans="2:20" s="35" customFormat="1" ht="6.95" customHeight="1">
      <c r="B131" s="50"/>
      <c r="C131" s="51"/>
      <c r="D131" s="51"/>
      <c r="E131" s="51"/>
      <c r="F131" s="51"/>
      <c r="G131" s="51"/>
      <c r="H131" s="51"/>
      <c r="I131" s="51"/>
      <c r="J131" s="51"/>
      <c r="K131" s="51"/>
      <c r="L131" s="34"/>
    </row>
    <row r="132" spans="2:20" s="35" customFormat="1" ht="24.95" customHeight="1">
      <c r="B132" s="34"/>
      <c r="C132" s="24" t="s">
        <v>158</v>
      </c>
      <c r="L132" s="34"/>
    </row>
    <row r="133" spans="2:20" s="35" customFormat="1" ht="6.95" customHeight="1">
      <c r="B133" s="34"/>
      <c r="L133" s="34"/>
    </row>
    <row r="134" spans="2:20" s="35" customFormat="1" ht="12" customHeight="1">
      <c r="B134" s="34"/>
      <c r="C134" s="30" t="s">
        <v>16</v>
      </c>
      <c r="L134" s="34"/>
    </row>
    <row r="135" spans="2:20" s="35" customFormat="1" ht="16.5" customHeight="1">
      <c r="B135" s="34"/>
      <c r="E135" s="263" t="str">
        <f>E7</f>
        <v>Rekonstrukce objektu Bubenečského nádraží</v>
      </c>
      <c r="F135" s="264"/>
      <c r="G135" s="264"/>
      <c r="H135" s="264"/>
      <c r="L135" s="34"/>
    </row>
    <row r="136" spans="2:20" s="35" customFormat="1" ht="12" customHeight="1">
      <c r="B136" s="34"/>
      <c r="C136" s="30" t="s">
        <v>121</v>
      </c>
      <c r="L136" s="34"/>
    </row>
    <row r="137" spans="2:20" s="35" customFormat="1" ht="16.5" customHeight="1">
      <c r="B137" s="34"/>
      <c r="E137" s="223" t="str">
        <f>E9</f>
        <v>SO 01 - Stavební a konstrukční část</v>
      </c>
      <c r="F137" s="262"/>
      <c r="G137" s="262"/>
      <c r="H137" s="262"/>
      <c r="L137" s="34"/>
    </row>
    <row r="138" spans="2:20" s="35" customFormat="1" ht="6.95" customHeight="1">
      <c r="B138" s="34"/>
      <c r="L138" s="34"/>
    </row>
    <row r="139" spans="2:20" s="35" customFormat="1" ht="12" customHeight="1">
      <c r="B139" s="34"/>
      <c r="C139" s="30" t="s">
        <v>22</v>
      </c>
      <c r="F139" s="28" t="str">
        <f>F12</f>
        <v>Goetheho č.p. 61 v k.ú. Bubeneč, Praha 6</v>
      </c>
      <c r="I139" s="30" t="s">
        <v>24</v>
      </c>
      <c r="J139" s="58" t="str">
        <f>IF(J12="","",J12)</f>
        <v>8. 3. 2023</v>
      </c>
      <c r="L139" s="34"/>
    </row>
    <row r="140" spans="2:20" s="35" customFormat="1" ht="6.95" customHeight="1">
      <c r="B140" s="34"/>
      <c r="L140" s="34"/>
    </row>
    <row r="141" spans="2:20" s="35" customFormat="1" ht="25.7" customHeight="1">
      <c r="B141" s="34"/>
      <c r="C141" s="30" t="s">
        <v>30</v>
      </c>
      <c r="F141" s="28" t="str">
        <f>E15</f>
        <v>Městská část Praha 6</v>
      </c>
      <c r="I141" s="30" t="s">
        <v>37</v>
      </c>
      <c r="J141" s="32" t="str">
        <f>E21</f>
        <v>ing. arch. Ondřej Tuček</v>
      </c>
      <c r="L141" s="34"/>
    </row>
    <row r="142" spans="2:20" s="35" customFormat="1" ht="25.7" customHeight="1">
      <c r="B142" s="34"/>
      <c r="C142" s="30" t="s">
        <v>35</v>
      </c>
      <c r="F142" s="28" t="str">
        <f>IF(E18="","",E18)</f>
        <v>Vyplň údaj</v>
      </c>
      <c r="I142" s="30" t="s">
        <v>42</v>
      </c>
      <c r="J142" s="32" t="str">
        <f>E24</f>
        <v>Vyplň údaj</v>
      </c>
      <c r="L142" s="34"/>
    </row>
    <row r="143" spans="2:20" s="35" customFormat="1" ht="10.35" customHeight="1">
      <c r="B143" s="34"/>
      <c r="L143" s="34"/>
    </row>
    <row r="144" spans="2:20" s="127" customFormat="1" ht="29.25" customHeight="1">
      <c r="B144" s="123"/>
      <c r="C144" s="124" t="s">
        <v>159</v>
      </c>
      <c r="D144" s="125" t="s">
        <v>70</v>
      </c>
      <c r="E144" s="125" t="s">
        <v>66</v>
      </c>
      <c r="F144" s="125" t="s">
        <v>67</v>
      </c>
      <c r="G144" s="125" t="s">
        <v>160</v>
      </c>
      <c r="H144" s="125" t="s">
        <v>161</v>
      </c>
      <c r="I144" s="125" t="s">
        <v>162</v>
      </c>
      <c r="J144" s="125" t="s">
        <v>126</v>
      </c>
      <c r="K144" s="126" t="s">
        <v>163</v>
      </c>
      <c r="L144" s="123"/>
      <c r="M144" s="65" t="s">
        <v>1</v>
      </c>
      <c r="N144" s="66" t="s">
        <v>49</v>
      </c>
      <c r="O144" s="66" t="s">
        <v>164</v>
      </c>
      <c r="P144" s="66" t="s">
        <v>165</v>
      </c>
      <c r="Q144" s="66" t="s">
        <v>166</v>
      </c>
      <c r="R144" s="66" t="s">
        <v>167</v>
      </c>
      <c r="S144" s="66" t="s">
        <v>168</v>
      </c>
      <c r="T144" s="67" t="s">
        <v>169</v>
      </c>
    </row>
    <row r="145" spans="2:65" s="35" customFormat="1" ht="22.9" customHeight="1">
      <c r="B145" s="34"/>
      <c r="C145" s="71" t="s">
        <v>170</v>
      </c>
      <c r="J145" s="128">
        <f>BK145</f>
        <v>0</v>
      </c>
      <c r="L145" s="34"/>
      <c r="M145" s="68"/>
      <c r="N145" s="59"/>
      <c r="O145" s="59"/>
      <c r="P145" s="129">
        <f>P146+P3575</f>
        <v>0</v>
      </c>
      <c r="Q145" s="59"/>
      <c r="R145" s="129">
        <f>R146+R3575</f>
        <v>310.29606641999993</v>
      </c>
      <c r="S145" s="59"/>
      <c r="T145" s="130">
        <f>T146+T3575</f>
        <v>326.45829265999998</v>
      </c>
      <c r="AT145" s="20" t="s">
        <v>84</v>
      </c>
      <c r="AU145" s="20" t="s">
        <v>128</v>
      </c>
      <c r="BK145" s="131">
        <f>BK146+BK3575</f>
        <v>0</v>
      </c>
    </row>
    <row r="146" spans="2:65" s="133" customFormat="1" ht="25.9" customHeight="1">
      <c r="B146" s="132"/>
      <c r="D146" s="134" t="s">
        <v>84</v>
      </c>
      <c r="E146" s="135" t="s">
        <v>171</v>
      </c>
      <c r="F146" s="135" t="s">
        <v>172</v>
      </c>
      <c r="J146" s="136">
        <f>BK146</f>
        <v>0</v>
      </c>
      <c r="L146" s="132"/>
      <c r="M146" s="137"/>
      <c r="P146" s="138">
        <f>P147+P341+P399+P693+P788+P2035+P2356+P2367+P2474+P3535+P3572</f>
        <v>0</v>
      </c>
      <c r="R146" s="138">
        <f>R147+R341+R399+R693+R788+R2035+R2356+R2367+R2474+R3535+R3572</f>
        <v>245.93975265999993</v>
      </c>
      <c r="T146" s="139">
        <f>T147+T341+T399+T693+T788+T2035+T2356+T2367+T2474+T3535+T3572</f>
        <v>269.72055119999999</v>
      </c>
      <c r="AR146" s="134" t="s">
        <v>93</v>
      </c>
      <c r="AT146" s="140" t="s">
        <v>84</v>
      </c>
      <c r="AU146" s="140" t="s">
        <v>85</v>
      </c>
      <c r="AY146" s="134" t="s">
        <v>173</v>
      </c>
      <c r="BK146" s="141">
        <f>BK147+BK341+BK399+BK693+BK788+BK2035+BK2356+BK2367+BK2474+BK3535+BK3572</f>
        <v>0</v>
      </c>
    </row>
    <row r="147" spans="2:65" s="133" customFormat="1" ht="22.9" customHeight="1">
      <c r="B147" s="132"/>
      <c r="D147" s="134" t="s">
        <v>84</v>
      </c>
      <c r="E147" s="142" t="s">
        <v>93</v>
      </c>
      <c r="F147" s="142" t="s">
        <v>174</v>
      </c>
      <c r="J147" s="143">
        <f>BK147</f>
        <v>0</v>
      </c>
      <c r="L147" s="132"/>
      <c r="M147" s="137"/>
      <c r="P147" s="138">
        <f>SUM(P148:P340)</f>
        <v>0</v>
      </c>
      <c r="R147" s="138">
        <f>SUM(R148:R340)</f>
        <v>0</v>
      </c>
      <c r="T147" s="139">
        <f>SUM(T148:T340)</f>
        <v>0</v>
      </c>
      <c r="AR147" s="134" t="s">
        <v>93</v>
      </c>
      <c r="AT147" s="140" t="s">
        <v>84</v>
      </c>
      <c r="AU147" s="140" t="s">
        <v>93</v>
      </c>
      <c r="AY147" s="134" t="s">
        <v>173</v>
      </c>
      <c r="BK147" s="141">
        <f>SUM(BK148:BK340)</f>
        <v>0</v>
      </c>
    </row>
    <row r="148" spans="2:65" s="35" customFormat="1" ht="33" customHeight="1">
      <c r="B148" s="34"/>
      <c r="C148" s="144" t="s">
        <v>93</v>
      </c>
      <c r="D148" s="144" t="s">
        <v>175</v>
      </c>
      <c r="E148" s="145" t="s">
        <v>176</v>
      </c>
      <c r="F148" s="146" t="s">
        <v>177</v>
      </c>
      <c r="G148" s="147" t="s">
        <v>178</v>
      </c>
      <c r="H148" s="148">
        <v>24.7</v>
      </c>
      <c r="I148" s="3"/>
      <c r="J148" s="149">
        <f>ROUND(I148*H148,2)</f>
        <v>0</v>
      </c>
      <c r="K148" s="146" t="s">
        <v>179</v>
      </c>
      <c r="L148" s="34"/>
      <c r="M148" s="150" t="s">
        <v>1</v>
      </c>
      <c r="N148" s="151" t="s">
        <v>50</v>
      </c>
      <c r="P148" s="152">
        <f>O148*H148</f>
        <v>0</v>
      </c>
      <c r="Q148" s="152">
        <v>0</v>
      </c>
      <c r="R148" s="152">
        <f>Q148*H148</f>
        <v>0</v>
      </c>
      <c r="S148" s="152">
        <v>0</v>
      </c>
      <c r="T148" s="153">
        <f>S148*H148</f>
        <v>0</v>
      </c>
      <c r="AR148" s="154" t="s">
        <v>180</v>
      </c>
      <c r="AT148" s="154" t="s">
        <v>175</v>
      </c>
      <c r="AU148" s="154" t="s">
        <v>95</v>
      </c>
      <c r="AY148" s="20" t="s">
        <v>173</v>
      </c>
      <c r="BE148" s="155">
        <f>IF(N148="základní",J148,0)</f>
        <v>0</v>
      </c>
      <c r="BF148" s="155">
        <f>IF(N148="snížená",J148,0)</f>
        <v>0</v>
      </c>
      <c r="BG148" s="155">
        <f>IF(N148="zákl. přenesená",J148,0)</f>
        <v>0</v>
      </c>
      <c r="BH148" s="155">
        <f>IF(N148="sníž. přenesená",J148,0)</f>
        <v>0</v>
      </c>
      <c r="BI148" s="155">
        <f>IF(N148="nulová",J148,0)</f>
        <v>0</v>
      </c>
      <c r="BJ148" s="20" t="s">
        <v>93</v>
      </c>
      <c r="BK148" s="155">
        <f>ROUND(I148*H148,2)</f>
        <v>0</v>
      </c>
      <c r="BL148" s="20" t="s">
        <v>180</v>
      </c>
      <c r="BM148" s="154" t="s">
        <v>181</v>
      </c>
    </row>
    <row r="149" spans="2:65" s="35" customFormat="1">
      <c r="B149" s="34"/>
      <c r="D149" s="156" t="s">
        <v>182</v>
      </c>
      <c r="F149" s="157" t="s">
        <v>183</v>
      </c>
      <c r="L149" s="34"/>
      <c r="M149" s="158"/>
      <c r="T149" s="62"/>
      <c r="AT149" s="20" t="s">
        <v>182</v>
      </c>
      <c r="AU149" s="20" t="s">
        <v>95</v>
      </c>
    </row>
    <row r="150" spans="2:65" s="160" customFormat="1">
      <c r="B150" s="159"/>
      <c r="D150" s="161" t="s">
        <v>184</v>
      </c>
      <c r="E150" s="162" t="s">
        <v>1</v>
      </c>
      <c r="F150" s="163" t="s">
        <v>185</v>
      </c>
      <c r="H150" s="162" t="s">
        <v>1</v>
      </c>
      <c r="L150" s="159"/>
      <c r="M150" s="164"/>
      <c r="T150" s="165"/>
      <c r="AT150" s="162" t="s">
        <v>184</v>
      </c>
      <c r="AU150" s="162" t="s">
        <v>95</v>
      </c>
      <c r="AV150" s="160" t="s">
        <v>93</v>
      </c>
      <c r="AW150" s="160" t="s">
        <v>41</v>
      </c>
      <c r="AX150" s="160" t="s">
        <v>85</v>
      </c>
      <c r="AY150" s="162" t="s">
        <v>173</v>
      </c>
    </row>
    <row r="151" spans="2:65" s="160" customFormat="1">
      <c r="B151" s="159"/>
      <c r="D151" s="161" t="s">
        <v>184</v>
      </c>
      <c r="E151" s="162" t="s">
        <v>1</v>
      </c>
      <c r="F151" s="163" t="s">
        <v>186</v>
      </c>
      <c r="H151" s="162" t="s">
        <v>1</v>
      </c>
      <c r="L151" s="159"/>
      <c r="M151" s="164"/>
      <c r="T151" s="165"/>
      <c r="AT151" s="162" t="s">
        <v>184</v>
      </c>
      <c r="AU151" s="162" t="s">
        <v>95</v>
      </c>
      <c r="AV151" s="160" t="s">
        <v>93</v>
      </c>
      <c r="AW151" s="160" t="s">
        <v>41</v>
      </c>
      <c r="AX151" s="160" t="s">
        <v>85</v>
      </c>
      <c r="AY151" s="162" t="s">
        <v>173</v>
      </c>
    </row>
    <row r="152" spans="2:65" s="160" customFormat="1">
      <c r="B152" s="159"/>
      <c r="D152" s="161" t="s">
        <v>184</v>
      </c>
      <c r="E152" s="162" t="s">
        <v>1</v>
      </c>
      <c r="F152" s="163" t="s">
        <v>187</v>
      </c>
      <c r="H152" s="162" t="s">
        <v>1</v>
      </c>
      <c r="L152" s="159"/>
      <c r="M152" s="164"/>
      <c r="T152" s="165"/>
      <c r="AT152" s="162" t="s">
        <v>184</v>
      </c>
      <c r="AU152" s="162" t="s">
        <v>95</v>
      </c>
      <c r="AV152" s="160" t="s">
        <v>93</v>
      </c>
      <c r="AW152" s="160" t="s">
        <v>41</v>
      </c>
      <c r="AX152" s="160" t="s">
        <v>85</v>
      </c>
      <c r="AY152" s="162" t="s">
        <v>173</v>
      </c>
    </row>
    <row r="153" spans="2:65" s="167" customFormat="1">
      <c r="B153" s="166"/>
      <c r="D153" s="161" t="s">
        <v>184</v>
      </c>
      <c r="E153" s="168" t="s">
        <v>1</v>
      </c>
      <c r="F153" s="169" t="s">
        <v>188</v>
      </c>
      <c r="H153" s="170">
        <v>1.78</v>
      </c>
      <c r="L153" s="166"/>
      <c r="M153" s="171"/>
      <c r="T153" s="172"/>
      <c r="AT153" s="168" t="s">
        <v>184</v>
      </c>
      <c r="AU153" s="168" t="s">
        <v>95</v>
      </c>
      <c r="AV153" s="167" t="s">
        <v>95</v>
      </c>
      <c r="AW153" s="167" t="s">
        <v>41</v>
      </c>
      <c r="AX153" s="167" t="s">
        <v>85</v>
      </c>
      <c r="AY153" s="168" t="s">
        <v>173</v>
      </c>
    </row>
    <row r="154" spans="2:65" s="160" customFormat="1">
      <c r="B154" s="159"/>
      <c r="D154" s="161" t="s">
        <v>184</v>
      </c>
      <c r="E154" s="162" t="s">
        <v>1</v>
      </c>
      <c r="F154" s="163" t="s">
        <v>189</v>
      </c>
      <c r="H154" s="162" t="s">
        <v>1</v>
      </c>
      <c r="L154" s="159"/>
      <c r="M154" s="164"/>
      <c r="T154" s="165"/>
      <c r="AT154" s="162" t="s">
        <v>184</v>
      </c>
      <c r="AU154" s="162" t="s">
        <v>95</v>
      </c>
      <c r="AV154" s="160" t="s">
        <v>93</v>
      </c>
      <c r="AW154" s="160" t="s">
        <v>41</v>
      </c>
      <c r="AX154" s="160" t="s">
        <v>85</v>
      </c>
      <c r="AY154" s="162" t="s">
        <v>173</v>
      </c>
    </row>
    <row r="155" spans="2:65" s="167" customFormat="1">
      <c r="B155" s="166"/>
      <c r="D155" s="161" t="s">
        <v>184</v>
      </c>
      <c r="E155" s="168" t="s">
        <v>1</v>
      </c>
      <c r="F155" s="169" t="s">
        <v>190</v>
      </c>
      <c r="H155" s="170">
        <v>1.1499999999999999</v>
      </c>
      <c r="L155" s="166"/>
      <c r="M155" s="171"/>
      <c r="T155" s="172"/>
      <c r="AT155" s="168" t="s">
        <v>184</v>
      </c>
      <c r="AU155" s="168" t="s">
        <v>95</v>
      </c>
      <c r="AV155" s="167" t="s">
        <v>95</v>
      </c>
      <c r="AW155" s="167" t="s">
        <v>41</v>
      </c>
      <c r="AX155" s="167" t="s">
        <v>85</v>
      </c>
      <c r="AY155" s="168" t="s">
        <v>173</v>
      </c>
    </row>
    <row r="156" spans="2:65" s="160" customFormat="1">
      <c r="B156" s="159"/>
      <c r="D156" s="161" t="s">
        <v>184</v>
      </c>
      <c r="E156" s="162" t="s">
        <v>1</v>
      </c>
      <c r="F156" s="163" t="s">
        <v>191</v>
      </c>
      <c r="H156" s="162" t="s">
        <v>1</v>
      </c>
      <c r="L156" s="159"/>
      <c r="M156" s="164"/>
      <c r="T156" s="165"/>
      <c r="AT156" s="162" t="s">
        <v>184</v>
      </c>
      <c r="AU156" s="162" t="s">
        <v>95</v>
      </c>
      <c r="AV156" s="160" t="s">
        <v>93</v>
      </c>
      <c r="AW156" s="160" t="s">
        <v>41</v>
      </c>
      <c r="AX156" s="160" t="s">
        <v>85</v>
      </c>
      <c r="AY156" s="162" t="s">
        <v>173</v>
      </c>
    </row>
    <row r="157" spans="2:65" s="167" customFormat="1">
      <c r="B157" s="166"/>
      <c r="D157" s="161" t="s">
        <v>184</v>
      </c>
      <c r="E157" s="168" t="s">
        <v>1</v>
      </c>
      <c r="F157" s="169" t="s">
        <v>192</v>
      </c>
      <c r="H157" s="170">
        <v>0.6</v>
      </c>
      <c r="L157" s="166"/>
      <c r="M157" s="171"/>
      <c r="T157" s="172"/>
      <c r="AT157" s="168" t="s">
        <v>184</v>
      </c>
      <c r="AU157" s="168" t="s">
        <v>95</v>
      </c>
      <c r="AV157" s="167" t="s">
        <v>95</v>
      </c>
      <c r="AW157" s="167" t="s">
        <v>41</v>
      </c>
      <c r="AX157" s="167" t="s">
        <v>85</v>
      </c>
      <c r="AY157" s="168" t="s">
        <v>173</v>
      </c>
    </row>
    <row r="158" spans="2:65" s="160" customFormat="1">
      <c r="B158" s="159"/>
      <c r="D158" s="161" t="s">
        <v>184</v>
      </c>
      <c r="E158" s="162" t="s">
        <v>1</v>
      </c>
      <c r="F158" s="163" t="s">
        <v>193</v>
      </c>
      <c r="H158" s="162" t="s">
        <v>1</v>
      </c>
      <c r="L158" s="159"/>
      <c r="M158" s="164"/>
      <c r="T158" s="165"/>
      <c r="AT158" s="162" t="s">
        <v>184</v>
      </c>
      <c r="AU158" s="162" t="s">
        <v>95</v>
      </c>
      <c r="AV158" s="160" t="s">
        <v>93</v>
      </c>
      <c r="AW158" s="160" t="s">
        <v>41</v>
      </c>
      <c r="AX158" s="160" t="s">
        <v>85</v>
      </c>
      <c r="AY158" s="162" t="s">
        <v>173</v>
      </c>
    </row>
    <row r="159" spans="2:65" s="167" customFormat="1">
      <c r="B159" s="166"/>
      <c r="D159" s="161" t="s">
        <v>184</v>
      </c>
      <c r="E159" s="168" t="s">
        <v>1</v>
      </c>
      <c r="F159" s="169" t="s">
        <v>194</v>
      </c>
      <c r="H159" s="170">
        <v>0.33</v>
      </c>
      <c r="L159" s="166"/>
      <c r="M159" s="171"/>
      <c r="T159" s="172"/>
      <c r="AT159" s="168" t="s">
        <v>184</v>
      </c>
      <c r="AU159" s="168" t="s">
        <v>95</v>
      </c>
      <c r="AV159" s="167" t="s">
        <v>95</v>
      </c>
      <c r="AW159" s="167" t="s">
        <v>41</v>
      </c>
      <c r="AX159" s="167" t="s">
        <v>85</v>
      </c>
      <c r="AY159" s="168" t="s">
        <v>173</v>
      </c>
    </row>
    <row r="160" spans="2:65" s="160" customFormat="1">
      <c r="B160" s="159"/>
      <c r="D160" s="161" t="s">
        <v>184</v>
      </c>
      <c r="E160" s="162" t="s">
        <v>1</v>
      </c>
      <c r="F160" s="163" t="s">
        <v>195</v>
      </c>
      <c r="H160" s="162" t="s">
        <v>1</v>
      </c>
      <c r="L160" s="159"/>
      <c r="M160" s="164"/>
      <c r="T160" s="165"/>
      <c r="AT160" s="162" t="s">
        <v>184</v>
      </c>
      <c r="AU160" s="162" t="s">
        <v>95</v>
      </c>
      <c r="AV160" s="160" t="s">
        <v>93</v>
      </c>
      <c r="AW160" s="160" t="s">
        <v>41</v>
      </c>
      <c r="AX160" s="160" t="s">
        <v>85</v>
      </c>
      <c r="AY160" s="162" t="s">
        <v>173</v>
      </c>
    </row>
    <row r="161" spans="2:51" s="167" customFormat="1">
      <c r="B161" s="166"/>
      <c r="D161" s="161" t="s">
        <v>184</v>
      </c>
      <c r="E161" s="168" t="s">
        <v>1</v>
      </c>
      <c r="F161" s="169" t="s">
        <v>196</v>
      </c>
      <c r="H161" s="170">
        <v>0.2</v>
      </c>
      <c r="L161" s="166"/>
      <c r="M161" s="171"/>
      <c r="T161" s="172"/>
      <c r="AT161" s="168" t="s">
        <v>184</v>
      </c>
      <c r="AU161" s="168" t="s">
        <v>95</v>
      </c>
      <c r="AV161" s="167" t="s">
        <v>95</v>
      </c>
      <c r="AW161" s="167" t="s">
        <v>41</v>
      </c>
      <c r="AX161" s="167" t="s">
        <v>85</v>
      </c>
      <c r="AY161" s="168" t="s">
        <v>173</v>
      </c>
    </row>
    <row r="162" spans="2:51" s="160" customFormat="1">
      <c r="B162" s="159"/>
      <c r="D162" s="161" t="s">
        <v>184</v>
      </c>
      <c r="E162" s="162" t="s">
        <v>1</v>
      </c>
      <c r="F162" s="163" t="s">
        <v>197</v>
      </c>
      <c r="H162" s="162" t="s">
        <v>1</v>
      </c>
      <c r="L162" s="159"/>
      <c r="M162" s="164"/>
      <c r="T162" s="165"/>
      <c r="AT162" s="162" t="s">
        <v>184</v>
      </c>
      <c r="AU162" s="162" t="s">
        <v>95</v>
      </c>
      <c r="AV162" s="160" t="s">
        <v>93</v>
      </c>
      <c r="AW162" s="160" t="s">
        <v>41</v>
      </c>
      <c r="AX162" s="160" t="s">
        <v>85</v>
      </c>
      <c r="AY162" s="162" t="s">
        <v>173</v>
      </c>
    </row>
    <row r="163" spans="2:51" s="167" customFormat="1">
      <c r="B163" s="166"/>
      <c r="D163" s="161" t="s">
        <v>184</v>
      </c>
      <c r="E163" s="168" t="s">
        <v>1</v>
      </c>
      <c r="F163" s="169" t="s">
        <v>198</v>
      </c>
      <c r="H163" s="170">
        <v>3.35</v>
      </c>
      <c r="L163" s="166"/>
      <c r="M163" s="171"/>
      <c r="T163" s="172"/>
      <c r="AT163" s="168" t="s">
        <v>184</v>
      </c>
      <c r="AU163" s="168" t="s">
        <v>95</v>
      </c>
      <c r="AV163" s="167" t="s">
        <v>95</v>
      </c>
      <c r="AW163" s="167" t="s">
        <v>41</v>
      </c>
      <c r="AX163" s="167" t="s">
        <v>85</v>
      </c>
      <c r="AY163" s="168" t="s">
        <v>173</v>
      </c>
    </row>
    <row r="164" spans="2:51" s="160" customFormat="1">
      <c r="B164" s="159"/>
      <c r="D164" s="161" t="s">
        <v>184</v>
      </c>
      <c r="E164" s="162" t="s">
        <v>1</v>
      </c>
      <c r="F164" s="163" t="s">
        <v>199</v>
      </c>
      <c r="H164" s="162" t="s">
        <v>1</v>
      </c>
      <c r="L164" s="159"/>
      <c r="M164" s="164"/>
      <c r="T164" s="165"/>
      <c r="AT164" s="162" t="s">
        <v>184</v>
      </c>
      <c r="AU164" s="162" t="s">
        <v>95</v>
      </c>
      <c r="AV164" s="160" t="s">
        <v>93</v>
      </c>
      <c r="AW164" s="160" t="s">
        <v>41</v>
      </c>
      <c r="AX164" s="160" t="s">
        <v>85</v>
      </c>
      <c r="AY164" s="162" t="s">
        <v>173</v>
      </c>
    </row>
    <row r="165" spans="2:51" s="167" customFormat="1">
      <c r="B165" s="166"/>
      <c r="D165" s="161" t="s">
        <v>184</v>
      </c>
      <c r="E165" s="168" t="s">
        <v>1</v>
      </c>
      <c r="F165" s="169" t="s">
        <v>200</v>
      </c>
      <c r="H165" s="170">
        <v>0.255</v>
      </c>
      <c r="L165" s="166"/>
      <c r="M165" s="171"/>
      <c r="T165" s="172"/>
      <c r="AT165" s="168" t="s">
        <v>184</v>
      </c>
      <c r="AU165" s="168" t="s">
        <v>95</v>
      </c>
      <c r="AV165" s="167" t="s">
        <v>95</v>
      </c>
      <c r="AW165" s="167" t="s">
        <v>41</v>
      </c>
      <c r="AX165" s="167" t="s">
        <v>85</v>
      </c>
      <c r="AY165" s="168" t="s">
        <v>173</v>
      </c>
    </row>
    <row r="166" spans="2:51" s="160" customFormat="1">
      <c r="B166" s="159"/>
      <c r="D166" s="161" t="s">
        <v>184</v>
      </c>
      <c r="E166" s="162" t="s">
        <v>1</v>
      </c>
      <c r="F166" s="163" t="s">
        <v>201</v>
      </c>
      <c r="H166" s="162" t="s">
        <v>1</v>
      </c>
      <c r="L166" s="159"/>
      <c r="M166" s="164"/>
      <c r="T166" s="165"/>
      <c r="AT166" s="162" t="s">
        <v>184</v>
      </c>
      <c r="AU166" s="162" t="s">
        <v>95</v>
      </c>
      <c r="AV166" s="160" t="s">
        <v>93</v>
      </c>
      <c r="AW166" s="160" t="s">
        <v>41</v>
      </c>
      <c r="AX166" s="160" t="s">
        <v>85</v>
      </c>
      <c r="AY166" s="162" t="s">
        <v>173</v>
      </c>
    </row>
    <row r="167" spans="2:51" s="167" customFormat="1">
      <c r="B167" s="166"/>
      <c r="D167" s="161" t="s">
        <v>184</v>
      </c>
      <c r="E167" s="168" t="s">
        <v>1</v>
      </c>
      <c r="F167" s="169" t="s">
        <v>202</v>
      </c>
      <c r="H167" s="170">
        <v>1.2450000000000001</v>
      </c>
      <c r="L167" s="166"/>
      <c r="M167" s="171"/>
      <c r="T167" s="172"/>
      <c r="AT167" s="168" t="s">
        <v>184</v>
      </c>
      <c r="AU167" s="168" t="s">
        <v>95</v>
      </c>
      <c r="AV167" s="167" t="s">
        <v>95</v>
      </c>
      <c r="AW167" s="167" t="s">
        <v>41</v>
      </c>
      <c r="AX167" s="167" t="s">
        <v>85</v>
      </c>
      <c r="AY167" s="168" t="s">
        <v>173</v>
      </c>
    </row>
    <row r="168" spans="2:51" s="160" customFormat="1">
      <c r="B168" s="159"/>
      <c r="D168" s="161" t="s">
        <v>184</v>
      </c>
      <c r="E168" s="162" t="s">
        <v>1</v>
      </c>
      <c r="F168" s="163" t="s">
        <v>203</v>
      </c>
      <c r="H168" s="162" t="s">
        <v>1</v>
      </c>
      <c r="L168" s="159"/>
      <c r="M168" s="164"/>
      <c r="T168" s="165"/>
      <c r="AT168" s="162" t="s">
        <v>184</v>
      </c>
      <c r="AU168" s="162" t="s">
        <v>95</v>
      </c>
      <c r="AV168" s="160" t="s">
        <v>93</v>
      </c>
      <c r="AW168" s="160" t="s">
        <v>41</v>
      </c>
      <c r="AX168" s="160" t="s">
        <v>85</v>
      </c>
      <c r="AY168" s="162" t="s">
        <v>173</v>
      </c>
    </row>
    <row r="169" spans="2:51" s="167" customFormat="1">
      <c r="B169" s="166"/>
      <c r="D169" s="161" t="s">
        <v>184</v>
      </c>
      <c r="E169" s="168" t="s">
        <v>1</v>
      </c>
      <c r="F169" s="169" t="s">
        <v>204</v>
      </c>
      <c r="H169" s="170">
        <v>0.79</v>
      </c>
      <c r="L169" s="166"/>
      <c r="M169" s="171"/>
      <c r="T169" s="172"/>
      <c r="AT169" s="168" t="s">
        <v>184</v>
      </c>
      <c r="AU169" s="168" t="s">
        <v>95</v>
      </c>
      <c r="AV169" s="167" t="s">
        <v>95</v>
      </c>
      <c r="AW169" s="167" t="s">
        <v>41</v>
      </c>
      <c r="AX169" s="167" t="s">
        <v>85</v>
      </c>
      <c r="AY169" s="168" t="s">
        <v>173</v>
      </c>
    </row>
    <row r="170" spans="2:51" s="160" customFormat="1">
      <c r="B170" s="159"/>
      <c r="D170" s="161" t="s">
        <v>184</v>
      </c>
      <c r="E170" s="162" t="s">
        <v>1</v>
      </c>
      <c r="F170" s="163" t="s">
        <v>205</v>
      </c>
      <c r="H170" s="162" t="s">
        <v>1</v>
      </c>
      <c r="L170" s="159"/>
      <c r="M170" s="164"/>
      <c r="T170" s="165"/>
      <c r="AT170" s="162" t="s">
        <v>184</v>
      </c>
      <c r="AU170" s="162" t="s">
        <v>95</v>
      </c>
      <c r="AV170" s="160" t="s">
        <v>93</v>
      </c>
      <c r="AW170" s="160" t="s">
        <v>41</v>
      </c>
      <c r="AX170" s="160" t="s">
        <v>85</v>
      </c>
      <c r="AY170" s="162" t="s">
        <v>173</v>
      </c>
    </row>
    <row r="171" spans="2:51" s="167" customFormat="1">
      <c r="B171" s="166"/>
      <c r="D171" s="161" t="s">
        <v>184</v>
      </c>
      <c r="E171" s="168" t="s">
        <v>1</v>
      </c>
      <c r="F171" s="169" t="s">
        <v>206</v>
      </c>
      <c r="H171" s="170">
        <v>1.1299999999999999</v>
      </c>
      <c r="L171" s="166"/>
      <c r="M171" s="171"/>
      <c r="T171" s="172"/>
      <c r="AT171" s="168" t="s">
        <v>184</v>
      </c>
      <c r="AU171" s="168" t="s">
        <v>95</v>
      </c>
      <c r="AV171" s="167" t="s">
        <v>95</v>
      </c>
      <c r="AW171" s="167" t="s">
        <v>41</v>
      </c>
      <c r="AX171" s="167" t="s">
        <v>85</v>
      </c>
      <c r="AY171" s="168" t="s">
        <v>173</v>
      </c>
    </row>
    <row r="172" spans="2:51" s="160" customFormat="1">
      <c r="B172" s="159"/>
      <c r="D172" s="161" t="s">
        <v>184</v>
      </c>
      <c r="E172" s="162" t="s">
        <v>1</v>
      </c>
      <c r="F172" s="163" t="s">
        <v>207</v>
      </c>
      <c r="H172" s="162" t="s">
        <v>1</v>
      </c>
      <c r="L172" s="159"/>
      <c r="M172" s="164"/>
      <c r="T172" s="165"/>
      <c r="AT172" s="162" t="s">
        <v>184</v>
      </c>
      <c r="AU172" s="162" t="s">
        <v>95</v>
      </c>
      <c r="AV172" s="160" t="s">
        <v>93</v>
      </c>
      <c r="AW172" s="160" t="s">
        <v>41</v>
      </c>
      <c r="AX172" s="160" t="s">
        <v>85</v>
      </c>
      <c r="AY172" s="162" t="s">
        <v>173</v>
      </c>
    </row>
    <row r="173" spans="2:51" s="167" customFormat="1">
      <c r="B173" s="166"/>
      <c r="D173" s="161" t="s">
        <v>184</v>
      </c>
      <c r="E173" s="168" t="s">
        <v>1</v>
      </c>
      <c r="F173" s="169" t="s">
        <v>208</v>
      </c>
      <c r="H173" s="170">
        <v>1.865</v>
      </c>
      <c r="L173" s="166"/>
      <c r="M173" s="171"/>
      <c r="T173" s="172"/>
      <c r="AT173" s="168" t="s">
        <v>184</v>
      </c>
      <c r="AU173" s="168" t="s">
        <v>95</v>
      </c>
      <c r="AV173" s="167" t="s">
        <v>95</v>
      </c>
      <c r="AW173" s="167" t="s">
        <v>41</v>
      </c>
      <c r="AX173" s="167" t="s">
        <v>85</v>
      </c>
      <c r="AY173" s="168" t="s">
        <v>173</v>
      </c>
    </row>
    <row r="174" spans="2:51" s="160" customFormat="1">
      <c r="B174" s="159"/>
      <c r="D174" s="161" t="s">
        <v>184</v>
      </c>
      <c r="E174" s="162" t="s">
        <v>1</v>
      </c>
      <c r="F174" s="163" t="s">
        <v>209</v>
      </c>
      <c r="H174" s="162" t="s">
        <v>1</v>
      </c>
      <c r="L174" s="159"/>
      <c r="M174" s="164"/>
      <c r="T174" s="165"/>
      <c r="AT174" s="162" t="s">
        <v>184</v>
      </c>
      <c r="AU174" s="162" t="s">
        <v>95</v>
      </c>
      <c r="AV174" s="160" t="s">
        <v>93</v>
      </c>
      <c r="AW174" s="160" t="s">
        <v>41</v>
      </c>
      <c r="AX174" s="160" t="s">
        <v>85</v>
      </c>
      <c r="AY174" s="162" t="s">
        <v>173</v>
      </c>
    </row>
    <row r="175" spans="2:51" s="167" customFormat="1">
      <c r="B175" s="166"/>
      <c r="D175" s="161" t="s">
        <v>184</v>
      </c>
      <c r="E175" s="168" t="s">
        <v>1</v>
      </c>
      <c r="F175" s="169" t="s">
        <v>204</v>
      </c>
      <c r="H175" s="170">
        <v>0.79</v>
      </c>
      <c r="L175" s="166"/>
      <c r="M175" s="171"/>
      <c r="T175" s="172"/>
      <c r="AT175" s="168" t="s">
        <v>184</v>
      </c>
      <c r="AU175" s="168" t="s">
        <v>95</v>
      </c>
      <c r="AV175" s="167" t="s">
        <v>95</v>
      </c>
      <c r="AW175" s="167" t="s">
        <v>41</v>
      </c>
      <c r="AX175" s="167" t="s">
        <v>85</v>
      </c>
      <c r="AY175" s="168" t="s">
        <v>173</v>
      </c>
    </row>
    <row r="176" spans="2:51" s="160" customFormat="1">
      <c r="B176" s="159"/>
      <c r="D176" s="161" t="s">
        <v>184</v>
      </c>
      <c r="E176" s="162" t="s">
        <v>1</v>
      </c>
      <c r="F176" s="163" t="s">
        <v>210</v>
      </c>
      <c r="H176" s="162" t="s">
        <v>1</v>
      </c>
      <c r="L176" s="159"/>
      <c r="M176" s="164"/>
      <c r="T176" s="165"/>
      <c r="AT176" s="162" t="s">
        <v>184</v>
      </c>
      <c r="AU176" s="162" t="s">
        <v>95</v>
      </c>
      <c r="AV176" s="160" t="s">
        <v>93</v>
      </c>
      <c r="AW176" s="160" t="s">
        <v>41</v>
      </c>
      <c r="AX176" s="160" t="s">
        <v>85</v>
      </c>
      <c r="AY176" s="162" t="s">
        <v>173</v>
      </c>
    </row>
    <row r="177" spans="2:51" s="167" customFormat="1">
      <c r="B177" s="166"/>
      <c r="D177" s="161" t="s">
        <v>184</v>
      </c>
      <c r="E177" s="168" t="s">
        <v>1</v>
      </c>
      <c r="F177" s="169" t="s">
        <v>211</v>
      </c>
      <c r="H177" s="170">
        <v>0.51</v>
      </c>
      <c r="L177" s="166"/>
      <c r="M177" s="171"/>
      <c r="T177" s="172"/>
      <c r="AT177" s="168" t="s">
        <v>184</v>
      </c>
      <c r="AU177" s="168" t="s">
        <v>95</v>
      </c>
      <c r="AV177" s="167" t="s">
        <v>95</v>
      </c>
      <c r="AW177" s="167" t="s">
        <v>41</v>
      </c>
      <c r="AX177" s="167" t="s">
        <v>85</v>
      </c>
      <c r="AY177" s="168" t="s">
        <v>173</v>
      </c>
    </row>
    <row r="178" spans="2:51" s="160" customFormat="1">
      <c r="B178" s="159"/>
      <c r="D178" s="161" t="s">
        <v>184</v>
      </c>
      <c r="E178" s="162" t="s">
        <v>1</v>
      </c>
      <c r="F178" s="163" t="s">
        <v>212</v>
      </c>
      <c r="H178" s="162" t="s">
        <v>1</v>
      </c>
      <c r="L178" s="159"/>
      <c r="M178" s="164"/>
      <c r="T178" s="165"/>
      <c r="AT178" s="162" t="s">
        <v>184</v>
      </c>
      <c r="AU178" s="162" t="s">
        <v>95</v>
      </c>
      <c r="AV178" s="160" t="s">
        <v>93</v>
      </c>
      <c r="AW178" s="160" t="s">
        <v>41</v>
      </c>
      <c r="AX178" s="160" t="s">
        <v>85</v>
      </c>
      <c r="AY178" s="162" t="s">
        <v>173</v>
      </c>
    </row>
    <row r="179" spans="2:51" s="167" customFormat="1">
      <c r="B179" s="166"/>
      <c r="D179" s="161" t="s">
        <v>184</v>
      </c>
      <c r="E179" s="168" t="s">
        <v>1</v>
      </c>
      <c r="F179" s="169" t="s">
        <v>213</v>
      </c>
      <c r="H179" s="170">
        <v>1.43</v>
      </c>
      <c r="L179" s="166"/>
      <c r="M179" s="171"/>
      <c r="T179" s="172"/>
      <c r="AT179" s="168" t="s">
        <v>184</v>
      </c>
      <c r="AU179" s="168" t="s">
        <v>95</v>
      </c>
      <c r="AV179" s="167" t="s">
        <v>95</v>
      </c>
      <c r="AW179" s="167" t="s">
        <v>41</v>
      </c>
      <c r="AX179" s="167" t="s">
        <v>85</v>
      </c>
      <c r="AY179" s="168" t="s">
        <v>173</v>
      </c>
    </row>
    <row r="180" spans="2:51" s="160" customFormat="1">
      <c r="B180" s="159"/>
      <c r="D180" s="161" t="s">
        <v>184</v>
      </c>
      <c r="E180" s="162" t="s">
        <v>1</v>
      </c>
      <c r="F180" s="163" t="s">
        <v>214</v>
      </c>
      <c r="H180" s="162" t="s">
        <v>1</v>
      </c>
      <c r="L180" s="159"/>
      <c r="M180" s="164"/>
      <c r="T180" s="165"/>
      <c r="AT180" s="162" t="s">
        <v>184</v>
      </c>
      <c r="AU180" s="162" t="s">
        <v>95</v>
      </c>
      <c r="AV180" s="160" t="s">
        <v>93</v>
      </c>
      <c r="AW180" s="160" t="s">
        <v>41</v>
      </c>
      <c r="AX180" s="160" t="s">
        <v>85</v>
      </c>
      <c r="AY180" s="162" t="s">
        <v>173</v>
      </c>
    </row>
    <row r="181" spans="2:51" s="167" customFormat="1">
      <c r="B181" s="166"/>
      <c r="D181" s="161" t="s">
        <v>184</v>
      </c>
      <c r="E181" s="168" t="s">
        <v>1</v>
      </c>
      <c r="F181" s="169" t="s">
        <v>215</v>
      </c>
      <c r="H181" s="170">
        <v>1.0549999999999999</v>
      </c>
      <c r="L181" s="166"/>
      <c r="M181" s="171"/>
      <c r="T181" s="172"/>
      <c r="AT181" s="168" t="s">
        <v>184</v>
      </c>
      <c r="AU181" s="168" t="s">
        <v>95</v>
      </c>
      <c r="AV181" s="167" t="s">
        <v>95</v>
      </c>
      <c r="AW181" s="167" t="s">
        <v>41</v>
      </c>
      <c r="AX181" s="167" t="s">
        <v>85</v>
      </c>
      <c r="AY181" s="168" t="s">
        <v>173</v>
      </c>
    </row>
    <row r="182" spans="2:51" s="160" customFormat="1">
      <c r="B182" s="159"/>
      <c r="D182" s="161" t="s">
        <v>184</v>
      </c>
      <c r="E182" s="162" t="s">
        <v>1</v>
      </c>
      <c r="F182" s="163" t="s">
        <v>216</v>
      </c>
      <c r="H182" s="162" t="s">
        <v>1</v>
      </c>
      <c r="L182" s="159"/>
      <c r="M182" s="164"/>
      <c r="T182" s="165"/>
      <c r="AT182" s="162" t="s">
        <v>184</v>
      </c>
      <c r="AU182" s="162" t="s">
        <v>95</v>
      </c>
      <c r="AV182" s="160" t="s">
        <v>93</v>
      </c>
      <c r="AW182" s="160" t="s">
        <v>41</v>
      </c>
      <c r="AX182" s="160" t="s">
        <v>85</v>
      </c>
      <c r="AY182" s="162" t="s">
        <v>173</v>
      </c>
    </row>
    <row r="183" spans="2:51" s="167" customFormat="1">
      <c r="B183" s="166"/>
      <c r="D183" s="161" t="s">
        <v>184</v>
      </c>
      <c r="E183" s="168" t="s">
        <v>1</v>
      </c>
      <c r="F183" s="169" t="s">
        <v>217</v>
      </c>
      <c r="H183" s="170">
        <v>3.7650000000000001</v>
      </c>
      <c r="L183" s="166"/>
      <c r="M183" s="171"/>
      <c r="T183" s="172"/>
      <c r="AT183" s="168" t="s">
        <v>184</v>
      </c>
      <c r="AU183" s="168" t="s">
        <v>95</v>
      </c>
      <c r="AV183" s="167" t="s">
        <v>95</v>
      </c>
      <c r="AW183" s="167" t="s">
        <v>41</v>
      </c>
      <c r="AX183" s="167" t="s">
        <v>85</v>
      </c>
      <c r="AY183" s="168" t="s">
        <v>173</v>
      </c>
    </row>
    <row r="184" spans="2:51" s="160" customFormat="1">
      <c r="B184" s="159"/>
      <c r="D184" s="161" t="s">
        <v>184</v>
      </c>
      <c r="E184" s="162" t="s">
        <v>1</v>
      </c>
      <c r="F184" s="163" t="s">
        <v>218</v>
      </c>
      <c r="H184" s="162" t="s">
        <v>1</v>
      </c>
      <c r="L184" s="159"/>
      <c r="M184" s="164"/>
      <c r="T184" s="165"/>
      <c r="AT184" s="162" t="s">
        <v>184</v>
      </c>
      <c r="AU184" s="162" t="s">
        <v>95</v>
      </c>
      <c r="AV184" s="160" t="s">
        <v>93</v>
      </c>
      <c r="AW184" s="160" t="s">
        <v>41</v>
      </c>
      <c r="AX184" s="160" t="s">
        <v>85</v>
      </c>
      <c r="AY184" s="162" t="s">
        <v>173</v>
      </c>
    </row>
    <row r="185" spans="2:51" s="167" customFormat="1">
      <c r="B185" s="166"/>
      <c r="D185" s="161" t="s">
        <v>184</v>
      </c>
      <c r="E185" s="168" t="s">
        <v>1</v>
      </c>
      <c r="F185" s="169" t="s">
        <v>219</v>
      </c>
      <c r="H185" s="170">
        <v>1.41</v>
      </c>
      <c r="L185" s="166"/>
      <c r="M185" s="171"/>
      <c r="T185" s="172"/>
      <c r="AT185" s="168" t="s">
        <v>184</v>
      </c>
      <c r="AU185" s="168" t="s">
        <v>95</v>
      </c>
      <c r="AV185" s="167" t="s">
        <v>95</v>
      </c>
      <c r="AW185" s="167" t="s">
        <v>41</v>
      </c>
      <c r="AX185" s="167" t="s">
        <v>85</v>
      </c>
      <c r="AY185" s="168" t="s">
        <v>173</v>
      </c>
    </row>
    <row r="186" spans="2:51" s="160" customFormat="1">
      <c r="B186" s="159"/>
      <c r="D186" s="161" t="s">
        <v>184</v>
      </c>
      <c r="E186" s="162" t="s">
        <v>1</v>
      </c>
      <c r="F186" s="163" t="s">
        <v>220</v>
      </c>
      <c r="H186" s="162" t="s">
        <v>1</v>
      </c>
      <c r="L186" s="159"/>
      <c r="M186" s="164"/>
      <c r="T186" s="165"/>
      <c r="AT186" s="162" t="s">
        <v>184</v>
      </c>
      <c r="AU186" s="162" t="s">
        <v>95</v>
      </c>
      <c r="AV186" s="160" t="s">
        <v>93</v>
      </c>
      <c r="AW186" s="160" t="s">
        <v>41</v>
      </c>
      <c r="AX186" s="160" t="s">
        <v>85</v>
      </c>
      <c r="AY186" s="162" t="s">
        <v>173</v>
      </c>
    </row>
    <row r="187" spans="2:51" s="167" customFormat="1">
      <c r="B187" s="166"/>
      <c r="D187" s="161" t="s">
        <v>184</v>
      </c>
      <c r="E187" s="168" t="s">
        <v>1</v>
      </c>
      <c r="F187" s="169" t="s">
        <v>221</v>
      </c>
      <c r="H187" s="170">
        <v>0.95</v>
      </c>
      <c r="L187" s="166"/>
      <c r="M187" s="171"/>
      <c r="T187" s="172"/>
      <c r="AT187" s="168" t="s">
        <v>184</v>
      </c>
      <c r="AU187" s="168" t="s">
        <v>95</v>
      </c>
      <c r="AV187" s="167" t="s">
        <v>95</v>
      </c>
      <c r="AW187" s="167" t="s">
        <v>41</v>
      </c>
      <c r="AX187" s="167" t="s">
        <v>85</v>
      </c>
      <c r="AY187" s="168" t="s">
        <v>173</v>
      </c>
    </row>
    <row r="188" spans="2:51" s="160" customFormat="1">
      <c r="B188" s="159"/>
      <c r="D188" s="161" t="s">
        <v>184</v>
      </c>
      <c r="E188" s="162" t="s">
        <v>1</v>
      </c>
      <c r="F188" s="163" t="s">
        <v>222</v>
      </c>
      <c r="H188" s="162" t="s">
        <v>1</v>
      </c>
      <c r="L188" s="159"/>
      <c r="M188" s="164"/>
      <c r="T188" s="165"/>
      <c r="AT188" s="162" t="s">
        <v>184</v>
      </c>
      <c r="AU188" s="162" t="s">
        <v>95</v>
      </c>
      <c r="AV188" s="160" t="s">
        <v>93</v>
      </c>
      <c r="AW188" s="160" t="s">
        <v>41</v>
      </c>
      <c r="AX188" s="160" t="s">
        <v>85</v>
      </c>
      <c r="AY188" s="162" t="s">
        <v>173</v>
      </c>
    </row>
    <row r="189" spans="2:51" s="167" customFormat="1">
      <c r="B189" s="166"/>
      <c r="D189" s="161" t="s">
        <v>184</v>
      </c>
      <c r="E189" s="168" t="s">
        <v>1</v>
      </c>
      <c r="F189" s="169" t="s">
        <v>223</v>
      </c>
      <c r="H189" s="170">
        <v>1.05</v>
      </c>
      <c r="L189" s="166"/>
      <c r="M189" s="171"/>
      <c r="T189" s="172"/>
      <c r="AT189" s="168" t="s">
        <v>184</v>
      </c>
      <c r="AU189" s="168" t="s">
        <v>95</v>
      </c>
      <c r="AV189" s="167" t="s">
        <v>95</v>
      </c>
      <c r="AW189" s="167" t="s">
        <v>41</v>
      </c>
      <c r="AX189" s="167" t="s">
        <v>85</v>
      </c>
      <c r="AY189" s="168" t="s">
        <v>173</v>
      </c>
    </row>
    <row r="190" spans="2:51" s="160" customFormat="1">
      <c r="B190" s="159"/>
      <c r="D190" s="161" t="s">
        <v>184</v>
      </c>
      <c r="E190" s="162" t="s">
        <v>1</v>
      </c>
      <c r="F190" s="163" t="s">
        <v>224</v>
      </c>
      <c r="H190" s="162" t="s">
        <v>1</v>
      </c>
      <c r="L190" s="159"/>
      <c r="M190" s="164"/>
      <c r="T190" s="165"/>
      <c r="AT190" s="162" t="s">
        <v>184</v>
      </c>
      <c r="AU190" s="162" t="s">
        <v>95</v>
      </c>
      <c r="AV190" s="160" t="s">
        <v>93</v>
      </c>
      <c r="AW190" s="160" t="s">
        <v>41</v>
      </c>
      <c r="AX190" s="160" t="s">
        <v>85</v>
      </c>
      <c r="AY190" s="162" t="s">
        <v>173</v>
      </c>
    </row>
    <row r="191" spans="2:51" s="167" customFormat="1">
      <c r="B191" s="166"/>
      <c r="D191" s="161" t="s">
        <v>184</v>
      </c>
      <c r="E191" s="168" t="s">
        <v>1</v>
      </c>
      <c r="F191" s="169" t="s">
        <v>225</v>
      </c>
      <c r="H191" s="170">
        <v>0.28000000000000003</v>
      </c>
      <c r="L191" s="166"/>
      <c r="M191" s="171"/>
      <c r="T191" s="172"/>
      <c r="AT191" s="168" t="s">
        <v>184</v>
      </c>
      <c r="AU191" s="168" t="s">
        <v>95</v>
      </c>
      <c r="AV191" s="167" t="s">
        <v>95</v>
      </c>
      <c r="AW191" s="167" t="s">
        <v>41</v>
      </c>
      <c r="AX191" s="167" t="s">
        <v>85</v>
      </c>
      <c r="AY191" s="168" t="s">
        <v>173</v>
      </c>
    </row>
    <row r="192" spans="2:51" s="160" customFormat="1">
      <c r="B192" s="159"/>
      <c r="D192" s="161" t="s">
        <v>184</v>
      </c>
      <c r="E192" s="162" t="s">
        <v>1</v>
      </c>
      <c r="F192" s="163" t="s">
        <v>226</v>
      </c>
      <c r="H192" s="162" t="s">
        <v>1</v>
      </c>
      <c r="L192" s="159"/>
      <c r="M192" s="164"/>
      <c r="T192" s="165"/>
      <c r="AT192" s="162" t="s">
        <v>184</v>
      </c>
      <c r="AU192" s="162" t="s">
        <v>95</v>
      </c>
      <c r="AV192" s="160" t="s">
        <v>93</v>
      </c>
      <c r="AW192" s="160" t="s">
        <v>41</v>
      </c>
      <c r="AX192" s="160" t="s">
        <v>85</v>
      </c>
      <c r="AY192" s="162" t="s">
        <v>173</v>
      </c>
    </row>
    <row r="193" spans="2:65" s="167" customFormat="1">
      <c r="B193" s="166"/>
      <c r="D193" s="161" t="s">
        <v>184</v>
      </c>
      <c r="E193" s="168" t="s">
        <v>1</v>
      </c>
      <c r="F193" s="169" t="s">
        <v>227</v>
      </c>
      <c r="H193" s="170">
        <v>0.15</v>
      </c>
      <c r="L193" s="166"/>
      <c r="M193" s="171"/>
      <c r="T193" s="172"/>
      <c r="AT193" s="168" t="s">
        <v>184</v>
      </c>
      <c r="AU193" s="168" t="s">
        <v>95</v>
      </c>
      <c r="AV193" s="167" t="s">
        <v>95</v>
      </c>
      <c r="AW193" s="167" t="s">
        <v>41</v>
      </c>
      <c r="AX193" s="167" t="s">
        <v>85</v>
      </c>
      <c r="AY193" s="168" t="s">
        <v>173</v>
      </c>
    </row>
    <row r="194" spans="2:65" s="160" customFormat="1">
      <c r="B194" s="159"/>
      <c r="D194" s="161" t="s">
        <v>184</v>
      </c>
      <c r="E194" s="162" t="s">
        <v>1</v>
      </c>
      <c r="F194" s="163" t="s">
        <v>228</v>
      </c>
      <c r="H194" s="162" t="s">
        <v>1</v>
      </c>
      <c r="L194" s="159"/>
      <c r="M194" s="164"/>
      <c r="T194" s="165"/>
      <c r="AT194" s="162" t="s">
        <v>184</v>
      </c>
      <c r="AU194" s="162" t="s">
        <v>95</v>
      </c>
      <c r="AV194" s="160" t="s">
        <v>93</v>
      </c>
      <c r="AW194" s="160" t="s">
        <v>41</v>
      </c>
      <c r="AX194" s="160" t="s">
        <v>85</v>
      </c>
      <c r="AY194" s="162" t="s">
        <v>173</v>
      </c>
    </row>
    <row r="195" spans="2:65" s="167" customFormat="1">
      <c r="B195" s="166"/>
      <c r="D195" s="161" t="s">
        <v>184</v>
      </c>
      <c r="E195" s="168" t="s">
        <v>1</v>
      </c>
      <c r="F195" s="169" t="s">
        <v>229</v>
      </c>
      <c r="H195" s="170">
        <v>0.26500000000000001</v>
      </c>
      <c r="L195" s="166"/>
      <c r="M195" s="171"/>
      <c r="T195" s="172"/>
      <c r="AT195" s="168" t="s">
        <v>184</v>
      </c>
      <c r="AU195" s="168" t="s">
        <v>95</v>
      </c>
      <c r="AV195" s="167" t="s">
        <v>95</v>
      </c>
      <c r="AW195" s="167" t="s">
        <v>41</v>
      </c>
      <c r="AX195" s="167" t="s">
        <v>85</v>
      </c>
      <c r="AY195" s="168" t="s">
        <v>173</v>
      </c>
    </row>
    <row r="196" spans="2:65" s="160" customFormat="1">
      <c r="B196" s="159"/>
      <c r="D196" s="161" t="s">
        <v>184</v>
      </c>
      <c r="E196" s="162" t="s">
        <v>1</v>
      </c>
      <c r="F196" s="163" t="s">
        <v>230</v>
      </c>
      <c r="H196" s="162" t="s">
        <v>1</v>
      </c>
      <c r="L196" s="159"/>
      <c r="M196" s="164"/>
      <c r="T196" s="165"/>
      <c r="AT196" s="162" t="s">
        <v>184</v>
      </c>
      <c r="AU196" s="162" t="s">
        <v>95</v>
      </c>
      <c r="AV196" s="160" t="s">
        <v>93</v>
      </c>
      <c r="AW196" s="160" t="s">
        <v>41</v>
      </c>
      <c r="AX196" s="160" t="s">
        <v>85</v>
      </c>
      <c r="AY196" s="162" t="s">
        <v>173</v>
      </c>
    </row>
    <row r="197" spans="2:65" s="167" customFormat="1">
      <c r="B197" s="166"/>
      <c r="D197" s="161" t="s">
        <v>184</v>
      </c>
      <c r="E197" s="168" t="s">
        <v>1</v>
      </c>
      <c r="F197" s="169" t="s">
        <v>231</v>
      </c>
      <c r="H197" s="170">
        <v>0.35</v>
      </c>
      <c r="L197" s="166"/>
      <c r="M197" s="171"/>
      <c r="T197" s="172"/>
      <c r="AT197" s="168" t="s">
        <v>184</v>
      </c>
      <c r="AU197" s="168" t="s">
        <v>95</v>
      </c>
      <c r="AV197" s="167" t="s">
        <v>95</v>
      </c>
      <c r="AW197" s="167" t="s">
        <v>41</v>
      </c>
      <c r="AX197" s="167" t="s">
        <v>85</v>
      </c>
      <c r="AY197" s="168" t="s">
        <v>173</v>
      </c>
    </row>
    <row r="198" spans="2:65" s="174" customFormat="1">
      <c r="B198" s="173"/>
      <c r="D198" s="161" t="s">
        <v>184</v>
      </c>
      <c r="E198" s="175" t="s">
        <v>1</v>
      </c>
      <c r="F198" s="176" t="s">
        <v>232</v>
      </c>
      <c r="H198" s="177">
        <v>24.7</v>
      </c>
      <c r="L198" s="173"/>
      <c r="M198" s="178"/>
      <c r="T198" s="179"/>
      <c r="AT198" s="175" t="s">
        <v>184</v>
      </c>
      <c r="AU198" s="175" t="s">
        <v>95</v>
      </c>
      <c r="AV198" s="174" t="s">
        <v>180</v>
      </c>
      <c r="AW198" s="174" t="s">
        <v>41</v>
      </c>
      <c r="AX198" s="174" t="s">
        <v>93</v>
      </c>
      <c r="AY198" s="175" t="s">
        <v>173</v>
      </c>
    </row>
    <row r="199" spans="2:65" s="35" customFormat="1" ht="37.9" customHeight="1">
      <c r="B199" s="34"/>
      <c r="C199" s="144" t="s">
        <v>95</v>
      </c>
      <c r="D199" s="144" t="s">
        <v>175</v>
      </c>
      <c r="E199" s="145" t="s">
        <v>233</v>
      </c>
      <c r="F199" s="146" t="s">
        <v>234</v>
      </c>
      <c r="G199" s="147" t="s">
        <v>178</v>
      </c>
      <c r="H199" s="148">
        <v>22.763000000000002</v>
      </c>
      <c r="I199" s="3"/>
      <c r="J199" s="149">
        <f>ROUND(I199*H199,2)</f>
        <v>0</v>
      </c>
      <c r="K199" s="146" t="s">
        <v>179</v>
      </c>
      <c r="L199" s="34"/>
      <c r="M199" s="150" t="s">
        <v>1</v>
      </c>
      <c r="N199" s="151" t="s">
        <v>50</v>
      </c>
      <c r="P199" s="152">
        <f>O199*H199</f>
        <v>0</v>
      </c>
      <c r="Q199" s="152">
        <v>0</v>
      </c>
      <c r="R199" s="152">
        <f>Q199*H199</f>
        <v>0</v>
      </c>
      <c r="S199" s="152">
        <v>0</v>
      </c>
      <c r="T199" s="153">
        <f>S199*H199</f>
        <v>0</v>
      </c>
      <c r="AR199" s="154" t="s">
        <v>180</v>
      </c>
      <c r="AT199" s="154" t="s">
        <v>175</v>
      </c>
      <c r="AU199" s="154" t="s">
        <v>95</v>
      </c>
      <c r="AY199" s="20" t="s">
        <v>173</v>
      </c>
      <c r="BE199" s="155">
        <f>IF(N199="základní",J199,0)</f>
        <v>0</v>
      </c>
      <c r="BF199" s="155">
        <f>IF(N199="snížená",J199,0)</f>
        <v>0</v>
      </c>
      <c r="BG199" s="155">
        <f>IF(N199="zákl. přenesená",J199,0)</f>
        <v>0</v>
      </c>
      <c r="BH199" s="155">
        <f>IF(N199="sníž. přenesená",J199,0)</f>
        <v>0</v>
      </c>
      <c r="BI199" s="155">
        <f>IF(N199="nulová",J199,0)</f>
        <v>0</v>
      </c>
      <c r="BJ199" s="20" t="s">
        <v>93</v>
      </c>
      <c r="BK199" s="155">
        <f>ROUND(I199*H199,2)</f>
        <v>0</v>
      </c>
      <c r="BL199" s="20" t="s">
        <v>180</v>
      </c>
      <c r="BM199" s="154" t="s">
        <v>235</v>
      </c>
    </row>
    <row r="200" spans="2:65" s="35" customFormat="1">
      <c r="B200" s="34"/>
      <c r="D200" s="156" t="s">
        <v>182</v>
      </c>
      <c r="F200" s="157" t="s">
        <v>236</v>
      </c>
      <c r="L200" s="34"/>
      <c r="M200" s="158"/>
      <c r="T200" s="62"/>
      <c r="AT200" s="20" t="s">
        <v>182</v>
      </c>
      <c r="AU200" s="20" t="s">
        <v>95</v>
      </c>
    </row>
    <row r="201" spans="2:65" s="160" customFormat="1">
      <c r="B201" s="159"/>
      <c r="D201" s="161" t="s">
        <v>184</v>
      </c>
      <c r="E201" s="162" t="s">
        <v>1</v>
      </c>
      <c r="F201" s="163" t="s">
        <v>237</v>
      </c>
      <c r="H201" s="162" t="s">
        <v>1</v>
      </c>
      <c r="L201" s="159"/>
      <c r="M201" s="164"/>
      <c r="T201" s="165"/>
      <c r="AT201" s="162" t="s">
        <v>184</v>
      </c>
      <c r="AU201" s="162" t="s">
        <v>95</v>
      </c>
      <c r="AV201" s="160" t="s">
        <v>93</v>
      </c>
      <c r="AW201" s="160" t="s">
        <v>41</v>
      </c>
      <c r="AX201" s="160" t="s">
        <v>85</v>
      </c>
      <c r="AY201" s="162" t="s">
        <v>173</v>
      </c>
    </row>
    <row r="202" spans="2:65" s="160" customFormat="1">
      <c r="B202" s="159"/>
      <c r="D202" s="161" t="s">
        <v>184</v>
      </c>
      <c r="E202" s="162" t="s">
        <v>1</v>
      </c>
      <c r="F202" s="163" t="s">
        <v>238</v>
      </c>
      <c r="H202" s="162" t="s">
        <v>1</v>
      </c>
      <c r="L202" s="159"/>
      <c r="M202" s="164"/>
      <c r="T202" s="165"/>
      <c r="AT202" s="162" t="s">
        <v>184</v>
      </c>
      <c r="AU202" s="162" t="s">
        <v>95</v>
      </c>
      <c r="AV202" s="160" t="s">
        <v>93</v>
      </c>
      <c r="AW202" s="160" t="s">
        <v>41</v>
      </c>
      <c r="AX202" s="160" t="s">
        <v>85</v>
      </c>
      <c r="AY202" s="162" t="s">
        <v>173</v>
      </c>
    </row>
    <row r="203" spans="2:65" s="160" customFormat="1">
      <c r="B203" s="159"/>
      <c r="D203" s="161" t="s">
        <v>184</v>
      </c>
      <c r="E203" s="162" t="s">
        <v>1</v>
      </c>
      <c r="F203" s="163" t="s">
        <v>239</v>
      </c>
      <c r="H203" s="162" t="s">
        <v>1</v>
      </c>
      <c r="L203" s="159"/>
      <c r="M203" s="164"/>
      <c r="T203" s="165"/>
      <c r="AT203" s="162" t="s">
        <v>184</v>
      </c>
      <c r="AU203" s="162" t="s">
        <v>95</v>
      </c>
      <c r="AV203" s="160" t="s">
        <v>93</v>
      </c>
      <c r="AW203" s="160" t="s">
        <v>41</v>
      </c>
      <c r="AX203" s="160" t="s">
        <v>85</v>
      </c>
      <c r="AY203" s="162" t="s">
        <v>173</v>
      </c>
    </row>
    <row r="204" spans="2:65" s="167" customFormat="1">
      <c r="B204" s="166"/>
      <c r="D204" s="161" t="s">
        <v>184</v>
      </c>
      <c r="E204" s="168" t="s">
        <v>1</v>
      </c>
      <c r="F204" s="169" t="s">
        <v>240</v>
      </c>
      <c r="H204" s="170">
        <v>4.71</v>
      </c>
      <c r="L204" s="166"/>
      <c r="M204" s="171"/>
      <c r="T204" s="172"/>
      <c r="AT204" s="168" t="s">
        <v>184</v>
      </c>
      <c r="AU204" s="168" t="s">
        <v>95</v>
      </c>
      <c r="AV204" s="167" t="s">
        <v>95</v>
      </c>
      <c r="AW204" s="167" t="s">
        <v>41</v>
      </c>
      <c r="AX204" s="167" t="s">
        <v>85</v>
      </c>
      <c r="AY204" s="168" t="s">
        <v>173</v>
      </c>
    </row>
    <row r="205" spans="2:65" s="160" customFormat="1">
      <c r="B205" s="159"/>
      <c r="D205" s="161" t="s">
        <v>184</v>
      </c>
      <c r="E205" s="162" t="s">
        <v>1</v>
      </c>
      <c r="F205" s="163" t="s">
        <v>241</v>
      </c>
      <c r="H205" s="162" t="s">
        <v>1</v>
      </c>
      <c r="L205" s="159"/>
      <c r="M205" s="164"/>
      <c r="T205" s="165"/>
      <c r="AT205" s="162" t="s">
        <v>184</v>
      </c>
      <c r="AU205" s="162" t="s">
        <v>95</v>
      </c>
      <c r="AV205" s="160" t="s">
        <v>93</v>
      </c>
      <c r="AW205" s="160" t="s">
        <v>41</v>
      </c>
      <c r="AX205" s="160" t="s">
        <v>85</v>
      </c>
      <c r="AY205" s="162" t="s">
        <v>173</v>
      </c>
    </row>
    <row r="206" spans="2:65" s="167" customFormat="1">
      <c r="B206" s="166"/>
      <c r="D206" s="161" t="s">
        <v>184</v>
      </c>
      <c r="E206" s="168" t="s">
        <v>1</v>
      </c>
      <c r="F206" s="169" t="s">
        <v>242</v>
      </c>
      <c r="H206" s="170">
        <v>18.053000000000001</v>
      </c>
      <c r="L206" s="166"/>
      <c r="M206" s="171"/>
      <c r="T206" s="172"/>
      <c r="AT206" s="168" t="s">
        <v>184</v>
      </c>
      <c r="AU206" s="168" t="s">
        <v>95</v>
      </c>
      <c r="AV206" s="167" t="s">
        <v>95</v>
      </c>
      <c r="AW206" s="167" t="s">
        <v>41</v>
      </c>
      <c r="AX206" s="167" t="s">
        <v>85</v>
      </c>
      <c r="AY206" s="168" t="s">
        <v>173</v>
      </c>
    </row>
    <row r="207" spans="2:65" s="174" customFormat="1">
      <c r="B207" s="173"/>
      <c r="D207" s="161" t="s">
        <v>184</v>
      </c>
      <c r="E207" s="175" t="s">
        <v>1</v>
      </c>
      <c r="F207" s="176" t="s">
        <v>232</v>
      </c>
      <c r="H207" s="177">
        <v>22.763000000000002</v>
      </c>
      <c r="L207" s="173"/>
      <c r="M207" s="178"/>
      <c r="T207" s="179"/>
      <c r="AT207" s="175" t="s">
        <v>184</v>
      </c>
      <c r="AU207" s="175" t="s">
        <v>95</v>
      </c>
      <c r="AV207" s="174" t="s">
        <v>180</v>
      </c>
      <c r="AW207" s="174" t="s">
        <v>41</v>
      </c>
      <c r="AX207" s="174" t="s">
        <v>93</v>
      </c>
      <c r="AY207" s="175" t="s">
        <v>173</v>
      </c>
    </row>
    <row r="208" spans="2:65" s="35" customFormat="1" ht="44.25" customHeight="1">
      <c r="B208" s="34"/>
      <c r="C208" s="144" t="s">
        <v>243</v>
      </c>
      <c r="D208" s="144" t="s">
        <v>175</v>
      </c>
      <c r="E208" s="145" t="s">
        <v>244</v>
      </c>
      <c r="F208" s="146" t="s">
        <v>245</v>
      </c>
      <c r="G208" s="147" t="s">
        <v>178</v>
      </c>
      <c r="H208" s="148">
        <v>21.956</v>
      </c>
      <c r="I208" s="3"/>
      <c r="J208" s="149">
        <f>ROUND(I208*H208,2)</f>
        <v>0</v>
      </c>
      <c r="K208" s="146" t="s">
        <v>179</v>
      </c>
      <c r="L208" s="34"/>
      <c r="M208" s="150" t="s">
        <v>1</v>
      </c>
      <c r="N208" s="151" t="s">
        <v>50</v>
      </c>
      <c r="P208" s="152">
        <f>O208*H208</f>
        <v>0</v>
      </c>
      <c r="Q208" s="152">
        <v>0</v>
      </c>
      <c r="R208" s="152">
        <f>Q208*H208</f>
        <v>0</v>
      </c>
      <c r="S208" s="152">
        <v>0</v>
      </c>
      <c r="T208" s="153">
        <f>S208*H208</f>
        <v>0</v>
      </c>
      <c r="AR208" s="154" t="s">
        <v>180</v>
      </c>
      <c r="AT208" s="154" t="s">
        <v>175</v>
      </c>
      <c r="AU208" s="154" t="s">
        <v>95</v>
      </c>
      <c r="AY208" s="20" t="s">
        <v>173</v>
      </c>
      <c r="BE208" s="155">
        <f>IF(N208="základní",J208,0)</f>
        <v>0</v>
      </c>
      <c r="BF208" s="155">
        <f>IF(N208="snížená",J208,0)</f>
        <v>0</v>
      </c>
      <c r="BG208" s="155">
        <f>IF(N208="zákl. přenesená",J208,0)</f>
        <v>0</v>
      </c>
      <c r="BH208" s="155">
        <f>IF(N208="sníž. přenesená",J208,0)</f>
        <v>0</v>
      </c>
      <c r="BI208" s="155">
        <f>IF(N208="nulová",J208,0)</f>
        <v>0</v>
      </c>
      <c r="BJ208" s="20" t="s">
        <v>93</v>
      </c>
      <c r="BK208" s="155">
        <f>ROUND(I208*H208,2)</f>
        <v>0</v>
      </c>
      <c r="BL208" s="20" t="s">
        <v>180</v>
      </c>
      <c r="BM208" s="154" t="s">
        <v>246</v>
      </c>
    </row>
    <row r="209" spans="2:65" s="35" customFormat="1">
      <c r="B209" s="34"/>
      <c r="D209" s="156" t="s">
        <v>182</v>
      </c>
      <c r="F209" s="157" t="s">
        <v>247</v>
      </c>
      <c r="L209" s="34"/>
      <c r="M209" s="158"/>
      <c r="T209" s="62"/>
      <c r="AT209" s="20" t="s">
        <v>182</v>
      </c>
      <c r="AU209" s="20" t="s">
        <v>95</v>
      </c>
    </row>
    <row r="210" spans="2:65" s="160" customFormat="1">
      <c r="B210" s="159"/>
      <c r="D210" s="161" t="s">
        <v>184</v>
      </c>
      <c r="E210" s="162" t="s">
        <v>1</v>
      </c>
      <c r="F210" s="163" t="s">
        <v>248</v>
      </c>
      <c r="H210" s="162" t="s">
        <v>1</v>
      </c>
      <c r="L210" s="159"/>
      <c r="M210" s="164"/>
      <c r="T210" s="165"/>
      <c r="AT210" s="162" t="s">
        <v>184</v>
      </c>
      <c r="AU210" s="162" t="s">
        <v>95</v>
      </c>
      <c r="AV210" s="160" t="s">
        <v>93</v>
      </c>
      <c r="AW210" s="160" t="s">
        <v>41</v>
      </c>
      <c r="AX210" s="160" t="s">
        <v>85</v>
      </c>
      <c r="AY210" s="162" t="s">
        <v>173</v>
      </c>
    </row>
    <row r="211" spans="2:65" s="160" customFormat="1">
      <c r="B211" s="159"/>
      <c r="D211" s="161" t="s">
        <v>184</v>
      </c>
      <c r="E211" s="162" t="s">
        <v>1</v>
      </c>
      <c r="F211" s="163" t="s">
        <v>249</v>
      </c>
      <c r="H211" s="162" t="s">
        <v>1</v>
      </c>
      <c r="L211" s="159"/>
      <c r="M211" s="164"/>
      <c r="T211" s="165"/>
      <c r="AT211" s="162" t="s">
        <v>184</v>
      </c>
      <c r="AU211" s="162" t="s">
        <v>95</v>
      </c>
      <c r="AV211" s="160" t="s">
        <v>93</v>
      </c>
      <c r="AW211" s="160" t="s">
        <v>41</v>
      </c>
      <c r="AX211" s="160" t="s">
        <v>85</v>
      </c>
      <c r="AY211" s="162" t="s">
        <v>173</v>
      </c>
    </row>
    <row r="212" spans="2:65" s="167" customFormat="1">
      <c r="B212" s="166"/>
      <c r="D212" s="161" t="s">
        <v>184</v>
      </c>
      <c r="E212" s="168" t="s">
        <v>1</v>
      </c>
      <c r="F212" s="169" t="s">
        <v>250</v>
      </c>
      <c r="H212" s="170">
        <v>6.556</v>
      </c>
      <c r="L212" s="166"/>
      <c r="M212" s="171"/>
      <c r="T212" s="172"/>
      <c r="AT212" s="168" t="s">
        <v>184</v>
      </c>
      <c r="AU212" s="168" t="s">
        <v>95</v>
      </c>
      <c r="AV212" s="167" t="s">
        <v>95</v>
      </c>
      <c r="AW212" s="167" t="s">
        <v>41</v>
      </c>
      <c r="AX212" s="167" t="s">
        <v>85</v>
      </c>
      <c r="AY212" s="168" t="s">
        <v>173</v>
      </c>
    </row>
    <row r="213" spans="2:65" s="167" customFormat="1">
      <c r="B213" s="166"/>
      <c r="D213" s="161" t="s">
        <v>184</v>
      </c>
      <c r="E213" s="168" t="s">
        <v>1</v>
      </c>
      <c r="F213" s="169" t="s">
        <v>251</v>
      </c>
      <c r="H213" s="170">
        <v>0.66500000000000004</v>
      </c>
      <c r="L213" s="166"/>
      <c r="M213" s="171"/>
      <c r="T213" s="172"/>
      <c r="AT213" s="168" t="s">
        <v>184</v>
      </c>
      <c r="AU213" s="168" t="s">
        <v>95</v>
      </c>
      <c r="AV213" s="167" t="s">
        <v>95</v>
      </c>
      <c r="AW213" s="167" t="s">
        <v>41</v>
      </c>
      <c r="AX213" s="167" t="s">
        <v>85</v>
      </c>
      <c r="AY213" s="168" t="s">
        <v>173</v>
      </c>
    </row>
    <row r="214" spans="2:65" s="167" customFormat="1">
      <c r="B214" s="166"/>
      <c r="D214" s="161" t="s">
        <v>184</v>
      </c>
      <c r="E214" s="168" t="s">
        <v>1</v>
      </c>
      <c r="F214" s="169" t="s">
        <v>252</v>
      </c>
      <c r="H214" s="170">
        <v>4.2670000000000003</v>
      </c>
      <c r="L214" s="166"/>
      <c r="M214" s="171"/>
      <c r="T214" s="172"/>
      <c r="AT214" s="168" t="s">
        <v>184</v>
      </c>
      <c r="AU214" s="168" t="s">
        <v>95</v>
      </c>
      <c r="AV214" s="167" t="s">
        <v>95</v>
      </c>
      <c r="AW214" s="167" t="s">
        <v>41</v>
      </c>
      <c r="AX214" s="167" t="s">
        <v>85</v>
      </c>
      <c r="AY214" s="168" t="s">
        <v>173</v>
      </c>
    </row>
    <row r="215" spans="2:65" s="167" customFormat="1">
      <c r="B215" s="166"/>
      <c r="D215" s="161" t="s">
        <v>184</v>
      </c>
      <c r="E215" s="168" t="s">
        <v>1</v>
      </c>
      <c r="F215" s="169" t="s">
        <v>253</v>
      </c>
      <c r="H215" s="170">
        <v>0.65100000000000002</v>
      </c>
      <c r="L215" s="166"/>
      <c r="M215" s="171"/>
      <c r="T215" s="172"/>
      <c r="AT215" s="168" t="s">
        <v>184</v>
      </c>
      <c r="AU215" s="168" t="s">
        <v>95</v>
      </c>
      <c r="AV215" s="167" t="s">
        <v>95</v>
      </c>
      <c r="AW215" s="167" t="s">
        <v>41</v>
      </c>
      <c r="AX215" s="167" t="s">
        <v>85</v>
      </c>
      <c r="AY215" s="168" t="s">
        <v>173</v>
      </c>
    </row>
    <row r="216" spans="2:65" s="167" customFormat="1">
      <c r="B216" s="166"/>
      <c r="D216" s="161" t="s">
        <v>184</v>
      </c>
      <c r="E216" s="168" t="s">
        <v>1</v>
      </c>
      <c r="F216" s="169" t="s">
        <v>254</v>
      </c>
      <c r="H216" s="170">
        <v>2.4689999999999999</v>
      </c>
      <c r="L216" s="166"/>
      <c r="M216" s="171"/>
      <c r="T216" s="172"/>
      <c r="AT216" s="168" t="s">
        <v>184</v>
      </c>
      <c r="AU216" s="168" t="s">
        <v>95</v>
      </c>
      <c r="AV216" s="167" t="s">
        <v>95</v>
      </c>
      <c r="AW216" s="167" t="s">
        <v>41</v>
      </c>
      <c r="AX216" s="167" t="s">
        <v>85</v>
      </c>
      <c r="AY216" s="168" t="s">
        <v>173</v>
      </c>
    </row>
    <row r="217" spans="2:65" s="160" customFormat="1">
      <c r="B217" s="159"/>
      <c r="D217" s="161" t="s">
        <v>184</v>
      </c>
      <c r="E217" s="162" t="s">
        <v>1</v>
      </c>
      <c r="F217" s="163" t="s">
        <v>255</v>
      </c>
      <c r="H217" s="162" t="s">
        <v>1</v>
      </c>
      <c r="L217" s="159"/>
      <c r="M217" s="164"/>
      <c r="T217" s="165"/>
      <c r="AT217" s="162" t="s">
        <v>184</v>
      </c>
      <c r="AU217" s="162" t="s">
        <v>95</v>
      </c>
      <c r="AV217" s="160" t="s">
        <v>93</v>
      </c>
      <c r="AW217" s="160" t="s">
        <v>41</v>
      </c>
      <c r="AX217" s="160" t="s">
        <v>85</v>
      </c>
      <c r="AY217" s="162" t="s">
        <v>173</v>
      </c>
    </row>
    <row r="218" spans="2:65" s="167" customFormat="1">
      <c r="B218" s="166"/>
      <c r="D218" s="161" t="s">
        <v>184</v>
      </c>
      <c r="E218" s="168" t="s">
        <v>1</v>
      </c>
      <c r="F218" s="169" t="s">
        <v>256</v>
      </c>
      <c r="H218" s="170">
        <v>3.246</v>
      </c>
      <c r="L218" s="166"/>
      <c r="M218" s="171"/>
      <c r="T218" s="172"/>
      <c r="AT218" s="168" t="s">
        <v>184</v>
      </c>
      <c r="AU218" s="168" t="s">
        <v>95</v>
      </c>
      <c r="AV218" s="167" t="s">
        <v>95</v>
      </c>
      <c r="AW218" s="167" t="s">
        <v>41</v>
      </c>
      <c r="AX218" s="167" t="s">
        <v>85</v>
      </c>
      <c r="AY218" s="168" t="s">
        <v>173</v>
      </c>
    </row>
    <row r="219" spans="2:65" s="167" customFormat="1">
      <c r="B219" s="166"/>
      <c r="D219" s="161" t="s">
        <v>184</v>
      </c>
      <c r="E219" s="168" t="s">
        <v>1</v>
      </c>
      <c r="F219" s="169" t="s">
        <v>257</v>
      </c>
      <c r="H219" s="170">
        <v>0.79100000000000004</v>
      </c>
      <c r="L219" s="166"/>
      <c r="M219" s="171"/>
      <c r="T219" s="172"/>
      <c r="AT219" s="168" t="s">
        <v>184</v>
      </c>
      <c r="AU219" s="168" t="s">
        <v>95</v>
      </c>
      <c r="AV219" s="167" t="s">
        <v>95</v>
      </c>
      <c r="AW219" s="167" t="s">
        <v>41</v>
      </c>
      <c r="AX219" s="167" t="s">
        <v>85</v>
      </c>
      <c r="AY219" s="168" t="s">
        <v>173</v>
      </c>
    </row>
    <row r="220" spans="2:65" s="167" customFormat="1">
      <c r="B220" s="166"/>
      <c r="D220" s="161" t="s">
        <v>184</v>
      </c>
      <c r="E220" s="168" t="s">
        <v>1</v>
      </c>
      <c r="F220" s="169" t="s">
        <v>258</v>
      </c>
      <c r="H220" s="170">
        <v>0.89600000000000002</v>
      </c>
      <c r="L220" s="166"/>
      <c r="M220" s="171"/>
      <c r="T220" s="172"/>
      <c r="AT220" s="168" t="s">
        <v>184</v>
      </c>
      <c r="AU220" s="168" t="s">
        <v>95</v>
      </c>
      <c r="AV220" s="167" t="s">
        <v>95</v>
      </c>
      <c r="AW220" s="167" t="s">
        <v>41</v>
      </c>
      <c r="AX220" s="167" t="s">
        <v>85</v>
      </c>
      <c r="AY220" s="168" t="s">
        <v>173</v>
      </c>
    </row>
    <row r="221" spans="2:65" s="160" customFormat="1">
      <c r="B221" s="159"/>
      <c r="D221" s="161" t="s">
        <v>184</v>
      </c>
      <c r="E221" s="162" t="s">
        <v>1</v>
      </c>
      <c r="F221" s="163" t="s">
        <v>259</v>
      </c>
      <c r="H221" s="162" t="s">
        <v>1</v>
      </c>
      <c r="L221" s="159"/>
      <c r="M221" s="164"/>
      <c r="T221" s="165"/>
      <c r="AT221" s="162" t="s">
        <v>184</v>
      </c>
      <c r="AU221" s="162" t="s">
        <v>95</v>
      </c>
      <c r="AV221" s="160" t="s">
        <v>93</v>
      </c>
      <c r="AW221" s="160" t="s">
        <v>41</v>
      </c>
      <c r="AX221" s="160" t="s">
        <v>85</v>
      </c>
      <c r="AY221" s="162" t="s">
        <v>173</v>
      </c>
    </row>
    <row r="222" spans="2:65" s="167" customFormat="1">
      <c r="B222" s="166"/>
      <c r="D222" s="161" t="s">
        <v>184</v>
      </c>
      <c r="E222" s="168" t="s">
        <v>1</v>
      </c>
      <c r="F222" s="169" t="s">
        <v>260</v>
      </c>
      <c r="H222" s="170">
        <v>2.415</v>
      </c>
      <c r="L222" s="166"/>
      <c r="M222" s="171"/>
      <c r="T222" s="172"/>
      <c r="AT222" s="168" t="s">
        <v>184</v>
      </c>
      <c r="AU222" s="168" t="s">
        <v>95</v>
      </c>
      <c r="AV222" s="167" t="s">
        <v>95</v>
      </c>
      <c r="AW222" s="167" t="s">
        <v>41</v>
      </c>
      <c r="AX222" s="167" t="s">
        <v>85</v>
      </c>
      <c r="AY222" s="168" t="s">
        <v>173</v>
      </c>
    </row>
    <row r="223" spans="2:65" s="174" customFormat="1">
      <c r="B223" s="173"/>
      <c r="D223" s="161" t="s">
        <v>184</v>
      </c>
      <c r="E223" s="175" t="s">
        <v>1</v>
      </c>
      <c r="F223" s="176" t="s">
        <v>232</v>
      </c>
      <c r="H223" s="177">
        <v>21.956</v>
      </c>
      <c r="L223" s="173"/>
      <c r="M223" s="178"/>
      <c r="T223" s="179"/>
      <c r="AT223" s="175" t="s">
        <v>184</v>
      </c>
      <c r="AU223" s="175" t="s">
        <v>95</v>
      </c>
      <c r="AV223" s="174" t="s">
        <v>180</v>
      </c>
      <c r="AW223" s="174" t="s">
        <v>41</v>
      </c>
      <c r="AX223" s="174" t="s">
        <v>93</v>
      </c>
      <c r="AY223" s="175" t="s">
        <v>173</v>
      </c>
    </row>
    <row r="224" spans="2:65" s="35" customFormat="1" ht="44.25" customHeight="1">
      <c r="B224" s="34"/>
      <c r="C224" s="144" t="s">
        <v>180</v>
      </c>
      <c r="D224" s="144" t="s">
        <v>175</v>
      </c>
      <c r="E224" s="145" t="s">
        <v>261</v>
      </c>
      <c r="F224" s="146" t="s">
        <v>262</v>
      </c>
      <c r="G224" s="147" t="s">
        <v>178</v>
      </c>
      <c r="H224" s="148">
        <v>26.666</v>
      </c>
      <c r="I224" s="3"/>
      <c r="J224" s="149">
        <f>ROUND(I224*H224,2)</f>
        <v>0</v>
      </c>
      <c r="K224" s="146" t="s">
        <v>179</v>
      </c>
      <c r="L224" s="34"/>
      <c r="M224" s="150" t="s">
        <v>1</v>
      </c>
      <c r="N224" s="151" t="s">
        <v>50</v>
      </c>
      <c r="P224" s="152">
        <f>O224*H224</f>
        <v>0</v>
      </c>
      <c r="Q224" s="152">
        <v>0</v>
      </c>
      <c r="R224" s="152">
        <f>Q224*H224</f>
        <v>0</v>
      </c>
      <c r="S224" s="152">
        <v>0</v>
      </c>
      <c r="T224" s="153">
        <f>S224*H224</f>
        <v>0</v>
      </c>
      <c r="AR224" s="154" t="s">
        <v>180</v>
      </c>
      <c r="AT224" s="154" t="s">
        <v>175</v>
      </c>
      <c r="AU224" s="154" t="s">
        <v>95</v>
      </c>
      <c r="AY224" s="20" t="s">
        <v>173</v>
      </c>
      <c r="BE224" s="155">
        <f>IF(N224="základní",J224,0)</f>
        <v>0</v>
      </c>
      <c r="BF224" s="155">
        <f>IF(N224="snížená",J224,0)</f>
        <v>0</v>
      </c>
      <c r="BG224" s="155">
        <f>IF(N224="zákl. přenesená",J224,0)</f>
        <v>0</v>
      </c>
      <c r="BH224" s="155">
        <f>IF(N224="sníž. přenesená",J224,0)</f>
        <v>0</v>
      </c>
      <c r="BI224" s="155">
        <f>IF(N224="nulová",J224,0)</f>
        <v>0</v>
      </c>
      <c r="BJ224" s="20" t="s">
        <v>93</v>
      </c>
      <c r="BK224" s="155">
        <f>ROUND(I224*H224,2)</f>
        <v>0</v>
      </c>
      <c r="BL224" s="20" t="s">
        <v>180</v>
      </c>
      <c r="BM224" s="154" t="s">
        <v>263</v>
      </c>
    </row>
    <row r="225" spans="2:51" s="35" customFormat="1">
      <c r="B225" s="34"/>
      <c r="D225" s="156" t="s">
        <v>182</v>
      </c>
      <c r="F225" s="157" t="s">
        <v>264</v>
      </c>
      <c r="L225" s="34"/>
      <c r="M225" s="158"/>
      <c r="T225" s="62"/>
      <c r="AT225" s="20" t="s">
        <v>182</v>
      </c>
      <c r="AU225" s="20" t="s">
        <v>95</v>
      </c>
    </row>
    <row r="226" spans="2:51" s="160" customFormat="1">
      <c r="B226" s="159"/>
      <c r="D226" s="161" t="s">
        <v>184</v>
      </c>
      <c r="E226" s="162" t="s">
        <v>1</v>
      </c>
      <c r="F226" s="163" t="s">
        <v>265</v>
      </c>
      <c r="H226" s="162" t="s">
        <v>1</v>
      </c>
      <c r="L226" s="159"/>
      <c r="M226" s="164"/>
      <c r="T226" s="165"/>
      <c r="AT226" s="162" t="s">
        <v>184</v>
      </c>
      <c r="AU226" s="162" t="s">
        <v>95</v>
      </c>
      <c r="AV226" s="160" t="s">
        <v>93</v>
      </c>
      <c r="AW226" s="160" t="s">
        <v>41</v>
      </c>
      <c r="AX226" s="160" t="s">
        <v>85</v>
      </c>
      <c r="AY226" s="162" t="s">
        <v>173</v>
      </c>
    </row>
    <row r="227" spans="2:51" s="160" customFormat="1">
      <c r="B227" s="159"/>
      <c r="D227" s="161" t="s">
        <v>184</v>
      </c>
      <c r="E227" s="162" t="s">
        <v>1</v>
      </c>
      <c r="F227" s="163" t="s">
        <v>238</v>
      </c>
      <c r="H227" s="162" t="s">
        <v>1</v>
      </c>
      <c r="L227" s="159"/>
      <c r="M227" s="164"/>
      <c r="T227" s="165"/>
      <c r="AT227" s="162" t="s">
        <v>184</v>
      </c>
      <c r="AU227" s="162" t="s">
        <v>95</v>
      </c>
      <c r="AV227" s="160" t="s">
        <v>93</v>
      </c>
      <c r="AW227" s="160" t="s">
        <v>41</v>
      </c>
      <c r="AX227" s="160" t="s">
        <v>85</v>
      </c>
      <c r="AY227" s="162" t="s">
        <v>173</v>
      </c>
    </row>
    <row r="228" spans="2:51" s="167" customFormat="1">
      <c r="B228" s="166"/>
      <c r="D228" s="161" t="s">
        <v>184</v>
      </c>
      <c r="E228" s="168" t="s">
        <v>1</v>
      </c>
      <c r="F228" s="169" t="s">
        <v>240</v>
      </c>
      <c r="H228" s="170">
        <v>4.71</v>
      </c>
      <c r="L228" s="166"/>
      <c r="M228" s="171"/>
      <c r="T228" s="172"/>
      <c r="AT228" s="168" t="s">
        <v>184</v>
      </c>
      <c r="AU228" s="168" t="s">
        <v>95</v>
      </c>
      <c r="AV228" s="167" t="s">
        <v>95</v>
      </c>
      <c r="AW228" s="167" t="s">
        <v>41</v>
      </c>
      <c r="AX228" s="167" t="s">
        <v>85</v>
      </c>
      <c r="AY228" s="168" t="s">
        <v>173</v>
      </c>
    </row>
    <row r="229" spans="2:51" s="181" customFormat="1">
      <c r="B229" s="180"/>
      <c r="D229" s="161" t="s">
        <v>184</v>
      </c>
      <c r="E229" s="182" t="s">
        <v>1</v>
      </c>
      <c r="F229" s="183" t="s">
        <v>266</v>
      </c>
      <c r="H229" s="184">
        <v>4.71</v>
      </c>
      <c r="L229" s="180"/>
      <c r="M229" s="185"/>
      <c r="T229" s="186"/>
      <c r="AT229" s="182" t="s">
        <v>184</v>
      </c>
      <c r="AU229" s="182" t="s">
        <v>95</v>
      </c>
      <c r="AV229" s="181" t="s">
        <v>243</v>
      </c>
      <c r="AW229" s="181" t="s">
        <v>41</v>
      </c>
      <c r="AX229" s="181" t="s">
        <v>85</v>
      </c>
      <c r="AY229" s="182" t="s">
        <v>173</v>
      </c>
    </row>
    <row r="230" spans="2:51" s="160" customFormat="1">
      <c r="B230" s="159"/>
      <c r="D230" s="161" t="s">
        <v>184</v>
      </c>
      <c r="E230" s="162" t="s">
        <v>1</v>
      </c>
      <c r="F230" s="163" t="s">
        <v>248</v>
      </c>
      <c r="H230" s="162" t="s">
        <v>1</v>
      </c>
      <c r="L230" s="159"/>
      <c r="M230" s="164"/>
      <c r="T230" s="165"/>
      <c r="AT230" s="162" t="s">
        <v>184</v>
      </c>
      <c r="AU230" s="162" t="s">
        <v>95</v>
      </c>
      <c r="AV230" s="160" t="s">
        <v>93</v>
      </c>
      <c r="AW230" s="160" t="s">
        <v>41</v>
      </c>
      <c r="AX230" s="160" t="s">
        <v>85</v>
      </c>
      <c r="AY230" s="162" t="s">
        <v>173</v>
      </c>
    </row>
    <row r="231" spans="2:51" s="160" customFormat="1">
      <c r="B231" s="159"/>
      <c r="D231" s="161" t="s">
        <v>184</v>
      </c>
      <c r="E231" s="162" t="s">
        <v>1</v>
      </c>
      <c r="F231" s="163" t="s">
        <v>249</v>
      </c>
      <c r="H231" s="162" t="s">
        <v>1</v>
      </c>
      <c r="L231" s="159"/>
      <c r="M231" s="164"/>
      <c r="T231" s="165"/>
      <c r="AT231" s="162" t="s">
        <v>184</v>
      </c>
      <c r="AU231" s="162" t="s">
        <v>95</v>
      </c>
      <c r="AV231" s="160" t="s">
        <v>93</v>
      </c>
      <c r="AW231" s="160" t="s">
        <v>41</v>
      </c>
      <c r="AX231" s="160" t="s">
        <v>85</v>
      </c>
      <c r="AY231" s="162" t="s">
        <v>173</v>
      </c>
    </row>
    <row r="232" spans="2:51" s="167" customFormat="1">
      <c r="B232" s="166"/>
      <c r="D232" s="161" t="s">
        <v>184</v>
      </c>
      <c r="E232" s="168" t="s">
        <v>1</v>
      </c>
      <c r="F232" s="169" t="s">
        <v>250</v>
      </c>
      <c r="H232" s="170">
        <v>6.556</v>
      </c>
      <c r="L232" s="166"/>
      <c r="M232" s="171"/>
      <c r="T232" s="172"/>
      <c r="AT232" s="168" t="s">
        <v>184</v>
      </c>
      <c r="AU232" s="168" t="s">
        <v>95</v>
      </c>
      <c r="AV232" s="167" t="s">
        <v>95</v>
      </c>
      <c r="AW232" s="167" t="s">
        <v>41</v>
      </c>
      <c r="AX232" s="167" t="s">
        <v>85</v>
      </c>
      <c r="AY232" s="168" t="s">
        <v>173</v>
      </c>
    </row>
    <row r="233" spans="2:51" s="167" customFormat="1">
      <c r="B233" s="166"/>
      <c r="D233" s="161" t="s">
        <v>184</v>
      </c>
      <c r="E233" s="168" t="s">
        <v>1</v>
      </c>
      <c r="F233" s="169" t="s">
        <v>251</v>
      </c>
      <c r="H233" s="170">
        <v>0.66500000000000004</v>
      </c>
      <c r="L233" s="166"/>
      <c r="M233" s="171"/>
      <c r="T233" s="172"/>
      <c r="AT233" s="168" t="s">
        <v>184</v>
      </c>
      <c r="AU233" s="168" t="s">
        <v>95</v>
      </c>
      <c r="AV233" s="167" t="s">
        <v>95</v>
      </c>
      <c r="AW233" s="167" t="s">
        <v>41</v>
      </c>
      <c r="AX233" s="167" t="s">
        <v>85</v>
      </c>
      <c r="AY233" s="168" t="s">
        <v>173</v>
      </c>
    </row>
    <row r="234" spans="2:51" s="167" customFormat="1">
      <c r="B234" s="166"/>
      <c r="D234" s="161" t="s">
        <v>184</v>
      </c>
      <c r="E234" s="168" t="s">
        <v>1</v>
      </c>
      <c r="F234" s="169" t="s">
        <v>252</v>
      </c>
      <c r="H234" s="170">
        <v>4.2670000000000003</v>
      </c>
      <c r="L234" s="166"/>
      <c r="M234" s="171"/>
      <c r="T234" s="172"/>
      <c r="AT234" s="168" t="s">
        <v>184</v>
      </c>
      <c r="AU234" s="168" t="s">
        <v>95</v>
      </c>
      <c r="AV234" s="167" t="s">
        <v>95</v>
      </c>
      <c r="AW234" s="167" t="s">
        <v>41</v>
      </c>
      <c r="AX234" s="167" t="s">
        <v>85</v>
      </c>
      <c r="AY234" s="168" t="s">
        <v>173</v>
      </c>
    </row>
    <row r="235" spans="2:51" s="167" customFormat="1">
      <c r="B235" s="166"/>
      <c r="D235" s="161" t="s">
        <v>184</v>
      </c>
      <c r="E235" s="168" t="s">
        <v>1</v>
      </c>
      <c r="F235" s="169" t="s">
        <v>253</v>
      </c>
      <c r="H235" s="170">
        <v>0.65100000000000002</v>
      </c>
      <c r="L235" s="166"/>
      <c r="M235" s="171"/>
      <c r="T235" s="172"/>
      <c r="AT235" s="168" t="s">
        <v>184</v>
      </c>
      <c r="AU235" s="168" t="s">
        <v>95</v>
      </c>
      <c r="AV235" s="167" t="s">
        <v>95</v>
      </c>
      <c r="AW235" s="167" t="s">
        <v>41</v>
      </c>
      <c r="AX235" s="167" t="s">
        <v>85</v>
      </c>
      <c r="AY235" s="168" t="s">
        <v>173</v>
      </c>
    </row>
    <row r="236" spans="2:51" s="167" customFormat="1">
      <c r="B236" s="166"/>
      <c r="D236" s="161" t="s">
        <v>184</v>
      </c>
      <c r="E236" s="168" t="s">
        <v>1</v>
      </c>
      <c r="F236" s="169" t="s">
        <v>254</v>
      </c>
      <c r="H236" s="170">
        <v>2.4689999999999999</v>
      </c>
      <c r="L236" s="166"/>
      <c r="M236" s="171"/>
      <c r="T236" s="172"/>
      <c r="AT236" s="168" t="s">
        <v>184</v>
      </c>
      <c r="AU236" s="168" t="s">
        <v>95</v>
      </c>
      <c r="AV236" s="167" t="s">
        <v>95</v>
      </c>
      <c r="AW236" s="167" t="s">
        <v>41</v>
      </c>
      <c r="AX236" s="167" t="s">
        <v>85</v>
      </c>
      <c r="AY236" s="168" t="s">
        <v>173</v>
      </c>
    </row>
    <row r="237" spans="2:51" s="160" customFormat="1">
      <c r="B237" s="159"/>
      <c r="D237" s="161" t="s">
        <v>184</v>
      </c>
      <c r="E237" s="162" t="s">
        <v>1</v>
      </c>
      <c r="F237" s="163" t="s">
        <v>255</v>
      </c>
      <c r="H237" s="162" t="s">
        <v>1</v>
      </c>
      <c r="L237" s="159"/>
      <c r="M237" s="164"/>
      <c r="T237" s="165"/>
      <c r="AT237" s="162" t="s">
        <v>184</v>
      </c>
      <c r="AU237" s="162" t="s">
        <v>95</v>
      </c>
      <c r="AV237" s="160" t="s">
        <v>93</v>
      </c>
      <c r="AW237" s="160" t="s">
        <v>41</v>
      </c>
      <c r="AX237" s="160" t="s">
        <v>85</v>
      </c>
      <c r="AY237" s="162" t="s">
        <v>173</v>
      </c>
    </row>
    <row r="238" spans="2:51" s="167" customFormat="1">
      <c r="B238" s="166"/>
      <c r="D238" s="161" t="s">
        <v>184</v>
      </c>
      <c r="E238" s="168" t="s">
        <v>1</v>
      </c>
      <c r="F238" s="169" t="s">
        <v>256</v>
      </c>
      <c r="H238" s="170">
        <v>3.246</v>
      </c>
      <c r="L238" s="166"/>
      <c r="M238" s="171"/>
      <c r="T238" s="172"/>
      <c r="AT238" s="168" t="s">
        <v>184</v>
      </c>
      <c r="AU238" s="168" t="s">
        <v>95</v>
      </c>
      <c r="AV238" s="167" t="s">
        <v>95</v>
      </c>
      <c r="AW238" s="167" t="s">
        <v>41</v>
      </c>
      <c r="AX238" s="167" t="s">
        <v>85</v>
      </c>
      <c r="AY238" s="168" t="s">
        <v>173</v>
      </c>
    </row>
    <row r="239" spans="2:51" s="167" customFormat="1">
      <c r="B239" s="166"/>
      <c r="D239" s="161" t="s">
        <v>184</v>
      </c>
      <c r="E239" s="168" t="s">
        <v>1</v>
      </c>
      <c r="F239" s="169" t="s">
        <v>257</v>
      </c>
      <c r="H239" s="170">
        <v>0.79100000000000004</v>
      </c>
      <c r="L239" s="166"/>
      <c r="M239" s="171"/>
      <c r="T239" s="172"/>
      <c r="AT239" s="168" t="s">
        <v>184</v>
      </c>
      <c r="AU239" s="168" t="s">
        <v>95</v>
      </c>
      <c r="AV239" s="167" t="s">
        <v>95</v>
      </c>
      <c r="AW239" s="167" t="s">
        <v>41</v>
      </c>
      <c r="AX239" s="167" t="s">
        <v>85</v>
      </c>
      <c r="AY239" s="168" t="s">
        <v>173</v>
      </c>
    </row>
    <row r="240" spans="2:51" s="167" customFormat="1">
      <c r="B240" s="166"/>
      <c r="D240" s="161" t="s">
        <v>184</v>
      </c>
      <c r="E240" s="168" t="s">
        <v>1</v>
      </c>
      <c r="F240" s="169" t="s">
        <v>258</v>
      </c>
      <c r="H240" s="170">
        <v>0.89600000000000002</v>
      </c>
      <c r="L240" s="166"/>
      <c r="M240" s="171"/>
      <c r="T240" s="172"/>
      <c r="AT240" s="168" t="s">
        <v>184</v>
      </c>
      <c r="AU240" s="168" t="s">
        <v>95</v>
      </c>
      <c r="AV240" s="167" t="s">
        <v>95</v>
      </c>
      <c r="AW240" s="167" t="s">
        <v>41</v>
      </c>
      <c r="AX240" s="167" t="s">
        <v>85</v>
      </c>
      <c r="AY240" s="168" t="s">
        <v>173</v>
      </c>
    </row>
    <row r="241" spans="2:65" s="160" customFormat="1">
      <c r="B241" s="159"/>
      <c r="D241" s="161" t="s">
        <v>184</v>
      </c>
      <c r="E241" s="162" t="s">
        <v>1</v>
      </c>
      <c r="F241" s="163" t="s">
        <v>259</v>
      </c>
      <c r="H241" s="162" t="s">
        <v>1</v>
      </c>
      <c r="L241" s="159"/>
      <c r="M241" s="164"/>
      <c r="T241" s="165"/>
      <c r="AT241" s="162" t="s">
        <v>184</v>
      </c>
      <c r="AU241" s="162" t="s">
        <v>95</v>
      </c>
      <c r="AV241" s="160" t="s">
        <v>93</v>
      </c>
      <c r="AW241" s="160" t="s">
        <v>41</v>
      </c>
      <c r="AX241" s="160" t="s">
        <v>85</v>
      </c>
      <c r="AY241" s="162" t="s">
        <v>173</v>
      </c>
    </row>
    <row r="242" spans="2:65" s="167" customFormat="1">
      <c r="B242" s="166"/>
      <c r="D242" s="161" t="s">
        <v>184</v>
      </c>
      <c r="E242" s="168" t="s">
        <v>1</v>
      </c>
      <c r="F242" s="169" t="s">
        <v>260</v>
      </c>
      <c r="H242" s="170">
        <v>2.415</v>
      </c>
      <c r="L242" s="166"/>
      <c r="M242" s="171"/>
      <c r="T242" s="172"/>
      <c r="AT242" s="168" t="s">
        <v>184</v>
      </c>
      <c r="AU242" s="168" t="s">
        <v>95</v>
      </c>
      <c r="AV242" s="167" t="s">
        <v>95</v>
      </c>
      <c r="AW242" s="167" t="s">
        <v>41</v>
      </c>
      <c r="AX242" s="167" t="s">
        <v>85</v>
      </c>
      <c r="AY242" s="168" t="s">
        <v>173</v>
      </c>
    </row>
    <row r="243" spans="2:65" s="181" customFormat="1">
      <c r="B243" s="180"/>
      <c r="D243" s="161" t="s">
        <v>184</v>
      </c>
      <c r="E243" s="182" t="s">
        <v>1</v>
      </c>
      <c r="F243" s="183" t="s">
        <v>266</v>
      </c>
      <c r="H243" s="184">
        <v>21.956</v>
      </c>
      <c r="L243" s="180"/>
      <c r="M243" s="185"/>
      <c r="T243" s="186"/>
      <c r="AT243" s="182" t="s">
        <v>184</v>
      </c>
      <c r="AU243" s="182" t="s">
        <v>95</v>
      </c>
      <c r="AV243" s="181" t="s">
        <v>243</v>
      </c>
      <c r="AW243" s="181" t="s">
        <v>41</v>
      </c>
      <c r="AX243" s="181" t="s">
        <v>85</v>
      </c>
      <c r="AY243" s="182" t="s">
        <v>173</v>
      </c>
    </row>
    <row r="244" spans="2:65" s="174" customFormat="1">
      <c r="B244" s="173"/>
      <c r="D244" s="161" t="s">
        <v>184</v>
      </c>
      <c r="E244" s="175" t="s">
        <v>1</v>
      </c>
      <c r="F244" s="176" t="s">
        <v>232</v>
      </c>
      <c r="H244" s="177">
        <v>26.666</v>
      </c>
      <c r="L244" s="173"/>
      <c r="M244" s="178"/>
      <c r="T244" s="179"/>
      <c r="AT244" s="175" t="s">
        <v>184</v>
      </c>
      <c r="AU244" s="175" t="s">
        <v>95</v>
      </c>
      <c r="AV244" s="174" t="s">
        <v>180</v>
      </c>
      <c r="AW244" s="174" t="s">
        <v>41</v>
      </c>
      <c r="AX244" s="174" t="s">
        <v>93</v>
      </c>
      <c r="AY244" s="175" t="s">
        <v>173</v>
      </c>
    </row>
    <row r="245" spans="2:65" s="35" customFormat="1" ht="33" customHeight="1">
      <c r="B245" s="34"/>
      <c r="C245" s="144" t="s">
        <v>267</v>
      </c>
      <c r="D245" s="144" t="s">
        <v>175</v>
      </c>
      <c r="E245" s="145" t="s">
        <v>268</v>
      </c>
      <c r="F245" s="146" t="s">
        <v>269</v>
      </c>
      <c r="G245" s="147" t="s">
        <v>270</v>
      </c>
      <c r="H245" s="148">
        <v>12.035</v>
      </c>
      <c r="I245" s="3"/>
      <c r="J245" s="149">
        <f>ROUND(I245*H245,2)</f>
        <v>0</v>
      </c>
      <c r="K245" s="146" t="s">
        <v>179</v>
      </c>
      <c r="L245" s="34"/>
      <c r="M245" s="150" t="s">
        <v>1</v>
      </c>
      <c r="N245" s="151" t="s">
        <v>50</v>
      </c>
      <c r="P245" s="152">
        <f>O245*H245</f>
        <v>0</v>
      </c>
      <c r="Q245" s="152">
        <v>0</v>
      </c>
      <c r="R245" s="152">
        <f>Q245*H245</f>
        <v>0</v>
      </c>
      <c r="S245" s="152">
        <v>0</v>
      </c>
      <c r="T245" s="153">
        <f>S245*H245</f>
        <v>0</v>
      </c>
      <c r="AR245" s="154" t="s">
        <v>180</v>
      </c>
      <c r="AT245" s="154" t="s">
        <v>175</v>
      </c>
      <c r="AU245" s="154" t="s">
        <v>95</v>
      </c>
      <c r="AY245" s="20" t="s">
        <v>173</v>
      </c>
      <c r="BE245" s="155">
        <f>IF(N245="základní",J245,0)</f>
        <v>0</v>
      </c>
      <c r="BF245" s="155">
        <f>IF(N245="snížená",J245,0)</f>
        <v>0</v>
      </c>
      <c r="BG245" s="155">
        <f>IF(N245="zákl. přenesená",J245,0)</f>
        <v>0</v>
      </c>
      <c r="BH245" s="155">
        <f>IF(N245="sníž. přenesená",J245,0)</f>
        <v>0</v>
      </c>
      <c r="BI245" s="155">
        <f>IF(N245="nulová",J245,0)</f>
        <v>0</v>
      </c>
      <c r="BJ245" s="20" t="s">
        <v>93</v>
      </c>
      <c r="BK245" s="155">
        <f>ROUND(I245*H245,2)</f>
        <v>0</v>
      </c>
      <c r="BL245" s="20" t="s">
        <v>180</v>
      </c>
      <c r="BM245" s="154" t="s">
        <v>271</v>
      </c>
    </row>
    <row r="246" spans="2:65" s="35" customFormat="1">
      <c r="B246" s="34"/>
      <c r="D246" s="156" t="s">
        <v>182</v>
      </c>
      <c r="F246" s="157" t="s">
        <v>272</v>
      </c>
      <c r="L246" s="34"/>
      <c r="M246" s="158"/>
      <c r="T246" s="62"/>
      <c r="AT246" s="20" t="s">
        <v>182</v>
      </c>
      <c r="AU246" s="20" t="s">
        <v>95</v>
      </c>
    </row>
    <row r="247" spans="2:65" s="160" customFormat="1">
      <c r="B247" s="159"/>
      <c r="D247" s="161" t="s">
        <v>184</v>
      </c>
      <c r="E247" s="162" t="s">
        <v>1</v>
      </c>
      <c r="F247" s="163" t="s">
        <v>273</v>
      </c>
      <c r="H247" s="162" t="s">
        <v>1</v>
      </c>
      <c r="L247" s="159"/>
      <c r="M247" s="164"/>
      <c r="T247" s="165"/>
      <c r="AT247" s="162" t="s">
        <v>184</v>
      </c>
      <c r="AU247" s="162" t="s">
        <v>95</v>
      </c>
      <c r="AV247" s="160" t="s">
        <v>93</v>
      </c>
      <c r="AW247" s="160" t="s">
        <v>41</v>
      </c>
      <c r="AX247" s="160" t="s">
        <v>85</v>
      </c>
      <c r="AY247" s="162" t="s">
        <v>173</v>
      </c>
    </row>
    <row r="248" spans="2:65" s="160" customFormat="1">
      <c r="B248" s="159"/>
      <c r="D248" s="161" t="s">
        <v>184</v>
      </c>
      <c r="E248" s="162" t="s">
        <v>1</v>
      </c>
      <c r="F248" s="163" t="s">
        <v>238</v>
      </c>
      <c r="H248" s="162" t="s">
        <v>1</v>
      </c>
      <c r="L248" s="159"/>
      <c r="M248" s="164"/>
      <c r="T248" s="165"/>
      <c r="AT248" s="162" t="s">
        <v>184</v>
      </c>
      <c r="AU248" s="162" t="s">
        <v>95</v>
      </c>
      <c r="AV248" s="160" t="s">
        <v>93</v>
      </c>
      <c r="AW248" s="160" t="s">
        <v>41</v>
      </c>
      <c r="AX248" s="160" t="s">
        <v>85</v>
      </c>
      <c r="AY248" s="162" t="s">
        <v>173</v>
      </c>
    </row>
    <row r="249" spans="2:65" s="167" customFormat="1">
      <c r="B249" s="166"/>
      <c r="D249" s="161" t="s">
        <v>184</v>
      </c>
      <c r="E249" s="168" t="s">
        <v>1</v>
      </c>
      <c r="F249" s="169" t="s">
        <v>274</v>
      </c>
      <c r="H249" s="170">
        <v>12.035</v>
      </c>
      <c r="L249" s="166"/>
      <c r="M249" s="171"/>
      <c r="T249" s="172"/>
      <c r="AT249" s="168" t="s">
        <v>184</v>
      </c>
      <c r="AU249" s="168" t="s">
        <v>95</v>
      </c>
      <c r="AV249" s="167" t="s">
        <v>95</v>
      </c>
      <c r="AW249" s="167" t="s">
        <v>41</v>
      </c>
      <c r="AX249" s="167" t="s">
        <v>85</v>
      </c>
      <c r="AY249" s="168" t="s">
        <v>173</v>
      </c>
    </row>
    <row r="250" spans="2:65" s="174" customFormat="1">
      <c r="B250" s="173"/>
      <c r="D250" s="161" t="s">
        <v>184</v>
      </c>
      <c r="E250" s="175" t="s">
        <v>1</v>
      </c>
      <c r="F250" s="176" t="s">
        <v>232</v>
      </c>
      <c r="H250" s="177">
        <v>12.035</v>
      </c>
      <c r="L250" s="173"/>
      <c r="M250" s="178"/>
      <c r="T250" s="179"/>
      <c r="AT250" s="175" t="s">
        <v>184</v>
      </c>
      <c r="AU250" s="175" t="s">
        <v>95</v>
      </c>
      <c r="AV250" s="174" t="s">
        <v>180</v>
      </c>
      <c r="AW250" s="174" t="s">
        <v>41</v>
      </c>
      <c r="AX250" s="174" t="s">
        <v>93</v>
      </c>
      <c r="AY250" s="175" t="s">
        <v>173</v>
      </c>
    </row>
    <row r="251" spans="2:65" s="35" customFormat="1" ht="55.5" customHeight="1">
      <c r="B251" s="34"/>
      <c r="C251" s="144" t="s">
        <v>275</v>
      </c>
      <c r="D251" s="144" t="s">
        <v>175</v>
      </c>
      <c r="E251" s="145" t="s">
        <v>276</v>
      </c>
      <c r="F251" s="146" t="s">
        <v>277</v>
      </c>
      <c r="G251" s="147" t="s">
        <v>178</v>
      </c>
      <c r="H251" s="148">
        <v>47.463000000000001</v>
      </c>
      <c r="I251" s="3"/>
      <c r="J251" s="149">
        <f>ROUND(I251*H251,2)</f>
        <v>0</v>
      </c>
      <c r="K251" s="146" t="s">
        <v>179</v>
      </c>
      <c r="L251" s="34"/>
      <c r="M251" s="150" t="s">
        <v>1</v>
      </c>
      <c r="N251" s="151" t="s">
        <v>50</v>
      </c>
      <c r="P251" s="152">
        <f>O251*H251</f>
        <v>0</v>
      </c>
      <c r="Q251" s="152">
        <v>0</v>
      </c>
      <c r="R251" s="152">
        <f>Q251*H251</f>
        <v>0</v>
      </c>
      <c r="S251" s="152">
        <v>0</v>
      </c>
      <c r="T251" s="153">
        <f>S251*H251</f>
        <v>0</v>
      </c>
      <c r="AR251" s="154" t="s">
        <v>180</v>
      </c>
      <c r="AT251" s="154" t="s">
        <v>175</v>
      </c>
      <c r="AU251" s="154" t="s">
        <v>95</v>
      </c>
      <c r="AY251" s="20" t="s">
        <v>173</v>
      </c>
      <c r="BE251" s="155">
        <f>IF(N251="základní",J251,0)</f>
        <v>0</v>
      </c>
      <c r="BF251" s="155">
        <f>IF(N251="snížená",J251,0)</f>
        <v>0</v>
      </c>
      <c r="BG251" s="155">
        <f>IF(N251="zákl. přenesená",J251,0)</f>
        <v>0</v>
      </c>
      <c r="BH251" s="155">
        <f>IF(N251="sníž. přenesená",J251,0)</f>
        <v>0</v>
      </c>
      <c r="BI251" s="155">
        <f>IF(N251="nulová",J251,0)</f>
        <v>0</v>
      </c>
      <c r="BJ251" s="20" t="s">
        <v>93</v>
      </c>
      <c r="BK251" s="155">
        <f>ROUND(I251*H251,2)</f>
        <v>0</v>
      </c>
      <c r="BL251" s="20" t="s">
        <v>180</v>
      </c>
      <c r="BM251" s="154" t="s">
        <v>278</v>
      </c>
    </row>
    <row r="252" spans="2:65" s="35" customFormat="1">
      <c r="B252" s="34"/>
      <c r="D252" s="156" t="s">
        <v>182</v>
      </c>
      <c r="F252" s="157" t="s">
        <v>279</v>
      </c>
      <c r="L252" s="34"/>
      <c r="M252" s="158"/>
      <c r="T252" s="62"/>
      <c r="AT252" s="20" t="s">
        <v>182</v>
      </c>
      <c r="AU252" s="20" t="s">
        <v>95</v>
      </c>
    </row>
    <row r="253" spans="2:65" s="160" customFormat="1">
      <c r="B253" s="159"/>
      <c r="D253" s="161" t="s">
        <v>184</v>
      </c>
      <c r="E253" s="162" t="s">
        <v>1</v>
      </c>
      <c r="F253" s="163" t="s">
        <v>280</v>
      </c>
      <c r="H253" s="162" t="s">
        <v>1</v>
      </c>
      <c r="L253" s="159"/>
      <c r="M253" s="164"/>
      <c r="T253" s="165"/>
      <c r="AT253" s="162" t="s">
        <v>184</v>
      </c>
      <c r="AU253" s="162" t="s">
        <v>95</v>
      </c>
      <c r="AV253" s="160" t="s">
        <v>93</v>
      </c>
      <c r="AW253" s="160" t="s">
        <v>41</v>
      </c>
      <c r="AX253" s="160" t="s">
        <v>85</v>
      </c>
      <c r="AY253" s="162" t="s">
        <v>173</v>
      </c>
    </row>
    <row r="254" spans="2:65" s="160" customFormat="1">
      <c r="B254" s="159"/>
      <c r="D254" s="161" t="s">
        <v>184</v>
      </c>
      <c r="E254" s="162" t="s">
        <v>1</v>
      </c>
      <c r="F254" s="163" t="s">
        <v>185</v>
      </c>
      <c r="H254" s="162" t="s">
        <v>1</v>
      </c>
      <c r="L254" s="159"/>
      <c r="M254" s="164"/>
      <c r="T254" s="165"/>
      <c r="AT254" s="162" t="s">
        <v>184</v>
      </c>
      <c r="AU254" s="162" t="s">
        <v>95</v>
      </c>
      <c r="AV254" s="160" t="s">
        <v>93</v>
      </c>
      <c r="AW254" s="160" t="s">
        <v>41</v>
      </c>
      <c r="AX254" s="160" t="s">
        <v>85</v>
      </c>
      <c r="AY254" s="162" t="s">
        <v>173</v>
      </c>
    </row>
    <row r="255" spans="2:65" s="160" customFormat="1">
      <c r="B255" s="159"/>
      <c r="D255" s="161" t="s">
        <v>184</v>
      </c>
      <c r="E255" s="162" t="s">
        <v>1</v>
      </c>
      <c r="F255" s="163" t="s">
        <v>186</v>
      </c>
      <c r="H255" s="162" t="s">
        <v>1</v>
      </c>
      <c r="L255" s="159"/>
      <c r="M255" s="164"/>
      <c r="T255" s="165"/>
      <c r="AT255" s="162" t="s">
        <v>184</v>
      </c>
      <c r="AU255" s="162" t="s">
        <v>95</v>
      </c>
      <c r="AV255" s="160" t="s">
        <v>93</v>
      </c>
      <c r="AW255" s="160" t="s">
        <v>41</v>
      </c>
      <c r="AX255" s="160" t="s">
        <v>85</v>
      </c>
      <c r="AY255" s="162" t="s">
        <v>173</v>
      </c>
    </row>
    <row r="256" spans="2:65" s="167" customFormat="1">
      <c r="B256" s="166"/>
      <c r="D256" s="161" t="s">
        <v>184</v>
      </c>
      <c r="E256" s="168" t="s">
        <v>1</v>
      </c>
      <c r="F256" s="169" t="s">
        <v>281</v>
      </c>
      <c r="H256" s="170">
        <v>24.7</v>
      </c>
      <c r="L256" s="166"/>
      <c r="M256" s="171"/>
      <c r="T256" s="172"/>
      <c r="AT256" s="168" t="s">
        <v>184</v>
      </c>
      <c r="AU256" s="168" t="s">
        <v>95</v>
      </c>
      <c r="AV256" s="167" t="s">
        <v>95</v>
      </c>
      <c r="AW256" s="167" t="s">
        <v>41</v>
      </c>
      <c r="AX256" s="167" t="s">
        <v>85</v>
      </c>
      <c r="AY256" s="168" t="s">
        <v>173</v>
      </c>
    </row>
    <row r="257" spans="2:65" s="181" customFormat="1">
      <c r="B257" s="180"/>
      <c r="D257" s="161" t="s">
        <v>184</v>
      </c>
      <c r="E257" s="182" t="s">
        <v>1</v>
      </c>
      <c r="F257" s="183" t="s">
        <v>266</v>
      </c>
      <c r="H257" s="184">
        <v>24.7</v>
      </c>
      <c r="L257" s="180"/>
      <c r="M257" s="185"/>
      <c r="T257" s="186"/>
      <c r="AT257" s="182" t="s">
        <v>184</v>
      </c>
      <c r="AU257" s="182" t="s">
        <v>95</v>
      </c>
      <c r="AV257" s="181" t="s">
        <v>243</v>
      </c>
      <c r="AW257" s="181" t="s">
        <v>41</v>
      </c>
      <c r="AX257" s="181" t="s">
        <v>85</v>
      </c>
      <c r="AY257" s="182" t="s">
        <v>173</v>
      </c>
    </row>
    <row r="258" spans="2:65" s="160" customFormat="1">
      <c r="B258" s="159"/>
      <c r="D258" s="161" t="s">
        <v>184</v>
      </c>
      <c r="E258" s="162" t="s">
        <v>1</v>
      </c>
      <c r="F258" s="163" t="s">
        <v>282</v>
      </c>
      <c r="H258" s="162" t="s">
        <v>1</v>
      </c>
      <c r="L258" s="159"/>
      <c r="M258" s="164"/>
      <c r="T258" s="165"/>
      <c r="AT258" s="162" t="s">
        <v>184</v>
      </c>
      <c r="AU258" s="162" t="s">
        <v>95</v>
      </c>
      <c r="AV258" s="160" t="s">
        <v>93</v>
      </c>
      <c r="AW258" s="160" t="s">
        <v>41</v>
      </c>
      <c r="AX258" s="160" t="s">
        <v>85</v>
      </c>
      <c r="AY258" s="162" t="s">
        <v>173</v>
      </c>
    </row>
    <row r="259" spans="2:65" s="160" customFormat="1">
      <c r="B259" s="159"/>
      <c r="D259" s="161" t="s">
        <v>184</v>
      </c>
      <c r="E259" s="162" t="s">
        <v>1</v>
      </c>
      <c r="F259" s="163" t="s">
        <v>239</v>
      </c>
      <c r="H259" s="162" t="s">
        <v>1</v>
      </c>
      <c r="L259" s="159"/>
      <c r="M259" s="164"/>
      <c r="T259" s="165"/>
      <c r="AT259" s="162" t="s">
        <v>184</v>
      </c>
      <c r="AU259" s="162" t="s">
        <v>95</v>
      </c>
      <c r="AV259" s="160" t="s">
        <v>93</v>
      </c>
      <c r="AW259" s="160" t="s">
        <v>41</v>
      </c>
      <c r="AX259" s="160" t="s">
        <v>85</v>
      </c>
      <c r="AY259" s="162" t="s">
        <v>173</v>
      </c>
    </row>
    <row r="260" spans="2:65" s="167" customFormat="1">
      <c r="B260" s="166"/>
      <c r="D260" s="161" t="s">
        <v>184</v>
      </c>
      <c r="E260" s="168" t="s">
        <v>1</v>
      </c>
      <c r="F260" s="169" t="s">
        <v>240</v>
      </c>
      <c r="H260" s="170">
        <v>4.71</v>
      </c>
      <c r="L260" s="166"/>
      <c r="M260" s="171"/>
      <c r="T260" s="172"/>
      <c r="AT260" s="168" t="s">
        <v>184</v>
      </c>
      <c r="AU260" s="168" t="s">
        <v>95</v>
      </c>
      <c r="AV260" s="167" t="s">
        <v>95</v>
      </c>
      <c r="AW260" s="167" t="s">
        <v>41</v>
      </c>
      <c r="AX260" s="167" t="s">
        <v>85</v>
      </c>
      <c r="AY260" s="168" t="s">
        <v>173</v>
      </c>
    </row>
    <row r="261" spans="2:65" s="160" customFormat="1">
      <c r="B261" s="159"/>
      <c r="D261" s="161" t="s">
        <v>184</v>
      </c>
      <c r="E261" s="162" t="s">
        <v>1</v>
      </c>
      <c r="F261" s="163" t="s">
        <v>241</v>
      </c>
      <c r="H261" s="162" t="s">
        <v>1</v>
      </c>
      <c r="L261" s="159"/>
      <c r="M261" s="164"/>
      <c r="T261" s="165"/>
      <c r="AT261" s="162" t="s">
        <v>184</v>
      </c>
      <c r="AU261" s="162" t="s">
        <v>95</v>
      </c>
      <c r="AV261" s="160" t="s">
        <v>93</v>
      </c>
      <c r="AW261" s="160" t="s">
        <v>41</v>
      </c>
      <c r="AX261" s="160" t="s">
        <v>85</v>
      </c>
      <c r="AY261" s="162" t="s">
        <v>173</v>
      </c>
    </row>
    <row r="262" spans="2:65" s="167" customFormat="1">
      <c r="B262" s="166"/>
      <c r="D262" s="161" t="s">
        <v>184</v>
      </c>
      <c r="E262" s="168" t="s">
        <v>1</v>
      </c>
      <c r="F262" s="169" t="s">
        <v>242</v>
      </c>
      <c r="H262" s="170">
        <v>18.053000000000001</v>
      </c>
      <c r="L262" s="166"/>
      <c r="M262" s="171"/>
      <c r="T262" s="172"/>
      <c r="AT262" s="168" t="s">
        <v>184</v>
      </c>
      <c r="AU262" s="168" t="s">
        <v>95</v>
      </c>
      <c r="AV262" s="167" t="s">
        <v>95</v>
      </c>
      <c r="AW262" s="167" t="s">
        <v>41</v>
      </c>
      <c r="AX262" s="167" t="s">
        <v>85</v>
      </c>
      <c r="AY262" s="168" t="s">
        <v>173</v>
      </c>
    </row>
    <row r="263" spans="2:65" s="160" customFormat="1">
      <c r="B263" s="159"/>
      <c r="D263" s="161" t="s">
        <v>184</v>
      </c>
      <c r="E263" s="162" t="s">
        <v>1</v>
      </c>
      <c r="F263" s="163" t="s">
        <v>283</v>
      </c>
      <c r="H263" s="162" t="s">
        <v>1</v>
      </c>
      <c r="L263" s="159"/>
      <c r="M263" s="164"/>
      <c r="T263" s="165"/>
      <c r="AT263" s="162" t="s">
        <v>184</v>
      </c>
      <c r="AU263" s="162" t="s">
        <v>95</v>
      </c>
      <c r="AV263" s="160" t="s">
        <v>93</v>
      </c>
      <c r="AW263" s="160" t="s">
        <v>41</v>
      </c>
      <c r="AX263" s="160" t="s">
        <v>85</v>
      </c>
      <c r="AY263" s="162" t="s">
        <v>173</v>
      </c>
    </row>
    <row r="264" spans="2:65" s="167" customFormat="1">
      <c r="B264" s="166"/>
      <c r="D264" s="161" t="s">
        <v>184</v>
      </c>
      <c r="E264" s="168" t="s">
        <v>1</v>
      </c>
      <c r="F264" s="169" t="s">
        <v>284</v>
      </c>
      <c r="H264" s="170">
        <v>-4.71</v>
      </c>
      <c r="L264" s="166"/>
      <c r="M264" s="171"/>
      <c r="T264" s="172"/>
      <c r="AT264" s="168" t="s">
        <v>184</v>
      </c>
      <c r="AU264" s="168" t="s">
        <v>95</v>
      </c>
      <c r="AV264" s="167" t="s">
        <v>95</v>
      </c>
      <c r="AW264" s="167" t="s">
        <v>41</v>
      </c>
      <c r="AX264" s="167" t="s">
        <v>85</v>
      </c>
      <c r="AY264" s="168" t="s">
        <v>173</v>
      </c>
    </row>
    <row r="265" spans="2:65" s="181" customFormat="1">
      <c r="B265" s="180"/>
      <c r="D265" s="161" t="s">
        <v>184</v>
      </c>
      <c r="E265" s="182" t="s">
        <v>1</v>
      </c>
      <c r="F265" s="183" t="s">
        <v>266</v>
      </c>
      <c r="H265" s="184">
        <v>18.053000000000001</v>
      </c>
      <c r="L265" s="180"/>
      <c r="M265" s="185"/>
      <c r="T265" s="186"/>
      <c r="AT265" s="182" t="s">
        <v>184</v>
      </c>
      <c r="AU265" s="182" t="s">
        <v>95</v>
      </c>
      <c r="AV265" s="181" t="s">
        <v>243</v>
      </c>
      <c r="AW265" s="181" t="s">
        <v>41</v>
      </c>
      <c r="AX265" s="181" t="s">
        <v>85</v>
      </c>
      <c r="AY265" s="182" t="s">
        <v>173</v>
      </c>
    </row>
    <row r="266" spans="2:65" s="160" customFormat="1">
      <c r="B266" s="159"/>
      <c r="D266" s="161" t="s">
        <v>184</v>
      </c>
      <c r="E266" s="162" t="s">
        <v>1</v>
      </c>
      <c r="F266" s="163" t="s">
        <v>285</v>
      </c>
      <c r="H266" s="162" t="s">
        <v>1</v>
      </c>
      <c r="L266" s="159"/>
      <c r="M266" s="164"/>
      <c r="T266" s="165"/>
      <c r="AT266" s="162" t="s">
        <v>184</v>
      </c>
      <c r="AU266" s="162" t="s">
        <v>95</v>
      </c>
      <c r="AV266" s="160" t="s">
        <v>93</v>
      </c>
      <c r="AW266" s="160" t="s">
        <v>41</v>
      </c>
      <c r="AX266" s="160" t="s">
        <v>85</v>
      </c>
      <c r="AY266" s="162" t="s">
        <v>173</v>
      </c>
    </row>
    <row r="267" spans="2:65" s="160" customFormat="1">
      <c r="B267" s="159"/>
      <c r="D267" s="161" t="s">
        <v>184</v>
      </c>
      <c r="E267" s="162" t="s">
        <v>1</v>
      </c>
      <c r="F267" s="163" t="s">
        <v>286</v>
      </c>
      <c r="H267" s="162" t="s">
        <v>1</v>
      </c>
      <c r="L267" s="159"/>
      <c r="M267" s="164"/>
      <c r="T267" s="165"/>
      <c r="AT267" s="162" t="s">
        <v>184</v>
      </c>
      <c r="AU267" s="162" t="s">
        <v>95</v>
      </c>
      <c r="AV267" s="160" t="s">
        <v>93</v>
      </c>
      <c r="AW267" s="160" t="s">
        <v>41</v>
      </c>
      <c r="AX267" s="160" t="s">
        <v>85</v>
      </c>
      <c r="AY267" s="162" t="s">
        <v>173</v>
      </c>
    </row>
    <row r="268" spans="2:65" s="167" customFormat="1">
      <c r="B268" s="166"/>
      <c r="D268" s="161" t="s">
        <v>184</v>
      </c>
      <c r="E268" s="168" t="s">
        <v>1</v>
      </c>
      <c r="F268" s="169" t="s">
        <v>240</v>
      </c>
      <c r="H268" s="170">
        <v>4.71</v>
      </c>
      <c r="L268" s="166"/>
      <c r="M268" s="171"/>
      <c r="T268" s="172"/>
      <c r="AT268" s="168" t="s">
        <v>184</v>
      </c>
      <c r="AU268" s="168" t="s">
        <v>95</v>
      </c>
      <c r="AV268" s="167" t="s">
        <v>95</v>
      </c>
      <c r="AW268" s="167" t="s">
        <v>41</v>
      </c>
      <c r="AX268" s="167" t="s">
        <v>85</v>
      </c>
      <c r="AY268" s="168" t="s">
        <v>173</v>
      </c>
    </row>
    <row r="269" spans="2:65" s="181" customFormat="1">
      <c r="B269" s="180"/>
      <c r="D269" s="161" t="s">
        <v>184</v>
      </c>
      <c r="E269" s="182" t="s">
        <v>1</v>
      </c>
      <c r="F269" s="183" t="s">
        <v>266</v>
      </c>
      <c r="H269" s="184">
        <v>4.71</v>
      </c>
      <c r="L269" s="180"/>
      <c r="M269" s="185"/>
      <c r="T269" s="186"/>
      <c r="AT269" s="182" t="s">
        <v>184</v>
      </c>
      <c r="AU269" s="182" t="s">
        <v>95</v>
      </c>
      <c r="AV269" s="181" t="s">
        <v>243</v>
      </c>
      <c r="AW269" s="181" t="s">
        <v>41</v>
      </c>
      <c r="AX269" s="181" t="s">
        <v>85</v>
      </c>
      <c r="AY269" s="182" t="s">
        <v>173</v>
      </c>
    </row>
    <row r="270" spans="2:65" s="174" customFormat="1">
      <c r="B270" s="173"/>
      <c r="D270" s="161" t="s">
        <v>184</v>
      </c>
      <c r="E270" s="175" t="s">
        <v>1</v>
      </c>
      <c r="F270" s="176" t="s">
        <v>232</v>
      </c>
      <c r="H270" s="177">
        <v>47.463000000000001</v>
      </c>
      <c r="L270" s="173"/>
      <c r="M270" s="178"/>
      <c r="T270" s="179"/>
      <c r="AT270" s="175" t="s">
        <v>184</v>
      </c>
      <c r="AU270" s="175" t="s">
        <v>95</v>
      </c>
      <c r="AV270" s="174" t="s">
        <v>180</v>
      </c>
      <c r="AW270" s="174" t="s">
        <v>41</v>
      </c>
      <c r="AX270" s="174" t="s">
        <v>93</v>
      </c>
      <c r="AY270" s="175" t="s">
        <v>173</v>
      </c>
    </row>
    <row r="271" spans="2:65" s="35" customFormat="1" ht="62.65" customHeight="1">
      <c r="B271" s="34"/>
      <c r="C271" s="144" t="s">
        <v>287</v>
      </c>
      <c r="D271" s="144" t="s">
        <v>175</v>
      </c>
      <c r="E271" s="145" t="s">
        <v>288</v>
      </c>
      <c r="F271" s="146" t="s">
        <v>289</v>
      </c>
      <c r="G271" s="147" t="s">
        <v>178</v>
      </c>
      <c r="H271" s="148">
        <v>123.185</v>
      </c>
      <c r="I271" s="3"/>
      <c r="J271" s="149">
        <f>ROUND(I271*H271,2)</f>
        <v>0</v>
      </c>
      <c r="K271" s="146" t="s">
        <v>179</v>
      </c>
      <c r="L271" s="34"/>
      <c r="M271" s="150" t="s">
        <v>1</v>
      </c>
      <c r="N271" s="151" t="s">
        <v>50</v>
      </c>
      <c r="P271" s="152">
        <f>O271*H271</f>
        <v>0</v>
      </c>
      <c r="Q271" s="152">
        <v>0</v>
      </c>
      <c r="R271" s="152">
        <f>Q271*H271</f>
        <v>0</v>
      </c>
      <c r="S271" s="152">
        <v>0</v>
      </c>
      <c r="T271" s="153">
        <f>S271*H271</f>
        <v>0</v>
      </c>
      <c r="AR271" s="154" t="s">
        <v>180</v>
      </c>
      <c r="AT271" s="154" t="s">
        <v>175</v>
      </c>
      <c r="AU271" s="154" t="s">
        <v>95</v>
      </c>
      <c r="AY271" s="20" t="s">
        <v>173</v>
      </c>
      <c r="BE271" s="155">
        <f>IF(N271="základní",J271,0)</f>
        <v>0</v>
      </c>
      <c r="BF271" s="155">
        <f>IF(N271="snížená",J271,0)</f>
        <v>0</v>
      </c>
      <c r="BG271" s="155">
        <f>IF(N271="zákl. přenesená",J271,0)</f>
        <v>0</v>
      </c>
      <c r="BH271" s="155">
        <f>IF(N271="sníž. přenesená",J271,0)</f>
        <v>0</v>
      </c>
      <c r="BI271" s="155">
        <f>IF(N271="nulová",J271,0)</f>
        <v>0</v>
      </c>
      <c r="BJ271" s="20" t="s">
        <v>93</v>
      </c>
      <c r="BK271" s="155">
        <f>ROUND(I271*H271,2)</f>
        <v>0</v>
      </c>
      <c r="BL271" s="20" t="s">
        <v>180</v>
      </c>
      <c r="BM271" s="154" t="s">
        <v>290</v>
      </c>
    </row>
    <row r="272" spans="2:65" s="35" customFormat="1">
      <c r="B272" s="34"/>
      <c r="D272" s="156" t="s">
        <v>182</v>
      </c>
      <c r="F272" s="157" t="s">
        <v>291</v>
      </c>
      <c r="L272" s="34"/>
      <c r="M272" s="158"/>
      <c r="T272" s="62"/>
      <c r="AT272" s="20" t="s">
        <v>182</v>
      </c>
      <c r="AU272" s="20" t="s">
        <v>95</v>
      </c>
    </row>
    <row r="273" spans="2:51" s="160" customFormat="1">
      <c r="B273" s="159"/>
      <c r="D273" s="161" t="s">
        <v>184</v>
      </c>
      <c r="E273" s="162" t="s">
        <v>1</v>
      </c>
      <c r="F273" s="163" t="s">
        <v>292</v>
      </c>
      <c r="H273" s="162" t="s">
        <v>1</v>
      </c>
      <c r="L273" s="159"/>
      <c r="M273" s="164"/>
      <c r="T273" s="165"/>
      <c r="AT273" s="162" t="s">
        <v>184</v>
      </c>
      <c r="AU273" s="162" t="s">
        <v>95</v>
      </c>
      <c r="AV273" s="160" t="s">
        <v>93</v>
      </c>
      <c r="AW273" s="160" t="s">
        <v>41</v>
      </c>
      <c r="AX273" s="160" t="s">
        <v>85</v>
      </c>
      <c r="AY273" s="162" t="s">
        <v>173</v>
      </c>
    </row>
    <row r="274" spans="2:51" s="160" customFormat="1">
      <c r="B274" s="159"/>
      <c r="D274" s="161" t="s">
        <v>184</v>
      </c>
      <c r="E274" s="162" t="s">
        <v>1</v>
      </c>
      <c r="F274" s="163" t="s">
        <v>185</v>
      </c>
      <c r="H274" s="162" t="s">
        <v>1</v>
      </c>
      <c r="L274" s="159"/>
      <c r="M274" s="164"/>
      <c r="T274" s="165"/>
      <c r="AT274" s="162" t="s">
        <v>184</v>
      </c>
      <c r="AU274" s="162" t="s">
        <v>95</v>
      </c>
      <c r="AV274" s="160" t="s">
        <v>93</v>
      </c>
      <c r="AW274" s="160" t="s">
        <v>41</v>
      </c>
      <c r="AX274" s="160" t="s">
        <v>85</v>
      </c>
      <c r="AY274" s="162" t="s">
        <v>173</v>
      </c>
    </row>
    <row r="275" spans="2:51" s="160" customFormat="1">
      <c r="B275" s="159"/>
      <c r="D275" s="161" t="s">
        <v>184</v>
      </c>
      <c r="E275" s="162" t="s">
        <v>1</v>
      </c>
      <c r="F275" s="163" t="s">
        <v>186</v>
      </c>
      <c r="H275" s="162" t="s">
        <v>1</v>
      </c>
      <c r="L275" s="159"/>
      <c r="M275" s="164"/>
      <c r="T275" s="165"/>
      <c r="AT275" s="162" t="s">
        <v>184</v>
      </c>
      <c r="AU275" s="162" t="s">
        <v>95</v>
      </c>
      <c r="AV275" s="160" t="s">
        <v>93</v>
      </c>
      <c r="AW275" s="160" t="s">
        <v>41</v>
      </c>
      <c r="AX275" s="160" t="s">
        <v>85</v>
      </c>
      <c r="AY275" s="162" t="s">
        <v>173</v>
      </c>
    </row>
    <row r="276" spans="2:51" s="167" customFormat="1">
      <c r="B276" s="166"/>
      <c r="D276" s="161" t="s">
        <v>184</v>
      </c>
      <c r="E276" s="168" t="s">
        <v>1</v>
      </c>
      <c r="F276" s="169" t="s">
        <v>293</v>
      </c>
      <c r="H276" s="170">
        <v>49.4</v>
      </c>
      <c r="L276" s="166"/>
      <c r="M276" s="171"/>
      <c r="T276" s="172"/>
      <c r="AT276" s="168" t="s">
        <v>184</v>
      </c>
      <c r="AU276" s="168" t="s">
        <v>95</v>
      </c>
      <c r="AV276" s="167" t="s">
        <v>95</v>
      </c>
      <c r="AW276" s="167" t="s">
        <v>41</v>
      </c>
      <c r="AX276" s="167" t="s">
        <v>85</v>
      </c>
      <c r="AY276" s="168" t="s">
        <v>173</v>
      </c>
    </row>
    <row r="277" spans="2:51" s="181" customFormat="1">
      <c r="B277" s="180"/>
      <c r="D277" s="161" t="s">
        <v>184</v>
      </c>
      <c r="E277" s="182" t="s">
        <v>1</v>
      </c>
      <c r="F277" s="183" t="s">
        <v>266</v>
      </c>
      <c r="H277" s="184">
        <v>49.4</v>
      </c>
      <c r="L277" s="180"/>
      <c r="M277" s="185"/>
      <c r="T277" s="186"/>
      <c r="AT277" s="182" t="s">
        <v>184</v>
      </c>
      <c r="AU277" s="182" t="s">
        <v>95</v>
      </c>
      <c r="AV277" s="181" t="s">
        <v>243</v>
      </c>
      <c r="AW277" s="181" t="s">
        <v>41</v>
      </c>
      <c r="AX277" s="181" t="s">
        <v>85</v>
      </c>
      <c r="AY277" s="182" t="s">
        <v>173</v>
      </c>
    </row>
    <row r="278" spans="2:51" s="160" customFormat="1">
      <c r="B278" s="159"/>
      <c r="D278" s="161" t="s">
        <v>184</v>
      </c>
      <c r="E278" s="162" t="s">
        <v>1</v>
      </c>
      <c r="F278" s="163" t="s">
        <v>282</v>
      </c>
      <c r="H278" s="162" t="s">
        <v>1</v>
      </c>
      <c r="L278" s="159"/>
      <c r="M278" s="164"/>
      <c r="T278" s="165"/>
      <c r="AT278" s="162" t="s">
        <v>184</v>
      </c>
      <c r="AU278" s="162" t="s">
        <v>95</v>
      </c>
      <c r="AV278" s="160" t="s">
        <v>93</v>
      </c>
      <c r="AW278" s="160" t="s">
        <v>41</v>
      </c>
      <c r="AX278" s="160" t="s">
        <v>85</v>
      </c>
      <c r="AY278" s="162" t="s">
        <v>173</v>
      </c>
    </row>
    <row r="279" spans="2:51" s="160" customFormat="1">
      <c r="B279" s="159"/>
      <c r="D279" s="161" t="s">
        <v>184</v>
      </c>
      <c r="E279" s="162" t="s">
        <v>1</v>
      </c>
      <c r="F279" s="163" t="s">
        <v>239</v>
      </c>
      <c r="H279" s="162" t="s">
        <v>1</v>
      </c>
      <c r="L279" s="159"/>
      <c r="M279" s="164"/>
      <c r="T279" s="165"/>
      <c r="AT279" s="162" t="s">
        <v>184</v>
      </c>
      <c r="AU279" s="162" t="s">
        <v>95</v>
      </c>
      <c r="AV279" s="160" t="s">
        <v>93</v>
      </c>
      <c r="AW279" s="160" t="s">
        <v>41</v>
      </c>
      <c r="AX279" s="160" t="s">
        <v>85</v>
      </c>
      <c r="AY279" s="162" t="s">
        <v>173</v>
      </c>
    </row>
    <row r="280" spans="2:51" s="167" customFormat="1">
      <c r="B280" s="166"/>
      <c r="D280" s="161" t="s">
        <v>184</v>
      </c>
      <c r="E280" s="168" t="s">
        <v>1</v>
      </c>
      <c r="F280" s="169" t="s">
        <v>294</v>
      </c>
      <c r="H280" s="170">
        <v>9.42</v>
      </c>
      <c r="L280" s="166"/>
      <c r="M280" s="171"/>
      <c r="T280" s="172"/>
      <c r="AT280" s="168" t="s">
        <v>184</v>
      </c>
      <c r="AU280" s="168" t="s">
        <v>95</v>
      </c>
      <c r="AV280" s="167" t="s">
        <v>95</v>
      </c>
      <c r="AW280" s="167" t="s">
        <v>41</v>
      </c>
      <c r="AX280" s="167" t="s">
        <v>85</v>
      </c>
      <c r="AY280" s="168" t="s">
        <v>173</v>
      </c>
    </row>
    <row r="281" spans="2:51" s="160" customFormat="1">
      <c r="B281" s="159"/>
      <c r="D281" s="161" t="s">
        <v>184</v>
      </c>
      <c r="E281" s="162" t="s">
        <v>1</v>
      </c>
      <c r="F281" s="163" t="s">
        <v>241</v>
      </c>
      <c r="H281" s="162" t="s">
        <v>1</v>
      </c>
      <c r="L281" s="159"/>
      <c r="M281" s="164"/>
      <c r="T281" s="165"/>
      <c r="AT281" s="162" t="s">
        <v>184</v>
      </c>
      <c r="AU281" s="162" t="s">
        <v>95</v>
      </c>
      <c r="AV281" s="160" t="s">
        <v>93</v>
      </c>
      <c r="AW281" s="160" t="s">
        <v>41</v>
      </c>
      <c r="AX281" s="160" t="s">
        <v>85</v>
      </c>
      <c r="AY281" s="162" t="s">
        <v>173</v>
      </c>
    </row>
    <row r="282" spans="2:51" s="167" customFormat="1">
      <c r="B282" s="166"/>
      <c r="D282" s="161" t="s">
        <v>184</v>
      </c>
      <c r="E282" s="168" t="s">
        <v>1</v>
      </c>
      <c r="F282" s="169" t="s">
        <v>295</v>
      </c>
      <c r="H282" s="170">
        <v>36.104999999999997</v>
      </c>
      <c r="L282" s="166"/>
      <c r="M282" s="171"/>
      <c r="T282" s="172"/>
      <c r="AT282" s="168" t="s">
        <v>184</v>
      </c>
      <c r="AU282" s="168" t="s">
        <v>95</v>
      </c>
      <c r="AV282" s="167" t="s">
        <v>95</v>
      </c>
      <c r="AW282" s="167" t="s">
        <v>41</v>
      </c>
      <c r="AX282" s="167" t="s">
        <v>85</v>
      </c>
      <c r="AY282" s="168" t="s">
        <v>173</v>
      </c>
    </row>
    <row r="283" spans="2:51" s="160" customFormat="1">
      <c r="B283" s="159"/>
      <c r="D283" s="161" t="s">
        <v>184</v>
      </c>
      <c r="E283" s="162" t="s">
        <v>1</v>
      </c>
      <c r="F283" s="163" t="s">
        <v>283</v>
      </c>
      <c r="H283" s="162" t="s">
        <v>1</v>
      </c>
      <c r="L283" s="159"/>
      <c r="M283" s="164"/>
      <c r="T283" s="165"/>
      <c r="AT283" s="162" t="s">
        <v>184</v>
      </c>
      <c r="AU283" s="162" t="s">
        <v>95</v>
      </c>
      <c r="AV283" s="160" t="s">
        <v>93</v>
      </c>
      <c r="AW283" s="160" t="s">
        <v>41</v>
      </c>
      <c r="AX283" s="160" t="s">
        <v>85</v>
      </c>
      <c r="AY283" s="162" t="s">
        <v>173</v>
      </c>
    </row>
    <row r="284" spans="2:51" s="167" customFormat="1">
      <c r="B284" s="166"/>
      <c r="D284" s="161" t="s">
        <v>184</v>
      </c>
      <c r="E284" s="168" t="s">
        <v>1</v>
      </c>
      <c r="F284" s="169" t="s">
        <v>296</v>
      </c>
      <c r="H284" s="170">
        <v>-9.42</v>
      </c>
      <c r="L284" s="166"/>
      <c r="M284" s="171"/>
      <c r="T284" s="172"/>
      <c r="AT284" s="168" t="s">
        <v>184</v>
      </c>
      <c r="AU284" s="168" t="s">
        <v>95</v>
      </c>
      <c r="AV284" s="167" t="s">
        <v>95</v>
      </c>
      <c r="AW284" s="167" t="s">
        <v>41</v>
      </c>
      <c r="AX284" s="167" t="s">
        <v>85</v>
      </c>
      <c r="AY284" s="168" t="s">
        <v>173</v>
      </c>
    </row>
    <row r="285" spans="2:51" s="181" customFormat="1">
      <c r="B285" s="180"/>
      <c r="D285" s="161" t="s">
        <v>184</v>
      </c>
      <c r="E285" s="182" t="s">
        <v>1</v>
      </c>
      <c r="F285" s="183" t="s">
        <v>266</v>
      </c>
      <c r="H285" s="184">
        <v>36.104999999999997</v>
      </c>
      <c r="L285" s="180"/>
      <c r="M285" s="185"/>
      <c r="T285" s="186"/>
      <c r="AT285" s="182" t="s">
        <v>184</v>
      </c>
      <c r="AU285" s="182" t="s">
        <v>95</v>
      </c>
      <c r="AV285" s="181" t="s">
        <v>243</v>
      </c>
      <c r="AW285" s="181" t="s">
        <v>41</v>
      </c>
      <c r="AX285" s="181" t="s">
        <v>85</v>
      </c>
      <c r="AY285" s="182" t="s">
        <v>173</v>
      </c>
    </row>
    <row r="286" spans="2:51" s="160" customFormat="1" ht="22.5">
      <c r="B286" s="159"/>
      <c r="D286" s="161" t="s">
        <v>184</v>
      </c>
      <c r="E286" s="162" t="s">
        <v>1</v>
      </c>
      <c r="F286" s="163" t="s">
        <v>297</v>
      </c>
      <c r="H286" s="162" t="s">
        <v>1</v>
      </c>
      <c r="L286" s="159"/>
      <c r="M286" s="164"/>
      <c r="T286" s="165"/>
      <c r="AT286" s="162" t="s">
        <v>184</v>
      </c>
      <c r="AU286" s="162" t="s">
        <v>95</v>
      </c>
      <c r="AV286" s="160" t="s">
        <v>93</v>
      </c>
      <c r="AW286" s="160" t="s">
        <v>41</v>
      </c>
      <c r="AX286" s="160" t="s">
        <v>85</v>
      </c>
      <c r="AY286" s="162" t="s">
        <v>173</v>
      </c>
    </row>
    <row r="287" spans="2:51" s="160" customFormat="1">
      <c r="B287" s="159"/>
      <c r="D287" s="161" t="s">
        <v>184</v>
      </c>
      <c r="E287" s="162" t="s">
        <v>1</v>
      </c>
      <c r="F287" s="163" t="s">
        <v>286</v>
      </c>
      <c r="H287" s="162" t="s">
        <v>1</v>
      </c>
      <c r="L287" s="159"/>
      <c r="M287" s="164"/>
      <c r="T287" s="165"/>
      <c r="AT287" s="162" t="s">
        <v>184</v>
      </c>
      <c r="AU287" s="162" t="s">
        <v>95</v>
      </c>
      <c r="AV287" s="160" t="s">
        <v>93</v>
      </c>
      <c r="AW287" s="160" t="s">
        <v>41</v>
      </c>
      <c r="AX287" s="160" t="s">
        <v>85</v>
      </c>
      <c r="AY287" s="162" t="s">
        <v>173</v>
      </c>
    </row>
    <row r="288" spans="2:51" s="167" customFormat="1">
      <c r="B288" s="166"/>
      <c r="D288" s="161" t="s">
        <v>184</v>
      </c>
      <c r="E288" s="168" t="s">
        <v>1</v>
      </c>
      <c r="F288" s="169" t="s">
        <v>298</v>
      </c>
      <c r="H288" s="170">
        <v>37.68</v>
      </c>
      <c r="L288" s="166"/>
      <c r="M288" s="171"/>
      <c r="T288" s="172"/>
      <c r="AT288" s="168" t="s">
        <v>184</v>
      </c>
      <c r="AU288" s="168" t="s">
        <v>95</v>
      </c>
      <c r="AV288" s="167" t="s">
        <v>95</v>
      </c>
      <c r="AW288" s="167" t="s">
        <v>41</v>
      </c>
      <c r="AX288" s="167" t="s">
        <v>85</v>
      </c>
      <c r="AY288" s="168" t="s">
        <v>173</v>
      </c>
    </row>
    <row r="289" spans="2:65" s="181" customFormat="1">
      <c r="B289" s="180"/>
      <c r="D289" s="161" t="s">
        <v>184</v>
      </c>
      <c r="E289" s="182" t="s">
        <v>1</v>
      </c>
      <c r="F289" s="183" t="s">
        <v>266</v>
      </c>
      <c r="H289" s="184">
        <v>37.68</v>
      </c>
      <c r="L289" s="180"/>
      <c r="M289" s="185"/>
      <c r="T289" s="186"/>
      <c r="AT289" s="182" t="s">
        <v>184</v>
      </c>
      <c r="AU289" s="182" t="s">
        <v>95</v>
      </c>
      <c r="AV289" s="181" t="s">
        <v>243</v>
      </c>
      <c r="AW289" s="181" t="s">
        <v>41</v>
      </c>
      <c r="AX289" s="181" t="s">
        <v>85</v>
      </c>
      <c r="AY289" s="182" t="s">
        <v>173</v>
      </c>
    </row>
    <row r="290" spans="2:65" s="174" customFormat="1">
      <c r="B290" s="173"/>
      <c r="D290" s="161" t="s">
        <v>184</v>
      </c>
      <c r="E290" s="175" t="s">
        <v>1</v>
      </c>
      <c r="F290" s="176" t="s">
        <v>232</v>
      </c>
      <c r="H290" s="177">
        <v>123.185</v>
      </c>
      <c r="L290" s="173"/>
      <c r="M290" s="178"/>
      <c r="T290" s="179"/>
      <c r="AT290" s="175" t="s">
        <v>184</v>
      </c>
      <c r="AU290" s="175" t="s">
        <v>95</v>
      </c>
      <c r="AV290" s="174" t="s">
        <v>180</v>
      </c>
      <c r="AW290" s="174" t="s">
        <v>41</v>
      </c>
      <c r="AX290" s="174" t="s">
        <v>93</v>
      </c>
      <c r="AY290" s="175" t="s">
        <v>173</v>
      </c>
    </row>
    <row r="291" spans="2:65" s="35" customFormat="1" ht="37.9" customHeight="1">
      <c r="B291" s="34"/>
      <c r="C291" s="144" t="s">
        <v>299</v>
      </c>
      <c r="D291" s="144" t="s">
        <v>175</v>
      </c>
      <c r="E291" s="145" t="s">
        <v>300</v>
      </c>
      <c r="F291" s="146" t="s">
        <v>301</v>
      </c>
      <c r="G291" s="147" t="s">
        <v>178</v>
      </c>
      <c r="H291" s="148">
        <v>4.71</v>
      </c>
      <c r="I291" s="3"/>
      <c r="J291" s="149">
        <f>ROUND(I291*H291,2)</f>
        <v>0</v>
      </c>
      <c r="K291" s="146" t="s">
        <v>179</v>
      </c>
      <c r="L291" s="34"/>
      <c r="M291" s="150" t="s">
        <v>1</v>
      </c>
      <c r="N291" s="151" t="s">
        <v>50</v>
      </c>
      <c r="P291" s="152">
        <f>O291*H291</f>
        <v>0</v>
      </c>
      <c r="Q291" s="152">
        <v>0</v>
      </c>
      <c r="R291" s="152">
        <f>Q291*H291</f>
        <v>0</v>
      </c>
      <c r="S291" s="152">
        <v>0</v>
      </c>
      <c r="T291" s="153">
        <f>S291*H291</f>
        <v>0</v>
      </c>
      <c r="AR291" s="154" t="s">
        <v>180</v>
      </c>
      <c r="AT291" s="154" t="s">
        <v>175</v>
      </c>
      <c r="AU291" s="154" t="s">
        <v>95</v>
      </c>
      <c r="AY291" s="20" t="s">
        <v>173</v>
      </c>
      <c r="BE291" s="155">
        <f>IF(N291="základní",J291,0)</f>
        <v>0</v>
      </c>
      <c r="BF291" s="155">
        <f>IF(N291="snížená",J291,0)</f>
        <v>0</v>
      </c>
      <c r="BG291" s="155">
        <f>IF(N291="zákl. přenesená",J291,0)</f>
        <v>0</v>
      </c>
      <c r="BH291" s="155">
        <f>IF(N291="sníž. přenesená",J291,0)</f>
        <v>0</v>
      </c>
      <c r="BI291" s="155">
        <f>IF(N291="nulová",J291,0)</f>
        <v>0</v>
      </c>
      <c r="BJ291" s="20" t="s">
        <v>93</v>
      </c>
      <c r="BK291" s="155">
        <f>ROUND(I291*H291,2)</f>
        <v>0</v>
      </c>
      <c r="BL291" s="20" t="s">
        <v>180</v>
      </c>
      <c r="BM291" s="154" t="s">
        <v>302</v>
      </c>
    </row>
    <row r="292" spans="2:65" s="35" customFormat="1">
      <c r="B292" s="34"/>
      <c r="D292" s="156" t="s">
        <v>182</v>
      </c>
      <c r="F292" s="157" t="s">
        <v>303</v>
      </c>
      <c r="L292" s="34"/>
      <c r="M292" s="158"/>
      <c r="T292" s="62"/>
      <c r="AT292" s="20" t="s">
        <v>182</v>
      </c>
      <c r="AU292" s="20" t="s">
        <v>95</v>
      </c>
    </row>
    <row r="293" spans="2:65" s="160" customFormat="1">
      <c r="B293" s="159"/>
      <c r="D293" s="161" t="s">
        <v>184</v>
      </c>
      <c r="E293" s="162" t="s">
        <v>1</v>
      </c>
      <c r="F293" s="163" t="s">
        <v>304</v>
      </c>
      <c r="H293" s="162" t="s">
        <v>1</v>
      </c>
      <c r="L293" s="159"/>
      <c r="M293" s="164"/>
      <c r="T293" s="165"/>
      <c r="AT293" s="162" t="s">
        <v>184</v>
      </c>
      <c r="AU293" s="162" t="s">
        <v>95</v>
      </c>
      <c r="AV293" s="160" t="s">
        <v>93</v>
      </c>
      <c r="AW293" s="160" t="s">
        <v>41</v>
      </c>
      <c r="AX293" s="160" t="s">
        <v>85</v>
      </c>
      <c r="AY293" s="162" t="s">
        <v>173</v>
      </c>
    </row>
    <row r="294" spans="2:65" s="160" customFormat="1">
      <c r="B294" s="159"/>
      <c r="D294" s="161" t="s">
        <v>184</v>
      </c>
      <c r="E294" s="162" t="s">
        <v>1</v>
      </c>
      <c r="F294" s="163" t="s">
        <v>286</v>
      </c>
      <c r="H294" s="162" t="s">
        <v>1</v>
      </c>
      <c r="L294" s="159"/>
      <c r="M294" s="164"/>
      <c r="T294" s="165"/>
      <c r="AT294" s="162" t="s">
        <v>184</v>
      </c>
      <c r="AU294" s="162" t="s">
        <v>95</v>
      </c>
      <c r="AV294" s="160" t="s">
        <v>93</v>
      </c>
      <c r="AW294" s="160" t="s">
        <v>41</v>
      </c>
      <c r="AX294" s="160" t="s">
        <v>85</v>
      </c>
      <c r="AY294" s="162" t="s">
        <v>173</v>
      </c>
    </row>
    <row r="295" spans="2:65" s="167" customFormat="1">
      <c r="B295" s="166"/>
      <c r="D295" s="161" t="s">
        <v>184</v>
      </c>
      <c r="E295" s="168" t="s">
        <v>1</v>
      </c>
      <c r="F295" s="169" t="s">
        <v>240</v>
      </c>
      <c r="H295" s="170">
        <v>4.71</v>
      </c>
      <c r="L295" s="166"/>
      <c r="M295" s="171"/>
      <c r="T295" s="172"/>
      <c r="AT295" s="168" t="s">
        <v>184</v>
      </c>
      <c r="AU295" s="168" t="s">
        <v>95</v>
      </c>
      <c r="AV295" s="167" t="s">
        <v>95</v>
      </c>
      <c r="AW295" s="167" t="s">
        <v>41</v>
      </c>
      <c r="AX295" s="167" t="s">
        <v>85</v>
      </c>
      <c r="AY295" s="168" t="s">
        <v>173</v>
      </c>
    </row>
    <row r="296" spans="2:65" s="174" customFormat="1">
      <c r="B296" s="173"/>
      <c r="D296" s="161" t="s">
        <v>184</v>
      </c>
      <c r="E296" s="175" t="s">
        <v>1</v>
      </c>
      <c r="F296" s="176" t="s">
        <v>232</v>
      </c>
      <c r="H296" s="177">
        <v>4.71</v>
      </c>
      <c r="L296" s="173"/>
      <c r="M296" s="178"/>
      <c r="T296" s="179"/>
      <c r="AT296" s="175" t="s">
        <v>184</v>
      </c>
      <c r="AU296" s="175" t="s">
        <v>95</v>
      </c>
      <c r="AV296" s="174" t="s">
        <v>180</v>
      </c>
      <c r="AW296" s="174" t="s">
        <v>41</v>
      </c>
      <c r="AX296" s="174" t="s">
        <v>93</v>
      </c>
      <c r="AY296" s="175" t="s">
        <v>173</v>
      </c>
    </row>
    <row r="297" spans="2:65" s="35" customFormat="1" ht="62.65" customHeight="1">
      <c r="B297" s="34"/>
      <c r="C297" s="144" t="s">
        <v>305</v>
      </c>
      <c r="D297" s="144" t="s">
        <v>175</v>
      </c>
      <c r="E297" s="145" t="s">
        <v>306</v>
      </c>
      <c r="F297" s="146" t="s">
        <v>307</v>
      </c>
      <c r="G297" s="147" t="s">
        <v>178</v>
      </c>
      <c r="H297" s="148">
        <v>42.752000000000002</v>
      </c>
      <c r="I297" s="3"/>
      <c r="J297" s="149">
        <f>ROUND(I297*H297,2)</f>
        <v>0</v>
      </c>
      <c r="K297" s="146" t="s">
        <v>179</v>
      </c>
      <c r="L297" s="34"/>
      <c r="M297" s="150" t="s">
        <v>1</v>
      </c>
      <c r="N297" s="151" t="s">
        <v>50</v>
      </c>
      <c r="P297" s="152">
        <f>O297*H297</f>
        <v>0</v>
      </c>
      <c r="Q297" s="152">
        <v>0</v>
      </c>
      <c r="R297" s="152">
        <f>Q297*H297</f>
        <v>0</v>
      </c>
      <c r="S297" s="152">
        <v>0</v>
      </c>
      <c r="T297" s="153">
        <f>S297*H297</f>
        <v>0</v>
      </c>
      <c r="AR297" s="154" t="s">
        <v>180</v>
      </c>
      <c r="AT297" s="154" t="s">
        <v>175</v>
      </c>
      <c r="AU297" s="154" t="s">
        <v>95</v>
      </c>
      <c r="AY297" s="20" t="s">
        <v>173</v>
      </c>
      <c r="BE297" s="155">
        <f>IF(N297="základní",J297,0)</f>
        <v>0</v>
      </c>
      <c r="BF297" s="155">
        <f>IF(N297="snížená",J297,0)</f>
        <v>0</v>
      </c>
      <c r="BG297" s="155">
        <f>IF(N297="zákl. přenesená",J297,0)</f>
        <v>0</v>
      </c>
      <c r="BH297" s="155">
        <f>IF(N297="sníž. přenesená",J297,0)</f>
        <v>0</v>
      </c>
      <c r="BI297" s="155">
        <f>IF(N297="nulová",J297,0)</f>
        <v>0</v>
      </c>
      <c r="BJ297" s="20" t="s">
        <v>93</v>
      </c>
      <c r="BK297" s="155">
        <f>ROUND(I297*H297,2)</f>
        <v>0</v>
      </c>
      <c r="BL297" s="20" t="s">
        <v>180</v>
      </c>
      <c r="BM297" s="154" t="s">
        <v>308</v>
      </c>
    </row>
    <row r="298" spans="2:65" s="35" customFormat="1">
      <c r="B298" s="34"/>
      <c r="D298" s="156" t="s">
        <v>182</v>
      </c>
      <c r="F298" s="157" t="s">
        <v>309</v>
      </c>
      <c r="L298" s="34"/>
      <c r="M298" s="158"/>
      <c r="T298" s="62"/>
      <c r="AT298" s="20" t="s">
        <v>182</v>
      </c>
      <c r="AU298" s="20" t="s">
        <v>95</v>
      </c>
    </row>
    <row r="299" spans="2:65" s="160" customFormat="1">
      <c r="B299" s="159"/>
      <c r="D299" s="161" t="s">
        <v>184</v>
      </c>
      <c r="E299" s="162" t="s">
        <v>1</v>
      </c>
      <c r="F299" s="163" t="s">
        <v>280</v>
      </c>
      <c r="H299" s="162" t="s">
        <v>1</v>
      </c>
      <c r="L299" s="159"/>
      <c r="M299" s="164"/>
      <c r="T299" s="165"/>
      <c r="AT299" s="162" t="s">
        <v>184</v>
      </c>
      <c r="AU299" s="162" t="s">
        <v>95</v>
      </c>
      <c r="AV299" s="160" t="s">
        <v>93</v>
      </c>
      <c r="AW299" s="160" t="s">
        <v>41</v>
      </c>
      <c r="AX299" s="160" t="s">
        <v>85</v>
      </c>
      <c r="AY299" s="162" t="s">
        <v>173</v>
      </c>
    </row>
    <row r="300" spans="2:65" s="160" customFormat="1">
      <c r="B300" s="159"/>
      <c r="D300" s="161" t="s">
        <v>184</v>
      </c>
      <c r="E300" s="162" t="s">
        <v>1</v>
      </c>
      <c r="F300" s="163" t="s">
        <v>185</v>
      </c>
      <c r="H300" s="162" t="s">
        <v>1</v>
      </c>
      <c r="L300" s="159"/>
      <c r="M300" s="164"/>
      <c r="T300" s="165"/>
      <c r="AT300" s="162" t="s">
        <v>184</v>
      </c>
      <c r="AU300" s="162" t="s">
        <v>95</v>
      </c>
      <c r="AV300" s="160" t="s">
        <v>93</v>
      </c>
      <c r="AW300" s="160" t="s">
        <v>41</v>
      </c>
      <c r="AX300" s="160" t="s">
        <v>85</v>
      </c>
      <c r="AY300" s="162" t="s">
        <v>173</v>
      </c>
    </row>
    <row r="301" spans="2:65" s="160" customFormat="1">
      <c r="B301" s="159"/>
      <c r="D301" s="161" t="s">
        <v>184</v>
      </c>
      <c r="E301" s="162" t="s">
        <v>1</v>
      </c>
      <c r="F301" s="163" t="s">
        <v>186</v>
      </c>
      <c r="H301" s="162" t="s">
        <v>1</v>
      </c>
      <c r="L301" s="159"/>
      <c r="M301" s="164"/>
      <c r="T301" s="165"/>
      <c r="AT301" s="162" t="s">
        <v>184</v>
      </c>
      <c r="AU301" s="162" t="s">
        <v>95</v>
      </c>
      <c r="AV301" s="160" t="s">
        <v>93</v>
      </c>
      <c r="AW301" s="160" t="s">
        <v>41</v>
      </c>
      <c r="AX301" s="160" t="s">
        <v>85</v>
      </c>
      <c r="AY301" s="162" t="s">
        <v>173</v>
      </c>
    </row>
    <row r="302" spans="2:65" s="167" customFormat="1">
      <c r="B302" s="166"/>
      <c r="D302" s="161" t="s">
        <v>184</v>
      </c>
      <c r="E302" s="168" t="s">
        <v>1</v>
      </c>
      <c r="F302" s="169" t="s">
        <v>281</v>
      </c>
      <c r="H302" s="170">
        <v>24.7</v>
      </c>
      <c r="L302" s="166"/>
      <c r="M302" s="171"/>
      <c r="T302" s="172"/>
      <c r="AT302" s="168" t="s">
        <v>184</v>
      </c>
      <c r="AU302" s="168" t="s">
        <v>95</v>
      </c>
      <c r="AV302" s="167" t="s">
        <v>95</v>
      </c>
      <c r="AW302" s="167" t="s">
        <v>41</v>
      </c>
      <c r="AX302" s="167" t="s">
        <v>85</v>
      </c>
      <c r="AY302" s="168" t="s">
        <v>173</v>
      </c>
    </row>
    <row r="303" spans="2:65" s="181" customFormat="1">
      <c r="B303" s="180"/>
      <c r="D303" s="161" t="s">
        <v>184</v>
      </c>
      <c r="E303" s="182" t="s">
        <v>1</v>
      </c>
      <c r="F303" s="183" t="s">
        <v>266</v>
      </c>
      <c r="H303" s="184">
        <v>24.7</v>
      </c>
      <c r="L303" s="180"/>
      <c r="M303" s="185"/>
      <c r="T303" s="186"/>
      <c r="AT303" s="182" t="s">
        <v>184</v>
      </c>
      <c r="AU303" s="182" t="s">
        <v>95</v>
      </c>
      <c r="AV303" s="181" t="s">
        <v>243</v>
      </c>
      <c r="AW303" s="181" t="s">
        <v>41</v>
      </c>
      <c r="AX303" s="181" t="s">
        <v>85</v>
      </c>
      <c r="AY303" s="182" t="s">
        <v>173</v>
      </c>
    </row>
    <row r="304" spans="2:65" s="160" customFormat="1">
      <c r="B304" s="159"/>
      <c r="D304" s="161" t="s">
        <v>184</v>
      </c>
      <c r="E304" s="162" t="s">
        <v>1</v>
      </c>
      <c r="F304" s="163" t="s">
        <v>282</v>
      </c>
      <c r="H304" s="162" t="s">
        <v>1</v>
      </c>
      <c r="L304" s="159"/>
      <c r="M304" s="164"/>
      <c r="T304" s="165"/>
      <c r="AT304" s="162" t="s">
        <v>184</v>
      </c>
      <c r="AU304" s="162" t="s">
        <v>95</v>
      </c>
      <c r="AV304" s="160" t="s">
        <v>93</v>
      </c>
      <c r="AW304" s="160" t="s">
        <v>41</v>
      </c>
      <c r="AX304" s="160" t="s">
        <v>85</v>
      </c>
      <c r="AY304" s="162" t="s">
        <v>173</v>
      </c>
    </row>
    <row r="305" spans="2:65" s="167" customFormat="1">
      <c r="B305" s="166"/>
      <c r="D305" s="161" t="s">
        <v>184</v>
      </c>
      <c r="E305" s="168" t="s">
        <v>1</v>
      </c>
      <c r="F305" s="169" t="s">
        <v>310</v>
      </c>
      <c r="H305" s="170">
        <v>18.052</v>
      </c>
      <c r="L305" s="166"/>
      <c r="M305" s="171"/>
      <c r="T305" s="172"/>
      <c r="AT305" s="168" t="s">
        <v>184</v>
      </c>
      <c r="AU305" s="168" t="s">
        <v>95</v>
      </c>
      <c r="AV305" s="167" t="s">
        <v>95</v>
      </c>
      <c r="AW305" s="167" t="s">
        <v>41</v>
      </c>
      <c r="AX305" s="167" t="s">
        <v>85</v>
      </c>
      <c r="AY305" s="168" t="s">
        <v>173</v>
      </c>
    </row>
    <row r="306" spans="2:65" s="181" customFormat="1">
      <c r="B306" s="180"/>
      <c r="D306" s="161" t="s">
        <v>184</v>
      </c>
      <c r="E306" s="182" t="s">
        <v>1</v>
      </c>
      <c r="F306" s="183" t="s">
        <v>266</v>
      </c>
      <c r="H306" s="184">
        <v>18.052</v>
      </c>
      <c r="L306" s="180"/>
      <c r="M306" s="185"/>
      <c r="T306" s="186"/>
      <c r="AT306" s="182" t="s">
        <v>184</v>
      </c>
      <c r="AU306" s="182" t="s">
        <v>95</v>
      </c>
      <c r="AV306" s="181" t="s">
        <v>243</v>
      </c>
      <c r="AW306" s="181" t="s">
        <v>41</v>
      </c>
      <c r="AX306" s="181" t="s">
        <v>85</v>
      </c>
      <c r="AY306" s="182" t="s">
        <v>173</v>
      </c>
    </row>
    <row r="307" spans="2:65" s="174" customFormat="1">
      <c r="B307" s="173"/>
      <c r="D307" s="161" t="s">
        <v>184</v>
      </c>
      <c r="E307" s="175" t="s">
        <v>1</v>
      </c>
      <c r="F307" s="176" t="s">
        <v>232</v>
      </c>
      <c r="H307" s="177">
        <v>42.752000000000002</v>
      </c>
      <c r="L307" s="173"/>
      <c r="M307" s="178"/>
      <c r="T307" s="179"/>
      <c r="AT307" s="175" t="s">
        <v>184</v>
      </c>
      <c r="AU307" s="175" t="s">
        <v>95</v>
      </c>
      <c r="AV307" s="174" t="s">
        <v>180</v>
      </c>
      <c r="AW307" s="174" t="s">
        <v>41</v>
      </c>
      <c r="AX307" s="174" t="s">
        <v>93</v>
      </c>
      <c r="AY307" s="175" t="s">
        <v>173</v>
      </c>
    </row>
    <row r="308" spans="2:65" s="35" customFormat="1" ht="66.75" customHeight="1">
      <c r="B308" s="34"/>
      <c r="C308" s="144" t="s">
        <v>311</v>
      </c>
      <c r="D308" s="144" t="s">
        <v>175</v>
      </c>
      <c r="E308" s="145" t="s">
        <v>312</v>
      </c>
      <c r="F308" s="146" t="s">
        <v>313</v>
      </c>
      <c r="G308" s="147" t="s">
        <v>178</v>
      </c>
      <c r="H308" s="148">
        <v>641.28</v>
      </c>
      <c r="I308" s="3"/>
      <c r="J308" s="149">
        <f>ROUND(I308*H308,2)</f>
        <v>0</v>
      </c>
      <c r="K308" s="146" t="s">
        <v>179</v>
      </c>
      <c r="L308" s="34"/>
      <c r="M308" s="150" t="s">
        <v>1</v>
      </c>
      <c r="N308" s="151" t="s">
        <v>50</v>
      </c>
      <c r="P308" s="152">
        <f>O308*H308</f>
        <v>0</v>
      </c>
      <c r="Q308" s="152">
        <v>0</v>
      </c>
      <c r="R308" s="152">
        <f>Q308*H308</f>
        <v>0</v>
      </c>
      <c r="S308" s="152">
        <v>0</v>
      </c>
      <c r="T308" s="153">
        <f>S308*H308</f>
        <v>0</v>
      </c>
      <c r="AR308" s="154" t="s">
        <v>180</v>
      </c>
      <c r="AT308" s="154" t="s">
        <v>175</v>
      </c>
      <c r="AU308" s="154" t="s">
        <v>95</v>
      </c>
      <c r="AY308" s="20" t="s">
        <v>173</v>
      </c>
      <c r="BE308" s="155">
        <f>IF(N308="základní",J308,0)</f>
        <v>0</v>
      </c>
      <c r="BF308" s="155">
        <f>IF(N308="snížená",J308,0)</f>
        <v>0</v>
      </c>
      <c r="BG308" s="155">
        <f>IF(N308="zákl. přenesená",J308,0)</f>
        <v>0</v>
      </c>
      <c r="BH308" s="155">
        <f>IF(N308="sníž. přenesená",J308,0)</f>
        <v>0</v>
      </c>
      <c r="BI308" s="155">
        <f>IF(N308="nulová",J308,0)</f>
        <v>0</v>
      </c>
      <c r="BJ308" s="20" t="s">
        <v>93</v>
      </c>
      <c r="BK308" s="155">
        <f>ROUND(I308*H308,2)</f>
        <v>0</v>
      </c>
      <c r="BL308" s="20" t="s">
        <v>180</v>
      </c>
      <c r="BM308" s="154" t="s">
        <v>314</v>
      </c>
    </row>
    <row r="309" spans="2:65" s="35" customFormat="1">
      <c r="B309" s="34"/>
      <c r="D309" s="156" t="s">
        <v>182</v>
      </c>
      <c r="F309" s="157" t="s">
        <v>315</v>
      </c>
      <c r="L309" s="34"/>
      <c r="M309" s="158"/>
      <c r="T309" s="62"/>
      <c r="AT309" s="20" t="s">
        <v>182</v>
      </c>
      <c r="AU309" s="20" t="s">
        <v>95</v>
      </c>
    </row>
    <row r="310" spans="2:65" s="160" customFormat="1">
      <c r="B310" s="159"/>
      <c r="D310" s="161" t="s">
        <v>184</v>
      </c>
      <c r="E310" s="162" t="s">
        <v>1</v>
      </c>
      <c r="F310" s="163" t="s">
        <v>316</v>
      </c>
      <c r="H310" s="162" t="s">
        <v>1</v>
      </c>
      <c r="L310" s="159"/>
      <c r="M310" s="164"/>
      <c r="T310" s="165"/>
      <c r="AT310" s="162" t="s">
        <v>184</v>
      </c>
      <c r="AU310" s="162" t="s">
        <v>95</v>
      </c>
      <c r="AV310" s="160" t="s">
        <v>93</v>
      </c>
      <c r="AW310" s="160" t="s">
        <v>41</v>
      </c>
      <c r="AX310" s="160" t="s">
        <v>85</v>
      </c>
      <c r="AY310" s="162" t="s">
        <v>173</v>
      </c>
    </row>
    <row r="311" spans="2:65" s="160" customFormat="1">
      <c r="B311" s="159"/>
      <c r="D311" s="161" t="s">
        <v>184</v>
      </c>
      <c r="E311" s="162" t="s">
        <v>1</v>
      </c>
      <c r="F311" s="163" t="s">
        <v>280</v>
      </c>
      <c r="H311" s="162" t="s">
        <v>1</v>
      </c>
      <c r="L311" s="159"/>
      <c r="M311" s="164"/>
      <c r="T311" s="165"/>
      <c r="AT311" s="162" t="s">
        <v>184</v>
      </c>
      <c r="AU311" s="162" t="s">
        <v>95</v>
      </c>
      <c r="AV311" s="160" t="s">
        <v>93</v>
      </c>
      <c r="AW311" s="160" t="s">
        <v>41</v>
      </c>
      <c r="AX311" s="160" t="s">
        <v>85</v>
      </c>
      <c r="AY311" s="162" t="s">
        <v>173</v>
      </c>
    </row>
    <row r="312" spans="2:65" s="160" customFormat="1">
      <c r="B312" s="159"/>
      <c r="D312" s="161" t="s">
        <v>184</v>
      </c>
      <c r="E312" s="162" t="s">
        <v>1</v>
      </c>
      <c r="F312" s="163" t="s">
        <v>186</v>
      </c>
      <c r="H312" s="162" t="s">
        <v>1</v>
      </c>
      <c r="L312" s="159"/>
      <c r="M312" s="164"/>
      <c r="T312" s="165"/>
      <c r="AT312" s="162" t="s">
        <v>184</v>
      </c>
      <c r="AU312" s="162" t="s">
        <v>95</v>
      </c>
      <c r="AV312" s="160" t="s">
        <v>93</v>
      </c>
      <c r="AW312" s="160" t="s">
        <v>41</v>
      </c>
      <c r="AX312" s="160" t="s">
        <v>85</v>
      </c>
      <c r="AY312" s="162" t="s">
        <v>173</v>
      </c>
    </row>
    <row r="313" spans="2:65" s="167" customFormat="1">
      <c r="B313" s="166"/>
      <c r="D313" s="161" t="s">
        <v>184</v>
      </c>
      <c r="E313" s="168" t="s">
        <v>1</v>
      </c>
      <c r="F313" s="169" t="s">
        <v>317</v>
      </c>
      <c r="H313" s="170">
        <v>370.5</v>
      </c>
      <c r="L313" s="166"/>
      <c r="M313" s="171"/>
      <c r="T313" s="172"/>
      <c r="AT313" s="168" t="s">
        <v>184</v>
      </c>
      <c r="AU313" s="168" t="s">
        <v>95</v>
      </c>
      <c r="AV313" s="167" t="s">
        <v>95</v>
      </c>
      <c r="AW313" s="167" t="s">
        <v>41</v>
      </c>
      <c r="AX313" s="167" t="s">
        <v>85</v>
      </c>
      <c r="AY313" s="168" t="s">
        <v>173</v>
      </c>
    </row>
    <row r="314" spans="2:65" s="181" customFormat="1">
      <c r="B314" s="180"/>
      <c r="D314" s="161" t="s">
        <v>184</v>
      </c>
      <c r="E314" s="182" t="s">
        <v>1</v>
      </c>
      <c r="F314" s="183" t="s">
        <v>266</v>
      </c>
      <c r="H314" s="184">
        <v>370.5</v>
      </c>
      <c r="L314" s="180"/>
      <c r="M314" s="185"/>
      <c r="T314" s="186"/>
      <c r="AT314" s="182" t="s">
        <v>184</v>
      </c>
      <c r="AU314" s="182" t="s">
        <v>95</v>
      </c>
      <c r="AV314" s="181" t="s">
        <v>243</v>
      </c>
      <c r="AW314" s="181" t="s">
        <v>41</v>
      </c>
      <c r="AX314" s="181" t="s">
        <v>85</v>
      </c>
      <c r="AY314" s="182" t="s">
        <v>173</v>
      </c>
    </row>
    <row r="315" spans="2:65" s="160" customFormat="1">
      <c r="B315" s="159"/>
      <c r="D315" s="161" t="s">
        <v>184</v>
      </c>
      <c r="E315" s="162" t="s">
        <v>1</v>
      </c>
      <c r="F315" s="163" t="s">
        <v>282</v>
      </c>
      <c r="H315" s="162" t="s">
        <v>1</v>
      </c>
      <c r="L315" s="159"/>
      <c r="M315" s="164"/>
      <c r="T315" s="165"/>
      <c r="AT315" s="162" t="s">
        <v>184</v>
      </c>
      <c r="AU315" s="162" t="s">
        <v>95</v>
      </c>
      <c r="AV315" s="160" t="s">
        <v>93</v>
      </c>
      <c r="AW315" s="160" t="s">
        <v>41</v>
      </c>
      <c r="AX315" s="160" t="s">
        <v>85</v>
      </c>
      <c r="AY315" s="162" t="s">
        <v>173</v>
      </c>
    </row>
    <row r="316" spans="2:65" s="167" customFormat="1">
      <c r="B316" s="166"/>
      <c r="D316" s="161" t="s">
        <v>184</v>
      </c>
      <c r="E316" s="168" t="s">
        <v>1</v>
      </c>
      <c r="F316" s="169" t="s">
        <v>318</v>
      </c>
      <c r="H316" s="170">
        <v>270.77999999999997</v>
      </c>
      <c r="L316" s="166"/>
      <c r="M316" s="171"/>
      <c r="T316" s="172"/>
      <c r="AT316" s="168" t="s">
        <v>184</v>
      </c>
      <c r="AU316" s="168" t="s">
        <v>95</v>
      </c>
      <c r="AV316" s="167" t="s">
        <v>95</v>
      </c>
      <c r="AW316" s="167" t="s">
        <v>41</v>
      </c>
      <c r="AX316" s="167" t="s">
        <v>85</v>
      </c>
      <c r="AY316" s="168" t="s">
        <v>173</v>
      </c>
    </row>
    <row r="317" spans="2:65" s="181" customFormat="1">
      <c r="B317" s="180"/>
      <c r="D317" s="161" t="s">
        <v>184</v>
      </c>
      <c r="E317" s="182" t="s">
        <v>1</v>
      </c>
      <c r="F317" s="183" t="s">
        <v>266</v>
      </c>
      <c r="H317" s="184">
        <v>270.77999999999997</v>
      </c>
      <c r="L317" s="180"/>
      <c r="M317" s="185"/>
      <c r="T317" s="186"/>
      <c r="AT317" s="182" t="s">
        <v>184</v>
      </c>
      <c r="AU317" s="182" t="s">
        <v>95</v>
      </c>
      <c r="AV317" s="181" t="s">
        <v>243</v>
      </c>
      <c r="AW317" s="181" t="s">
        <v>41</v>
      </c>
      <c r="AX317" s="181" t="s">
        <v>85</v>
      </c>
      <c r="AY317" s="182" t="s">
        <v>173</v>
      </c>
    </row>
    <row r="318" spans="2:65" s="174" customFormat="1">
      <c r="B318" s="173"/>
      <c r="D318" s="161" t="s">
        <v>184</v>
      </c>
      <c r="E318" s="175" t="s">
        <v>1</v>
      </c>
      <c r="F318" s="176" t="s">
        <v>232</v>
      </c>
      <c r="H318" s="177">
        <v>641.28</v>
      </c>
      <c r="L318" s="173"/>
      <c r="M318" s="178"/>
      <c r="T318" s="179"/>
      <c r="AT318" s="175" t="s">
        <v>184</v>
      </c>
      <c r="AU318" s="175" t="s">
        <v>95</v>
      </c>
      <c r="AV318" s="174" t="s">
        <v>180</v>
      </c>
      <c r="AW318" s="174" t="s">
        <v>41</v>
      </c>
      <c r="AX318" s="174" t="s">
        <v>93</v>
      </c>
      <c r="AY318" s="175" t="s">
        <v>173</v>
      </c>
    </row>
    <row r="319" spans="2:65" s="35" customFormat="1" ht="44.25" customHeight="1">
      <c r="B319" s="34"/>
      <c r="C319" s="144" t="s">
        <v>319</v>
      </c>
      <c r="D319" s="144" t="s">
        <v>175</v>
      </c>
      <c r="E319" s="145" t="s">
        <v>320</v>
      </c>
      <c r="F319" s="146" t="s">
        <v>321</v>
      </c>
      <c r="G319" s="147" t="s">
        <v>322</v>
      </c>
      <c r="H319" s="148">
        <v>76.953999999999994</v>
      </c>
      <c r="I319" s="3"/>
      <c r="J319" s="149">
        <f>ROUND(I319*H319,2)</f>
        <v>0</v>
      </c>
      <c r="K319" s="146" t="s">
        <v>179</v>
      </c>
      <c r="L319" s="34"/>
      <c r="M319" s="150" t="s">
        <v>1</v>
      </c>
      <c r="N319" s="151" t="s">
        <v>50</v>
      </c>
      <c r="P319" s="152">
        <f>O319*H319</f>
        <v>0</v>
      </c>
      <c r="Q319" s="152">
        <v>0</v>
      </c>
      <c r="R319" s="152">
        <f>Q319*H319</f>
        <v>0</v>
      </c>
      <c r="S319" s="152">
        <v>0</v>
      </c>
      <c r="T319" s="153">
        <f>S319*H319</f>
        <v>0</v>
      </c>
      <c r="AR319" s="154" t="s">
        <v>180</v>
      </c>
      <c r="AT319" s="154" t="s">
        <v>175</v>
      </c>
      <c r="AU319" s="154" t="s">
        <v>95</v>
      </c>
      <c r="AY319" s="20" t="s">
        <v>173</v>
      </c>
      <c r="BE319" s="155">
        <f>IF(N319="základní",J319,0)</f>
        <v>0</v>
      </c>
      <c r="BF319" s="155">
        <f>IF(N319="snížená",J319,0)</f>
        <v>0</v>
      </c>
      <c r="BG319" s="155">
        <f>IF(N319="zákl. přenesená",J319,0)</f>
        <v>0</v>
      </c>
      <c r="BH319" s="155">
        <f>IF(N319="sníž. přenesená",J319,0)</f>
        <v>0</v>
      </c>
      <c r="BI319" s="155">
        <f>IF(N319="nulová",J319,0)</f>
        <v>0</v>
      </c>
      <c r="BJ319" s="20" t="s">
        <v>93</v>
      </c>
      <c r="BK319" s="155">
        <f>ROUND(I319*H319,2)</f>
        <v>0</v>
      </c>
      <c r="BL319" s="20" t="s">
        <v>180</v>
      </c>
      <c r="BM319" s="154" t="s">
        <v>323</v>
      </c>
    </row>
    <row r="320" spans="2:65" s="35" customFormat="1">
      <c r="B320" s="34"/>
      <c r="D320" s="156" t="s">
        <v>182</v>
      </c>
      <c r="F320" s="157" t="s">
        <v>324</v>
      </c>
      <c r="L320" s="34"/>
      <c r="M320" s="158"/>
      <c r="T320" s="62"/>
      <c r="AT320" s="20" t="s">
        <v>182</v>
      </c>
      <c r="AU320" s="20" t="s">
        <v>95</v>
      </c>
    </row>
    <row r="321" spans="2:65" s="160" customFormat="1">
      <c r="B321" s="159"/>
      <c r="D321" s="161" t="s">
        <v>184</v>
      </c>
      <c r="E321" s="162" t="s">
        <v>1</v>
      </c>
      <c r="F321" s="163" t="s">
        <v>280</v>
      </c>
      <c r="H321" s="162" t="s">
        <v>1</v>
      </c>
      <c r="L321" s="159"/>
      <c r="M321" s="164"/>
      <c r="T321" s="165"/>
      <c r="AT321" s="162" t="s">
        <v>184</v>
      </c>
      <c r="AU321" s="162" t="s">
        <v>95</v>
      </c>
      <c r="AV321" s="160" t="s">
        <v>93</v>
      </c>
      <c r="AW321" s="160" t="s">
        <v>41</v>
      </c>
      <c r="AX321" s="160" t="s">
        <v>85</v>
      </c>
      <c r="AY321" s="162" t="s">
        <v>173</v>
      </c>
    </row>
    <row r="322" spans="2:65" s="160" customFormat="1">
      <c r="B322" s="159"/>
      <c r="D322" s="161" t="s">
        <v>184</v>
      </c>
      <c r="E322" s="162" t="s">
        <v>1</v>
      </c>
      <c r="F322" s="163" t="s">
        <v>185</v>
      </c>
      <c r="H322" s="162" t="s">
        <v>1</v>
      </c>
      <c r="L322" s="159"/>
      <c r="M322" s="164"/>
      <c r="T322" s="165"/>
      <c r="AT322" s="162" t="s">
        <v>184</v>
      </c>
      <c r="AU322" s="162" t="s">
        <v>95</v>
      </c>
      <c r="AV322" s="160" t="s">
        <v>93</v>
      </c>
      <c r="AW322" s="160" t="s">
        <v>41</v>
      </c>
      <c r="AX322" s="160" t="s">
        <v>85</v>
      </c>
      <c r="AY322" s="162" t="s">
        <v>173</v>
      </c>
    </row>
    <row r="323" spans="2:65" s="160" customFormat="1">
      <c r="B323" s="159"/>
      <c r="D323" s="161" t="s">
        <v>184</v>
      </c>
      <c r="E323" s="162" t="s">
        <v>1</v>
      </c>
      <c r="F323" s="163" t="s">
        <v>186</v>
      </c>
      <c r="H323" s="162" t="s">
        <v>1</v>
      </c>
      <c r="L323" s="159"/>
      <c r="M323" s="164"/>
      <c r="T323" s="165"/>
      <c r="AT323" s="162" t="s">
        <v>184</v>
      </c>
      <c r="AU323" s="162" t="s">
        <v>95</v>
      </c>
      <c r="AV323" s="160" t="s">
        <v>93</v>
      </c>
      <c r="AW323" s="160" t="s">
        <v>41</v>
      </c>
      <c r="AX323" s="160" t="s">
        <v>85</v>
      </c>
      <c r="AY323" s="162" t="s">
        <v>173</v>
      </c>
    </row>
    <row r="324" spans="2:65" s="167" customFormat="1">
      <c r="B324" s="166"/>
      <c r="D324" s="161" t="s">
        <v>184</v>
      </c>
      <c r="E324" s="168" t="s">
        <v>1</v>
      </c>
      <c r="F324" s="169" t="s">
        <v>325</v>
      </c>
      <c r="H324" s="170">
        <v>44.46</v>
      </c>
      <c r="L324" s="166"/>
      <c r="M324" s="171"/>
      <c r="T324" s="172"/>
      <c r="AT324" s="168" t="s">
        <v>184</v>
      </c>
      <c r="AU324" s="168" t="s">
        <v>95</v>
      </c>
      <c r="AV324" s="167" t="s">
        <v>95</v>
      </c>
      <c r="AW324" s="167" t="s">
        <v>41</v>
      </c>
      <c r="AX324" s="167" t="s">
        <v>85</v>
      </c>
      <c r="AY324" s="168" t="s">
        <v>173</v>
      </c>
    </row>
    <row r="325" spans="2:65" s="181" customFormat="1">
      <c r="B325" s="180"/>
      <c r="D325" s="161" t="s">
        <v>184</v>
      </c>
      <c r="E325" s="182" t="s">
        <v>1</v>
      </c>
      <c r="F325" s="183" t="s">
        <v>266</v>
      </c>
      <c r="H325" s="184">
        <v>44.46</v>
      </c>
      <c r="L325" s="180"/>
      <c r="M325" s="185"/>
      <c r="T325" s="186"/>
      <c r="AT325" s="182" t="s">
        <v>184</v>
      </c>
      <c r="AU325" s="182" t="s">
        <v>95</v>
      </c>
      <c r="AV325" s="181" t="s">
        <v>243</v>
      </c>
      <c r="AW325" s="181" t="s">
        <v>41</v>
      </c>
      <c r="AX325" s="181" t="s">
        <v>85</v>
      </c>
      <c r="AY325" s="182" t="s">
        <v>173</v>
      </c>
    </row>
    <row r="326" spans="2:65" s="160" customFormat="1">
      <c r="B326" s="159"/>
      <c r="D326" s="161" t="s">
        <v>184</v>
      </c>
      <c r="E326" s="162" t="s">
        <v>1</v>
      </c>
      <c r="F326" s="163" t="s">
        <v>282</v>
      </c>
      <c r="H326" s="162" t="s">
        <v>1</v>
      </c>
      <c r="L326" s="159"/>
      <c r="M326" s="164"/>
      <c r="T326" s="165"/>
      <c r="AT326" s="162" t="s">
        <v>184</v>
      </c>
      <c r="AU326" s="162" t="s">
        <v>95</v>
      </c>
      <c r="AV326" s="160" t="s">
        <v>93</v>
      </c>
      <c r="AW326" s="160" t="s">
        <v>41</v>
      </c>
      <c r="AX326" s="160" t="s">
        <v>85</v>
      </c>
      <c r="AY326" s="162" t="s">
        <v>173</v>
      </c>
    </row>
    <row r="327" spans="2:65" s="167" customFormat="1">
      <c r="B327" s="166"/>
      <c r="D327" s="161" t="s">
        <v>184</v>
      </c>
      <c r="E327" s="168" t="s">
        <v>1</v>
      </c>
      <c r="F327" s="169" t="s">
        <v>326</v>
      </c>
      <c r="H327" s="170">
        <v>32.494</v>
      </c>
      <c r="L327" s="166"/>
      <c r="M327" s="171"/>
      <c r="T327" s="172"/>
      <c r="AT327" s="168" t="s">
        <v>184</v>
      </c>
      <c r="AU327" s="168" t="s">
        <v>95</v>
      </c>
      <c r="AV327" s="167" t="s">
        <v>95</v>
      </c>
      <c r="AW327" s="167" t="s">
        <v>41</v>
      </c>
      <c r="AX327" s="167" t="s">
        <v>85</v>
      </c>
      <c r="AY327" s="168" t="s">
        <v>173</v>
      </c>
    </row>
    <row r="328" spans="2:65" s="181" customFormat="1">
      <c r="B328" s="180"/>
      <c r="D328" s="161" t="s">
        <v>184</v>
      </c>
      <c r="E328" s="182" t="s">
        <v>1</v>
      </c>
      <c r="F328" s="183" t="s">
        <v>266</v>
      </c>
      <c r="H328" s="184">
        <v>32.494</v>
      </c>
      <c r="L328" s="180"/>
      <c r="M328" s="185"/>
      <c r="T328" s="186"/>
      <c r="AT328" s="182" t="s">
        <v>184</v>
      </c>
      <c r="AU328" s="182" t="s">
        <v>95</v>
      </c>
      <c r="AV328" s="181" t="s">
        <v>243</v>
      </c>
      <c r="AW328" s="181" t="s">
        <v>41</v>
      </c>
      <c r="AX328" s="181" t="s">
        <v>85</v>
      </c>
      <c r="AY328" s="182" t="s">
        <v>173</v>
      </c>
    </row>
    <row r="329" spans="2:65" s="174" customFormat="1">
      <c r="B329" s="173"/>
      <c r="D329" s="161" t="s">
        <v>184</v>
      </c>
      <c r="E329" s="175" t="s">
        <v>1</v>
      </c>
      <c r="F329" s="176" t="s">
        <v>232</v>
      </c>
      <c r="H329" s="177">
        <v>76.953999999999994</v>
      </c>
      <c r="L329" s="173"/>
      <c r="M329" s="178"/>
      <c r="T329" s="179"/>
      <c r="AT329" s="175" t="s">
        <v>184</v>
      </c>
      <c r="AU329" s="175" t="s">
        <v>95</v>
      </c>
      <c r="AV329" s="174" t="s">
        <v>180</v>
      </c>
      <c r="AW329" s="174" t="s">
        <v>41</v>
      </c>
      <c r="AX329" s="174" t="s">
        <v>93</v>
      </c>
      <c r="AY329" s="175" t="s">
        <v>173</v>
      </c>
    </row>
    <row r="330" spans="2:65" s="35" customFormat="1" ht="37.9" customHeight="1">
      <c r="B330" s="34"/>
      <c r="C330" s="144" t="s">
        <v>327</v>
      </c>
      <c r="D330" s="144" t="s">
        <v>175</v>
      </c>
      <c r="E330" s="145" t="s">
        <v>328</v>
      </c>
      <c r="F330" s="146" t="s">
        <v>329</v>
      </c>
      <c r="G330" s="147" t="s">
        <v>178</v>
      </c>
      <c r="H330" s="148">
        <v>42.752000000000002</v>
      </c>
      <c r="I330" s="3"/>
      <c r="J330" s="149">
        <f>ROUND(I330*H330,2)</f>
        <v>0</v>
      </c>
      <c r="K330" s="146" t="s">
        <v>179</v>
      </c>
      <c r="L330" s="34"/>
      <c r="M330" s="150" t="s">
        <v>1</v>
      </c>
      <c r="N330" s="151" t="s">
        <v>50</v>
      </c>
      <c r="P330" s="152">
        <f>O330*H330</f>
        <v>0</v>
      </c>
      <c r="Q330" s="152">
        <v>0</v>
      </c>
      <c r="R330" s="152">
        <f>Q330*H330</f>
        <v>0</v>
      </c>
      <c r="S330" s="152">
        <v>0</v>
      </c>
      <c r="T330" s="153">
        <f>S330*H330</f>
        <v>0</v>
      </c>
      <c r="AR330" s="154" t="s">
        <v>180</v>
      </c>
      <c r="AT330" s="154" t="s">
        <v>175</v>
      </c>
      <c r="AU330" s="154" t="s">
        <v>95</v>
      </c>
      <c r="AY330" s="20" t="s">
        <v>173</v>
      </c>
      <c r="BE330" s="155">
        <f>IF(N330="základní",J330,0)</f>
        <v>0</v>
      </c>
      <c r="BF330" s="155">
        <f>IF(N330="snížená",J330,0)</f>
        <v>0</v>
      </c>
      <c r="BG330" s="155">
        <f>IF(N330="zákl. přenesená",J330,0)</f>
        <v>0</v>
      </c>
      <c r="BH330" s="155">
        <f>IF(N330="sníž. přenesená",J330,0)</f>
        <v>0</v>
      </c>
      <c r="BI330" s="155">
        <f>IF(N330="nulová",J330,0)</f>
        <v>0</v>
      </c>
      <c r="BJ330" s="20" t="s">
        <v>93</v>
      </c>
      <c r="BK330" s="155">
        <f>ROUND(I330*H330,2)</f>
        <v>0</v>
      </c>
      <c r="BL330" s="20" t="s">
        <v>180</v>
      </c>
      <c r="BM330" s="154" t="s">
        <v>330</v>
      </c>
    </row>
    <row r="331" spans="2:65" s="35" customFormat="1">
      <c r="B331" s="34"/>
      <c r="D331" s="156" t="s">
        <v>182</v>
      </c>
      <c r="F331" s="157" t="s">
        <v>331</v>
      </c>
      <c r="L331" s="34"/>
      <c r="M331" s="158"/>
      <c r="T331" s="62"/>
      <c r="AT331" s="20" t="s">
        <v>182</v>
      </c>
      <c r="AU331" s="20" t="s">
        <v>95</v>
      </c>
    </row>
    <row r="332" spans="2:65" s="160" customFormat="1">
      <c r="B332" s="159"/>
      <c r="D332" s="161" t="s">
        <v>184</v>
      </c>
      <c r="E332" s="162" t="s">
        <v>1</v>
      </c>
      <c r="F332" s="163" t="s">
        <v>280</v>
      </c>
      <c r="H332" s="162" t="s">
        <v>1</v>
      </c>
      <c r="L332" s="159"/>
      <c r="M332" s="164"/>
      <c r="T332" s="165"/>
      <c r="AT332" s="162" t="s">
        <v>184</v>
      </c>
      <c r="AU332" s="162" t="s">
        <v>95</v>
      </c>
      <c r="AV332" s="160" t="s">
        <v>93</v>
      </c>
      <c r="AW332" s="160" t="s">
        <v>41</v>
      </c>
      <c r="AX332" s="160" t="s">
        <v>85</v>
      </c>
      <c r="AY332" s="162" t="s">
        <v>173</v>
      </c>
    </row>
    <row r="333" spans="2:65" s="160" customFormat="1">
      <c r="B333" s="159"/>
      <c r="D333" s="161" t="s">
        <v>184</v>
      </c>
      <c r="E333" s="162" t="s">
        <v>1</v>
      </c>
      <c r="F333" s="163" t="s">
        <v>185</v>
      </c>
      <c r="H333" s="162" t="s">
        <v>1</v>
      </c>
      <c r="L333" s="159"/>
      <c r="M333" s="164"/>
      <c r="T333" s="165"/>
      <c r="AT333" s="162" t="s">
        <v>184</v>
      </c>
      <c r="AU333" s="162" t="s">
        <v>95</v>
      </c>
      <c r="AV333" s="160" t="s">
        <v>93</v>
      </c>
      <c r="AW333" s="160" t="s">
        <v>41</v>
      </c>
      <c r="AX333" s="160" t="s">
        <v>85</v>
      </c>
      <c r="AY333" s="162" t="s">
        <v>173</v>
      </c>
    </row>
    <row r="334" spans="2:65" s="160" customFormat="1">
      <c r="B334" s="159"/>
      <c r="D334" s="161" t="s">
        <v>184</v>
      </c>
      <c r="E334" s="162" t="s">
        <v>1</v>
      </c>
      <c r="F334" s="163" t="s">
        <v>186</v>
      </c>
      <c r="H334" s="162" t="s">
        <v>1</v>
      </c>
      <c r="L334" s="159"/>
      <c r="M334" s="164"/>
      <c r="T334" s="165"/>
      <c r="AT334" s="162" t="s">
        <v>184</v>
      </c>
      <c r="AU334" s="162" t="s">
        <v>95</v>
      </c>
      <c r="AV334" s="160" t="s">
        <v>93</v>
      </c>
      <c r="AW334" s="160" t="s">
        <v>41</v>
      </c>
      <c r="AX334" s="160" t="s">
        <v>85</v>
      </c>
      <c r="AY334" s="162" t="s">
        <v>173</v>
      </c>
    </row>
    <row r="335" spans="2:65" s="167" customFormat="1">
      <c r="B335" s="166"/>
      <c r="D335" s="161" t="s">
        <v>184</v>
      </c>
      <c r="E335" s="168" t="s">
        <v>1</v>
      </c>
      <c r="F335" s="169" t="s">
        <v>281</v>
      </c>
      <c r="H335" s="170">
        <v>24.7</v>
      </c>
      <c r="L335" s="166"/>
      <c r="M335" s="171"/>
      <c r="T335" s="172"/>
      <c r="AT335" s="168" t="s">
        <v>184</v>
      </c>
      <c r="AU335" s="168" t="s">
        <v>95</v>
      </c>
      <c r="AV335" s="167" t="s">
        <v>95</v>
      </c>
      <c r="AW335" s="167" t="s">
        <v>41</v>
      </c>
      <c r="AX335" s="167" t="s">
        <v>85</v>
      </c>
      <c r="AY335" s="168" t="s">
        <v>173</v>
      </c>
    </row>
    <row r="336" spans="2:65" s="181" customFormat="1">
      <c r="B336" s="180"/>
      <c r="D336" s="161" t="s">
        <v>184</v>
      </c>
      <c r="E336" s="182" t="s">
        <v>1</v>
      </c>
      <c r="F336" s="183" t="s">
        <v>266</v>
      </c>
      <c r="H336" s="184">
        <v>24.7</v>
      </c>
      <c r="L336" s="180"/>
      <c r="M336" s="185"/>
      <c r="T336" s="186"/>
      <c r="AT336" s="182" t="s">
        <v>184</v>
      </c>
      <c r="AU336" s="182" t="s">
        <v>95</v>
      </c>
      <c r="AV336" s="181" t="s">
        <v>243</v>
      </c>
      <c r="AW336" s="181" t="s">
        <v>41</v>
      </c>
      <c r="AX336" s="181" t="s">
        <v>85</v>
      </c>
      <c r="AY336" s="182" t="s">
        <v>173</v>
      </c>
    </row>
    <row r="337" spans="2:65" s="160" customFormat="1">
      <c r="B337" s="159"/>
      <c r="D337" s="161" t="s">
        <v>184</v>
      </c>
      <c r="E337" s="162" t="s">
        <v>1</v>
      </c>
      <c r="F337" s="163" t="s">
        <v>282</v>
      </c>
      <c r="H337" s="162" t="s">
        <v>1</v>
      </c>
      <c r="L337" s="159"/>
      <c r="M337" s="164"/>
      <c r="T337" s="165"/>
      <c r="AT337" s="162" t="s">
        <v>184</v>
      </c>
      <c r="AU337" s="162" t="s">
        <v>95</v>
      </c>
      <c r="AV337" s="160" t="s">
        <v>93</v>
      </c>
      <c r="AW337" s="160" t="s">
        <v>41</v>
      </c>
      <c r="AX337" s="160" t="s">
        <v>85</v>
      </c>
      <c r="AY337" s="162" t="s">
        <v>173</v>
      </c>
    </row>
    <row r="338" spans="2:65" s="167" customFormat="1">
      <c r="B338" s="166"/>
      <c r="D338" s="161" t="s">
        <v>184</v>
      </c>
      <c r="E338" s="168" t="s">
        <v>1</v>
      </c>
      <c r="F338" s="169" t="s">
        <v>310</v>
      </c>
      <c r="H338" s="170">
        <v>18.052</v>
      </c>
      <c r="L338" s="166"/>
      <c r="M338" s="171"/>
      <c r="T338" s="172"/>
      <c r="AT338" s="168" t="s">
        <v>184</v>
      </c>
      <c r="AU338" s="168" t="s">
        <v>95</v>
      </c>
      <c r="AV338" s="167" t="s">
        <v>95</v>
      </c>
      <c r="AW338" s="167" t="s">
        <v>41</v>
      </c>
      <c r="AX338" s="167" t="s">
        <v>85</v>
      </c>
      <c r="AY338" s="168" t="s">
        <v>173</v>
      </c>
    </row>
    <row r="339" spans="2:65" s="181" customFormat="1">
      <c r="B339" s="180"/>
      <c r="D339" s="161" t="s">
        <v>184</v>
      </c>
      <c r="E339" s="182" t="s">
        <v>1</v>
      </c>
      <c r="F339" s="183" t="s">
        <v>266</v>
      </c>
      <c r="H339" s="184">
        <v>18.052</v>
      </c>
      <c r="L339" s="180"/>
      <c r="M339" s="185"/>
      <c r="T339" s="186"/>
      <c r="AT339" s="182" t="s">
        <v>184</v>
      </c>
      <c r="AU339" s="182" t="s">
        <v>95</v>
      </c>
      <c r="AV339" s="181" t="s">
        <v>243</v>
      </c>
      <c r="AW339" s="181" t="s">
        <v>41</v>
      </c>
      <c r="AX339" s="181" t="s">
        <v>85</v>
      </c>
      <c r="AY339" s="182" t="s">
        <v>173</v>
      </c>
    </row>
    <row r="340" spans="2:65" s="174" customFormat="1">
      <c r="B340" s="173"/>
      <c r="D340" s="161" t="s">
        <v>184</v>
      </c>
      <c r="E340" s="175" t="s">
        <v>1</v>
      </c>
      <c r="F340" s="176" t="s">
        <v>232</v>
      </c>
      <c r="H340" s="177">
        <v>42.752000000000002</v>
      </c>
      <c r="L340" s="173"/>
      <c r="M340" s="178"/>
      <c r="T340" s="179"/>
      <c r="AT340" s="175" t="s">
        <v>184</v>
      </c>
      <c r="AU340" s="175" t="s">
        <v>95</v>
      </c>
      <c r="AV340" s="174" t="s">
        <v>180</v>
      </c>
      <c r="AW340" s="174" t="s">
        <v>41</v>
      </c>
      <c r="AX340" s="174" t="s">
        <v>93</v>
      </c>
      <c r="AY340" s="175" t="s">
        <v>173</v>
      </c>
    </row>
    <row r="341" spans="2:65" s="133" customFormat="1" ht="22.9" customHeight="1">
      <c r="B341" s="132"/>
      <c r="D341" s="134" t="s">
        <v>84</v>
      </c>
      <c r="E341" s="142" t="s">
        <v>95</v>
      </c>
      <c r="F341" s="142" t="s">
        <v>332</v>
      </c>
      <c r="J341" s="143">
        <f>BK341</f>
        <v>0</v>
      </c>
      <c r="L341" s="132"/>
      <c r="M341" s="137"/>
      <c r="P341" s="138">
        <f>SUM(P342:P398)</f>
        <v>0</v>
      </c>
      <c r="R341" s="138">
        <f>SUM(R342:R398)</f>
        <v>106.85668713999998</v>
      </c>
      <c r="T341" s="139">
        <f>SUM(T342:T398)</f>
        <v>0</v>
      </c>
      <c r="AR341" s="134" t="s">
        <v>93</v>
      </c>
      <c r="AT341" s="140" t="s">
        <v>84</v>
      </c>
      <c r="AU341" s="140" t="s">
        <v>93</v>
      </c>
      <c r="AY341" s="134" t="s">
        <v>173</v>
      </c>
      <c r="BK341" s="141">
        <f>SUM(BK342:BK398)</f>
        <v>0</v>
      </c>
    </row>
    <row r="342" spans="2:65" s="35" customFormat="1" ht="37.9" customHeight="1">
      <c r="B342" s="34"/>
      <c r="C342" s="144" t="s">
        <v>333</v>
      </c>
      <c r="D342" s="144" t="s">
        <v>175</v>
      </c>
      <c r="E342" s="145" t="s">
        <v>334</v>
      </c>
      <c r="F342" s="146" t="s">
        <v>335</v>
      </c>
      <c r="G342" s="147" t="s">
        <v>178</v>
      </c>
      <c r="H342" s="148">
        <v>13.417</v>
      </c>
      <c r="I342" s="3"/>
      <c r="J342" s="149">
        <f>ROUND(I342*H342,2)</f>
        <v>0</v>
      </c>
      <c r="K342" s="146" t="s">
        <v>1</v>
      </c>
      <c r="L342" s="34"/>
      <c r="M342" s="150" t="s">
        <v>1</v>
      </c>
      <c r="N342" s="151" t="s">
        <v>50</v>
      </c>
      <c r="P342" s="152">
        <f>O342*H342</f>
        <v>0</v>
      </c>
      <c r="Q342" s="152">
        <v>2.16</v>
      </c>
      <c r="R342" s="152">
        <f>Q342*H342</f>
        <v>28.980720000000002</v>
      </c>
      <c r="S342" s="152">
        <v>0</v>
      </c>
      <c r="T342" s="153">
        <f>S342*H342</f>
        <v>0</v>
      </c>
      <c r="AR342" s="154" t="s">
        <v>180</v>
      </c>
      <c r="AT342" s="154" t="s">
        <v>175</v>
      </c>
      <c r="AU342" s="154" t="s">
        <v>95</v>
      </c>
      <c r="AY342" s="20" t="s">
        <v>173</v>
      </c>
      <c r="BE342" s="155">
        <f>IF(N342="základní",J342,0)</f>
        <v>0</v>
      </c>
      <c r="BF342" s="155">
        <f>IF(N342="snížená",J342,0)</f>
        <v>0</v>
      </c>
      <c r="BG342" s="155">
        <f>IF(N342="zákl. přenesená",J342,0)</f>
        <v>0</v>
      </c>
      <c r="BH342" s="155">
        <f>IF(N342="sníž. přenesená",J342,0)</f>
        <v>0</v>
      </c>
      <c r="BI342" s="155">
        <f>IF(N342="nulová",J342,0)</f>
        <v>0</v>
      </c>
      <c r="BJ342" s="20" t="s">
        <v>93</v>
      </c>
      <c r="BK342" s="155">
        <f>ROUND(I342*H342,2)</f>
        <v>0</v>
      </c>
      <c r="BL342" s="20" t="s">
        <v>180</v>
      </c>
      <c r="BM342" s="154" t="s">
        <v>336</v>
      </c>
    </row>
    <row r="343" spans="2:65" s="160" customFormat="1">
      <c r="B343" s="159"/>
      <c r="D343" s="161" t="s">
        <v>184</v>
      </c>
      <c r="E343" s="162" t="s">
        <v>1</v>
      </c>
      <c r="F343" s="163" t="s">
        <v>273</v>
      </c>
      <c r="H343" s="162" t="s">
        <v>1</v>
      </c>
      <c r="L343" s="159"/>
      <c r="M343" s="164"/>
      <c r="T343" s="165"/>
      <c r="AT343" s="162" t="s">
        <v>184</v>
      </c>
      <c r="AU343" s="162" t="s">
        <v>95</v>
      </c>
      <c r="AV343" s="160" t="s">
        <v>93</v>
      </c>
      <c r="AW343" s="160" t="s">
        <v>41</v>
      </c>
      <c r="AX343" s="160" t="s">
        <v>85</v>
      </c>
      <c r="AY343" s="162" t="s">
        <v>173</v>
      </c>
    </row>
    <row r="344" spans="2:65" s="160" customFormat="1">
      <c r="B344" s="159"/>
      <c r="D344" s="161" t="s">
        <v>184</v>
      </c>
      <c r="E344" s="162" t="s">
        <v>1</v>
      </c>
      <c r="F344" s="163" t="s">
        <v>238</v>
      </c>
      <c r="H344" s="162" t="s">
        <v>1</v>
      </c>
      <c r="L344" s="159"/>
      <c r="M344" s="164"/>
      <c r="T344" s="165"/>
      <c r="AT344" s="162" t="s">
        <v>184</v>
      </c>
      <c r="AU344" s="162" t="s">
        <v>95</v>
      </c>
      <c r="AV344" s="160" t="s">
        <v>93</v>
      </c>
      <c r="AW344" s="160" t="s">
        <v>41</v>
      </c>
      <c r="AX344" s="160" t="s">
        <v>85</v>
      </c>
      <c r="AY344" s="162" t="s">
        <v>173</v>
      </c>
    </row>
    <row r="345" spans="2:65" s="167" customFormat="1">
      <c r="B345" s="166"/>
      <c r="D345" s="161" t="s">
        <v>184</v>
      </c>
      <c r="E345" s="168" t="s">
        <v>1</v>
      </c>
      <c r="F345" s="169" t="s">
        <v>337</v>
      </c>
      <c r="H345" s="170">
        <v>0.60199999999999998</v>
      </c>
      <c r="L345" s="166"/>
      <c r="M345" s="171"/>
      <c r="T345" s="172"/>
      <c r="AT345" s="168" t="s">
        <v>184</v>
      </c>
      <c r="AU345" s="168" t="s">
        <v>95</v>
      </c>
      <c r="AV345" s="167" t="s">
        <v>95</v>
      </c>
      <c r="AW345" s="167" t="s">
        <v>41</v>
      </c>
      <c r="AX345" s="167" t="s">
        <v>85</v>
      </c>
      <c r="AY345" s="168" t="s">
        <v>173</v>
      </c>
    </row>
    <row r="346" spans="2:65" s="181" customFormat="1">
      <c r="B346" s="180"/>
      <c r="D346" s="161" t="s">
        <v>184</v>
      </c>
      <c r="E346" s="182" t="s">
        <v>1</v>
      </c>
      <c r="F346" s="183" t="s">
        <v>266</v>
      </c>
      <c r="H346" s="184">
        <v>0.60199999999999998</v>
      </c>
      <c r="L346" s="180"/>
      <c r="M346" s="185"/>
      <c r="T346" s="186"/>
      <c r="AT346" s="182" t="s">
        <v>184</v>
      </c>
      <c r="AU346" s="182" t="s">
        <v>95</v>
      </c>
      <c r="AV346" s="181" t="s">
        <v>243</v>
      </c>
      <c r="AW346" s="181" t="s">
        <v>41</v>
      </c>
      <c r="AX346" s="181" t="s">
        <v>85</v>
      </c>
      <c r="AY346" s="182" t="s">
        <v>173</v>
      </c>
    </row>
    <row r="347" spans="2:65" s="160" customFormat="1">
      <c r="B347" s="159"/>
      <c r="D347" s="161" t="s">
        <v>184</v>
      </c>
      <c r="E347" s="162" t="s">
        <v>1</v>
      </c>
      <c r="F347" s="163" t="s">
        <v>338</v>
      </c>
      <c r="H347" s="162" t="s">
        <v>1</v>
      </c>
      <c r="L347" s="159"/>
      <c r="M347" s="164"/>
      <c r="T347" s="165"/>
      <c r="AT347" s="162" t="s">
        <v>184</v>
      </c>
      <c r="AU347" s="162" t="s">
        <v>95</v>
      </c>
      <c r="AV347" s="160" t="s">
        <v>93</v>
      </c>
      <c r="AW347" s="160" t="s">
        <v>41</v>
      </c>
      <c r="AX347" s="160" t="s">
        <v>85</v>
      </c>
      <c r="AY347" s="162" t="s">
        <v>173</v>
      </c>
    </row>
    <row r="348" spans="2:65" s="167" customFormat="1">
      <c r="B348" s="166"/>
      <c r="D348" s="161" t="s">
        <v>184</v>
      </c>
      <c r="E348" s="168" t="s">
        <v>1</v>
      </c>
      <c r="F348" s="169" t="s">
        <v>339</v>
      </c>
      <c r="H348" s="170">
        <v>12.95</v>
      </c>
      <c r="L348" s="166"/>
      <c r="M348" s="171"/>
      <c r="T348" s="172"/>
      <c r="AT348" s="168" t="s">
        <v>184</v>
      </c>
      <c r="AU348" s="168" t="s">
        <v>95</v>
      </c>
      <c r="AV348" s="167" t="s">
        <v>95</v>
      </c>
      <c r="AW348" s="167" t="s">
        <v>41</v>
      </c>
      <c r="AX348" s="167" t="s">
        <v>85</v>
      </c>
      <c r="AY348" s="168" t="s">
        <v>173</v>
      </c>
    </row>
    <row r="349" spans="2:65" s="167" customFormat="1">
      <c r="B349" s="166"/>
      <c r="D349" s="161" t="s">
        <v>184</v>
      </c>
      <c r="E349" s="168" t="s">
        <v>1</v>
      </c>
      <c r="F349" s="169" t="s">
        <v>340</v>
      </c>
      <c r="H349" s="170">
        <v>-0.13500000000000001</v>
      </c>
      <c r="L349" s="166"/>
      <c r="M349" s="171"/>
      <c r="T349" s="172"/>
      <c r="AT349" s="168" t="s">
        <v>184</v>
      </c>
      <c r="AU349" s="168" t="s">
        <v>95</v>
      </c>
      <c r="AV349" s="167" t="s">
        <v>95</v>
      </c>
      <c r="AW349" s="167" t="s">
        <v>41</v>
      </c>
      <c r="AX349" s="167" t="s">
        <v>85</v>
      </c>
      <c r="AY349" s="168" t="s">
        <v>173</v>
      </c>
    </row>
    <row r="350" spans="2:65" s="181" customFormat="1">
      <c r="B350" s="180"/>
      <c r="D350" s="161" t="s">
        <v>184</v>
      </c>
      <c r="E350" s="182" t="s">
        <v>1</v>
      </c>
      <c r="F350" s="183" t="s">
        <v>266</v>
      </c>
      <c r="H350" s="184">
        <v>12.815</v>
      </c>
      <c r="L350" s="180"/>
      <c r="M350" s="185"/>
      <c r="T350" s="186"/>
      <c r="AT350" s="182" t="s">
        <v>184</v>
      </c>
      <c r="AU350" s="182" t="s">
        <v>95</v>
      </c>
      <c r="AV350" s="181" t="s">
        <v>243</v>
      </c>
      <c r="AW350" s="181" t="s">
        <v>41</v>
      </c>
      <c r="AX350" s="181" t="s">
        <v>85</v>
      </c>
      <c r="AY350" s="182" t="s">
        <v>173</v>
      </c>
    </row>
    <row r="351" spans="2:65" s="174" customFormat="1">
      <c r="B351" s="173"/>
      <c r="D351" s="161" t="s">
        <v>184</v>
      </c>
      <c r="E351" s="175" t="s">
        <v>1</v>
      </c>
      <c r="F351" s="176" t="s">
        <v>232</v>
      </c>
      <c r="H351" s="177">
        <v>13.417</v>
      </c>
      <c r="L351" s="173"/>
      <c r="M351" s="178"/>
      <c r="T351" s="179"/>
      <c r="AT351" s="175" t="s">
        <v>184</v>
      </c>
      <c r="AU351" s="175" t="s">
        <v>95</v>
      </c>
      <c r="AV351" s="174" t="s">
        <v>180</v>
      </c>
      <c r="AW351" s="174" t="s">
        <v>41</v>
      </c>
      <c r="AX351" s="174" t="s">
        <v>93</v>
      </c>
      <c r="AY351" s="175" t="s">
        <v>173</v>
      </c>
    </row>
    <row r="352" spans="2:65" s="35" customFormat="1" ht="33" customHeight="1">
      <c r="B352" s="34"/>
      <c r="C352" s="144" t="s">
        <v>341</v>
      </c>
      <c r="D352" s="144" t="s">
        <v>175</v>
      </c>
      <c r="E352" s="145" t="s">
        <v>342</v>
      </c>
      <c r="F352" s="146" t="s">
        <v>343</v>
      </c>
      <c r="G352" s="147" t="s">
        <v>178</v>
      </c>
      <c r="H352" s="148">
        <v>27.763000000000002</v>
      </c>
      <c r="I352" s="3"/>
      <c r="J352" s="149">
        <f>ROUND(I352*H352,2)</f>
        <v>0</v>
      </c>
      <c r="K352" s="146" t="s">
        <v>179</v>
      </c>
      <c r="L352" s="34"/>
      <c r="M352" s="150" t="s">
        <v>1</v>
      </c>
      <c r="N352" s="151" t="s">
        <v>50</v>
      </c>
      <c r="P352" s="152">
        <f>O352*H352</f>
        <v>0</v>
      </c>
      <c r="Q352" s="152">
        <v>2.5018699999999998</v>
      </c>
      <c r="R352" s="152">
        <f>Q352*H352</f>
        <v>69.459416809999993</v>
      </c>
      <c r="S352" s="152">
        <v>0</v>
      </c>
      <c r="T352" s="153">
        <f>S352*H352</f>
        <v>0</v>
      </c>
      <c r="AR352" s="154" t="s">
        <v>180</v>
      </c>
      <c r="AT352" s="154" t="s">
        <v>175</v>
      </c>
      <c r="AU352" s="154" t="s">
        <v>95</v>
      </c>
      <c r="AY352" s="20" t="s">
        <v>173</v>
      </c>
      <c r="BE352" s="155">
        <f>IF(N352="základní",J352,0)</f>
        <v>0</v>
      </c>
      <c r="BF352" s="155">
        <f>IF(N352="snížená",J352,0)</f>
        <v>0</v>
      </c>
      <c r="BG352" s="155">
        <f>IF(N352="zákl. přenesená",J352,0)</f>
        <v>0</v>
      </c>
      <c r="BH352" s="155">
        <f>IF(N352="sníž. přenesená",J352,0)</f>
        <v>0</v>
      </c>
      <c r="BI352" s="155">
        <f>IF(N352="nulová",J352,0)</f>
        <v>0</v>
      </c>
      <c r="BJ352" s="20" t="s">
        <v>93</v>
      </c>
      <c r="BK352" s="155">
        <f>ROUND(I352*H352,2)</f>
        <v>0</v>
      </c>
      <c r="BL352" s="20" t="s">
        <v>180</v>
      </c>
      <c r="BM352" s="154" t="s">
        <v>344</v>
      </c>
    </row>
    <row r="353" spans="2:65" s="35" customFormat="1">
      <c r="B353" s="34"/>
      <c r="D353" s="156" t="s">
        <v>182</v>
      </c>
      <c r="F353" s="157" t="s">
        <v>345</v>
      </c>
      <c r="L353" s="34"/>
      <c r="M353" s="158"/>
      <c r="T353" s="62"/>
      <c r="AT353" s="20" t="s">
        <v>182</v>
      </c>
      <c r="AU353" s="20" t="s">
        <v>95</v>
      </c>
    </row>
    <row r="354" spans="2:65" s="160" customFormat="1">
      <c r="B354" s="159"/>
      <c r="D354" s="161" t="s">
        <v>184</v>
      </c>
      <c r="E354" s="162" t="s">
        <v>1</v>
      </c>
      <c r="F354" s="163" t="s">
        <v>273</v>
      </c>
      <c r="H354" s="162" t="s">
        <v>1</v>
      </c>
      <c r="L354" s="159"/>
      <c r="M354" s="164"/>
      <c r="T354" s="165"/>
      <c r="AT354" s="162" t="s">
        <v>184</v>
      </c>
      <c r="AU354" s="162" t="s">
        <v>95</v>
      </c>
      <c r="AV354" s="160" t="s">
        <v>93</v>
      </c>
      <c r="AW354" s="160" t="s">
        <v>41</v>
      </c>
      <c r="AX354" s="160" t="s">
        <v>85</v>
      </c>
      <c r="AY354" s="162" t="s">
        <v>173</v>
      </c>
    </row>
    <row r="355" spans="2:65" s="160" customFormat="1">
      <c r="B355" s="159"/>
      <c r="D355" s="161" t="s">
        <v>184</v>
      </c>
      <c r="E355" s="162" t="s">
        <v>1</v>
      </c>
      <c r="F355" s="163" t="s">
        <v>238</v>
      </c>
      <c r="H355" s="162" t="s">
        <v>1</v>
      </c>
      <c r="L355" s="159"/>
      <c r="M355" s="164"/>
      <c r="T355" s="165"/>
      <c r="AT355" s="162" t="s">
        <v>184</v>
      </c>
      <c r="AU355" s="162" t="s">
        <v>95</v>
      </c>
      <c r="AV355" s="160" t="s">
        <v>93</v>
      </c>
      <c r="AW355" s="160" t="s">
        <v>41</v>
      </c>
      <c r="AX355" s="160" t="s">
        <v>85</v>
      </c>
      <c r="AY355" s="162" t="s">
        <v>173</v>
      </c>
    </row>
    <row r="356" spans="2:65" s="167" customFormat="1">
      <c r="B356" s="166"/>
      <c r="D356" s="161" t="s">
        <v>184</v>
      </c>
      <c r="E356" s="168" t="s">
        <v>1</v>
      </c>
      <c r="F356" s="169" t="s">
        <v>346</v>
      </c>
      <c r="H356" s="170">
        <v>2.133</v>
      </c>
      <c r="L356" s="166"/>
      <c r="M356" s="171"/>
      <c r="T356" s="172"/>
      <c r="AT356" s="168" t="s">
        <v>184</v>
      </c>
      <c r="AU356" s="168" t="s">
        <v>95</v>
      </c>
      <c r="AV356" s="167" t="s">
        <v>95</v>
      </c>
      <c r="AW356" s="167" t="s">
        <v>41</v>
      </c>
      <c r="AX356" s="167" t="s">
        <v>85</v>
      </c>
      <c r="AY356" s="168" t="s">
        <v>173</v>
      </c>
    </row>
    <row r="357" spans="2:65" s="181" customFormat="1">
      <c r="B357" s="180"/>
      <c r="D357" s="161" t="s">
        <v>184</v>
      </c>
      <c r="E357" s="182" t="s">
        <v>1</v>
      </c>
      <c r="F357" s="183" t="s">
        <v>266</v>
      </c>
      <c r="H357" s="184">
        <v>2.133</v>
      </c>
      <c r="L357" s="180"/>
      <c r="M357" s="185"/>
      <c r="T357" s="186"/>
      <c r="AT357" s="182" t="s">
        <v>184</v>
      </c>
      <c r="AU357" s="182" t="s">
        <v>95</v>
      </c>
      <c r="AV357" s="181" t="s">
        <v>243</v>
      </c>
      <c r="AW357" s="181" t="s">
        <v>41</v>
      </c>
      <c r="AX357" s="181" t="s">
        <v>85</v>
      </c>
      <c r="AY357" s="182" t="s">
        <v>173</v>
      </c>
    </row>
    <row r="358" spans="2:65" s="160" customFormat="1">
      <c r="B358" s="159"/>
      <c r="D358" s="161" t="s">
        <v>184</v>
      </c>
      <c r="E358" s="162" t="s">
        <v>1</v>
      </c>
      <c r="F358" s="163" t="s">
        <v>338</v>
      </c>
      <c r="H358" s="162" t="s">
        <v>1</v>
      </c>
      <c r="L358" s="159"/>
      <c r="M358" s="164"/>
      <c r="T358" s="165"/>
      <c r="AT358" s="162" t="s">
        <v>184</v>
      </c>
      <c r="AU358" s="162" t="s">
        <v>95</v>
      </c>
      <c r="AV358" s="160" t="s">
        <v>93</v>
      </c>
      <c r="AW358" s="160" t="s">
        <v>41</v>
      </c>
      <c r="AX358" s="160" t="s">
        <v>85</v>
      </c>
      <c r="AY358" s="162" t="s">
        <v>173</v>
      </c>
    </row>
    <row r="359" spans="2:65" s="167" customFormat="1">
      <c r="B359" s="166"/>
      <c r="D359" s="161" t="s">
        <v>184</v>
      </c>
      <c r="E359" s="168" t="s">
        <v>1</v>
      </c>
      <c r="F359" s="169" t="s">
        <v>347</v>
      </c>
      <c r="H359" s="170">
        <v>25.9</v>
      </c>
      <c r="L359" s="166"/>
      <c r="M359" s="171"/>
      <c r="T359" s="172"/>
      <c r="AT359" s="168" t="s">
        <v>184</v>
      </c>
      <c r="AU359" s="168" t="s">
        <v>95</v>
      </c>
      <c r="AV359" s="167" t="s">
        <v>95</v>
      </c>
      <c r="AW359" s="167" t="s">
        <v>41</v>
      </c>
      <c r="AX359" s="167" t="s">
        <v>85</v>
      </c>
      <c r="AY359" s="168" t="s">
        <v>173</v>
      </c>
    </row>
    <row r="360" spans="2:65" s="167" customFormat="1">
      <c r="B360" s="166"/>
      <c r="D360" s="161" t="s">
        <v>184</v>
      </c>
      <c r="E360" s="168" t="s">
        <v>1</v>
      </c>
      <c r="F360" s="169" t="s">
        <v>348</v>
      </c>
      <c r="H360" s="170">
        <v>-0.27</v>
      </c>
      <c r="L360" s="166"/>
      <c r="M360" s="171"/>
      <c r="T360" s="172"/>
      <c r="AT360" s="168" t="s">
        <v>184</v>
      </c>
      <c r="AU360" s="168" t="s">
        <v>95</v>
      </c>
      <c r="AV360" s="167" t="s">
        <v>95</v>
      </c>
      <c r="AW360" s="167" t="s">
        <v>41</v>
      </c>
      <c r="AX360" s="167" t="s">
        <v>85</v>
      </c>
      <c r="AY360" s="168" t="s">
        <v>173</v>
      </c>
    </row>
    <row r="361" spans="2:65" s="181" customFormat="1">
      <c r="B361" s="180"/>
      <c r="D361" s="161" t="s">
        <v>184</v>
      </c>
      <c r="E361" s="182" t="s">
        <v>1</v>
      </c>
      <c r="F361" s="183" t="s">
        <v>266</v>
      </c>
      <c r="H361" s="184">
        <v>25.63</v>
      </c>
      <c r="L361" s="180"/>
      <c r="M361" s="185"/>
      <c r="T361" s="186"/>
      <c r="AT361" s="182" t="s">
        <v>184</v>
      </c>
      <c r="AU361" s="182" t="s">
        <v>95</v>
      </c>
      <c r="AV361" s="181" t="s">
        <v>243</v>
      </c>
      <c r="AW361" s="181" t="s">
        <v>41</v>
      </c>
      <c r="AX361" s="181" t="s">
        <v>85</v>
      </c>
      <c r="AY361" s="182" t="s">
        <v>173</v>
      </c>
    </row>
    <row r="362" spans="2:65" s="174" customFormat="1">
      <c r="B362" s="173"/>
      <c r="D362" s="161" t="s">
        <v>184</v>
      </c>
      <c r="E362" s="175" t="s">
        <v>1</v>
      </c>
      <c r="F362" s="176" t="s">
        <v>232</v>
      </c>
      <c r="H362" s="177">
        <v>27.763000000000002</v>
      </c>
      <c r="L362" s="173"/>
      <c r="M362" s="178"/>
      <c r="T362" s="179"/>
      <c r="AT362" s="175" t="s">
        <v>184</v>
      </c>
      <c r="AU362" s="175" t="s">
        <v>95</v>
      </c>
      <c r="AV362" s="174" t="s">
        <v>180</v>
      </c>
      <c r="AW362" s="174" t="s">
        <v>41</v>
      </c>
      <c r="AX362" s="174" t="s">
        <v>93</v>
      </c>
      <c r="AY362" s="175" t="s">
        <v>173</v>
      </c>
    </row>
    <row r="363" spans="2:65" s="35" customFormat="1" ht="16.5" customHeight="1">
      <c r="B363" s="34"/>
      <c r="C363" s="144" t="s">
        <v>8</v>
      </c>
      <c r="D363" s="144" t="s">
        <v>175</v>
      </c>
      <c r="E363" s="145" t="s">
        <v>349</v>
      </c>
      <c r="F363" s="146" t="s">
        <v>350</v>
      </c>
      <c r="G363" s="147" t="s">
        <v>270</v>
      </c>
      <c r="H363" s="148">
        <v>2.66</v>
      </c>
      <c r="I363" s="3"/>
      <c r="J363" s="149">
        <f>ROUND(I363*H363,2)</f>
        <v>0</v>
      </c>
      <c r="K363" s="146" t="s">
        <v>179</v>
      </c>
      <c r="L363" s="34"/>
      <c r="M363" s="150" t="s">
        <v>1</v>
      </c>
      <c r="N363" s="151" t="s">
        <v>50</v>
      </c>
      <c r="P363" s="152">
        <f>O363*H363</f>
        <v>0</v>
      </c>
      <c r="Q363" s="152">
        <v>2.47E-3</v>
      </c>
      <c r="R363" s="152">
        <f>Q363*H363</f>
        <v>6.5702E-3</v>
      </c>
      <c r="S363" s="152">
        <v>0</v>
      </c>
      <c r="T363" s="153">
        <f>S363*H363</f>
        <v>0</v>
      </c>
      <c r="AR363" s="154" t="s">
        <v>180</v>
      </c>
      <c r="AT363" s="154" t="s">
        <v>175</v>
      </c>
      <c r="AU363" s="154" t="s">
        <v>95</v>
      </c>
      <c r="AY363" s="20" t="s">
        <v>173</v>
      </c>
      <c r="BE363" s="155">
        <f>IF(N363="základní",J363,0)</f>
        <v>0</v>
      </c>
      <c r="BF363" s="155">
        <f>IF(N363="snížená",J363,0)</f>
        <v>0</v>
      </c>
      <c r="BG363" s="155">
        <f>IF(N363="zákl. přenesená",J363,0)</f>
        <v>0</v>
      </c>
      <c r="BH363" s="155">
        <f>IF(N363="sníž. přenesená",J363,0)</f>
        <v>0</v>
      </c>
      <c r="BI363" s="155">
        <f>IF(N363="nulová",J363,0)</f>
        <v>0</v>
      </c>
      <c r="BJ363" s="20" t="s">
        <v>93</v>
      </c>
      <c r="BK363" s="155">
        <f>ROUND(I363*H363,2)</f>
        <v>0</v>
      </c>
      <c r="BL363" s="20" t="s">
        <v>180</v>
      </c>
      <c r="BM363" s="154" t="s">
        <v>351</v>
      </c>
    </row>
    <row r="364" spans="2:65" s="35" customFormat="1">
      <c r="B364" s="34"/>
      <c r="D364" s="156" t="s">
        <v>182</v>
      </c>
      <c r="F364" s="157" t="s">
        <v>352</v>
      </c>
      <c r="L364" s="34"/>
      <c r="M364" s="158"/>
      <c r="T364" s="62"/>
      <c r="AT364" s="20" t="s">
        <v>182</v>
      </c>
      <c r="AU364" s="20" t="s">
        <v>95</v>
      </c>
    </row>
    <row r="365" spans="2:65" s="160" customFormat="1">
      <c r="B365" s="159"/>
      <c r="D365" s="161" t="s">
        <v>184</v>
      </c>
      <c r="E365" s="162" t="s">
        <v>1</v>
      </c>
      <c r="F365" s="163" t="s">
        <v>273</v>
      </c>
      <c r="H365" s="162" t="s">
        <v>1</v>
      </c>
      <c r="L365" s="159"/>
      <c r="M365" s="164"/>
      <c r="T365" s="165"/>
      <c r="AT365" s="162" t="s">
        <v>184</v>
      </c>
      <c r="AU365" s="162" t="s">
        <v>95</v>
      </c>
      <c r="AV365" s="160" t="s">
        <v>93</v>
      </c>
      <c r="AW365" s="160" t="s">
        <v>41</v>
      </c>
      <c r="AX365" s="160" t="s">
        <v>85</v>
      </c>
      <c r="AY365" s="162" t="s">
        <v>173</v>
      </c>
    </row>
    <row r="366" spans="2:65" s="160" customFormat="1">
      <c r="B366" s="159"/>
      <c r="D366" s="161" t="s">
        <v>184</v>
      </c>
      <c r="E366" s="162" t="s">
        <v>1</v>
      </c>
      <c r="F366" s="163" t="s">
        <v>238</v>
      </c>
      <c r="H366" s="162" t="s">
        <v>1</v>
      </c>
      <c r="L366" s="159"/>
      <c r="M366" s="164"/>
      <c r="T366" s="165"/>
      <c r="AT366" s="162" t="s">
        <v>184</v>
      </c>
      <c r="AU366" s="162" t="s">
        <v>95</v>
      </c>
      <c r="AV366" s="160" t="s">
        <v>93</v>
      </c>
      <c r="AW366" s="160" t="s">
        <v>41</v>
      </c>
      <c r="AX366" s="160" t="s">
        <v>85</v>
      </c>
      <c r="AY366" s="162" t="s">
        <v>173</v>
      </c>
    </row>
    <row r="367" spans="2:65" s="167" customFormat="1">
      <c r="B367" s="166"/>
      <c r="D367" s="161" t="s">
        <v>184</v>
      </c>
      <c r="E367" s="168" t="s">
        <v>1</v>
      </c>
      <c r="F367" s="169" t="s">
        <v>353</v>
      </c>
      <c r="H367" s="170">
        <v>2.66</v>
      </c>
      <c r="L367" s="166"/>
      <c r="M367" s="171"/>
      <c r="T367" s="172"/>
      <c r="AT367" s="168" t="s">
        <v>184</v>
      </c>
      <c r="AU367" s="168" t="s">
        <v>95</v>
      </c>
      <c r="AV367" s="167" t="s">
        <v>95</v>
      </c>
      <c r="AW367" s="167" t="s">
        <v>41</v>
      </c>
      <c r="AX367" s="167" t="s">
        <v>85</v>
      </c>
      <c r="AY367" s="168" t="s">
        <v>173</v>
      </c>
    </row>
    <row r="368" spans="2:65" s="174" customFormat="1">
      <c r="B368" s="173"/>
      <c r="D368" s="161" t="s">
        <v>184</v>
      </c>
      <c r="E368" s="175" t="s">
        <v>1</v>
      </c>
      <c r="F368" s="176" t="s">
        <v>232</v>
      </c>
      <c r="H368" s="177">
        <v>2.66</v>
      </c>
      <c r="L368" s="173"/>
      <c r="M368" s="178"/>
      <c r="T368" s="179"/>
      <c r="AT368" s="175" t="s">
        <v>184</v>
      </c>
      <c r="AU368" s="175" t="s">
        <v>95</v>
      </c>
      <c r="AV368" s="174" t="s">
        <v>180</v>
      </c>
      <c r="AW368" s="174" t="s">
        <v>41</v>
      </c>
      <c r="AX368" s="174" t="s">
        <v>93</v>
      </c>
      <c r="AY368" s="175" t="s">
        <v>173</v>
      </c>
    </row>
    <row r="369" spans="2:65" s="35" customFormat="1" ht="16.5" customHeight="1">
      <c r="B369" s="34"/>
      <c r="C369" s="144" t="s">
        <v>354</v>
      </c>
      <c r="D369" s="144" t="s">
        <v>175</v>
      </c>
      <c r="E369" s="145" t="s">
        <v>355</v>
      </c>
      <c r="F369" s="146" t="s">
        <v>356</v>
      </c>
      <c r="G369" s="147" t="s">
        <v>270</v>
      </c>
      <c r="H369" s="148">
        <v>2.66</v>
      </c>
      <c r="I369" s="3"/>
      <c r="J369" s="149">
        <f>ROUND(I369*H369,2)</f>
        <v>0</v>
      </c>
      <c r="K369" s="146" t="s">
        <v>179</v>
      </c>
      <c r="L369" s="34"/>
      <c r="M369" s="150" t="s">
        <v>1</v>
      </c>
      <c r="N369" s="151" t="s">
        <v>50</v>
      </c>
      <c r="P369" s="152">
        <f>O369*H369</f>
        <v>0</v>
      </c>
      <c r="Q369" s="152">
        <v>0</v>
      </c>
      <c r="R369" s="152">
        <f>Q369*H369</f>
        <v>0</v>
      </c>
      <c r="S369" s="152">
        <v>0</v>
      </c>
      <c r="T369" s="153">
        <f>S369*H369</f>
        <v>0</v>
      </c>
      <c r="AR369" s="154" t="s">
        <v>180</v>
      </c>
      <c r="AT369" s="154" t="s">
        <v>175</v>
      </c>
      <c r="AU369" s="154" t="s">
        <v>95</v>
      </c>
      <c r="AY369" s="20" t="s">
        <v>173</v>
      </c>
      <c r="BE369" s="155">
        <f>IF(N369="základní",J369,0)</f>
        <v>0</v>
      </c>
      <c r="BF369" s="155">
        <f>IF(N369="snížená",J369,0)</f>
        <v>0</v>
      </c>
      <c r="BG369" s="155">
        <f>IF(N369="zákl. přenesená",J369,0)</f>
        <v>0</v>
      </c>
      <c r="BH369" s="155">
        <f>IF(N369="sníž. přenesená",J369,0)</f>
        <v>0</v>
      </c>
      <c r="BI369" s="155">
        <f>IF(N369="nulová",J369,0)</f>
        <v>0</v>
      </c>
      <c r="BJ369" s="20" t="s">
        <v>93</v>
      </c>
      <c r="BK369" s="155">
        <f>ROUND(I369*H369,2)</f>
        <v>0</v>
      </c>
      <c r="BL369" s="20" t="s">
        <v>180</v>
      </c>
      <c r="BM369" s="154" t="s">
        <v>357</v>
      </c>
    </row>
    <row r="370" spans="2:65" s="35" customFormat="1">
      <c r="B370" s="34"/>
      <c r="D370" s="156" t="s">
        <v>182</v>
      </c>
      <c r="F370" s="157" t="s">
        <v>358</v>
      </c>
      <c r="L370" s="34"/>
      <c r="M370" s="158"/>
      <c r="T370" s="62"/>
      <c r="AT370" s="20" t="s">
        <v>182</v>
      </c>
      <c r="AU370" s="20" t="s">
        <v>95</v>
      </c>
    </row>
    <row r="371" spans="2:65" s="160" customFormat="1">
      <c r="B371" s="159"/>
      <c r="D371" s="161" t="s">
        <v>184</v>
      </c>
      <c r="E371" s="162" t="s">
        <v>1</v>
      </c>
      <c r="F371" s="163" t="s">
        <v>273</v>
      </c>
      <c r="H371" s="162" t="s">
        <v>1</v>
      </c>
      <c r="L371" s="159"/>
      <c r="M371" s="164"/>
      <c r="T371" s="165"/>
      <c r="AT371" s="162" t="s">
        <v>184</v>
      </c>
      <c r="AU371" s="162" t="s">
        <v>95</v>
      </c>
      <c r="AV371" s="160" t="s">
        <v>93</v>
      </c>
      <c r="AW371" s="160" t="s">
        <v>41</v>
      </c>
      <c r="AX371" s="160" t="s">
        <v>85</v>
      </c>
      <c r="AY371" s="162" t="s">
        <v>173</v>
      </c>
    </row>
    <row r="372" spans="2:65" s="160" customFormat="1">
      <c r="B372" s="159"/>
      <c r="D372" s="161" t="s">
        <v>184</v>
      </c>
      <c r="E372" s="162" t="s">
        <v>1</v>
      </c>
      <c r="F372" s="163" t="s">
        <v>238</v>
      </c>
      <c r="H372" s="162" t="s">
        <v>1</v>
      </c>
      <c r="L372" s="159"/>
      <c r="M372" s="164"/>
      <c r="T372" s="165"/>
      <c r="AT372" s="162" t="s">
        <v>184</v>
      </c>
      <c r="AU372" s="162" t="s">
        <v>95</v>
      </c>
      <c r="AV372" s="160" t="s">
        <v>93</v>
      </c>
      <c r="AW372" s="160" t="s">
        <v>41</v>
      </c>
      <c r="AX372" s="160" t="s">
        <v>85</v>
      </c>
      <c r="AY372" s="162" t="s">
        <v>173</v>
      </c>
    </row>
    <row r="373" spans="2:65" s="167" customFormat="1">
      <c r="B373" s="166"/>
      <c r="D373" s="161" t="s">
        <v>184</v>
      </c>
      <c r="E373" s="168" t="s">
        <v>1</v>
      </c>
      <c r="F373" s="169" t="s">
        <v>353</v>
      </c>
      <c r="H373" s="170">
        <v>2.66</v>
      </c>
      <c r="L373" s="166"/>
      <c r="M373" s="171"/>
      <c r="T373" s="172"/>
      <c r="AT373" s="168" t="s">
        <v>184</v>
      </c>
      <c r="AU373" s="168" t="s">
        <v>95</v>
      </c>
      <c r="AV373" s="167" t="s">
        <v>95</v>
      </c>
      <c r="AW373" s="167" t="s">
        <v>41</v>
      </c>
      <c r="AX373" s="167" t="s">
        <v>85</v>
      </c>
      <c r="AY373" s="168" t="s">
        <v>173</v>
      </c>
    </row>
    <row r="374" spans="2:65" s="174" customFormat="1">
      <c r="B374" s="173"/>
      <c r="D374" s="161" t="s">
        <v>184</v>
      </c>
      <c r="E374" s="175" t="s">
        <v>1</v>
      </c>
      <c r="F374" s="176" t="s">
        <v>232</v>
      </c>
      <c r="H374" s="177">
        <v>2.66</v>
      </c>
      <c r="L374" s="173"/>
      <c r="M374" s="178"/>
      <c r="T374" s="179"/>
      <c r="AT374" s="175" t="s">
        <v>184</v>
      </c>
      <c r="AU374" s="175" t="s">
        <v>95</v>
      </c>
      <c r="AV374" s="174" t="s">
        <v>180</v>
      </c>
      <c r="AW374" s="174" t="s">
        <v>41</v>
      </c>
      <c r="AX374" s="174" t="s">
        <v>93</v>
      </c>
      <c r="AY374" s="175" t="s">
        <v>173</v>
      </c>
    </row>
    <row r="375" spans="2:65" s="35" customFormat="1" ht="55.5" customHeight="1">
      <c r="B375" s="34"/>
      <c r="C375" s="144" t="s">
        <v>359</v>
      </c>
      <c r="D375" s="144" t="s">
        <v>175</v>
      </c>
      <c r="E375" s="145" t="s">
        <v>360</v>
      </c>
      <c r="F375" s="146" t="s">
        <v>361</v>
      </c>
      <c r="G375" s="147" t="s">
        <v>362</v>
      </c>
      <c r="H375" s="148">
        <v>2</v>
      </c>
      <c r="I375" s="3"/>
      <c r="J375" s="149">
        <f>ROUND(I375*H375,2)</f>
        <v>0</v>
      </c>
      <c r="K375" s="146" t="s">
        <v>179</v>
      </c>
      <c r="L375" s="34"/>
      <c r="M375" s="150" t="s">
        <v>1</v>
      </c>
      <c r="N375" s="151" t="s">
        <v>50</v>
      </c>
      <c r="P375" s="152">
        <f>O375*H375</f>
        <v>0</v>
      </c>
      <c r="Q375" s="152">
        <v>3.0799999999999998E-3</v>
      </c>
      <c r="R375" s="152">
        <f>Q375*H375</f>
        <v>6.1599999999999997E-3</v>
      </c>
      <c r="S375" s="152">
        <v>0</v>
      </c>
      <c r="T375" s="153">
        <f>S375*H375</f>
        <v>0</v>
      </c>
      <c r="AR375" s="154" t="s">
        <v>180</v>
      </c>
      <c r="AT375" s="154" t="s">
        <v>175</v>
      </c>
      <c r="AU375" s="154" t="s">
        <v>95</v>
      </c>
      <c r="AY375" s="20" t="s">
        <v>173</v>
      </c>
      <c r="BE375" s="155">
        <f>IF(N375="základní",J375,0)</f>
        <v>0</v>
      </c>
      <c r="BF375" s="155">
        <f>IF(N375="snížená",J375,0)</f>
        <v>0</v>
      </c>
      <c r="BG375" s="155">
        <f>IF(N375="zákl. přenesená",J375,0)</f>
        <v>0</v>
      </c>
      <c r="BH375" s="155">
        <f>IF(N375="sníž. přenesená",J375,0)</f>
        <v>0</v>
      </c>
      <c r="BI375" s="155">
        <f>IF(N375="nulová",J375,0)</f>
        <v>0</v>
      </c>
      <c r="BJ375" s="20" t="s">
        <v>93</v>
      </c>
      <c r="BK375" s="155">
        <f>ROUND(I375*H375,2)</f>
        <v>0</v>
      </c>
      <c r="BL375" s="20" t="s">
        <v>180</v>
      </c>
      <c r="BM375" s="154" t="s">
        <v>363</v>
      </c>
    </row>
    <row r="376" spans="2:65" s="35" customFormat="1">
      <c r="B376" s="34"/>
      <c r="D376" s="156" t="s">
        <v>182</v>
      </c>
      <c r="F376" s="157" t="s">
        <v>364</v>
      </c>
      <c r="L376" s="34"/>
      <c r="M376" s="158"/>
      <c r="T376" s="62"/>
      <c r="AT376" s="20" t="s">
        <v>182</v>
      </c>
      <c r="AU376" s="20" t="s">
        <v>95</v>
      </c>
    </row>
    <row r="377" spans="2:65" s="160" customFormat="1">
      <c r="B377" s="159"/>
      <c r="D377" s="161" t="s">
        <v>184</v>
      </c>
      <c r="E377" s="162" t="s">
        <v>1</v>
      </c>
      <c r="F377" s="163" t="s">
        <v>273</v>
      </c>
      <c r="H377" s="162" t="s">
        <v>1</v>
      </c>
      <c r="L377" s="159"/>
      <c r="M377" s="164"/>
      <c r="T377" s="165"/>
      <c r="AT377" s="162" t="s">
        <v>184</v>
      </c>
      <c r="AU377" s="162" t="s">
        <v>95</v>
      </c>
      <c r="AV377" s="160" t="s">
        <v>93</v>
      </c>
      <c r="AW377" s="160" t="s">
        <v>41</v>
      </c>
      <c r="AX377" s="160" t="s">
        <v>85</v>
      </c>
      <c r="AY377" s="162" t="s">
        <v>173</v>
      </c>
    </row>
    <row r="378" spans="2:65" s="160" customFormat="1">
      <c r="B378" s="159"/>
      <c r="D378" s="161" t="s">
        <v>184</v>
      </c>
      <c r="E378" s="162" t="s">
        <v>1</v>
      </c>
      <c r="F378" s="163" t="s">
        <v>238</v>
      </c>
      <c r="H378" s="162" t="s">
        <v>1</v>
      </c>
      <c r="L378" s="159"/>
      <c r="M378" s="164"/>
      <c r="T378" s="165"/>
      <c r="AT378" s="162" t="s">
        <v>184</v>
      </c>
      <c r="AU378" s="162" t="s">
        <v>95</v>
      </c>
      <c r="AV378" s="160" t="s">
        <v>93</v>
      </c>
      <c r="AW378" s="160" t="s">
        <v>41</v>
      </c>
      <c r="AX378" s="160" t="s">
        <v>85</v>
      </c>
      <c r="AY378" s="162" t="s">
        <v>173</v>
      </c>
    </row>
    <row r="379" spans="2:65" s="167" customFormat="1">
      <c r="B379" s="166"/>
      <c r="D379" s="161" t="s">
        <v>184</v>
      </c>
      <c r="E379" s="168" t="s">
        <v>1</v>
      </c>
      <c r="F379" s="169" t="s">
        <v>365</v>
      </c>
      <c r="H379" s="170">
        <v>2</v>
      </c>
      <c r="L379" s="166"/>
      <c r="M379" s="171"/>
      <c r="T379" s="172"/>
      <c r="AT379" s="168" t="s">
        <v>184</v>
      </c>
      <c r="AU379" s="168" t="s">
        <v>95</v>
      </c>
      <c r="AV379" s="167" t="s">
        <v>95</v>
      </c>
      <c r="AW379" s="167" t="s">
        <v>41</v>
      </c>
      <c r="AX379" s="167" t="s">
        <v>85</v>
      </c>
      <c r="AY379" s="168" t="s">
        <v>173</v>
      </c>
    </row>
    <row r="380" spans="2:65" s="174" customFormat="1">
      <c r="B380" s="173"/>
      <c r="D380" s="161" t="s">
        <v>184</v>
      </c>
      <c r="E380" s="175" t="s">
        <v>1</v>
      </c>
      <c r="F380" s="176" t="s">
        <v>232</v>
      </c>
      <c r="H380" s="177">
        <v>2</v>
      </c>
      <c r="L380" s="173"/>
      <c r="M380" s="178"/>
      <c r="T380" s="179"/>
      <c r="AT380" s="175" t="s">
        <v>184</v>
      </c>
      <c r="AU380" s="175" t="s">
        <v>95</v>
      </c>
      <c r="AV380" s="174" t="s">
        <v>180</v>
      </c>
      <c r="AW380" s="174" t="s">
        <v>41</v>
      </c>
      <c r="AX380" s="174" t="s">
        <v>93</v>
      </c>
      <c r="AY380" s="175" t="s">
        <v>173</v>
      </c>
    </row>
    <row r="381" spans="2:65" s="35" customFormat="1" ht="24.2" customHeight="1">
      <c r="B381" s="34"/>
      <c r="C381" s="144" t="s">
        <v>366</v>
      </c>
      <c r="D381" s="144" t="s">
        <v>175</v>
      </c>
      <c r="E381" s="145" t="s">
        <v>367</v>
      </c>
      <c r="F381" s="146" t="s">
        <v>368</v>
      </c>
      <c r="G381" s="147" t="s">
        <v>322</v>
      </c>
      <c r="H381" s="148">
        <v>0.89400000000000002</v>
      </c>
      <c r="I381" s="3"/>
      <c r="J381" s="149">
        <f>ROUND(I381*H381,2)</f>
        <v>0</v>
      </c>
      <c r="K381" s="146" t="s">
        <v>179</v>
      </c>
      <c r="L381" s="34"/>
      <c r="M381" s="150" t="s">
        <v>1</v>
      </c>
      <c r="N381" s="151" t="s">
        <v>50</v>
      </c>
      <c r="P381" s="152">
        <f>O381*H381</f>
        <v>0</v>
      </c>
      <c r="Q381" s="152">
        <v>1.06277</v>
      </c>
      <c r="R381" s="152">
        <f>Q381*H381</f>
        <v>0.95011637999999998</v>
      </c>
      <c r="S381" s="152">
        <v>0</v>
      </c>
      <c r="T381" s="153">
        <f>S381*H381</f>
        <v>0</v>
      </c>
      <c r="AR381" s="154" t="s">
        <v>180</v>
      </c>
      <c r="AT381" s="154" t="s">
        <v>175</v>
      </c>
      <c r="AU381" s="154" t="s">
        <v>95</v>
      </c>
      <c r="AY381" s="20" t="s">
        <v>173</v>
      </c>
      <c r="BE381" s="155">
        <f>IF(N381="základní",J381,0)</f>
        <v>0</v>
      </c>
      <c r="BF381" s="155">
        <f>IF(N381="snížená",J381,0)</f>
        <v>0</v>
      </c>
      <c r="BG381" s="155">
        <f>IF(N381="zákl. přenesená",J381,0)</f>
        <v>0</v>
      </c>
      <c r="BH381" s="155">
        <f>IF(N381="sníž. přenesená",J381,0)</f>
        <v>0</v>
      </c>
      <c r="BI381" s="155">
        <f>IF(N381="nulová",J381,0)</f>
        <v>0</v>
      </c>
      <c r="BJ381" s="20" t="s">
        <v>93</v>
      </c>
      <c r="BK381" s="155">
        <f>ROUND(I381*H381,2)</f>
        <v>0</v>
      </c>
      <c r="BL381" s="20" t="s">
        <v>180</v>
      </c>
      <c r="BM381" s="154" t="s">
        <v>369</v>
      </c>
    </row>
    <row r="382" spans="2:65" s="35" customFormat="1">
      <c r="B382" s="34"/>
      <c r="D382" s="156" t="s">
        <v>182</v>
      </c>
      <c r="F382" s="157" t="s">
        <v>370</v>
      </c>
      <c r="L382" s="34"/>
      <c r="M382" s="158"/>
      <c r="T382" s="62"/>
      <c r="AT382" s="20" t="s">
        <v>182</v>
      </c>
      <c r="AU382" s="20" t="s">
        <v>95</v>
      </c>
    </row>
    <row r="383" spans="2:65" s="35" customFormat="1" ht="19.5">
      <c r="B383" s="34"/>
      <c r="D383" s="161" t="s">
        <v>371</v>
      </c>
      <c r="F383" s="187" t="s">
        <v>372</v>
      </c>
      <c r="L383" s="34"/>
      <c r="M383" s="158"/>
      <c r="T383" s="62"/>
      <c r="AT383" s="20" t="s">
        <v>371</v>
      </c>
      <c r="AU383" s="20" t="s">
        <v>95</v>
      </c>
    </row>
    <row r="384" spans="2:65" s="160" customFormat="1">
      <c r="B384" s="159"/>
      <c r="D384" s="161" t="s">
        <v>184</v>
      </c>
      <c r="E384" s="162" t="s">
        <v>1</v>
      </c>
      <c r="F384" s="163" t="s">
        <v>338</v>
      </c>
      <c r="H384" s="162" t="s">
        <v>1</v>
      </c>
      <c r="L384" s="159"/>
      <c r="M384" s="164"/>
      <c r="T384" s="165"/>
      <c r="AT384" s="162" t="s">
        <v>184</v>
      </c>
      <c r="AU384" s="162" t="s">
        <v>95</v>
      </c>
      <c r="AV384" s="160" t="s">
        <v>93</v>
      </c>
      <c r="AW384" s="160" t="s">
        <v>41</v>
      </c>
      <c r="AX384" s="160" t="s">
        <v>85</v>
      </c>
      <c r="AY384" s="162" t="s">
        <v>173</v>
      </c>
    </row>
    <row r="385" spans="2:65" s="167" customFormat="1">
      <c r="B385" s="166"/>
      <c r="D385" s="161" t="s">
        <v>184</v>
      </c>
      <c r="E385" s="168" t="s">
        <v>1</v>
      </c>
      <c r="F385" s="169" t="s">
        <v>373</v>
      </c>
      <c r="H385" s="170">
        <v>0.90300000000000002</v>
      </c>
      <c r="L385" s="166"/>
      <c r="M385" s="171"/>
      <c r="T385" s="172"/>
      <c r="AT385" s="168" t="s">
        <v>184</v>
      </c>
      <c r="AU385" s="168" t="s">
        <v>95</v>
      </c>
      <c r="AV385" s="167" t="s">
        <v>95</v>
      </c>
      <c r="AW385" s="167" t="s">
        <v>41</v>
      </c>
      <c r="AX385" s="167" t="s">
        <v>85</v>
      </c>
      <c r="AY385" s="168" t="s">
        <v>173</v>
      </c>
    </row>
    <row r="386" spans="2:65" s="167" customFormat="1">
      <c r="B386" s="166"/>
      <c r="D386" s="161" t="s">
        <v>184</v>
      </c>
      <c r="E386" s="168" t="s">
        <v>1</v>
      </c>
      <c r="F386" s="169" t="s">
        <v>374</v>
      </c>
      <c r="H386" s="170">
        <v>-8.9999999999999993E-3</v>
      </c>
      <c r="L386" s="166"/>
      <c r="M386" s="171"/>
      <c r="T386" s="172"/>
      <c r="AT386" s="168" t="s">
        <v>184</v>
      </c>
      <c r="AU386" s="168" t="s">
        <v>95</v>
      </c>
      <c r="AV386" s="167" t="s">
        <v>95</v>
      </c>
      <c r="AW386" s="167" t="s">
        <v>41</v>
      </c>
      <c r="AX386" s="167" t="s">
        <v>85</v>
      </c>
      <c r="AY386" s="168" t="s">
        <v>173</v>
      </c>
    </row>
    <row r="387" spans="2:65" s="174" customFormat="1">
      <c r="B387" s="173"/>
      <c r="D387" s="161" t="s">
        <v>184</v>
      </c>
      <c r="E387" s="175" t="s">
        <v>1</v>
      </c>
      <c r="F387" s="176" t="s">
        <v>232</v>
      </c>
      <c r="H387" s="177">
        <v>0.89400000000000002</v>
      </c>
      <c r="L387" s="173"/>
      <c r="M387" s="178"/>
      <c r="T387" s="179"/>
      <c r="AT387" s="175" t="s">
        <v>184</v>
      </c>
      <c r="AU387" s="175" t="s">
        <v>95</v>
      </c>
      <c r="AV387" s="174" t="s">
        <v>180</v>
      </c>
      <c r="AW387" s="174" t="s">
        <v>41</v>
      </c>
      <c r="AX387" s="174" t="s">
        <v>93</v>
      </c>
      <c r="AY387" s="175" t="s">
        <v>173</v>
      </c>
    </row>
    <row r="388" spans="2:65" s="35" customFormat="1" ht="44.25" customHeight="1">
      <c r="B388" s="34"/>
      <c r="C388" s="144" t="s">
        <v>375</v>
      </c>
      <c r="D388" s="144" t="s">
        <v>175</v>
      </c>
      <c r="E388" s="145" t="s">
        <v>376</v>
      </c>
      <c r="F388" s="146" t="s">
        <v>377</v>
      </c>
      <c r="G388" s="147" t="s">
        <v>270</v>
      </c>
      <c r="H388" s="148">
        <v>14.375</v>
      </c>
      <c r="I388" s="3"/>
      <c r="J388" s="149">
        <f>ROUND(I388*H388,2)</f>
        <v>0</v>
      </c>
      <c r="K388" s="146" t="s">
        <v>179</v>
      </c>
      <c r="L388" s="34"/>
      <c r="M388" s="150" t="s">
        <v>1</v>
      </c>
      <c r="N388" s="151" t="s">
        <v>50</v>
      </c>
      <c r="P388" s="152">
        <f>O388*H388</f>
        <v>0</v>
      </c>
      <c r="Q388" s="152">
        <v>0.51809000000000005</v>
      </c>
      <c r="R388" s="152">
        <f>Q388*H388</f>
        <v>7.4475437500000004</v>
      </c>
      <c r="S388" s="152">
        <v>0</v>
      </c>
      <c r="T388" s="153">
        <f>S388*H388</f>
        <v>0</v>
      </c>
      <c r="AR388" s="154" t="s">
        <v>180</v>
      </c>
      <c r="AT388" s="154" t="s">
        <v>175</v>
      </c>
      <c r="AU388" s="154" t="s">
        <v>95</v>
      </c>
      <c r="AY388" s="20" t="s">
        <v>173</v>
      </c>
      <c r="BE388" s="155">
        <f>IF(N388="základní",J388,0)</f>
        <v>0</v>
      </c>
      <c r="BF388" s="155">
        <f>IF(N388="snížená",J388,0)</f>
        <v>0</v>
      </c>
      <c r="BG388" s="155">
        <f>IF(N388="zákl. přenesená",J388,0)</f>
        <v>0</v>
      </c>
      <c r="BH388" s="155">
        <f>IF(N388="sníž. přenesená",J388,0)</f>
        <v>0</v>
      </c>
      <c r="BI388" s="155">
        <f>IF(N388="nulová",J388,0)</f>
        <v>0</v>
      </c>
      <c r="BJ388" s="20" t="s">
        <v>93</v>
      </c>
      <c r="BK388" s="155">
        <f>ROUND(I388*H388,2)</f>
        <v>0</v>
      </c>
      <c r="BL388" s="20" t="s">
        <v>180</v>
      </c>
      <c r="BM388" s="154" t="s">
        <v>378</v>
      </c>
    </row>
    <row r="389" spans="2:65" s="35" customFormat="1">
      <c r="B389" s="34"/>
      <c r="D389" s="156" t="s">
        <v>182</v>
      </c>
      <c r="F389" s="157" t="s">
        <v>379</v>
      </c>
      <c r="L389" s="34"/>
      <c r="M389" s="158"/>
      <c r="T389" s="62"/>
      <c r="AT389" s="20" t="s">
        <v>182</v>
      </c>
      <c r="AU389" s="20" t="s">
        <v>95</v>
      </c>
    </row>
    <row r="390" spans="2:65" s="160" customFormat="1">
      <c r="B390" s="159"/>
      <c r="D390" s="161" t="s">
        <v>184</v>
      </c>
      <c r="E390" s="162" t="s">
        <v>1</v>
      </c>
      <c r="F390" s="163" t="s">
        <v>265</v>
      </c>
      <c r="H390" s="162" t="s">
        <v>1</v>
      </c>
      <c r="L390" s="159"/>
      <c r="M390" s="164"/>
      <c r="T390" s="165"/>
      <c r="AT390" s="162" t="s">
        <v>184</v>
      </c>
      <c r="AU390" s="162" t="s">
        <v>95</v>
      </c>
      <c r="AV390" s="160" t="s">
        <v>93</v>
      </c>
      <c r="AW390" s="160" t="s">
        <v>41</v>
      </c>
      <c r="AX390" s="160" t="s">
        <v>85</v>
      </c>
      <c r="AY390" s="162" t="s">
        <v>173</v>
      </c>
    </row>
    <row r="391" spans="2:65" s="160" customFormat="1">
      <c r="B391" s="159"/>
      <c r="D391" s="161" t="s">
        <v>184</v>
      </c>
      <c r="E391" s="162" t="s">
        <v>1</v>
      </c>
      <c r="F391" s="163" t="s">
        <v>238</v>
      </c>
      <c r="H391" s="162" t="s">
        <v>1</v>
      </c>
      <c r="L391" s="159"/>
      <c r="M391" s="164"/>
      <c r="T391" s="165"/>
      <c r="AT391" s="162" t="s">
        <v>184</v>
      </c>
      <c r="AU391" s="162" t="s">
        <v>95</v>
      </c>
      <c r="AV391" s="160" t="s">
        <v>93</v>
      </c>
      <c r="AW391" s="160" t="s">
        <v>41</v>
      </c>
      <c r="AX391" s="160" t="s">
        <v>85</v>
      </c>
      <c r="AY391" s="162" t="s">
        <v>173</v>
      </c>
    </row>
    <row r="392" spans="2:65" s="167" customFormat="1">
      <c r="B392" s="166"/>
      <c r="D392" s="161" t="s">
        <v>184</v>
      </c>
      <c r="E392" s="168" t="s">
        <v>1</v>
      </c>
      <c r="F392" s="169" t="s">
        <v>380</v>
      </c>
      <c r="H392" s="170">
        <v>14.375</v>
      </c>
      <c r="L392" s="166"/>
      <c r="M392" s="171"/>
      <c r="T392" s="172"/>
      <c r="AT392" s="168" t="s">
        <v>184</v>
      </c>
      <c r="AU392" s="168" t="s">
        <v>95</v>
      </c>
      <c r="AV392" s="167" t="s">
        <v>95</v>
      </c>
      <c r="AW392" s="167" t="s">
        <v>41</v>
      </c>
      <c r="AX392" s="167" t="s">
        <v>85</v>
      </c>
      <c r="AY392" s="168" t="s">
        <v>173</v>
      </c>
    </row>
    <row r="393" spans="2:65" s="174" customFormat="1">
      <c r="B393" s="173"/>
      <c r="D393" s="161" t="s">
        <v>184</v>
      </c>
      <c r="E393" s="175" t="s">
        <v>1</v>
      </c>
      <c r="F393" s="176" t="s">
        <v>232</v>
      </c>
      <c r="H393" s="177">
        <v>14.375</v>
      </c>
      <c r="L393" s="173"/>
      <c r="M393" s="178"/>
      <c r="T393" s="179"/>
      <c r="AT393" s="175" t="s">
        <v>184</v>
      </c>
      <c r="AU393" s="175" t="s">
        <v>95</v>
      </c>
      <c r="AV393" s="174" t="s">
        <v>180</v>
      </c>
      <c r="AW393" s="174" t="s">
        <v>41</v>
      </c>
      <c r="AX393" s="174" t="s">
        <v>93</v>
      </c>
      <c r="AY393" s="175" t="s">
        <v>173</v>
      </c>
    </row>
    <row r="394" spans="2:65" s="35" customFormat="1" ht="37.9" customHeight="1">
      <c r="B394" s="34"/>
      <c r="C394" s="144" t="s">
        <v>381</v>
      </c>
      <c r="D394" s="144" t="s">
        <v>175</v>
      </c>
      <c r="E394" s="145" t="s">
        <v>382</v>
      </c>
      <c r="F394" s="146" t="s">
        <v>383</v>
      </c>
      <c r="G394" s="147" t="s">
        <v>362</v>
      </c>
      <c r="H394" s="148">
        <v>2</v>
      </c>
      <c r="I394" s="3"/>
      <c r="J394" s="149">
        <f>ROUND(I394*H394,2)</f>
        <v>0</v>
      </c>
      <c r="K394" s="146" t="s">
        <v>1</v>
      </c>
      <c r="L394" s="34"/>
      <c r="M394" s="150" t="s">
        <v>1</v>
      </c>
      <c r="N394" s="151" t="s">
        <v>50</v>
      </c>
      <c r="P394" s="152">
        <f>O394*H394</f>
        <v>0</v>
      </c>
      <c r="Q394" s="152">
        <v>3.0799999999999998E-3</v>
      </c>
      <c r="R394" s="152">
        <f>Q394*H394</f>
        <v>6.1599999999999997E-3</v>
      </c>
      <c r="S394" s="152">
        <v>0</v>
      </c>
      <c r="T394" s="153">
        <f>S394*H394</f>
        <v>0</v>
      </c>
      <c r="AR394" s="154" t="s">
        <v>180</v>
      </c>
      <c r="AT394" s="154" t="s">
        <v>175</v>
      </c>
      <c r="AU394" s="154" t="s">
        <v>95</v>
      </c>
      <c r="AY394" s="20" t="s">
        <v>173</v>
      </c>
      <c r="BE394" s="155">
        <f>IF(N394="základní",J394,0)</f>
        <v>0</v>
      </c>
      <c r="BF394" s="155">
        <f>IF(N394="snížená",J394,0)</f>
        <v>0</v>
      </c>
      <c r="BG394" s="155">
        <f>IF(N394="zákl. přenesená",J394,0)</f>
        <v>0</v>
      </c>
      <c r="BH394" s="155">
        <f>IF(N394="sníž. přenesená",J394,0)</f>
        <v>0</v>
      </c>
      <c r="BI394" s="155">
        <f>IF(N394="nulová",J394,0)</f>
        <v>0</v>
      </c>
      <c r="BJ394" s="20" t="s">
        <v>93</v>
      </c>
      <c r="BK394" s="155">
        <f>ROUND(I394*H394,2)</f>
        <v>0</v>
      </c>
      <c r="BL394" s="20" t="s">
        <v>180</v>
      </c>
      <c r="BM394" s="154" t="s">
        <v>384</v>
      </c>
    </row>
    <row r="395" spans="2:65" s="160" customFormat="1">
      <c r="B395" s="159"/>
      <c r="D395" s="161" t="s">
        <v>184</v>
      </c>
      <c r="E395" s="162" t="s">
        <v>1</v>
      </c>
      <c r="F395" s="163" t="s">
        <v>265</v>
      </c>
      <c r="H395" s="162" t="s">
        <v>1</v>
      </c>
      <c r="L395" s="159"/>
      <c r="M395" s="164"/>
      <c r="T395" s="165"/>
      <c r="AT395" s="162" t="s">
        <v>184</v>
      </c>
      <c r="AU395" s="162" t="s">
        <v>95</v>
      </c>
      <c r="AV395" s="160" t="s">
        <v>93</v>
      </c>
      <c r="AW395" s="160" t="s">
        <v>41</v>
      </c>
      <c r="AX395" s="160" t="s">
        <v>85</v>
      </c>
      <c r="AY395" s="162" t="s">
        <v>173</v>
      </c>
    </row>
    <row r="396" spans="2:65" s="160" customFormat="1">
      <c r="B396" s="159"/>
      <c r="D396" s="161" t="s">
        <v>184</v>
      </c>
      <c r="E396" s="162" t="s">
        <v>1</v>
      </c>
      <c r="F396" s="163" t="s">
        <v>238</v>
      </c>
      <c r="H396" s="162" t="s">
        <v>1</v>
      </c>
      <c r="L396" s="159"/>
      <c r="M396" s="164"/>
      <c r="T396" s="165"/>
      <c r="AT396" s="162" t="s">
        <v>184</v>
      </c>
      <c r="AU396" s="162" t="s">
        <v>95</v>
      </c>
      <c r="AV396" s="160" t="s">
        <v>93</v>
      </c>
      <c r="AW396" s="160" t="s">
        <v>41</v>
      </c>
      <c r="AX396" s="160" t="s">
        <v>85</v>
      </c>
      <c r="AY396" s="162" t="s">
        <v>173</v>
      </c>
    </row>
    <row r="397" spans="2:65" s="167" customFormat="1">
      <c r="B397" s="166"/>
      <c r="D397" s="161" t="s">
        <v>184</v>
      </c>
      <c r="E397" s="168" t="s">
        <v>1</v>
      </c>
      <c r="F397" s="169" t="s">
        <v>365</v>
      </c>
      <c r="H397" s="170">
        <v>2</v>
      </c>
      <c r="L397" s="166"/>
      <c r="M397" s="171"/>
      <c r="T397" s="172"/>
      <c r="AT397" s="168" t="s">
        <v>184</v>
      </c>
      <c r="AU397" s="168" t="s">
        <v>95</v>
      </c>
      <c r="AV397" s="167" t="s">
        <v>95</v>
      </c>
      <c r="AW397" s="167" t="s">
        <v>41</v>
      </c>
      <c r="AX397" s="167" t="s">
        <v>85</v>
      </c>
      <c r="AY397" s="168" t="s">
        <v>173</v>
      </c>
    </row>
    <row r="398" spans="2:65" s="174" customFormat="1">
      <c r="B398" s="173"/>
      <c r="D398" s="161" t="s">
        <v>184</v>
      </c>
      <c r="E398" s="175" t="s">
        <v>1</v>
      </c>
      <c r="F398" s="176" t="s">
        <v>232</v>
      </c>
      <c r="H398" s="177">
        <v>2</v>
      </c>
      <c r="L398" s="173"/>
      <c r="M398" s="178"/>
      <c r="T398" s="179"/>
      <c r="AT398" s="175" t="s">
        <v>184</v>
      </c>
      <c r="AU398" s="175" t="s">
        <v>95</v>
      </c>
      <c r="AV398" s="174" t="s">
        <v>180</v>
      </c>
      <c r="AW398" s="174" t="s">
        <v>41</v>
      </c>
      <c r="AX398" s="174" t="s">
        <v>93</v>
      </c>
      <c r="AY398" s="175" t="s">
        <v>173</v>
      </c>
    </row>
    <row r="399" spans="2:65" s="133" customFormat="1" ht="22.9" customHeight="1">
      <c r="B399" s="132"/>
      <c r="D399" s="134" t="s">
        <v>84</v>
      </c>
      <c r="E399" s="142" t="s">
        <v>243</v>
      </c>
      <c r="F399" s="142" t="s">
        <v>385</v>
      </c>
      <c r="J399" s="143">
        <f>BK399</f>
        <v>0</v>
      </c>
      <c r="L399" s="132"/>
      <c r="M399" s="137"/>
      <c r="P399" s="138">
        <f>SUM(P400:P692)</f>
        <v>0</v>
      </c>
      <c r="R399" s="138">
        <f>SUM(R400:R692)</f>
        <v>37.865732159999986</v>
      </c>
      <c r="T399" s="139">
        <f>SUM(T400:T692)</f>
        <v>1.409535</v>
      </c>
      <c r="AR399" s="134" t="s">
        <v>93</v>
      </c>
      <c r="AT399" s="140" t="s">
        <v>84</v>
      </c>
      <c r="AU399" s="140" t="s">
        <v>93</v>
      </c>
      <c r="AY399" s="134" t="s">
        <v>173</v>
      </c>
      <c r="BK399" s="141">
        <f>SUM(BK400:BK692)</f>
        <v>0</v>
      </c>
    </row>
    <row r="400" spans="2:65" s="35" customFormat="1" ht="37.9" customHeight="1">
      <c r="B400" s="34"/>
      <c r="C400" s="144" t="s">
        <v>7</v>
      </c>
      <c r="D400" s="144" t="s">
        <v>175</v>
      </c>
      <c r="E400" s="145" t="s">
        <v>386</v>
      </c>
      <c r="F400" s="146" t="s">
        <v>387</v>
      </c>
      <c r="G400" s="147" t="s">
        <v>178</v>
      </c>
      <c r="H400" s="148">
        <v>1.462</v>
      </c>
      <c r="I400" s="3"/>
      <c r="J400" s="149">
        <f>ROUND(I400*H400,2)</f>
        <v>0</v>
      </c>
      <c r="K400" s="146" t="s">
        <v>179</v>
      </c>
      <c r="L400" s="34"/>
      <c r="M400" s="150" t="s">
        <v>1</v>
      </c>
      <c r="N400" s="151" t="s">
        <v>50</v>
      </c>
      <c r="P400" s="152">
        <f>O400*H400</f>
        <v>0</v>
      </c>
      <c r="Q400" s="152">
        <v>1.8774999999999999</v>
      </c>
      <c r="R400" s="152">
        <f>Q400*H400</f>
        <v>2.7449049999999997</v>
      </c>
      <c r="S400" s="152">
        <v>0</v>
      </c>
      <c r="T400" s="153">
        <f>S400*H400</f>
        <v>0</v>
      </c>
      <c r="AR400" s="154" t="s">
        <v>180</v>
      </c>
      <c r="AT400" s="154" t="s">
        <v>175</v>
      </c>
      <c r="AU400" s="154" t="s">
        <v>95</v>
      </c>
      <c r="AY400" s="20" t="s">
        <v>173</v>
      </c>
      <c r="BE400" s="155">
        <f>IF(N400="základní",J400,0)</f>
        <v>0</v>
      </c>
      <c r="BF400" s="155">
        <f>IF(N400="snížená",J400,0)</f>
        <v>0</v>
      </c>
      <c r="BG400" s="155">
        <f>IF(N400="zákl. přenesená",J400,0)</f>
        <v>0</v>
      </c>
      <c r="BH400" s="155">
        <f>IF(N400="sníž. přenesená",J400,0)</f>
        <v>0</v>
      </c>
      <c r="BI400" s="155">
        <f>IF(N400="nulová",J400,0)</f>
        <v>0</v>
      </c>
      <c r="BJ400" s="20" t="s">
        <v>93</v>
      </c>
      <c r="BK400" s="155">
        <f>ROUND(I400*H400,2)</f>
        <v>0</v>
      </c>
      <c r="BL400" s="20" t="s">
        <v>180</v>
      </c>
      <c r="BM400" s="154" t="s">
        <v>388</v>
      </c>
    </row>
    <row r="401" spans="2:51" s="35" customFormat="1">
      <c r="B401" s="34"/>
      <c r="D401" s="156" t="s">
        <v>182</v>
      </c>
      <c r="F401" s="157" t="s">
        <v>389</v>
      </c>
      <c r="L401" s="34"/>
      <c r="M401" s="158"/>
      <c r="T401" s="62"/>
      <c r="AT401" s="20" t="s">
        <v>182</v>
      </c>
      <c r="AU401" s="20" t="s">
        <v>95</v>
      </c>
    </row>
    <row r="402" spans="2:51" s="160" customFormat="1">
      <c r="B402" s="159"/>
      <c r="D402" s="161" t="s">
        <v>184</v>
      </c>
      <c r="E402" s="162" t="s">
        <v>1</v>
      </c>
      <c r="F402" s="163" t="s">
        <v>390</v>
      </c>
      <c r="H402" s="162" t="s">
        <v>1</v>
      </c>
      <c r="L402" s="159"/>
      <c r="M402" s="164"/>
      <c r="T402" s="165"/>
      <c r="AT402" s="162" t="s">
        <v>184</v>
      </c>
      <c r="AU402" s="162" t="s">
        <v>95</v>
      </c>
      <c r="AV402" s="160" t="s">
        <v>93</v>
      </c>
      <c r="AW402" s="160" t="s">
        <v>41</v>
      </c>
      <c r="AX402" s="160" t="s">
        <v>85</v>
      </c>
      <c r="AY402" s="162" t="s">
        <v>173</v>
      </c>
    </row>
    <row r="403" spans="2:51" s="160" customFormat="1">
      <c r="B403" s="159"/>
      <c r="D403" s="161" t="s">
        <v>184</v>
      </c>
      <c r="E403" s="162" t="s">
        <v>1</v>
      </c>
      <c r="F403" s="163" t="s">
        <v>391</v>
      </c>
      <c r="H403" s="162" t="s">
        <v>1</v>
      </c>
      <c r="L403" s="159"/>
      <c r="M403" s="164"/>
      <c r="T403" s="165"/>
      <c r="AT403" s="162" t="s">
        <v>184</v>
      </c>
      <c r="AU403" s="162" t="s">
        <v>95</v>
      </c>
      <c r="AV403" s="160" t="s">
        <v>93</v>
      </c>
      <c r="AW403" s="160" t="s">
        <v>41</v>
      </c>
      <c r="AX403" s="160" t="s">
        <v>85</v>
      </c>
      <c r="AY403" s="162" t="s">
        <v>173</v>
      </c>
    </row>
    <row r="404" spans="2:51" s="160" customFormat="1">
      <c r="B404" s="159"/>
      <c r="D404" s="161" t="s">
        <v>184</v>
      </c>
      <c r="E404" s="162" t="s">
        <v>1</v>
      </c>
      <c r="F404" s="163" t="s">
        <v>392</v>
      </c>
      <c r="H404" s="162" t="s">
        <v>1</v>
      </c>
      <c r="L404" s="159"/>
      <c r="M404" s="164"/>
      <c r="T404" s="165"/>
      <c r="AT404" s="162" t="s">
        <v>184</v>
      </c>
      <c r="AU404" s="162" t="s">
        <v>95</v>
      </c>
      <c r="AV404" s="160" t="s">
        <v>93</v>
      </c>
      <c r="AW404" s="160" t="s">
        <v>41</v>
      </c>
      <c r="AX404" s="160" t="s">
        <v>85</v>
      </c>
      <c r="AY404" s="162" t="s">
        <v>173</v>
      </c>
    </row>
    <row r="405" spans="2:51" s="167" customFormat="1">
      <c r="B405" s="166"/>
      <c r="D405" s="161" t="s">
        <v>184</v>
      </c>
      <c r="E405" s="168" t="s">
        <v>1</v>
      </c>
      <c r="F405" s="169" t="s">
        <v>393</v>
      </c>
      <c r="H405" s="170">
        <v>0.20100000000000001</v>
      </c>
      <c r="L405" s="166"/>
      <c r="M405" s="171"/>
      <c r="T405" s="172"/>
      <c r="AT405" s="168" t="s">
        <v>184</v>
      </c>
      <c r="AU405" s="168" t="s">
        <v>95</v>
      </c>
      <c r="AV405" s="167" t="s">
        <v>95</v>
      </c>
      <c r="AW405" s="167" t="s">
        <v>41</v>
      </c>
      <c r="AX405" s="167" t="s">
        <v>85</v>
      </c>
      <c r="AY405" s="168" t="s">
        <v>173</v>
      </c>
    </row>
    <row r="406" spans="2:51" s="160" customFormat="1">
      <c r="B406" s="159"/>
      <c r="D406" s="161" t="s">
        <v>184</v>
      </c>
      <c r="E406" s="162" t="s">
        <v>1</v>
      </c>
      <c r="F406" s="163" t="s">
        <v>394</v>
      </c>
      <c r="H406" s="162" t="s">
        <v>1</v>
      </c>
      <c r="L406" s="159"/>
      <c r="M406" s="164"/>
      <c r="T406" s="165"/>
      <c r="AT406" s="162" t="s">
        <v>184</v>
      </c>
      <c r="AU406" s="162" t="s">
        <v>95</v>
      </c>
      <c r="AV406" s="160" t="s">
        <v>93</v>
      </c>
      <c r="AW406" s="160" t="s">
        <v>41</v>
      </c>
      <c r="AX406" s="160" t="s">
        <v>85</v>
      </c>
      <c r="AY406" s="162" t="s">
        <v>173</v>
      </c>
    </row>
    <row r="407" spans="2:51" s="167" customFormat="1">
      <c r="B407" s="166"/>
      <c r="D407" s="161" t="s">
        <v>184</v>
      </c>
      <c r="E407" s="168" t="s">
        <v>1</v>
      </c>
      <c r="F407" s="169" t="s">
        <v>395</v>
      </c>
      <c r="H407" s="170">
        <v>0.24299999999999999</v>
      </c>
      <c r="L407" s="166"/>
      <c r="M407" s="171"/>
      <c r="T407" s="172"/>
      <c r="AT407" s="168" t="s">
        <v>184</v>
      </c>
      <c r="AU407" s="168" t="s">
        <v>95</v>
      </c>
      <c r="AV407" s="167" t="s">
        <v>95</v>
      </c>
      <c r="AW407" s="167" t="s">
        <v>41</v>
      </c>
      <c r="AX407" s="167" t="s">
        <v>85</v>
      </c>
      <c r="AY407" s="168" t="s">
        <v>173</v>
      </c>
    </row>
    <row r="408" spans="2:51" s="160" customFormat="1">
      <c r="B408" s="159"/>
      <c r="D408" s="161" t="s">
        <v>184</v>
      </c>
      <c r="E408" s="162" t="s">
        <v>1</v>
      </c>
      <c r="F408" s="163" t="s">
        <v>396</v>
      </c>
      <c r="H408" s="162" t="s">
        <v>1</v>
      </c>
      <c r="L408" s="159"/>
      <c r="M408" s="164"/>
      <c r="T408" s="165"/>
      <c r="AT408" s="162" t="s">
        <v>184</v>
      </c>
      <c r="AU408" s="162" t="s">
        <v>95</v>
      </c>
      <c r="AV408" s="160" t="s">
        <v>93</v>
      </c>
      <c r="AW408" s="160" t="s">
        <v>41</v>
      </c>
      <c r="AX408" s="160" t="s">
        <v>85</v>
      </c>
      <c r="AY408" s="162" t="s">
        <v>173</v>
      </c>
    </row>
    <row r="409" spans="2:51" s="160" customFormat="1">
      <c r="B409" s="159"/>
      <c r="D409" s="161" t="s">
        <v>184</v>
      </c>
      <c r="E409" s="162" t="s">
        <v>1</v>
      </c>
      <c r="F409" s="163" t="s">
        <v>397</v>
      </c>
      <c r="H409" s="162" t="s">
        <v>1</v>
      </c>
      <c r="L409" s="159"/>
      <c r="M409" s="164"/>
      <c r="T409" s="165"/>
      <c r="AT409" s="162" t="s">
        <v>184</v>
      </c>
      <c r="AU409" s="162" t="s">
        <v>95</v>
      </c>
      <c r="AV409" s="160" t="s">
        <v>93</v>
      </c>
      <c r="AW409" s="160" t="s">
        <v>41</v>
      </c>
      <c r="AX409" s="160" t="s">
        <v>85</v>
      </c>
      <c r="AY409" s="162" t="s">
        <v>173</v>
      </c>
    </row>
    <row r="410" spans="2:51" s="167" customFormat="1">
      <c r="B410" s="166"/>
      <c r="D410" s="161" t="s">
        <v>184</v>
      </c>
      <c r="E410" s="168" t="s">
        <v>1</v>
      </c>
      <c r="F410" s="169" t="s">
        <v>398</v>
      </c>
      <c r="H410" s="170">
        <v>0.38300000000000001</v>
      </c>
      <c r="L410" s="166"/>
      <c r="M410" s="171"/>
      <c r="T410" s="172"/>
      <c r="AT410" s="168" t="s">
        <v>184</v>
      </c>
      <c r="AU410" s="168" t="s">
        <v>95</v>
      </c>
      <c r="AV410" s="167" t="s">
        <v>95</v>
      </c>
      <c r="AW410" s="167" t="s">
        <v>41</v>
      </c>
      <c r="AX410" s="167" t="s">
        <v>85</v>
      </c>
      <c r="AY410" s="168" t="s">
        <v>173</v>
      </c>
    </row>
    <row r="411" spans="2:51" s="167" customFormat="1">
      <c r="B411" s="166"/>
      <c r="D411" s="161" t="s">
        <v>184</v>
      </c>
      <c r="E411" s="168" t="s">
        <v>1</v>
      </c>
      <c r="F411" s="169" t="s">
        <v>399</v>
      </c>
      <c r="H411" s="170">
        <v>0.191</v>
      </c>
      <c r="L411" s="166"/>
      <c r="M411" s="171"/>
      <c r="T411" s="172"/>
      <c r="AT411" s="168" t="s">
        <v>184</v>
      </c>
      <c r="AU411" s="168" t="s">
        <v>95</v>
      </c>
      <c r="AV411" s="167" t="s">
        <v>95</v>
      </c>
      <c r="AW411" s="167" t="s">
        <v>41</v>
      </c>
      <c r="AX411" s="167" t="s">
        <v>85</v>
      </c>
      <c r="AY411" s="168" t="s">
        <v>173</v>
      </c>
    </row>
    <row r="412" spans="2:51" s="160" customFormat="1">
      <c r="B412" s="159"/>
      <c r="D412" s="161" t="s">
        <v>184</v>
      </c>
      <c r="E412" s="162" t="s">
        <v>1</v>
      </c>
      <c r="F412" s="163" t="s">
        <v>391</v>
      </c>
      <c r="H412" s="162" t="s">
        <v>1</v>
      </c>
      <c r="L412" s="159"/>
      <c r="M412" s="164"/>
      <c r="T412" s="165"/>
      <c r="AT412" s="162" t="s">
        <v>184</v>
      </c>
      <c r="AU412" s="162" t="s">
        <v>95</v>
      </c>
      <c r="AV412" s="160" t="s">
        <v>93</v>
      </c>
      <c r="AW412" s="160" t="s">
        <v>41</v>
      </c>
      <c r="AX412" s="160" t="s">
        <v>85</v>
      </c>
      <c r="AY412" s="162" t="s">
        <v>173</v>
      </c>
    </row>
    <row r="413" spans="2:51" s="160" customFormat="1">
      <c r="B413" s="159"/>
      <c r="D413" s="161" t="s">
        <v>184</v>
      </c>
      <c r="E413" s="162" t="s">
        <v>1</v>
      </c>
      <c r="F413" s="163" t="s">
        <v>400</v>
      </c>
      <c r="H413" s="162" t="s">
        <v>1</v>
      </c>
      <c r="L413" s="159"/>
      <c r="M413" s="164"/>
      <c r="T413" s="165"/>
      <c r="AT413" s="162" t="s">
        <v>184</v>
      </c>
      <c r="AU413" s="162" t="s">
        <v>95</v>
      </c>
      <c r="AV413" s="160" t="s">
        <v>93</v>
      </c>
      <c r="AW413" s="160" t="s">
        <v>41</v>
      </c>
      <c r="AX413" s="160" t="s">
        <v>85</v>
      </c>
      <c r="AY413" s="162" t="s">
        <v>173</v>
      </c>
    </row>
    <row r="414" spans="2:51" s="167" customFormat="1">
      <c r="B414" s="166"/>
      <c r="D414" s="161" t="s">
        <v>184</v>
      </c>
      <c r="E414" s="168" t="s">
        <v>1</v>
      </c>
      <c r="F414" s="169" t="s">
        <v>401</v>
      </c>
      <c r="H414" s="170">
        <v>0.34599999999999997</v>
      </c>
      <c r="L414" s="166"/>
      <c r="M414" s="171"/>
      <c r="T414" s="172"/>
      <c r="AT414" s="168" t="s">
        <v>184</v>
      </c>
      <c r="AU414" s="168" t="s">
        <v>95</v>
      </c>
      <c r="AV414" s="167" t="s">
        <v>95</v>
      </c>
      <c r="AW414" s="167" t="s">
        <v>41</v>
      </c>
      <c r="AX414" s="167" t="s">
        <v>85</v>
      </c>
      <c r="AY414" s="168" t="s">
        <v>173</v>
      </c>
    </row>
    <row r="415" spans="2:51" s="160" customFormat="1">
      <c r="B415" s="159"/>
      <c r="D415" s="161" t="s">
        <v>184</v>
      </c>
      <c r="E415" s="162" t="s">
        <v>1</v>
      </c>
      <c r="F415" s="163" t="s">
        <v>402</v>
      </c>
      <c r="H415" s="162" t="s">
        <v>1</v>
      </c>
      <c r="L415" s="159"/>
      <c r="M415" s="164"/>
      <c r="T415" s="165"/>
      <c r="AT415" s="162" t="s">
        <v>184</v>
      </c>
      <c r="AU415" s="162" t="s">
        <v>95</v>
      </c>
      <c r="AV415" s="160" t="s">
        <v>93</v>
      </c>
      <c r="AW415" s="160" t="s">
        <v>41</v>
      </c>
      <c r="AX415" s="160" t="s">
        <v>85</v>
      </c>
      <c r="AY415" s="162" t="s">
        <v>173</v>
      </c>
    </row>
    <row r="416" spans="2:51" s="167" customFormat="1">
      <c r="B416" s="166"/>
      <c r="D416" s="161" t="s">
        <v>184</v>
      </c>
      <c r="E416" s="168" t="s">
        <v>1</v>
      </c>
      <c r="F416" s="169" t="s">
        <v>403</v>
      </c>
      <c r="H416" s="170">
        <v>4.9000000000000002E-2</v>
      </c>
      <c r="L416" s="166"/>
      <c r="M416" s="171"/>
      <c r="T416" s="172"/>
      <c r="AT416" s="168" t="s">
        <v>184</v>
      </c>
      <c r="AU416" s="168" t="s">
        <v>95</v>
      </c>
      <c r="AV416" s="167" t="s">
        <v>95</v>
      </c>
      <c r="AW416" s="167" t="s">
        <v>41</v>
      </c>
      <c r="AX416" s="167" t="s">
        <v>85</v>
      </c>
      <c r="AY416" s="168" t="s">
        <v>173</v>
      </c>
    </row>
    <row r="417" spans="2:65" s="167" customFormat="1">
      <c r="B417" s="166"/>
      <c r="D417" s="161" t="s">
        <v>184</v>
      </c>
      <c r="E417" s="168" t="s">
        <v>1</v>
      </c>
      <c r="F417" s="169" t="s">
        <v>403</v>
      </c>
      <c r="H417" s="170">
        <v>4.9000000000000002E-2</v>
      </c>
      <c r="L417" s="166"/>
      <c r="M417" s="171"/>
      <c r="T417" s="172"/>
      <c r="AT417" s="168" t="s">
        <v>184</v>
      </c>
      <c r="AU417" s="168" t="s">
        <v>95</v>
      </c>
      <c r="AV417" s="167" t="s">
        <v>95</v>
      </c>
      <c r="AW417" s="167" t="s">
        <v>41</v>
      </c>
      <c r="AX417" s="167" t="s">
        <v>85</v>
      </c>
      <c r="AY417" s="168" t="s">
        <v>173</v>
      </c>
    </row>
    <row r="418" spans="2:65" s="174" customFormat="1">
      <c r="B418" s="173"/>
      <c r="D418" s="161" t="s">
        <v>184</v>
      </c>
      <c r="E418" s="175" t="s">
        <v>1</v>
      </c>
      <c r="F418" s="176" t="s">
        <v>232</v>
      </c>
      <c r="H418" s="177">
        <v>1.462</v>
      </c>
      <c r="L418" s="173"/>
      <c r="M418" s="178"/>
      <c r="T418" s="179"/>
      <c r="AT418" s="175" t="s">
        <v>184</v>
      </c>
      <c r="AU418" s="175" t="s">
        <v>95</v>
      </c>
      <c r="AV418" s="174" t="s">
        <v>180</v>
      </c>
      <c r="AW418" s="174" t="s">
        <v>41</v>
      </c>
      <c r="AX418" s="174" t="s">
        <v>93</v>
      </c>
      <c r="AY418" s="175" t="s">
        <v>173</v>
      </c>
    </row>
    <row r="419" spans="2:65" s="35" customFormat="1" ht="37.9" customHeight="1">
      <c r="B419" s="34"/>
      <c r="C419" s="144" t="s">
        <v>404</v>
      </c>
      <c r="D419" s="144" t="s">
        <v>175</v>
      </c>
      <c r="E419" s="145" t="s">
        <v>405</v>
      </c>
      <c r="F419" s="146" t="s">
        <v>406</v>
      </c>
      <c r="G419" s="147" t="s">
        <v>178</v>
      </c>
      <c r="H419" s="148">
        <v>4.008</v>
      </c>
      <c r="I419" s="3"/>
      <c r="J419" s="149">
        <f>ROUND(I419*H419,2)</f>
        <v>0</v>
      </c>
      <c r="K419" s="146" t="s">
        <v>179</v>
      </c>
      <c r="L419" s="34"/>
      <c r="M419" s="150" t="s">
        <v>1</v>
      </c>
      <c r="N419" s="151" t="s">
        <v>50</v>
      </c>
      <c r="P419" s="152">
        <f>O419*H419</f>
        <v>0</v>
      </c>
      <c r="Q419" s="152">
        <v>1.8774999999999999</v>
      </c>
      <c r="R419" s="152">
        <f>Q419*H419</f>
        <v>7.5250199999999996</v>
      </c>
      <c r="S419" s="152">
        <v>0</v>
      </c>
      <c r="T419" s="153">
        <f>S419*H419</f>
        <v>0</v>
      </c>
      <c r="AR419" s="154" t="s">
        <v>180</v>
      </c>
      <c r="AT419" s="154" t="s">
        <v>175</v>
      </c>
      <c r="AU419" s="154" t="s">
        <v>95</v>
      </c>
      <c r="AY419" s="20" t="s">
        <v>173</v>
      </c>
      <c r="BE419" s="155">
        <f>IF(N419="základní",J419,0)</f>
        <v>0</v>
      </c>
      <c r="BF419" s="155">
        <f>IF(N419="snížená",J419,0)</f>
        <v>0</v>
      </c>
      <c r="BG419" s="155">
        <f>IF(N419="zákl. přenesená",J419,0)</f>
        <v>0</v>
      </c>
      <c r="BH419" s="155">
        <f>IF(N419="sníž. přenesená",J419,0)</f>
        <v>0</v>
      </c>
      <c r="BI419" s="155">
        <f>IF(N419="nulová",J419,0)</f>
        <v>0</v>
      </c>
      <c r="BJ419" s="20" t="s">
        <v>93</v>
      </c>
      <c r="BK419" s="155">
        <f>ROUND(I419*H419,2)</f>
        <v>0</v>
      </c>
      <c r="BL419" s="20" t="s">
        <v>180</v>
      </c>
      <c r="BM419" s="154" t="s">
        <v>407</v>
      </c>
    </row>
    <row r="420" spans="2:65" s="35" customFormat="1">
      <c r="B420" s="34"/>
      <c r="D420" s="156" t="s">
        <v>182</v>
      </c>
      <c r="F420" s="157" t="s">
        <v>408</v>
      </c>
      <c r="L420" s="34"/>
      <c r="M420" s="158"/>
      <c r="T420" s="62"/>
      <c r="AT420" s="20" t="s">
        <v>182</v>
      </c>
      <c r="AU420" s="20" t="s">
        <v>95</v>
      </c>
    </row>
    <row r="421" spans="2:65" s="160" customFormat="1">
      <c r="B421" s="159"/>
      <c r="D421" s="161" t="s">
        <v>184</v>
      </c>
      <c r="E421" s="162" t="s">
        <v>1</v>
      </c>
      <c r="F421" s="163" t="s">
        <v>390</v>
      </c>
      <c r="H421" s="162" t="s">
        <v>1</v>
      </c>
      <c r="L421" s="159"/>
      <c r="M421" s="164"/>
      <c r="T421" s="165"/>
      <c r="AT421" s="162" t="s">
        <v>184</v>
      </c>
      <c r="AU421" s="162" t="s">
        <v>95</v>
      </c>
      <c r="AV421" s="160" t="s">
        <v>93</v>
      </c>
      <c r="AW421" s="160" t="s">
        <v>41</v>
      </c>
      <c r="AX421" s="160" t="s">
        <v>85</v>
      </c>
      <c r="AY421" s="162" t="s">
        <v>173</v>
      </c>
    </row>
    <row r="422" spans="2:65" s="160" customFormat="1">
      <c r="B422" s="159"/>
      <c r="D422" s="161" t="s">
        <v>184</v>
      </c>
      <c r="E422" s="162" t="s">
        <v>1</v>
      </c>
      <c r="F422" s="163" t="s">
        <v>409</v>
      </c>
      <c r="H422" s="162" t="s">
        <v>1</v>
      </c>
      <c r="L422" s="159"/>
      <c r="M422" s="164"/>
      <c r="T422" s="165"/>
      <c r="AT422" s="162" t="s">
        <v>184</v>
      </c>
      <c r="AU422" s="162" t="s">
        <v>95</v>
      </c>
      <c r="AV422" s="160" t="s">
        <v>93</v>
      </c>
      <c r="AW422" s="160" t="s">
        <v>41</v>
      </c>
      <c r="AX422" s="160" t="s">
        <v>85</v>
      </c>
      <c r="AY422" s="162" t="s">
        <v>173</v>
      </c>
    </row>
    <row r="423" spans="2:65" s="160" customFormat="1">
      <c r="B423" s="159"/>
      <c r="D423" s="161" t="s">
        <v>184</v>
      </c>
      <c r="E423" s="162" t="s">
        <v>1</v>
      </c>
      <c r="F423" s="163" t="s">
        <v>410</v>
      </c>
      <c r="H423" s="162" t="s">
        <v>1</v>
      </c>
      <c r="L423" s="159"/>
      <c r="M423" s="164"/>
      <c r="T423" s="165"/>
      <c r="AT423" s="162" t="s">
        <v>184</v>
      </c>
      <c r="AU423" s="162" t="s">
        <v>95</v>
      </c>
      <c r="AV423" s="160" t="s">
        <v>93</v>
      </c>
      <c r="AW423" s="160" t="s">
        <v>41</v>
      </c>
      <c r="AX423" s="160" t="s">
        <v>85</v>
      </c>
      <c r="AY423" s="162" t="s">
        <v>173</v>
      </c>
    </row>
    <row r="424" spans="2:65" s="167" customFormat="1">
      <c r="B424" s="166"/>
      <c r="D424" s="161" t="s">
        <v>184</v>
      </c>
      <c r="E424" s="168" t="s">
        <v>1</v>
      </c>
      <c r="F424" s="169" t="s">
        <v>411</v>
      </c>
      <c r="H424" s="170">
        <v>0.55000000000000004</v>
      </c>
      <c r="L424" s="166"/>
      <c r="M424" s="171"/>
      <c r="T424" s="172"/>
      <c r="AT424" s="168" t="s">
        <v>184</v>
      </c>
      <c r="AU424" s="168" t="s">
        <v>95</v>
      </c>
      <c r="AV424" s="167" t="s">
        <v>95</v>
      </c>
      <c r="AW424" s="167" t="s">
        <v>41</v>
      </c>
      <c r="AX424" s="167" t="s">
        <v>85</v>
      </c>
      <c r="AY424" s="168" t="s">
        <v>173</v>
      </c>
    </row>
    <row r="425" spans="2:65" s="167" customFormat="1">
      <c r="B425" s="166"/>
      <c r="D425" s="161" t="s">
        <v>184</v>
      </c>
      <c r="E425" s="168" t="s">
        <v>1</v>
      </c>
      <c r="F425" s="169" t="s">
        <v>411</v>
      </c>
      <c r="H425" s="170">
        <v>0.55000000000000004</v>
      </c>
      <c r="L425" s="166"/>
      <c r="M425" s="171"/>
      <c r="T425" s="172"/>
      <c r="AT425" s="168" t="s">
        <v>184</v>
      </c>
      <c r="AU425" s="168" t="s">
        <v>95</v>
      </c>
      <c r="AV425" s="167" t="s">
        <v>95</v>
      </c>
      <c r="AW425" s="167" t="s">
        <v>41</v>
      </c>
      <c r="AX425" s="167" t="s">
        <v>85</v>
      </c>
      <c r="AY425" s="168" t="s">
        <v>173</v>
      </c>
    </row>
    <row r="426" spans="2:65" s="160" customFormat="1">
      <c r="B426" s="159"/>
      <c r="D426" s="161" t="s">
        <v>184</v>
      </c>
      <c r="E426" s="162" t="s">
        <v>1</v>
      </c>
      <c r="F426" s="163" t="s">
        <v>400</v>
      </c>
      <c r="H426" s="162" t="s">
        <v>1</v>
      </c>
      <c r="L426" s="159"/>
      <c r="M426" s="164"/>
      <c r="T426" s="165"/>
      <c r="AT426" s="162" t="s">
        <v>184</v>
      </c>
      <c r="AU426" s="162" t="s">
        <v>95</v>
      </c>
      <c r="AV426" s="160" t="s">
        <v>93</v>
      </c>
      <c r="AW426" s="160" t="s">
        <v>41</v>
      </c>
      <c r="AX426" s="160" t="s">
        <v>85</v>
      </c>
      <c r="AY426" s="162" t="s">
        <v>173</v>
      </c>
    </row>
    <row r="427" spans="2:65" s="167" customFormat="1">
      <c r="B427" s="166"/>
      <c r="D427" s="161" t="s">
        <v>184</v>
      </c>
      <c r="E427" s="168" t="s">
        <v>1</v>
      </c>
      <c r="F427" s="169" t="s">
        <v>412</v>
      </c>
      <c r="H427" s="170">
        <v>0.54</v>
      </c>
      <c r="L427" s="166"/>
      <c r="M427" s="171"/>
      <c r="T427" s="172"/>
      <c r="AT427" s="168" t="s">
        <v>184</v>
      </c>
      <c r="AU427" s="168" t="s">
        <v>95</v>
      </c>
      <c r="AV427" s="167" t="s">
        <v>95</v>
      </c>
      <c r="AW427" s="167" t="s">
        <v>41</v>
      </c>
      <c r="AX427" s="167" t="s">
        <v>85</v>
      </c>
      <c r="AY427" s="168" t="s">
        <v>173</v>
      </c>
    </row>
    <row r="428" spans="2:65" s="160" customFormat="1">
      <c r="B428" s="159"/>
      <c r="D428" s="161" t="s">
        <v>184</v>
      </c>
      <c r="E428" s="162" t="s">
        <v>1</v>
      </c>
      <c r="F428" s="163" t="s">
        <v>413</v>
      </c>
      <c r="H428" s="162" t="s">
        <v>1</v>
      </c>
      <c r="L428" s="159"/>
      <c r="M428" s="164"/>
      <c r="T428" s="165"/>
      <c r="AT428" s="162" t="s">
        <v>184</v>
      </c>
      <c r="AU428" s="162" t="s">
        <v>95</v>
      </c>
      <c r="AV428" s="160" t="s">
        <v>93</v>
      </c>
      <c r="AW428" s="160" t="s">
        <v>41</v>
      </c>
      <c r="AX428" s="160" t="s">
        <v>85</v>
      </c>
      <c r="AY428" s="162" t="s">
        <v>173</v>
      </c>
    </row>
    <row r="429" spans="2:65" s="167" customFormat="1">
      <c r="B429" s="166"/>
      <c r="D429" s="161" t="s">
        <v>184</v>
      </c>
      <c r="E429" s="168" t="s">
        <v>1</v>
      </c>
      <c r="F429" s="169" t="s">
        <v>414</v>
      </c>
      <c r="H429" s="170">
        <v>0.56699999999999995</v>
      </c>
      <c r="L429" s="166"/>
      <c r="M429" s="171"/>
      <c r="T429" s="172"/>
      <c r="AT429" s="168" t="s">
        <v>184</v>
      </c>
      <c r="AU429" s="168" t="s">
        <v>95</v>
      </c>
      <c r="AV429" s="167" t="s">
        <v>95</v>
      </c>
      <c r="AW429" s="167" t="s">
        <v>41</v>
      </c>
      <c r="AX429" s="167" t="s">
        <v>85</v>
      </c>
      <c r="AY429" s="168" t="s">
        <v>173</v>
      </c>
    </row>
    <row r="430" spans="2:65" s="167" customFormat="1">
      <c r="B430" s="166"/>
      <c r="D430" s="161" t="s">
        <v>184</v>
      </c>
      <c r="E430" s="168" t="s">
        <v>1</v>
      </c>
      <c r="F430" s="169" t="s">
        <v>415</v>
      </c>
      <c r="H430" s="170">
        <v>0.84</v>
      </c>
      <c r="L430" s="166"/>
      <c r="M430" s="171"/>
      <c r="T430" s="172"/>
      <c r="AT430" s="168" t="s">
        <v>184</v>
      </c>
      <c r="AU430" s="168" t="s">
        <v>95</v>
      </c>
      <c r="AV430" s="167" t="s">
        <v>95</v>
      </c>
      <c r="AW430" s="167" t="s">
        <v>41</v>
      </c>
      <c r="AX430" s="167" t="s">
        <v>85</v>
      </c>
      <c r="AY430" s="168" t="s">
        <v>173</v>
      </c>
    </row>
    <row r="431" spans="2:65" s="160" customFormat="1">
      <c r="B431" s="159"/>
      <c r="D431" s="161" t="s">
        <v>184</v>
      </c>
      <c r="E431" s="162" t="s">
        <v>1</v>
      </c>
      <c r="F431" s="163" t="s">
        <v>391</v>
      </c>
      <c r="H431" s="162" t="s">
        <v>1</v>
      </c>
      <c r="L431" s="159"/>
      <c r="M431" s="164"/>
      <c r="T431" s="165"/>
      <c r="AT431" s="162" t="s">
        <v>184</v>
      </c>
      <c r="AU431" s="162" t="s">
        <v>95</v>
      </c>
      <c r="AV431" s="160" t="s">
        <v>93</v>
      </c>
      <c r="AW431" s="160" t="s">
        <v>41</v>
      </c>
      <c r="AX431" s="160" t="s">
        <v>85</v>
      </c>
      <c r="AY431" s="162" t="s">
        <v>173</v>
      </c>
    </row>
    <row r="432" spans="2:65" s="160" customFormat="1">
      <c r="B432" s="159"/>
      <c r="D432" s="161" t="s">
        <v>184</v>
      </c>
      <c r="E432" s="162" t="s">
        <v>1</v>
      </c>
      <c r="F432" s="163" t="s">
        <v>416</v>
      </c>
      <c r="H432" s="162" t="s">
        <v>1</v>
      </c>
      <c r="L432" s="159"/>
      <c r="M432" s="164"/>
      <c r="T432" s="165"/>
      <c r="AT432" s="162" t="s">
        <v>184</v>
      </c>
      <c r="AU432" s="162" t="s">
        <v>95</v>
      </c>
      <c r="AV432" s="160" t="s">
        <v>93</v>
      </c>
      <c r="AW432" s="160" t="s">
        <v>41</v>
      </c>
      <c r="AX432" s="160" t="s">
        <v>85</v>
      </c>
      <c r="AY432" s="162" t="s">
        <v>173</v>
      </c>
    </row>
    <row r="433" spans="2:65" s="167" customFormat="1">
      <c r="B433" s="166"/>
      <c r="D433" s="161" t="s">
        <v>184</v>
      </c>
      <c r="E433" s="168" t="s">
        <v>1</v>
      </c>
      <c r="F433" s="169" t="s">
        <v>417</v>
      </c>
      <c r="H433" s="170">
        <v>0.96099999999999997</v>
      </c>
      <c r="L433" s="166"/>
      <c r="M433" s="171"/>
      <c r="T433" s="172"/>
      <c r="AT433" s="168" t="s">
        <v>184</v>
      </c>
      <c r="AU433" s="168" t="s">
        <v>95</v>
      </c>
      <c r="AV433" s="167" t="s">
        <v>95</v>
      </c>
      <c r="AW433" s="167" t="s">
        <v>41</v>
      </c>
      <c r="AX433" s="167" t="s">
        <v>85</v>
      </c>
      <c r="AY433" s="168" t="s">
        <v>173</v>
      </c>
    </row>
    <row r="434" spans="2:65" s="174" customFormat="1">
      <c r="B434" s="173"/>
      <c r="D434" s="161" t="s">
        <v>184</v>
      </c>
      <c r="E434" s="175" t="s">
        <v>1</v>
      </c>
      <c r="F434" s="176" t="s">
        <v>232</v>
      </c>
      <c r="H434" s="177">
        <v>4.008</v>
      </c>
      <c r="L434" s="173"/>
      <c r="M434" s="178"/>
      <c r="T434" s="179"/>
      <c r="AT434" s="175" t="s">
        <v>184</v>
      </c>
      <c r="AU434" s="175" t="s">
        <v>95</v>
      </c>
      <c r="AV434" s="174" t="s">
        <v>180</v>
      </c>
      <c r="AW434" s="174" t="s">
        <v>41</v>
      </c>
      <c r="AX434" s="174" t="s">
        <v>93</v>
      </c>
      <c r="AY434" s="175" t="s">
        <v>173</v>
      </c>
    </row>
    <row r="435" spans="2:65" s="35" customFormat="1" ht="33" customHeight="1">
      <c r="B435" s="34"/>
      <c r="C435" s="144" t="s">
        <v>418</v>
      </c>
      <c r="D435" s="144" t="s">
        <v>175</v>
      </c>
      <c r="E435" s="145" t="s">
        <v>419</v>
      </c>
      <c r="F435" s="146" t="s">
        <v>420</v>
      </c>
      <c r="G435" s="147" t="s">
        <v>178</v>
      </c>
      <c r="H435" s="148">
        <v>2.2770000000000001</v>
      </c>
      <c r="I435" s="3"/>
      <c r="J435" s="149">
        <f>ROUND(I435*H435,2)</f>
        <v>0</v>
      </c>
      <c r="K435" s="146" t="s">
        <v>179</v>
      </c>
      <c r="L435" s="34"/>
      <c r="M435" s="150" t="s">
        <v>1</v>
      </c>
      <c r="N435" s="151" t="s">
        <v>50</v>
      </c>
      <c r="P435" s="152">
        <f>O435*H435</f>
        <v>0</v>
      </c>
      <c r="Q435" s="152">
        <v>1.6285000000000001</v>
      </c>
      <c r="R435" s="152">
        <f>Q435*H435</f>
        <v>3.7080945000000005</v>
      </c>
      <c r="S435" s="152">
        <v>0</v>
      </c>
      <c r="T435" s="153">
        <f>S435*H435</f>
        <v>0</v>
      </c>
      <c r="AR435" s="154" t="s">
        <v>180</v>
      </c>
      <c r="AT435" s="154" t="s">
        <v>175</v>
      </c>
      <c r="AU435" s="154" t="s">
        <v>95</v>
      </c>
      <c r="AY435" s="20" t="s">
        <v>173</v>
      </c>
      <c r="BE435" s="155">
        <f>IF(N435="základní",J435,0)</f>
        <v>0</v>
      </c>
      <c r="BF435" s="155">
        <f>IF(N435="snížená",J435,0)</f>
        <v>0</v>
      </c>
      <c r="BG435" s="155">
        <f>IF(N435="zákl. přenesená",J435,0)</f>
        <v>0</v>
      </c>
      <c r="BH435" s="155">
        <f>IF(N435="sníž. přenesená",J435,0)</f>
        <v>0</v>
      </c>
      <c r="BI435" s="155">
        <f>IF(N435="nulová",J435,0)</f>
        <v>0</v>
      </c>
      <c r="BJ435" s="20" t="s">
        <v>93</v>
      </c>
      <c r="BK435" s="155">
        <f>ROUND(I435*H435,2)</f>
        <v>0</v>
      </c>
      <c r="BL435" s="20" t="s">
        <v>180</v>
      </c>
      <c r="BM435" s="154" t="s">
        <v>421</v>
      </c>
    </row>
    <row r="436" spans="2:65" s="35" customFormat="1">
      <c r="B436" s="34"/>
      <c r="D436" s="156" t="s">
        <v>182</v>
      </c>
      <c r="F436" s="157" t="s">
        <v>422</v>
      </c>
      <c r="L436" s="34"/>
      <c r="M436" s="158"/>
      <c r="T436" s="62"/>
      <c r="AT436" s="20" t="s">
        <v>182</v>
      </c>
      <c r="AU436" s="20" t="s">
        <v>95</v>
      </c>
    </row>
    <row r="437" spans="2:65" s="160" customFormat="1">
      <c r="B437" s="159"/>
      <c r="D437" s="161" t="s">
        <v>184</v>
      </c>
      <c r="E437" s="162" t="s">
        <v>1</v>
      </c>
      <c r="F437" s="163" t="s">
        <v>390</v>
      </c>
      <c r="H437" s="162" t="s">
        <v>1</v>
      </c>
      <c r="L437" s="159"/>
      <c r="M437" s="164"/>
      <c r="T437" s="165"/>
      <c r="AT437" s="162" t="s">
        <v>184</v>
      </c>
      <c r="AU437" s="162" t="s">
        <v>95</v>
      </c>
      <c r="AV437" s="160" t="s">
        <v>93</v>
      </c>
      <c r="AW437" s="160" t="s">
        <v>41</v>
      </c>
      <c r="AX437" s="160" t="s">
        <v>85</v>
      </c>
      <c r="AY437" s="162" t="s">
        <v>173</v>
      </c>
    </row>
    <row r="438" spans="2:65" s="160" customFormat="1">
      <c r="B438" s="159"/>
      <c r="D438" s="161" t="s">
        <v>184</v>
      </c>
      <c r="E438" s="162" t="s">
        <v>1</v>
      </c>
      <c r="F438" s="163" t="s">
        <v>423</v>
      </c>
      <c r="H438" s="162" t="s">
        <v>1</v>
      </c>
      <c r="L438" s="159"/>
      <c r="M438" s="164"/>
      <c r="T438" s="165"/>
      <c r="AT438" s="162" t="s">
        <v>184</v>
      </c>
      <c r="AU438" s="162" t="s">
        <v>95</v>
      </c>
      <c r="AV438" s="160" t="s">
        <v>93</v>
      </c>
      <c r="AW438" s="160" t="s">
        <v>41</v>
      </c>
      <c r="AX438" s="160" t="s">
        <v>85</v>
      </c>
      <c r="AY438" s="162" t="s">
        <v>173</v>
      </c>
    </row>
    <row r="439" spans="2:65" s="167" customFormat="1">
      <c r="B439" s="166"/>
      <c r="D439" s="161" t="s">
        <v>184</v>
      </c>
      <c r="E439" s="168" t="s">
        <v>1</v>
      </c>
      <c r="F439" s="169" t="s">
        <v>424</v>
      </c>
      <c r="H439" s="170">
        <v>0.86299999999999999</v>
      </c>
      <c r="L439" s="166"/>
      <c r="M439" s="171"/>
      <c r="T439" s="172"/>
      <c r="AT439" s="168" t="s">
        <v>184</v>
      </c>
      <c r="AU439" s="168" t="s">
        <v>95</v>
      </c>
      <c r="AV439" s="167" t="s">
        <v>95</v>
      </c>
      <c r="AW439" s="167" t="s">
        <v>41</v>
      </c>
      <c r="AX439" s="167" t="s">
        <v>85</v>
      </c>
      <c r="AY439" s="168" t="s">
        <v>173</v>
      </c>
    </row>
    <row r="440" spans="2:65" s="167" customFormat="1">
      <c r="B440" s="166"/>
      <c r="D440" s="161" t="s">
        <v>184</v>
      </c>
      <c r="E440" s="168" t="s">
        <v>1</v>
      </c>
      <c r="F440" s="169" t="s">
        <v>425</v>
      </c>
      <c r="H440" s="170">
        <v>0.79400000000000004</v>
      </c>
      <c r="L440" s="166"/>
      <c r="M440" s="171"/>
      <c r="T440" s="172"/>
      <c r="AT440" s="168" t="s">
        <v>184</v>
      </c>
      <c r="AU440" s="168" t="s">
        <v>95</v>
      </c>
      <c r="AV440" s="167" t="s">
        <v>95</v>
      </c>
      <c r="AW440" s="167" t="s">
        <v>41</v>
      </c>
      <c r="AX440" s="167" t="s">
        <v>85</v>
      </c>
      <c r="AY440" s="168" t="s">
        <v>173</v>
      </c>
    </row>
    <row r="441" spans="2:65" s="160" customFormat="1">
      <c r="B441" s="159"/>
      <c r="D441" s="161" t="s">
        <v>184</v>
      </c>
      <c r="E441" s="162" t="s">
        <v>1</v>
      </c>
      <c r="F441" s="163" t="s">
        <v>426</v>
      </c>
      <c r="H441" s="162" t="s">
        <v>1</v>
      </c>
      <c r="L441" s="159"/>
      <c r="M441" s="164"/>
      <c r="T441" s="165"/>
      <c r="AT441" s="162" t="s">
        <v>184</v>
      </c>
      <c r="AU441" s="162" t="s">
        <v>95</v>
      </c>
      <c r="AV441" s="160" t="s">
        <v>93</v>
      </c>
      <c r="AW441" s="160" t="s">
        <v>41</v>
      </c>
      <c r="AX441" s="160" t="s">
        <v>85</v>
      </c>
      <c r="AY441" s="162" t="s">
        <v>173</v>
      </c>
    </row>
    <row r="442" spans="2:65" s="167" customFormat="1">
      <c r="B442" s="166"/>
      <c r="D442" s="161" t="s">
        <v>184</v>
      </c>
      <c r="E442" s="168" t="s">
        <v>1</v>
      </c>
      <c r="F442" s="169" t="s">
        <v>427</v>
      </c>
      <c r="H442" s="170">
        <v>0.62</v>
      </c>
      <c r="L442" s="166"/>
      <c r="M442" s="171"/>
      <c r="T442" s="172"/>
      <c r="AT442" s="168" t="s">
        <v>184</v>
      </c>
      <c r="AU442" s="168" t="s">
        <v>95</v>
      </c>
      <c r="AV442" s="167" t="s">
        <v>95</v>
      </c>
      <c r="AW442" s="167" t="s">
        <v>41</v>
      </c>
      <c r="AX442" s="167" t="s">
        <v>85</v>
      </c>
      <c r="AY442" s="168" t="s">
        <v>173</v>
      </c>
    </row>
    <row r="443" spans="2:65" s="174" customFormat="1">
      <c r="B443" s="173"/>
      <c r="D443" s="161" t="s">
        <v>184</v>
      </c>
      <c r="E443" s="175" t="s">
        <v>1</v>
      </c>
      <c r="F443" s="176" t="s">
        <v>232</v>
      </c>
      <c r="H443" s="177">
        <v>2.2770000000000001</v>
      </c>
      <c r="L443" s="173"/>
      <c r="M443" s="178"/>
      <c r="T443" s="179"/>
      <c r="AT443" s="175" t="s">
        <v>184</v>
      </c>
      <c r="AU443" s="175" t="s">
        <v>95</v>
      </c>
      <c r="AV443" s="174" t="s">
        <v>180</v>
      </c>
      <c r="AW443" s="174" t="s">
        <v>41</v>
      </c>
      <c r="AX443" s="174" t="s">
        <v>93</v>
      </c>
      <c r="AY443" s="175" t="s">
        <v>173</v>
      </c>
    </row>
    <row r="444" spans="2:65" s="35" customFormat="1" ht="49.15" customHeight="1">
      <c r="B444" s="34"/>
      <c r="C444" s="144" t="s">
        <v>428</v>
      </c>
      <c r="D444" s="144" t="s">
        <v>175</v>
      </c>
      <c r="E444" s="145" t="s">
        <v>429</v>
      </c>
      <c r="F444" s="146" t="s">
        <v>430</v>
      </c>
      <c r="G444" s="147" t="s">
        <v>178</v>
      </c>
      <c r="H444" s="148">
        <v>0.59</v>
      </c>
      <c r="I444" s="3"/>
      <c r="J444" s="149">
        <f>ROUND(I444*H444,2)</f>
        <v>0</v>
      </c>
      <c r="K444" s="146" t="s">
        <v>179</v>
      </c>
      <c r="L444" s="34"/>
      <c r="M444" s="150" t="s">
        <v>1</v>
      </c>
      <c r="N444" s="151" t="s">
        <v>50</v>
      </c>
      <c r="P444" s="152">
        <f>O444*H444</f>
        <v>0</v>
      </c>
      <c r="Q444" s="152">
        <v>2.2284000000000002</v>
      </c>
      <c r="R444" s="152">
        <f>Q444*H444</f>
        <v>1.314756</v>
      </c>
      <c r="S444" s="152">
        <v>0</v>
      </c>
      <c r="T444" s="153">
        <f>S444*H444</f>
        <v>0</v>
      </c>
      <c r="AR444" s="154" t="s">
        <v>180</v>
      </c>
      <c r="AT444" s="154" t="s">
        <v>175</v>
      </c>
      <c r="AU444" s="154" t="s">
        <v>95</v>
      </c>
      <c r="AY444" s="20" t="s">
        <v>173</v>
      </c>
      <c r="BE444" s="155">
        <f>IF(N444="základní",J444,0)</f>
        <v>0</v>
      </c>
      <c r="BF444" s="155">
        <f>IF(N444="snížená",J444,0)</f>
        <v>0</v>
      </c>
      <c r="BG444" s="155">
        <f>IF(N444="zákl. přenesená",J444,0)</f>
        <v>0</v>
      </c>
      <c r="BH444" s="155">
        <f>IF(N444="sníž. přenesená",J444,0)</f>
        <v>0</v>
      </c>
      <c r="BI444" s="155">
        <f>IF(N444="nulová",J444,0)</f>
        <v>0</v>
      </c>
      <c r="BJ444" s="20" t="s">
        <v>93</v>
      </c>
      <c r="BK444" s="155">
        <f>ROUND(I444*H444,2)</f>
        <v>0</v>
      </c>
      <c r="BL444" s="20" t="s">
        <v>180</v>
      </c>
      <c r="BM444" s="154" t="s">
        <v>431</v>
      </c>
    </row>
    <row r="445" spans="2:65" s="35" customFormat="1">
      <c r="B445" s="34"/>
      <c r="D445" s="156" t="s">
        <v>182</v>
      </c>
      <c r="F445" s="157" t="s">
        <v>432</v>
      </c>
      <c r="L445" s="34"/>
      <c r="M445" s="158"/>
      <c r="T445" s="62"/>
      <c r="AT445" s="20" t="s">
        <v>182</v>
      </c>
      <c r="AU445" s="20" t="s">
        <v>95</v>
      </c>
    </row>
    <row r="446" spans="2:65" s="160" customFormat="1">
      <c r="B446" s="159"/>
      <c r="D446" s="161" t="s">
        <v>184</v>
      </c>
      <c r="E446" s="162" t="s">
        <v>1</v>
      </c>
      <c r="F446" s="163" t="s">
        <v>433</v>
      </c>
      <c r="H446" s="162" t="s">
        <v>1</v>
      </c>
      <c r="L446" s="159"/>
      <c r="M446" s="164"/>
      <c r="T446" s="165"/>
      <c r="AT446" s="162" t="s">
        <v>184</v>
      </c>
      <c r="AU446" s="162" t="s">
        <v>95</v>
      </c>
      <c r="AV446" s="160" t="s">
        <v>93</v>
      </c>
      <c r="AW446" s="160" t="s">
        <v>41</v>
      </c>
      <c r="AX446" s="160" t="s">
        <v>85</v>
      </c>
      <c r="AY446" s="162" t="s">
        <v>173</v>
      </c>
    </row>
    <row r="447" spans="2:65" s="167" customFormat="1">
      <c r="B447" s="166"/>
      <c r="D447" s="161" t="s">
        <v>184</v>
      </c>
      <c r="E447" s="168" t="s">
        <v>1</v>
      </c>
      <c r="F447" s="169" t="s">
        <v>434</v>
      </c>
      <c r="H447" s="170">
        <v>0.75</v>
      </c>
      <c r="L447" s="166"/>
      <c r="M447" s="171"/>
      <c r="T447" s="172"/>
      <c r="AT447" s="168" t="s">
        <v>184</v>
      </c>
      <c r="AU447" s="168" t="s">
        <v>95</v>
      </c>
      <c r="AV447" s="167" t="s">
        <v>95</v>
      </c>
      <c r="AW447" s="167" t="s">
        <v>41</v>
      </c>
      <c r="AX447" s="167" t="s">
        <v>85</v>
      </c>
      <c r="AY447" s="168" t="s">
        <v>173</v>
      </c>
    </row>
    <row r="448" spans="2:65" s="167" customFormat="1">
      <c r="B448" s="166"/>
      <c r="D448" s="161" t="s">
        <v>184</v>
      </c>
      <c r="E448" s="168" t="s">
        <v>1</v>
      </c>
      <c r="F448" s="169" t="s">
        <v>435</v>
      </c>
      <c r="H448" s="170">
        <v>-0.16</v>
      </c>
      <c r="L448" s="166"/>
      <c r="M448" s="171"/>
      <c r="T448" s="172"/>
      <c r="AT448" s="168" t="s">
        <v>184</v>
      </c>
      <c r="AU448" s="168" t="s">
        <v>95</v>
      </c>
      <c r="AV448" s="167" t="s">
        <v>95</v>
      </c>
      <c r="AW448" s="167" t="s">
        <v>41</v>
      </c>
      <c r="AX448" s="167" t="s">
        <v>85</v>
      </c>
      <c r="AY448" s="168" t="s">
        <v>173</v>
      </c>
    </row>
    <row r="449" spans="2:65" s="174" customFormat="1">
      <c r="B449" s="173"/>
      <c r="D449" s="161" t="s">
        <v>184</v>
      </c>
      <c r="E449" s="175" t="s">
        <v>1</v>
      </c>
      <c r="F449" s="176" t="s">
        <v>232</v>
      </c>
      <c r="H449" s="177">
        <v>0.59</v>
      </c>
      <c r="L449" s="173"/>
      <c r="M449" s="178"/>
      <c r="T449" s="179"/>
      <c r="AT449" s="175" t="s">
        <v>184</v>
      </c>
      <c r="AU449" s="175" t="s">
        <v>95</v>
      </c>
      <c r="AV449" s="174" t="s">
        <v>180</v>
      </c>
      <c r="AW449" s="174" t="s">
        <v>41</v>
      </c>
      <c r="AX449" s="174" t="s">
        <v>93</v>
      </c>
      <c r="AY449" s="175" t="s">
        <v>173</v>
      </c>
    </row>
    <row r="450" spans="2:65" s="35" customFormat="1" ht="24.2" customHeight="1">
      <c r="B450" s="34"/>
      <c r="C450" s="144" t="s">
        <v>436</v>
      </c>
      <c r="D450" s="144" t="s">
        <v>175</v>
      </c>
      <c r="E450" s="145" t="s">
        <v>437</v>
      </c>
      <c r="F450" s="146" t="s">
        <v>438</v>
      </c>
      <c r="G450" s="147" t="s">
        <v>178</v>
      </c>
      <c r="H450" s="148">
        <v>0.81599999999999995</v>
      </c>
      <c r="I450" s="3"/>
      <c r="J450" s="149">
        <f>ROUND(I450*H450,2)</f>
        <v>0</v>
      </c>
      <c r="K450" s="146" t="s">
        <v>179</v>
      </c>
      <c r="L450" s="34"/>
      <c r="M450" s="150" t="s">
        <v>1</v>
      </c>
      <c r="N450" s="151" t="s">
        <v>50</v>
      </c>
      <c r="P450" s="152">
        <f>O450*H450</f>
        <v>0</v>
      </c>
      <c r="Q450" s="152">
        <v>1.94302</v>
      </c>
      <c r="R450" s="152">
        <f>Q450*H450</f>
        <v>1.5855043199999999</v>
      </c>
      <c r="S450" s="152">
        <v>0</v>
      </c>
      <c r="T450" s="153">
        <f>S450*H450</f>
        <v>0</v>
      </c>
      <c r="AR450" s="154" t="s">
        <v>180</v>
      </c>
      <c r="AT450" s="154" t="s">
        <v>175</v>
      </c>
      <c r="AU450" s="154" t="s">
        <v>95</v>
      </c>
      <c r="AY450" s="20" t="s">
        <v>173</v>
      </c>
      <c r="BE450" s="155">
        <f>IF(N450="základní",J450,0)</f>
        <v>0</v>
      </c>
      <c r="BF450" s="155">
        <f>IF(N450="snížená",J450,0)</f>
        <v>0</v>
      </c>
      <c r="BG450" s="155">
        <f>IF(N450="zákl. přenesená",J450,0)</f>
        <v>0</v>
      </c>
      <c r="BH450" s="155">
        <f>IF(N450="sníž. přenesená",J450,0)</f>
        <v>0</v>
      </c>
      <c r="BI450" s="155">
        <f>IF(N450="nulová",J450,0)</f>
        <v>0</v>
      </c>
      <c r="BJ450" s="20" t="s">
        <v>93</v>
      </c>
      <c r="BK450" s="155">
        <f>ROUND(I450*H450,2)</f>
        <v>0</v>
      </c>
      <c r="BL450" s="20" t="s">
        <v>180</v>
      </c>
      <c r="BM450" s="154" t="s">
        <v>439</v>
      </c>
    </row>
    <row r="451" spans="2:65" s="35" customFormat="1">
      <c r="B451" s="34"/>
      <c r="D451" s="156" t="s">
        <v>182</v>
      </c>
      <c r="F451" s="157" t="s">
        <v>440</v>
      </c>
      <c r="L451" s="34"/>
      <c r="M451" s="158"/>
      <c r="T451" s="62"/>
      <c r="AT451" s="20" t="s">
        <v>182</v>
      </c>
      <c r="AU451" s="20" t="s">
        <v>95</v>
      </c>
    </row>
    <row r="452" spans="2:65" s="160" customFormat="1">
      <c r="B452" s="159"/>
      <c r="D452" s="161" t="s">
        <v>184</v>
      </c>
      <c r="E452" s="162" t="s">
        <v>1</v>
      </c>
      <c r="F452" s="163" t="s">
        <v>441</v>
      </c>
      <c r="H452" s="162" t="s">
        <v>1</v>
      </c>
      <c r="L452" s="159"/>
      <c r="M452" s="164"/>
      <c r="T452" s="165"/>
      <c r="AT452" s="162" t="s">
        <v>184</v>
      </c>
      <c r="AU452" s="162" t="s">
        <v>95</v>
      </c>
      <c r="AV452" s="160" t="s">
        <v>93</v>
      </c>
      <c r="AW452" s="160" t="s">
        <v>41</v>
      </c>
      <c r="AX452" s="160" t="s">
        <v>85</v>
      </c>
      <c r="AY452" s="162" t="s">
        <v>173</v>
      </c>
    </row>
    <row r="453" spans="2:65" s="167" customFormat="1">
      <c r="B453" s="166"/>
      <c r="D453" s="161" t="s">
        <v>184</v>
      </c>
      <c r="E453" s="168" t="s">
        <v>1</v>
      </c>
      <c r="F453" s="169" t="s">
        <v>442</v>
      </c>
      <c r="H453" s="170">
        <v>6.9000000000000006E-2</v>
      </c>
      <c r="L453" s="166"/>
      <c r="M453" s="171"/>
      <c r="T453" s="172"/>
      <c r="AT453" s="168" t="s">
        <v>184</v>
      </c>
      <c r="AU453" s="168" t="s">
        <v>95</v>
      </c>
      <c r="AV453" s="167" t="s">
        <v>95</v>
      </c>
      <c r="AW453" s="167" t="s">
        <v>41</v>
      </c>
      <c r="AX453" s="167" t="s">
        <v>85</v>
      </c>
      <c r="AY453" s="168" t="s">
        <v>173</v>
      </c>
    </row>
    <row r="454" spans="2:65" s="167" customFormat="1">
      <c r="B454" s="166"/>
      <c r="D454" s="161" t="s">
        <v>184</v>
      </c>
      <c r="E454" s="168" t="s">
        <v>1</v>
      </c>
      <c r="F454" s="169" t="s">
        <v>443</v>
      </c>
      <c r="H454" s="170">
        <v>4.2000000000000003E-2</v>
      </c>
      <c r="L454" s="166"/>
      <c r="M454" s="171"/>
      <c r="T454" s="172"/>
      <c r="AT454" s="168" t="s">
        <v>184</v>
      </c>
      <c r="AU454" s="168" t="s">
        <v>95</v>
      </c>
      <c r="AV454" s="167" t="s">
        <v>95</v>
      </c>
      <c r="AW454" s="167" t="s">
        <v>41</v>
      </c>
      <c r="AX454" s="167" t="s">
        <v>85</v>
      </c>
      <c r="AY454" s="168" t="s">
        <v>173</v>
      </c>
    </row>
    <row r="455" spans="2:65" s="167" customFormat="1">
      <c r="B455" s="166"/>
      <c r="D455" s="161" t="s">
        <v>184</v>
      </c>
      <c r="E455" s="168" t="s">
        <v>1</v>
      </c>
      <c r="F455" s="169" t="s">
        <v>444</v>
      </c>
      <c r="H455" s="170">
        <v>0.105</v>
      </c>
      <c r="L455" s="166"/>
      <c r="M455" s="171"/>
      <c r="T455" s="172"/>
      <c r="AT455" s="168" t="s">
        <v>184</v>
      </c>
      <c r="AU455" s="168" t="s">
        <v>95</v>
      </c>
      <c r="AV455" s="167" t="s">
        <v>95</v>
      </c>
      <c r="AW455" s="167" t="s">
        <v>41</v>
      </c>
      <c r="AX455" s="167" t="s">
        <v>85</v>
      </c>
      <c r="AY455" s="168" t="s">
        <v>173</v>
      </c>
    </row>
    <row r="456" spans="2:65" s="160" customFormat="1">
      <c r="B456" s="159"/>
      <c r="D456" s="161" t="s">
        <v>184</v>
      </c>
      <c r="E456" s="162" t="s">
        <v>1</v>
      </c>
      <c r="F456" s="163" t="s">
        <v>445</v>
      </c>
      <c r="H456" s="162" t="s">
        <v>1</v>
      </c>
      <c r="L456" s="159"/>
      <c r="M456" s="164"/>
      <c r="T456" s="165"/>
      <c r="AT456" s="162" t="s">
        <v>184</v>
      </c>
      <c r="AU456" s="162" t="s">
        <v>95</v>
      </c>
      <c r="AV456" s="160" t="s">
        <v>93</v>
      </c>
      <c r="AW456" s="160" t="s">
        <v>41</v>
      </c>
      <c r="AX456" s="160" t="s">
        <v>85</v>
      </c>
      <c r="AY456" s="162" t="s">
        <v>173</v>
      </c>
    </row>
    <row r="457" spans="2:65" s="167" customFormat="1">
      <c r="B457" s="166"/>
      <c r="D457" s="161" t="s">
        <v>184</v>
      </c>
      <c r="E457" s="168" t="s">
        <v>1</v>
      </c>
      <c r="F457" s="169" t="s">
        <v>446</v>
      </c>
      <c r="H457" s="170">
        <v>0.5</v>
      </c>
      <c r="L457" s="166"/>
      <c r="M457" s="171"/>
      <c r="T457" s="172"/>
      <c r="AT457" s="168" t="s">
        <v>184</v>
      </c>
      <c r="AU457" s="168" t="s">
        <v>95</v>
      </c>
      <c r="AV457" s="167" t="s">
        <v>95</v>
      </c>
      <c r="AW457" s="167" t="s">
        <v>41</v>
      </c>
      <c r="AX457" s="167" t="s">
        <v>85</v>
      </c>
      <c r="AY457" s="168" t="s">
        <v>173</v>
      </c>
    </row>
    <row r="458" spans="2:65" s="160" customFormat="1">
      <c r="B458" s="159"/>
      <c r="D458" s="161" t="s">
        <v>184</v>
      </c>
      <c r="E458" s="162" t="s">
        <v>1</v>
      </c>
      <c r="F458" s="163" t="s">
        <v>447</v>
      </c>
      <c r="H458" s="162" t="s">
        <v>1</v>
      </c>
      <c r="L458" s="159"/>
      <c r="M458" s="164"/>
      <c r="T458" s="165"/>
      <c r="AT458" s="162" t="s">
        <v>184</v>
      </c>
      <c r="AU458" s="162" t="s">
        <v>95</v>
      </c>
      <c r="AV458" s="160" t="s">
        <v>93</v>
      </c>
      <c r="AW458" s="160" t="s">
        <v>41</v>
      </c>
      <c r="AX458" s="160" t="s">
        <v>85</v>
      </c>
      <c r="AY458" s="162" t="s">
        <v>173</v>
      </c>
    </row>
    <row r="459" spans="2:65" s="167" customFormat="1">
      <c r="B459" s="166"/>
      <c r="D459" s="161" t="s">
        <v>184</v>
      </c>
      <c r="E459" s="168" t="s">
        <v>1</v>
      </c>
      <c r="F459" s="169" t="s">
        <v>448</v>
      </c>
      <c r="H459" s="170">
        <v>0.1</v>
      </c>
      <c r="L459" s="166"/>
      <c r="M459" s="171"/>
      <c r="T459" s="172"/>
      <c r="AT459" s="168" t="s">
        <v>184</v>
      </c>
      <c r="AU459" s="168" t="s">
        <v>95</v>
      </c>
      <c r="AV459" s="167" t="s">
        <v>95</v>
      </c>
      <c r="AW459" s="167" t="s">
        <v>41</v>
      </c>
      <c r="AX459" s="167" t="s">
        <v>85</v>
      </c>
      <c r="AY459" s="168" t="s">
        <v>173</v>
      </c>
    </row>
    <row r="460" spans="2:65" s="174" customFormat="1">
      <c r="B460" s="173"/>
      <c r="D460" s="161" t="s">
        <v>184</v>
      </c>
      <c r="E460" s="175" t="s">
        <v>1</v>
      </c>
      <c r="F460" s="176" t="s">
        <v>232</v>
      </c>
      <c r="H460" s="177">
        <v>0.81599999999999995</v>
      </c>
      <c r="L460" s="173"/>
      <c r="M460" s="178"/>
      <c r="T460" s="179"/>
      <c r="AT460" s="175" t="s">
        <v>184</v>
      </c>
      <c r="AU460" s="175" t="s">
        <v>95</v>
      </c>
      <c r="AV460" s="174" t="s">
        <v>180</v>
      </c>
      <c r="AW460" s="174" t="s">
        <v>41</v>
      </c>
      <c r="AX460" s="174" t="s">
        <v>93</v>
      </c>
      <c r="AY460" s="175" t="s">
        <v>173</v>
      </c>
    </row>
    <row r="461" spans="2:65" s="35" customFormat="1" ht="44.25" customHeight="1">
      <c r="B461" s="34"/>
      <c r="C461" s="144" t="s">
        <v>449</v>
      </c>
      <c r="D461" s="144" t="s">
        <v>175</v>
      </c>
      <c r="E461" s="145" t="s">
        <v>450</v>
      </c>
      <c r="F461" s="146" t="s">
        <v>451</v>
      </c>
      <c r="G461" s="147" t="s">
        <v>270</v>
      </c>
      <c r="H461" s="148">
        <v>23.864999999999998</v>
      </c>
      <c r="I461" s="3"/>
      <c r="J461" s="149">
        <f>ROUND(I461*H461,2)</f>
        <v>0</v>
      </c>
      <c r="K461" s="146" t="s">
        <v>179</v>
      </c>
      <c r="L461" s="34"/>
      <c r="M461" s="150" t="s">
        <v>1</v>
      </c>
      <c r="N461" s="151" t="s">
        <v>50</v>
      </c>
      <c r="P461" s="152">
        <f>O461*H461</f>
        <v>0</v>
      </c>
      <c r="Q461" s="152">
        <v>7.8499999999999993E-3</v>
      </c>
      <c r="R461" s="152">
        <f>Q461*H461</f>
        <v>0.18734024999999996</v>
      </c>
      <c r="S461" s="152">
        <v>0</v>
      </c>
      <c r="T461" s="153">
        <f>S461*H461</f>
        <v>0</v>
      </c>
      <c r="AR461" s="154" t="s">
        <v>180</v>
      </c>
      <c r="AT461" s="154" t="s">
        <v>175</v>
      </c>
      <c r="AU461" s="154" t="s">
        <v>95</v>
      </c>
      <c r="AY461" s="20" t="s">
        <v>173</v>
      </c>
      <c r="BE461" s="155">
        <f>IF(N461="základní",J461,0)</f>
        <v>0</v>
      </c>
      <c r="BF461" s="155">
        <f>IF(N461="snížená",J461,0)</f>
        <v>0</v>
      </c>
      <c r="BG461" s="155">
        <f>IF(N461="zákl. přenesená",J461,0)</f>
        <v>0</v>
      </c>
      <c r="BH461" s="155">
        <f>IF(N461="sníž. přenesená",J461,0)</f>
        <v>0</v>
      </c>
      <c r="BI461" s="155">
        <f>IF(N461="nulová",J461,0)</f>
        <v>0</v>
      </c>
      <c r="BJ461" s="20" t="s">
        <v>93</v>
      </c>
      <c r="BK461" s="155">
        <f>ROUND(I461*H461,2)</f>
        <v>0</v>
      </c>
      <c r="BL461" s="20" t="s">
        <v>180</v>
      </c>
      <c r="BM461" s="154" t="s">
        <v>452</v>
      </c>
    </row>
    <row r="462" spans="2:65" s="35" customFormat="1">
      <c r="B462" s="34"/>
      <c r="D462" s="156" t="s">
        <v>182</v>
      </c>
      <c r="F462" s="157" t="s">
        <v>453</v>
      </c>
      <c r="L462" s="34"/>
      <c r="M462" s="158"/>
      <c r="T462" s="62"/>
      <c r="AT462" s="20" t="s">
        <v>182</v>
      </c>
      <c r="AU462" s="20" t="s">
        <v>95</v>
      </c>
    </row>
    <row r="463" spans="2:65" s="160" customFormat="1">
      <c r="B463" s="159"/>
      <c r="D463" s="161" t="s">
        <v>184</v>
      </c>
      <c r="E463" s="162" t="s">
        <v>1</v>
      </c>
      <c r="F463" s="163" t="s">
        <v>454</v>
      </c>
      <c r="H463" s="162" t="s">
        <v>1</v>
      </c>
      <c r="L463" s="159"/>
      <c r="M463" s="164"/>
      <c r="T463" s="165"/>
      <c r="AT463" s="162" t="s">
        <v>184</v>
      </c>
      <c r="AU463" s="162" t="s">
        <v>95</v>
      </c>
      <c r="AV463" s="160" t="s">
        <v>93</v>
      </c>
      <c r="AW463" s="160" t="s">
        <v>41</v>
      </c>
      <c r="AX463" s="160" t="s">
        <v>85</v>
      </c>
      <c r="AY463" s="162" t="s">
        <v>173</v>
      </c>
    </row>
    <row r="464" spans="2:65" s="167" customFormat="1">
      <c r="B464" s="166"/>
      <c r="D464" s="161" t="s">
        <v>184</v>
      </c>
      <c r="E464" s="168" t="s">
        <v>1</v>
      </c>
      <c r="F464" s="169" t="s">
        <v>455</v>
      </c>
      <c r="H464" s="170">
        <v>2.855</v>
      </c>
      <c r="L464" s="166"/>
      <c r="M464" s="171"/>
      <c r="T464" s="172"/>
      <c r="AT464" s="168" t="s">
        <v>184</v>
      </c>
      <c r="AU464" s="168" t="s">
        <v>95</v>
      </c>
      <c r="AV464" s="167" t="s">
        <v>95</v>
      </c>
      <c r="AW464" s="167" t="s">
        <v>41</v>
      </c>
      <c r="AX464" s="167" t="s">
        <v>85</v>
      </c>
      <c r="AY464" s="168" t="s">
        <v>173</v>
      </c>
    </row>
    <row r="465" spans="2:51" s="160" customFormat="1">
      <c r="B465" s="159"/>
      <c r="D465" s="161" t="s">
        <v>184</v>
      </c>
      <c r="E465" s="162" t="s">
        <v>1</v>
      </c>
      <c r="F465" s="163" t="s">
        <v>456</v>
      </c>
      <c r="H465" s="162" t="s">
        <v>1</v>
      </c>
      <c r="L465" s="159"/>
      <c r="M465" s="164"/>
      <c r="T465" s="165"/>
      <c r="AT465" s="162" t="s">
        <v>184</v>
      </c>
      <c r="AU465" s="162" t="s">
        <v>95</v>
      </c>
      <c r="AV465" s="160" t="s">
        <v>93</v>
      </c>
      <c r="AW465" s="160" t="s">
        <v>41</v>
      </c>
      <c r="AX465" s="160" t="s">
        <v>85</v>
      </c>
      <c r="AY465" s="162" t="s">
        <v>173</v>
      </c>
    </row>
    <row r="466" spans="2:51" s="167" customFormat="1">
      <c r="B466" s="166"/>
      <c r="D466" s="161" t="s">
        <v>184</v>
      </c>
      <c r="E466" s="168" t="s">
        <v>1</v>
      </c>
      <c r="F466" s="169" t="s">
        <v>457</v>
      </c>
      <c r="H466" s="170">
        <v>2.1930000000000001</v>
      </c>
      <c r="L466" s="166"/>
      <c r="M466" s="171"/>
      <c r="T466" s="172"/>
      <c r="AT466" s="168" t="s">
        <v>184</v>
      </c>
      <c r="AU466" s="168" t="s">
        <v>95</v>
      </c>
      <c r="AV466" s="167" t="s">
        <v>95</v>
      </c>
      <c r="AW466" s="167" t="s">
        <v>41</v>
      </c>
      <c r="AX466" s="167" t="s">
        <v>85</v>
      </c>
      <c r="AY466" s="168" t="s">
        <v>173</v>
      </c>
    </row>
    <row r="467" spans="2:51" s="160" customFormat="1">
      <c r="B467" s="159"/>
      <c r="D467" s="161" t="s">
        <v>184</v>
      </c>
      <c r="E467" s="162" t="s">
        <v>1</v>
      </c>
      <c r="F467" s="163" t="s">
        <v>441</v>
      </c>
      <c r="H467" s="162" t="s">
        <v>1</v>
      </c>
      <c r="L467" s="159"/>
      <c r="M467" s="164"/>
      <c r="T467" s="165"/>
      <c r="AT467" s="162" t="s">
        <v>184</v>
      </c>
      <c r="AU467" s="162" t="s">
        <v>95</v>
      </c>
      <c r="AV467" s="160" t="s">
        <v>93</v>
      </c>
      <c r="AW467" s="160" t="s">
        <v>41</v>
      </c>
      <c r="AX467" s="160" t="s">
        <v>85</v>
      </c>
      <c r="AY467" s="162" t="s">
        <v>173</v>
      </c>
    </row>
    <row r="468" spans="2:51" s="167" customFormat="1">
      <c r="B468" s="166"/>
      <c r="D468" s="161" t="s">
        <v>184</v>
      </c>
      <c r="E468" s="168" t="s">
        <v>1</v>
      </c>
      <c r="F468" s="169" t="s">
        <v>458</v>
      </c>
      <c r="H468" s="170">
        <v>0.88200000000000001</v>
      </c>
      <c r="L468" s="166"/>
      <c r="M468" s="171"/>
      <c r="T468" s="172"/>
      <c r="AT468" s="168" t="s">
        <v>184</v>
      </c>
      <c r="AU468" s="168" t="s">
        <v>95</v>
      </c>
      <c r="AV468" s="167" t="s">
        <v>95</v>
      </c>
      <c r="AW468" s="167" t="s">
        <v>41</v>
      </c>
      <c r="AX468" s="167" t="s">
        <v>85</v>
      </c>
      <c r="AY468" s="168" t="s">
        <v>173</v>
      </c>
    </row>
    <row r="469" spans="2:51" s="167" customFormat="1">
      <c r="B469" s="166"/>
      <c r="D469" s="161" t="s">
        <v>184</v>
      </c>
      <c r="E469" s="168" t="s">
        <v>1</v>
      </c>
      <c r="F469" s="169" t="s">
        <v>459</v>
      </c>
      <c r="H469" s="170">
        <v>0.72</v>
      </c>
      <c r="L469" s="166"/>
      <c r="M469" s="171"/>
      <c r="T469" s="172"/>
      <c r="AT469" s="168" t="s">
        <v>184</v>
      </c>
      <c r="AU469" s="168" t="s">
        <v>95</v>
      </c>
      <c r="AV469" s="167" t="s">
        <v>95</v>
      </c>
      <c r="AW469" s="167" t="s">
        <v>41</v>
      </c>
      <c r="AX469" s="167" t="s">
        <v>85</v>
      </c>
      <c r="AY469" s="168" t="s">
        <v>173</v>
      </c>
    </row>
    <row r="470" spans="2:51" s="167" customFormat="1">
      <c r="B470" s="166"/>
      <c r="D470" s="161" t="s">
        <v>184</v>
      </c>
      <c r="E470" s="168" t="s">
        <v>1</v>
      </c>
      <c r="F470" s="169" t="s">
        <v>460</v>
      </c>
      <c r="H470" s="170">
        <v>1.45</v>
      </c>
      <c r="L470" s="166"/>
      <c r="M470" s="171"/>
      <c r="T470" s="172"/>
      <c r="AT470" s="168" t="s">
        <v>184</v>
      </c>
      <c r="AU470" s="168" t="s">
        <v>95</v>
      </c>
      <c r="AV470" s="167" t="s">
        <v>95</v>
      </c>
      <c r="AW470" s="167" t="s">
        <v>41</v>
      </c>
      <c r="AX470" s="167" t="s">
        <v>85</v>
      </c>
      <c r="AY470" s="168" t="s">
        <v>173</v>
      </c>
    </row>
    <row r="471" spans="2:51" s="160" customFormat="1">
      <c r="B471" s="159"/>
      <c r="D471" s="161" t="s">
        <v>184</v>
      </c>
      <c r="E471" s="162" t="s">
        <v>1</v>
      </c>
      <c r="F471" s="163" t="s">
        <v>445</v>
      </c>
      <c r="H471" s="162" t="s">
        <v>1</v>
      </c>
      <c r="L471" s="159"/>
      <c r="M471" s="164"/>
      <c r="T471" s="165"/>
      <c r="AT471" s="162" t="s">
        <v>184</v>
      </c>
      <c r="AU471" s="162" t="s">
        <v>95</v>
      </c>
      <c r="AV471" s="160" t="s">
        <v>93</v>
      </c>
      <c r="AW471" s="160" t="s">
        <v>41</v>
      </c>
      <c r="AX471" s="160" t="s">
        <v>85</v>
      </c>
      <c r="AY471" s="162" t="s">
        <v>173</v>
      </c>
    </row>
    <row r="472" spans="2:51" s="167" customFormat="1">
      <c r="B472" s="166"/>
      <c r="D472" s="161" t="s">
        <v>184</v>
      </c>
      <c r="E472" s="168" t="s">
        <v>1</v>
      </c>
      <c r="F472" s="169" t="s">
        <v>461</v>
      </c>
      <c r="H472" s="170">
        <v>1.764</v>
      </c>
      <c r="L472" s="166"/>
      <c r="M472" s="171"/>
      <c r="T472" s="172"/>
      <c r="AT472" s="168" t="s">
        <v>184</v>
      </c>
      <c r="AU472" s="168" t="s">
        <v>95</v>
      </c>
      <c r="AV472" s="167" t="s">
        <v>95</v>
      </c>
      <c r="AW472" s="167" t="s">
        <v>41</v>
      </c>
      <c r="AX472" s="167" t="s">
        <v>85</v>
      </c>
      <c r="AY472" s="168" t="s">
        <v>173</v>
      </c>
    </row>
    <row r="473" spans="2:51" s="167" customFormat="1">
      <c r="B473" s="166"/>
      <c r="D473" s="161" t="s">
        <v>184</v>
      </c>
      <c r="E473" s="168" t="s">
        <v>1</v>
      </c>
      <c r="F473" s="169" t="s">
        <v>462</v>
      </c>
      <c r="H473" s="170">
        <v>2.52</v>
      </c>
      <c r="L473" s="166"/>
      <c r="M473" s="171"/>
      <c r="T473" s="172"/>
      <c r="AT473" s="168" t="s">
        <v>184</v>
      </c>
      <c r="AU473" s="168" t="s">
        <v>95</v>
      </c>
      <c r="AV473" s="167" t="s">
        <v>95</v>
      </c>
      <c r="AW473" s="167" t="s">
        <v>41</v>
      </c>
      <c r="AX473" s="167" t="s">
        <v>85</v>
      </c>
      <c r="AY473" s="168" t="s">
        <v>173</v>
      </c>
    </row>
    <row r="474" spans="2:51" s="167" customFormat="1">
      <c r="B474" s="166"/>
      <c r="D474" s="161" t="s">
        <v>184</v>
      </c>
      <c r="E474" s="168" t="s">
        <v>1</v>
      </c>
      <c r="F474" s="169" t="s">
        <v>463</v>
      </c>
      <c r="H474" s="170">
        <v>1.4279999999999999</v>
      </c>
      <c r="L474" s="166"/>
      <c r="M474" s="171"/>
      <c r="T474" s="172"/>
      <c r="AT474" s="168" t="s">
        <v>184</v>
      </c>
      <c r="AU474" s="168" t="s">
        <v>95</v>
      </c>
      <c r="AV474" s="167" t="s">
        <v>95</v>
      </c>
      <c r="AW474" s="167" t="s">
        <v>41</v>
      </c>
      <c r="AX474" s="167" t="s">
        <v>85</v>
      </c>
      <c r="AY474" s="168" t="s">
        <v>173</v>
      </c>
    </row>
    <row r="475" spans="2:51" s="167" customFormat="1">
      <c r="B475" s="166"/>
      <c r="D475" s="161" t="s">
        <v>184</v>
      </c>
      <c r="E475" s="168" t="s">
        <v>1</v>
      </c>
      <c r="F475" s="169" t="s">
        <v>464</v>
      </c>
      <c r="H475" s="170">
        <v>0.73499999999999999</v>
      </c>
      <c r="L475" s="166"/>
      <c r="M475" s="171"/>
      <c r="T475" s="172"/>
      <c r="AT475" s="168" t="s">
        <v>184</v>
      </c>
      <c r="AU475" s="168" t="s">
        <v>95</v>
      </c>
      <c r="AV475" s="167" t="s">
        <v>95</v>
      </c>
      <c r="AW475" s="167" t="s">
        <v>41</v>
      </c>
      <c r="AX475" s="167" t="s">
        <v>85</v>
      </c>
      <c r="AY475" s="168" t="s">
        <v>173</v>
      </c>
    </row>
    <row r="476" spans="2:51" s="167" customFormat="1">
      <c r="B476" s="166"/>
      <c r="D476" s="161" t="s">
        <v>184</v>
      </c>
      <c r="E476" s="168" t="s">
        <v>1</v>
      </c>
      <c r="F476" s="169" t="s">
        <v>465</v>
      </c>
      <c r="H476" s="170">
        <v>1.554</v>
      </c>
      <c r="L476" s="166"/>
      <c r="M476" s="171"/>
      <c r="T476" s="172"/>
      <c r="AT476" s="168" t="s">
        <v>184</v>
      </c>
      <c r="AU476" s="168" t="s">
        <v>95</v>
      </c>
      <c r="AV476" s="167" t="s">
        <v>95</v>
      </c>
      <c r="AW476" s="167" t="s">
        <v>41</v>
      </c>
      <c r="AX476" s="167" t="s">
        <v>85</v>
      </c>
      <c r="AY476" s="168" t="s">
        <v>173</v>
      </c>
    </row>
    <row r="477" spans="2:51" s="167" customFormat="1">
      <c r="B477" s="166"/>
      <c r="D477" s="161" t="s">
        <v>184</v>
      </c>
      <c r="E477" s="168" t="s">
        <v>1</v>
      </c>
      <c r="F477" s="169" t="s">
        <v>466</v>
      </c>
      <c r="H477" s="170">
        <v>1.68</v>
      </c>
      <c r="L477" s="166"/>
      <c r="M477" s="171"/>
      <c r="T477" s="172"/>
      <c r="AT477" s="168" t="s">
        <v>184</v>
      </c>
      <c r="AU477" s="168" t="s">
        <v>95</v>
      </c>
      <c r="AV477" s="167" t="s">
        <v>95</v>
      </c>
      <c r="AW477" s="167" t="s">
        <v>41</v>
      </c>
      <c r="AX477" s="167" t="s">
        <v>85</v>
      </c>
      <c r="AY477" s="168" t="s">
        <v>173</v>
      </c>
    </row>
    <row r="478" spans="2:51" s="167" customFormat="1">
      <c r="B478" s="166"/>
      <c r="D478" s="161" t="s">
        <v>184</v>
      </c>
      <c r="E478" s="168" t="s">
        <v>1</v>
      </c>
      <c r="F478" s="169" t="s">
        <v>467</v>
      </c>
      <c r="H478" s="170">
        <v>3.444</v>
      </c>
      <c r="L478" s="166"/>
      <c r="M478" s="171"/>
      <c r="T478" s="172"/>
      <c r="AT478" s="168" t="s">
        <v>184</v>
      </c>
      <c r="AU478" s="168" t="s">
        <v>95</v>
      </c>
      <c r="AV478" s="167" t="s">
        <v>95</v>
      </c>
      <c r="AW478" s="167" t="s">
        <v>41</v>
      </c>
      <c r="AX478" s="167" t="s">
        <v>85</v>
      </c>
      <c r="AY478" s="168" t="s">
        <v>173</v>
      </c>
    </row>
    <row r="479" spans="2:51" s="160" customFormat="1">
      <c r="B479" s="159"/>
      <c r="D479" s="161" t="s">
        <v>184</v>
      </c>
      <c r="E479" s="162" t="s">
        <v>1</v>
      </c>
      <c r="F479" s="163" t="s">
        <v>447</v>
      </c>
      <c r="H479" s="162" t="s">
        <v>1</v>
      </c>
      <c r="L479" s="159"/>
      <c r="M479" s="164"/>
      <c r="T479" s="165"/>
      <c r="AT479" s="162" t="s">
        <v>184</v>
      </c>
      <c r="AU479" s="162" t="s">
        <v>95</v>
      </c>
      <c r="AV479" s="160" t="s">
        <v>93</v>
      </c>
      <c r="AW479" s="160" t="s">
        <v>41</v>
      </c>
      <c r="AX479" s="160" t="s">
        <v>85</v>
      </c>
      <c r="AY479" s="162" t="s">
        <v>173</v>
      </c>
    </row>
    <row r="480" spans="2:51" s="167" customFormat="1">
      <c r="B480" s="166"/>
      <c r="D480" s="161" t="s">
        <v>184</v>
      </c>
      <c r="E480" s="168" t="s">
        <v>1</v>
      </c>
      <c r="F480" s="169" t="s">
        <v>468</v>
      </c>
      <c r="H480" s="170">
        <v>2.64</v>
      </c>
      <c r="L480" s="166"/>
      <c r="M480" s="171"/>
      <c r="T480" s="172"/>
      <c r="AT480" s="168" t="s">
        <v>184</v>
      </c>
      <c r="AU480" s="168" t="s">
        <v>95</v>
      </c>
      <c r="AV480" s="167" t="s">
        <v>95</v>
      </c>
      <c r="AW480" s="167" t="s">
        <v>41</v>
      </c>
      <c r="AX480" s="167" t="s">
        <v>85</v>
      </c>
      <c r="AY480" s="168" t="s">
        <v>173</v>
      </c>
    </row>
    <row r="481" spans="2:65" s="174" customFormat="1">
      <c r="B481" s="173"/>
      <c r="D481" s="161" t="s">
        <v>184</v>
      </c>
      <c r="E481" s="175" t="s">
        <v>1</v>
      </c>
      <c r="F481" s="176" t="s">
        <v>232</v>
      </c>
      <c r="H481" s="177">
        <v>23.864999999999998</v>
      </c>
      <c r="L481" s="173"/>
      <c r="M481" s="178"/>
      <c r="T481" s="179"/>
      <c r="AT481" s="175" t="s">
        <v>184</v>
      </c>
      <c r="AU481" s="175" t="s">
        <v>95</v>
      </c>
      <c r="AV481" s="174" t="s">
        <v>180</v>
      </c>
      <c r="AW481" s="174" t="s">
        <v>41</v>
      </c>
      <c r="AX481" s="174" t="s">
        <v>93</v>
      </c>
      <c r="AY481" s="175" t="s">
        <v>173</v>
      </c>
    </row>
    <row r="482" spans="2:65" s="35" customFormat="1" ht="37.9" customHeight="1">
      <c r="B482" s="34"/>
      <c r="C482" s="144" t="s">
        <v>469</v>
      </c>
      <c r="D482" s="144" t="s">
        <v>175</v>
      </c>
      <c r="E482" s="145" t="s">
        <v>470</v>
      </c>
      <c r="F482" s="146" t="s">
        <v>471</v>
      </c>
      <c r="G482" s="147" t="s">
        <v>270</v>
      </c>
      <c r="H482" s="148">
        <v>10.067</v>
      </c>
      <c r="I482" s="3"/>
      <c r="J482" s="149">
        <f>ROUND(I482*H482,2)</f>
        <v>0</v>
      </c>
      <c r="K482" s="146" t="s">
        <v>179</v>
      </c>
      <c r="L482" s="34"/>
      <c r="M482" s="150" t="s">
        <v>1</v>
      </c>
      <c r="N482" s="151" t="s">
        <v>50</v>
      </c>
      <c r="P482" s="152">
        <f>O482*H482</f>
        <v>0</v>
      </c>
      <c r="Q482" s="152">
        <v>0.17818000000000001</v>
      </c>
      <c r="R482" s="152">
        <f>Q482*H482</f>
        <v>1.7937380600000001</v>
      </c>
      <c r="S482" s="152">
        <v>0</v>
      </c>
      <c r="T482" s="153">
        <f>S482*H482</f>
        <v>0</v>
      </c>
      <c r="AR482" s="154" t="s">
        <v>180</v>
      </c>
      <c r="AT482" s="154" t="s">
        <v>175</v>
      </c>
      <c r="AU482" s="154" t="s">
        <v>95</v>
      </c>
      <c r="AY482" s="20" t="s">
        <v>173</v>
      </c>
      <c r="BE482" s="155">
        <f>IF(N482="základní",J482,0)</f>
        <v>0</v>
      </c>
      <c r="BF482" s="155">
        <f>IF(N482="snížená",J482,0)</f>
        <v>0</v>
      </c>
      <c r="BG482" s="155">
        <f>IF(N482="zákl. přenesená",J482,0)</f>
        <v>0</v>
      </c>
      <c r="BH482" s="155">
        <f>IF(N482="sníž. přenesená",J482,0)</f>
        <v>0</v>
      </c>
      <c r="BI482" s="155">
        <f>IF(N482="nulová",J482,0)</f>
        <v>0</v>
      </c>
      <c r="BJ482" s="20" t="s">
        <v>93</v>
      </c>
      <c r="BK482" s="155">
        <f>ROUND(I482*H482,2)</f>
        <v>0</v>
      </c>
      <c r="BL482" s="20" t="s">
        <v>180</v>
      </c>
      <c r="BM482" s="154" t="s">
        <v>472</v>
      </c>
    </row>
    <row r="483" spans="2:65" s="35" customFormat="1">
      <c r="B483" s="34"/>
      <c r="D483" s="156" t="s">
        <v>182</v>
      </c>
      <c r="F483" s="157" t="s">
        <v>473</v>
      </c>
      <c r="L483" s="34"/>
      <c r="M483" s="158"/>
      <c r="T483" s="62"/>
      <c r="AT483" s="20" t="s">
        <v>182</v>
      </c>
      <c r="AU483" s="20" t="s">
        <v>95</v>
      </c>
    </row>
    <row r="484" spans="2:65" s="160" customFormat="1">
      <c r="B484" s="159"/>
      <c r="D484" s="161" t="s">
        <v>184</v>
      </c>
      <c r="E484" s="162" t="s">
        <v>1</v>
      </c>
      <c r="F484" s="163" t="s">
        <v>454</v>
      </c>
      <c r="H484" s="162" t="s">
        <v>1</v>
      </c>
      <c r="L484" s="159"/>
      <c r="M484" s="164"/>
      <c r="T484" s="165"/>
      <c r="AT484" s="162" t="s">
        <v>184</v>
      </c>
      <c r="AU484" s="162" t="s">
        <v>95</v>
      </c>
      <c r="AV484" s="160" t="s">
        <v>93</v>
      </c>
      <c r="AW484" s="160" t="s">
        <v>41</v>
      </c>
      <c r="AX484" s="160" t="s">
        <v>85</v>
      </c>
      <c r="AY484" s="162" t="s">
        <v>173</v>
      </c>
    </row>
    <row r="485" spans="2:65" s="167" customFormat="1">
      <c r="B485" s="166"/>
      <c r="D485" s="161" t="s">
        <v>184</v>
      </c>
      <c r="E485" s="168" t="s">
        <v>1</v>
      </c>
      <c r="F485" s="169" t="s">
        <v>474</v>
      </c>
      <c r="H485" s="170">
        <v>1.1879999999999999</v>
      </c>
      <c r="L485" s="166"/>
      <c r="M485" s="171"/>
      <c r="T485" s="172"/>
      <c r="AT485" s="168" t="s">
        <v>184</v>
      </c>
      <c r="AU485" s="168" t="s">
        <v>95</v>
      </c>
      <c r="AV485" s="167" t="s">
        <v>95</v>
      </c>
      <c r="AW485" s="167" t="s">
        <v>41</v>
      </c>
      <c r="AX485" s="167" t="s">
        <v>85</v>
      </c>
      <c r="AY485" s="168" t="s">
        <v>173</v>
      </c>
    </row>
    <row r="486" spans="2:65" s="160" customFormat="1">
      <c r="B486" s="159"/>
      <c r="D486" s="161" t="s">
        <v>184</v>
      </c>
      <c r="E486" s="162" t="s">
        <v>1</v>
      </c>
      <c r="F486" s="163" t="s">
        <v>456</v>
      </c>
      <c r="H486" s="162" t="s">
        <v>1</v>
      </c>
      <c r="L486" s="159"/>
      <c r="M486" s="164"/>
      <c r="T486" s="165"/>
      <c r="AT486" s="162" t="s">
        <v>184</v>
      </c>
      <c r="AU486" s="162" t="s">
        <v>95</v>
      </c>
      <c r="AV486" s="160" t="s">
        <v>93</v>
      </c>
      <c r="AW486" s="160" t="s">
        <v>41</v>
      </c>
      <c r="AX486" s="160" t="s">
        <v>85</v>
      </c>
      <c r="AY486" s="162" t="s">
        <v>173</v>
      </c>
    </row>
    <row r="487" spans="2:65" s="167" customFormat="1">
      <c r="B487" s="166"/>
      <c r="D487" s="161" t="s">
        <v>184</v>
      </c>
      <c r="E487" s="168" t="s">
        <v>1</v>
      </c>
      <c r="F487" s="169" t="s">
        <v>475</v>
      </c>
      <c r="H487" s="170">
        <v>1.72</v>
      </c>
      <c r="L487" s="166"/>
      <c r="M487" s="171"/>
      <c r="T487" s="172"/>
      <c r="AT487" s="168" t="s">
        <v>184</v>
      </c>
      <c r="AU487" s="168" t="s">
        <v>95</v>
      </c>
      <c r="AV487" s="167" t="s">
        <v>95</v>
      </c>
      <c r="AW487" s="167" t="s">
        <v>41</v>
      </c>
      <c r="AX487" s="167" t="s">
        <v>85</v>
      </c>
      <c r="AY487" s="168" t="s">
        <v>173</v>
      </c>
    </row>
    <row r="488" spans="2:65" s="160" customFormat="1">
      <c r="B488" s="159"/>
      <c r="D488" s="161" t="s">
        <v>184</v>
      </c>
      <c r="E488" s="162" t="s">
        <v>1</v>
      </c>
      <c r="F488" s="163" t="s">
        <v>441</v>
      </c>
      <c r="H488" s="162" t="s">
        <v>1</v>
      </c>
      <c r="L488" s="159"/>
      <c r="M488" s="164"/>
      <c r="T488" s="165"/>
      <c r="AT488" s="162" t="s">
        <v>184</v>
      </c>
      <c r="AU488" s="162" t="s">
        <v>95</v>
      </c>
      <c r="AV488" s="160" t="s">
        <v>93</v>
      </c>
      <c r="AW488" s="160" t="s">
        <v>41</v>
      </c>
      <c r="AX488" s="160" t="s">
        <v>85</v>
      </c>
      <c r="AY488" s="162" t="s">
        <v>173</v>
      </c>
    </row>
    <row r="489" spans="2:65" s="167" customFormat="1">
      <c r="B489" s="166"/>
      <c r="D489" s="161" t="s">
        <v>184</v>
      </c>
      <c r="E489" s="168" t="s">
        <v>1</v>
      </c>
      <c r="F489" s="169" t="s">
        <v>476</v>
      </c>
      <c r="H489" s="170">
        <v>0.78400000000000003</v>
      </c>
      <c r="L489" s="166"/>
      <c r="M489" s="171"/>
      <c r="T489" s="172"/>
      <c r="AT489" s="168" t="s">
        <v>184</v>
      </c>
      <c r="AU489" s="168" t="s">
        <v>95</v>
      </c>
      <c r="AV489" s="167" t="s">
        <v>95</v>
      </c>
      <c r="AW489" s="167" t="s">
        <v>41</v>
      </c>
      <c r="AX489" s="167" t="s">
        <v>85</v>
      </c>
      <c r="AY489" s="168" t="s">
        <v>173</v>
      </c>
    </row>
    <row r="490" spans="2:65" s="167" customFormat="1">
      <c r="B490" s="166"/>
      <c r="D490" s="161" t="s">
        <v>184</v>
      </c>
      <c r="E490" s="168" t="s">
        <v>1</v>
      </c>
      <c r="F490" s="169" t="s">
        <v>477</v>
      </c>
      <c r="H490" s="170">
        <v>0.42</v>
      </c>
      <c r="L490" s="166"/>
      <c r="M490" s="171"/>
      <c r="T490" s="172"/>
      <c r="AT490" s="168" t="s">
        <v>184</v>
      </c>
      <c r="AU490" s="168" t="s">
        <v>95</v>
      </c>
      <c r="AV490" s="167" t="s">
        <v>95</v>
      </c>
      <c r="AW490" s="167" t="s">
        <v>41</v>
      </c>
      <c r="AX490" s="167" t="s">
        <v>85</v>
      </c>
      <c r="AY490" s="168" t="s">
        <v>173</v>
      </c>
    </row>
    <row r="491" spans="2:65" s="167" customFormat="1">
      <c r="B491" s="166"/>
      <c r="D491" s="161" t="s">
        <v>184</v>
      </c>
      <c r="E491" s="168" t="s">
        <v>1</v>
      </c>
      <c r="F491" s="169" t="s">
        <v>478</v>
      </c>
      <c r="H491" s="170">
        <v>0.7</v>
      </c>
      <c r="L491" s="166"/>
      <c r="M491" s="171"/>
      <c r="T491" s="172"/>
      <c r="AT491" s="168" t="s">
        <v>184</v>
      </c>
      <c r="AU491" s="168" t="s">
        <v>95</v>
      </c>
      <c r="AV491" s="167" t="s">
        <v>95</v>
      </c>
      <c r="AW491" s="167" t="s">
        <v>41</v>
      </c>
      <c r="AX491" s="167" t="s">
        <v>85</v>
      </c>
      <c r="AY491" s="168" t="s">
        <v>173</v>
      </c>
    </row>
    <row r="492" spans="2:65" s="160" customFormat="1">
      <c r="B492" s="159"/>
      <c r="D492" s="161" t="s">
        <v>184</v>
      </c>
      <c r="E492" s="162" t="s">
        <v>1</v>
      </c>
      <c r="F492" s="163" t="s">
        <v>445</v>
      </c>
      <c r="H492" s="162" t="s">
        <v>1</v>
      </c>
      <c r="L492" s="159"/>
      <c r="M492" s="164"/>
      <c r="T492" s="165"/>
      <c r="AT492" s="162" t="s">
        <v>184</v>
      </c>
      <c r="AU492" s="162" t="s">
        <v>95</v>
      </c>
      <c r="AV492" s="160" t="s">
        <v>93</v>
      </c>
      <c r="AW492" s="160" t="s">
        <v>41</v>
      </c>
      <c r="AX492" s="160" t="s">
        <v>85</v>
      </c>
      <c r="AY492" s="162" t="s">
        <v>173</v>
      </c>
    </row>
    <row r="493" spans="2:65" s="167" customFormat="1">
      <c r="B493" s="166"/>
      <c r="D493" s="161" t="s">
        <v>184</v>
      </c>
      <c r="E493" s="168" t="s">
        <v>1</v>
      </c>
      <c r="F493" s="169" t="s">
        <v>479</v>
      </c>
      <c r="H493" s="170">
        <v>0.58799999999999997</v>
      </c>
      <c r="L493" s="166"/>
      <c r="M493" s="171"/>
      <c r="T493" s="172"/>
      <c r="AT493" s="168" t="s">
        <v>184</v>
      </c>
      <c r="AU493" s="168" t="s">
        <v>95</v>
      </c>
      <c r="AV493" s="167" t="s">
        <v>95</v>
      </c>
      <c r="AW493" s="167" t="s">
        <v>41</v>
      </c>
      <c r="AX493" s="167" t="s">
        <v>85</v>
      </c>
      <c r="AY493" s="168" t="s">
        <v>173</v>
      </c>
    </row>
    <row r="494" spans="2:65" s="167" customFormat="1">
      <c r="B494" s="166"/>
      <c r="D494" s="161" t="s">
        <v>184</v>
      </c>
      <c r="E494" s="168" t="s">
        <v>1</v>
      </c>
      <c r="F494" s="169" t="s">
        <v>480</v>
      </c>
      <c r="H494" s="170">
        <v>0.84</v>
      </c>
      <c r="L494" s="166"/>
      <c r="M494" s="171"/>
      <c r="T494" s="172"/>
      <c r="AT494" s="168" t="s">
        <v>184</v>
      </c>
      <c r="AU494" s="168" t="s">
        <v>95</v>
      </c>
      <c r="AV494" s="167" t="s">
        <v>95</v>
      </c>
      <c r="AW494" s="167" t="s">
        <v>41</v>
      </c>
      <c r="AX494" s="167" t="s">
        <v>85</v>
      </c>
      <c r="AY494" s="168" t="s">
        <v>173</v>
      </c>
    </row>
    <row r="495" spans="2:65" s="167" customFormat="1">
      <c r="B495" s="166"/>
      <c r="D495" s="161" t="s">
        <v>184</v>
      </c>
      <c r="E495" s="168" t="s">
        <v>1</v>
      </c>
      <c r="F495" s="169" t="s">
        <v>481</v>
      </c>
      <c r="H495" s="170">
        <v>0.47599999999999998</v>
      </c>
      <c r="L495" s="166"/>
      <c r="M495" s="171"/>
      <c r="T495" s="172"/>
      <c r="AT495" s="168" t="s">
        <v>184</v>
      </c>
      <c r="AU495" s="168" t="s">
        <v>95</v>
      </c>
      <c r="AV495" s="167" t="s">
        <v>95</v>
      </c>
      <c r="AW495" s="167" t="s">
        <v>41</v>
      </c>
      <c r="AX495" s="167" t="s">
        <v>85</v>
      </c>
      <c r="AY495" s="168" t="s">
        <v>173</v>
      </c>
    </row>
    <row r="496" spans="2:65" s="167" customFormat="1">
      <c r="B496" s="166"/>
      <c r="D496" s="161" t="s">
        <v>184</v>
      </c>
      <c r="E496" s="168" t="s">
        <v>1</v>
      </c>
      <c r="F496" s="169" t="s">
        <v>482</v>
      </c>
      <c r="H496" s="170">
        <v>0.245</v>
      </c>
      <c r="L496" s="166"/>
      <c r="M496" s="171"/>
      <c r="T496" s="172"/>
      <c r="AT496" s="168" t="s">
        <v>184</v>
      </c>
      <c r="AU496" s="168" t="s">
        <v>95</v>
      </c>
      <c r="AV496" s="167" t="s">
        <v>95</v>
      </c>
      <c r="AW496" s="167" t="s">
        <v>41</v>
      </c>
      <c r="AX496" s="167" t="s">
        <v>85</v>
      </c>
      <c r="AY496" s="168" t="s">
        <v>173</v>
      </c>
    </row>
    <row r="497" spans="2:65" s="167" customFormat="1">
      <c r="B497" s="166"/>
      <c r="D497" s="161" t="s">
        <v>184</v>
      </c>
      <c r="E497" s="168" t="s">
        <v>1</v>
      </c>
      <c r="F497" s="169" t="s">
        <v>483</v>
      </c>
      <c r="H497" s="170">
        <v>0.51800000000000002</v>
      </c>
      <c r="L497" s="166"/>
      <c r="M497" s="171"/>
      <c r="T497" s="172"/>
      <c r="AT497" s="168" t="s">
        <v>184</v>
      </c>
      <c r="AU497" s="168" t="s">
        <v>95</v>
      </c>
      <c r="AV497" s="167" t="s">
        <v>95</v>
      </c>
      <c r="AW497" s="167" t="s">
        <v>41</v>
      </c>
      <c r="AX497" s="167" t="s">
        <v>85</v>
      </c>
      <c r="AY497" s="168" t="s">
        <v>173</v>
      </c>
    </row>
    <row r="498" spans="2:65" s="167" customFormat="1">
      <c r="B498" s="166"/>
      <c r="D498" s="161" t="s">
        <v>184</v>
      </c>
      <c r="E498" s="168" t="s">
        <v>1</v>
      </c>
      <c r="F498" s="169" t="s">
        <v>484</v>
      </c>
      <c r="H498" s="170">
        <v>0.56000000000000005</v>
      </c>
      <c r="L498" s="166"/>
      <c r="M498" s="171"/>
      <c r="T498" s="172"/>
      <c r="AT498" s="168" t="s">
        <v>184</v>
      </c>
      <c r="AU498" s="168" t="s">
        <v>95</v>
      </c>
      <c r="AV498" s="167" t="s">
        <v>95</v>
      </c>
      <c r="AW498" s="167" t="s">
        <v>41</v>
      </c>
      <c r="AX498" s="167" t="s">
        <v>85</v>
      </c>
      <c r="AY498" s="168" t="s">
        <v>173</v>
      </c>
    </row>
    <row r="499" spans="2:65" s="167" customFormat="1">
      <c r="B499" s="166"/>
      <c r="D499" s="161" t="s">
        <v>184</v>
      </c>
      <c r="E499" s="168" t="s">
        <v>1</v>
      </c>
      <c r="F499" s="169" t="s">
        <v>485</v>
      </c>
      <c r="H499" s="170">
        <v>1.1479999999999999</v>
      </c>
      <c r="L499" s="166"/>
      <c r="M499" s="171"/>
      <c r="T499" s="172"/>
      <c r="AT499" s="168" t="s">
        <v>184</v>
      </c>
      <c r="AU499" s="168" t="s">
        <v>95</v>
      </c>
      <c r="AV499" s="167" t="s">
        <v>95</v>
      </c>
      <c r="AW499" s="167" t="s">
        <v>41</v>
      </c>
      <c r="AX499" s="167" t="s">
        <v>85</v>
      </c>
      <c r="AY499" s="168" t="s">
        <v>173</v>
      </c>
    </row>
    <row r="500" spans="2:65" s="160" customFormat="1">
      <c r="B500" s="159"/>
      <c r="D500" s="161" t="s">
        <v>184</v>
      </c>
      <c r="E500" s="162" t="s">
        <v>1</v>
      </c>
      <c r="F500" s="163" t="s">
        <v>447</v>
      </c>
      <c r="H500" s="162" t="s">
        <v>1</v>
      </c>
      <c r="L500" s="159"/>
      <c r="M500" s="164"/>
      <c r="T500" s="165"/>
      <c r="AT500" s="162" t="s">
        <v>184</v>
      </c>
      <c r="AU500" s="162" t="s">
        <v>95</v>
      </c>
      <c r="AV500" s="160" t="s">
        <v>93</v>
      </c>
      <c r="AW500" s="160" t="s">
        <v>41</v>
      </c>
      <c r="AX500" s="160" t="s">
        <v>85</v>
      </c>
      <c r="AY500" s="162" t="s">
        <v>173</v>
      </c>
    </row>
    <row r="501" spans="2:65" s="167" customFormat="1">
      <c r="B501" s="166"/>
      <c r="D501" s="161" t="s">
        <v>184</v>
      </c>
      <c r="E501" s="168" t="s">
        <v>1</v>
      </c>
      <c r="F501" s="169" t="s">
        <v>486</v>
      </c>
      <c r="H501" s="170">
        <v>0.88</v>
      </c>
      <c r="L501" s="166"/>
      <c r="M501" s="171"/>
      <c r="T501" s="172"/>
      <c r="AT501" s="168" t="s">
        <v>184</v>
      </c>
      <c r="AU501" s="168" t="s">
        <v>95</v>
      </c>
      <c r="AV501" s="167" t="s">
        <v>95</v>
      </c>
      <c r="AW501" s="167" t="s">
        <v>41</v>
      </c>
      <c r="AX501" s="167" t="s">
        <v>85</v>
      </c>
      <c r="AY501" s="168" t="s">
        <v>173</v>
      </c>
    </row>
    <row r="502" spans="2:65" s="174" customFormat="1">
      <c r="B502" s="173"/>
      <c r="D502" s="161" t="s">
        <v>184</v>
      </c>
      <c r="E502" s="175" t="s">
        <v>1</v>
      </c>
      <c r="F502" s="176" t="s">
        <v>232</v>
      </c>
      <c r="H502" s="177">
        <v>10.067</v>
      </c>
      <c r="L502" s="173"/>
      <c r="M502" s="178"/>
      <c r="T502" s="179"/>
      <c r="AT502" s="175" t="s">
        <v>184</v>
      </c>
      <c r="AU502" s="175" t="s">
        <v>95</v>
      </c>
      <c r="AV502" s="174" t="s">
        <v>180</v>
      </c>
      <c r="AW502" s="174" t="s">
        <v>41</v>
      </c>
      <c r="AX502" s="174" t="s">
        <v>93</v>
      </c>
      <c r="AY502" s="175" t="s">
        <v>173</v>
      </c>
    </row>
    <row r="503" spans="2:65" s="35" customFormat="1" ht="24.2" customHeight="1">
      <c r="B503" s="34"/>
      <c r="C503" s="144" t="s">
        <v>487</v>
      </c>
      <c r="D503" s="144" t="s">
        <v>175</v>
      </c>
      <c r="E503" s="145" t="s">
        <v>488</v>
      </c>
      <c r="F503" s="146" t="s">
        <v>489</v>
      </c>
      <c r="G503" s="147" t="s">
        <v>322</v>
      </c>
      <c r="H503" s="148">
        <v>0.08</v>
      </c>
      <c r="I503" s="3"/>
      <c r="J503" s="149">
        <f>ROUND(I503*H503,2)</f>
        <v>0</v>
      </c>
      <c r="K503" s="146" t="s">
        <v>179</v>
      </c>
      <c r="L503" s="34"/>
      <c r="M503" s="150" t="s">
        <v>1</v>
      </c>
      <c r="N503" s="151" t="s">
        <v>50</v>
      </c>
      <c r="P503" s="152">
        <f>O503*H503</f>
        <v>0</v>
      </c>
      <c r="Q503" s="152">
        <v>1.0900000000000001</v>
      </c>
      <c r="R503" s="152">
        <f>Q503*H503</f>
        <v>8.7200000000000014E-2</v>
      </c>
      <c r="S503" s="152">
        <v>0</v>
      </c>
      <c r="T503" s="153">
        <f>S503*H503</f>
        <v>0</v>
      </c>
      <c r="AR503" s="154" t="s">
        <v>180</v>
      </c>
      <c r="AT503" s="154" t="s">
        <v>175</v>
      </c>
      <c r="AU503" s="154" t="s">
        <v>95</v>
      </c>
      <c r="AY503" s="20" t="s">
        <v>173</v>
      </c>
      <c r="BE503" s="155">
        <f>IF(N503="základní",J503,0)</f>
        <v>0</v>
      </c>
      <c r="BF503" s="155">
        <f>IF(N503="snížená",J503,0)</f>
        <v>0</v>
      </c>
      <c r="BG503" s="155">
        <f>IF(N503="zákl. přenesená",J503,0)</f>
        <v>0</v>
      </c>
      <c r="BH503" s="155">
        <f>IF(N503="sníž. přenesená",J503,0)</f>
        <v>0</v>
      </c>
      <c r="BI503" s="155">
        <f>IF(N503="nulová",J503,0)</f>
        <v>0</v>
      </c>
      <c r="BJ503" s="20" t="s">
        <v>93</v>
      </c>
      <c r="BK503" s="155">
        <f>ROUND(I503*H503,2)</f>
        <v>0</v>
      </c>
      <c r="BL503" s="20" t="s">
        <v>180</v>
      </c>
      <c r="BM503" s="154" t="s">
        <v>490</v>
      </c>
    </row>
    <row r="504" spans="2:65" s="35" customFormat="1">
      <c r="B504" s="34"/>
      <c r="D504" s="156" t="s">
        <v>182</v>
      </c>
      <c r="F504" s="157" t="s">
        <v>491</v>
      </c>
      <c r="L504" s="34"/>
      <c r="M504" s="158"/>
      <c r="T504" s="62"/>
      <c r="AT504" s="20" t="s">
        <v>182</v>
      </c>
      <c r="AU504" s="20" t="s">
        <v>95</v>
      </c>
    </row>
    <row r="505" spans="2:65" s="160" customFormat="1" ht="22.5">
      <c r="B505" s="159"/>
      <c r="D505" s="161" t="s">
        <v>184</v>
      </c>
      <c r="E505" s="162" t="s">
        <v>1</v>
      </c>
      <c r="F505" s="163" t="s">
        <v>492</v>
      </c>
      <c r="H505" s="162" t="s">
        <v>1</v>
      </c>
      <c r="L505" s="159"/>
      <c r="M505" s="164"/>
      <c r="T505" s="165"/>
      <c r="AT505" s="162" t="s">
        <v>184</v>
      </c>
      <c r="AU505" s="162" t="s">
        <v>95</v>
      </c>
      <c r="AV505" s="160" t="s">
        <v>93</v>
      </c>
      <c r="AW505" s="160" t="s">
        <v>41</v>
      </c>
      <c r="AX505" s="160" t="s">
        <v>85</v>
      </c>
      <c r="AY505" s="162" t="s">
        <v>173</v>
      </c>
    </row>
    <row r="506" spans="2:65" s="167" customFormat="1">
      <c r="B506" s="166"/>
      <c r="D506" s="161" t="s">
        <v>184</v>
      </c>
      <c r="E506" s="168" t="s">
        <v>1</v>
      </c>
      <c r="F506" s="169" t="s">
        <v>493</v>
      </c>
      <c r="H506" s="170">
        <v>0.08</v>
      </c>
      <c r="L506" s="166"/>
      <c r="M506" s="171"/>
      <c r="T506" s="172"/>
      <c r="AT506" s="168" t="s">
        <v>184</v>
      </c>
      <c r="AU506" s="168" t="s">
        <v>95</v>
      </c>
      <c r="AV506" s="167" t="s">
        <v>95</v>
      </c>
      <c r="AW506" s="167" t="s">
        <v>41</v>
      </c>
      <c r="AX506" s="167" t="s">
        <v>85</v>
      </c>
      <c r="AY506" s="168" t="s">
        <v>173</v>
      </c>
    </row>
    <row r="507" spans="2:65" s="174" customFormat="1">
      <c r="B507" s="173"/>
      <c r="D507" s="161" t="s">
        <v>184</v>
      </c>
      <c r="E507" s="175" t="s">
        <v>1</v>
      </c>
      <c r="F507" s="176" t="s">
        <v>232</v>
      </c>
      <c r="H507" s="177">
        <v>0.08</v>
      </c>
      <c r="L507" s="173"/>
      <c r="M507" s="178"/>
      <c r="T507" s="179"/>
      <c r="AT507" s="175" t="s">
        <v>184</v>
      </c>
      <c r="AU507" s="175" t="s">
        <v>95</v>
      </c>
      <c r="AV507" s="174" t="s">
        <v>180</v>
      </c>
      <c r="AW507" s="174" t="s">
        <v>41</v>
      </c>
      <c r="AX507" s="174" t="s">
        <v>93</v>
      </c>
      <c r="AY507" s="175" t="s">
        <v>173</v>
      </c>
    </row>
    <row r="508" spans="2:65" s="35" customFormat="1" ht="33" customHeight="1">
      <c r="B508" s="34"/>
      <c r="C508" s="144" t="s">
        <v>494</v>
      </c>
      <c r="D508" s="144" t="s">
        <v>175</v>
      </c>
      <c r="E508" s="145" t="s">
        <v>495</v>
      </c>
      <c r="F508" s="146" t="s">
        <v>496</v>
      </c>
      <c r="G508" s="147" t="s">
        <v>322</v>
      </c>
      <c r="H508" s="148">
        <v>2.911</v>
      </c>
      <c r="I508" s="3"/>
      <c r="J508" s="149">
        <f>ROUND(I508*H508,2)</f>
        <v>0</v>
      </c>
      <c r="K508" s="146" t="s">
        <v>179</v>
      </c>
      <c r="L508" s="34"/>
      <c r="M508" s="150" t="s">
        <v>1</v>
      </c>
      <c r="N508" s="151" t="s">
        <v>50</v>
      </c>
      <c r="P508" s="152">
        <f>O508*H508</f>
        <v>0</v>
      </c>
      <c r="Q508" s="152">
        <v>1.0900000000000001</v>
      </c>
      <c r="R508" s="152">
        <f>Q508*H508</f>
        <v>3.1729900000000004</v>
      </c>
      <c r="S508" s="152">
        <v>0</v>
      </c>
      <c r="T508" s="153">
        <f>S508*H508</f>
        <v>0</v>
      </c>
      <c r="AR508" s="154" t="s">
        <v>180</v>
      </c>
      <c r="AT508" s="154" t="s">
        <v>175</v>
      </c>
      <c r="AU508" s="154" t="s">
        <v>95</v>
      </c>
      <c r="AY508" s="20" t="s">
        <v>173</v>
      </c>
      <c r="BE508" s="155">
        <f>IF(N508="základní",J508,0)</f>
        <v>0</v>
      </c>
      <c r="BF508" s="155">
        <f>IF(N508="snížená",J508,0)</f>
        <v>0</v>
      </c>
      <c r="BG508" s="155">
        <f>IF(N508="zákl. přenesená",J508,0)</f>
        <v>0</v>
      </c>
      <c r="BH508" s="155">
        <f>IF(N508="sníž. přenesená",J508,0)</f>
        <v>0</v>
      </c>
      <c r="BI508" s="155">
        <f>IF(N508="nulová",J508,0)</f>
        <v>0</v>
      </c>
      <c r="BJ508" s="20" t="s">
        <v>93</v>
      </c>
      <c r="BK508" s="155">
        <f>ROUND(I508*H508,2)</f>
        <v>0</v>
      </c>
      <c r="BL508" s="20" t="s">
        <v>180</v>
      </c>
      <c r="BM508" s="154" t="s">
        <v>497</v>
      </c>
    </row>
    <row r="509" spans="2:65" s="35" customFormat="1">
      <c r="B509" s="34"/>
      <c r="D509" s="156" t="s">
        <v>182</v>
      </c>
      <c r="F509" s="157" t="s">
        <v>498</v>
      </c>
      <c r="L509" s="34"/>
      <c r="M509" s="158"/>
      <c r="T509" s="62"/>
      <c r="AT509" s="20" t="s">
        <v>182</v>
      </c>
      <c r="AU509" s="20" t="s">
        <v>95</v>
      </c>
    </row>
    <row r="510" spans="2:65" s="160" customFormat="1">
      <c r="B510" s="159"/>
      <c r="D510" s="161" t="s">
        <v>184</v>
      </c>
      <c r="E510" s="162" t="s">
        <v>1</v>
      </c>
      <c r="F510" s="163" t="s">
        <v>499</v>
      </c>
      <c r="H510" s="162" t="s">
        <v>1</v>
      </c>
      <c r="L510" s="159"/>
      <c r="M510" s="164"/>
      <c r="T510" s="165"/>
      <c r="AT510" s="162" t="s">
        <v>184</v>
      </c>
      <c r="AU510" s="162" t="s">
        <v>95</v>
      </c>
      <c r="AV510" s="160" t="s">
        <v>93</v>
      </c>
      <c r="AW510" s="160" t="s">
        <v>41</v>
      </c>
      <c r="AX510" s="160" t="s">
        <v>85</v>
      </c>
      <c r="AY510" s="162" t="s">
        <v>173</v>
      </c>
    </row>
    <row r="511" spans="2:65" s="160" customFormat="1">
      <c r="B511" s="159"/>
      <c r="D511" s="161" t="s">
        <v>184</v>
      </c>
      <c r="E511" s="162" t="s">
        <v>1</v>
      </c>
      <c r="F511" s="163" t="s">
        <v>500</v>
      </c>
      <c r="H511" s="162" t="s">
        <v>1</v>
      </c>
      <c r="L511" s="159"/>
      <c r="M511" s="164"/>
      <c r="T511" s="165"/>
      <c r="AT511" s="162" t="s">
        <v>184</v>
      </c>
      <c r="AU511" s="162" t="s">
        <v>95</v>
      </c>
      <c r="AV511" s="160" t="s">
        <v>93</v>
      </c>
      <c r="AW511" s="160" t="s">
        <v>41</v>
      </c>
      <c r="AX511" s="160" t="s">
        <v>85</v>
      </c>
      <c r="AY511" s="162" t="s">
        <v>173</v>
      </c>
    </row>
    <row r="512" spans="2:65" s="160" customFormat="1">
      <c r="B512" s="159"/>
      <c r="D512" s="161" t="s">
        <v>184</v>
      </c>
      <c r="E512" s="162" t="s">
        <v>1</v>
      </c>
      <c r="F512" s="163" t="s">
        <v>501</v>
      </c>
      <c r="H512" s="162" t="s">
        <v>1</v>
      </c>
      <c r="L512" s="159"/>
      <c r="M512" s="164"/>
      <c r="T512" s="165"/>
      <c r="AT512" s="162" t="s">
        <v>184</v>
      </c>
      <c r="AU512" s="162" t="s">
        <v>95</v>
      </c>
      <c r="AV512" s="160" t="s">
        <v>93</v>
      </c>
      <c r="AW512" s="160" t="s">
        <v>41</v>
      </c>
      <c r="AX512" s="160" t="s">
        <v>85</v>
      </c>
      <c r="AY512" s="162" t="s">
        <v>173</v>
      </c>
    </row>
    <row r="513" spans="2:51" s="167" customFormat="1">
      <c r="B513" s="166"/>
      <c r="D513" s="161" t="s">
        <v>184</v>
      </c>
      <c r="E513" s="168" t="s">
        <v>1</v>
      </c>
      <c r="F513" s="169" t="s">
        <v>502</v>
      </c>
      <c r="H513" s="170">
        <v>0.216</v>
      </c>
      <c r="L513" s="166"/>
      <c r="M513" s="171"/>
      <c r="T513" s="172"/>
      <c r="AT513" s="168" t="s">
        <v>184</v>
      </c>
      <c r="AU513" s="168" t="s">
        <v>95</v>
      </c>
      <c r="AV513" s="167" t="s">
        <v>95</v>
      </c>
      <c r="AW513" s="167" t="s">
        <v>41</v>
      </c>
      <c r="AX513" s="167" t="s">
        <v>85</v>
      </c>
      <c r="AY513" s="168" t="s">
        <v>173</v>
      </c>
    </row>
    <row r="514" spans="2:51" s="181" customFormat="1">
      <c r="B514" s="180"/>
      <c r="D514" s="161" t="s">
        <v>184</v>
      </c>
      <c r="E514" s="182" t="s">
        <v>1</v>
      </c>
      <c r="F514" s="183" t="s">
        <v>266</v>
      </c>
      <c r="H514" s="184">
        <v>0.216</v>
      </c>
      <c r="L514" s="180"/>
      <c r="M514" s="185"/>
      <c r="T514" s="186"/>
      <c r="AT514" s="182" t="s">
        <v>184</v>
      </c>
      <c r="AU514" s="182" t="s">
        <v>95</v>
      </c>
      <c r="AV514" s="181" t="s">
        <v>243</v>
      </c>
      <c r="AW514" s="181" t="s">
        <v>41</v>
      </c>
      <c r="AX514" s="181" t="s">
        <v>85</v>
      </c>
      <c r="AY514" s="182" t="s">
        <v>173</v>
      </c>
    </row>
    <row r="515" spans="2:51" s="160" customFormat="1" ht="22.5">
      <c r="B515" s="159"/>
      <c r="D515" s="161" t="s">
        <v>184</v>
      </c>
      <c r="E515" s="162" t="s">
        <v>1</v>
      </c>
      <c r="F515" s="163" t="s">
        <v>503</v>
      </c>
      <c r="H515" s="162" t="s">
        <v>1</v>
      </c>
      <c r="L515" s="159"/>
      <c r="M515" s="164"/>
      <c r="T515" s="165"/>
      <c r="AT515" s="162" t="s">
        <v>184</v>
      </c>
      <c r="AU515" s="162" t="s">
        <v>95</v>
      </c>
      <c r="AV515" s="160" t="s">
        <v>93</v>
      </c>
      <c r="AW515" s="160" t="s">
        <v>41</v>
      </c>
      <c r="AX515" s="160" t="s">
        <v>85</v>
      </c>
      <c r="AY515" s="162" t="s">
        <v>173</v>
      </c>
    </row>
    <row r="516" spans="2:51" s="167" customFormat="1">
      <c r="B516" s="166"/>
      <c r="D516" s="161" t="s">
        <v>184</v>
      </c>
      <c r="E516" s="168" t="s">
        <v>1</v>
      </c>
      <c r="F516" s="169" t="s">
        <v>504</v>
      </c>
      <c r="H516" s="170">
        <v>0.57099999999999995</v>
      </c>
      <c r="L516" s="166"/>
      <c r="M516" s="171"/>
      <c r="T516" s="172"/>
      <c r="AT516" s="168" t="s">
        <v>184</v>
      </c>
      <c r="AU516" s="168" t="s">
        <v>95</v>
      </c>
      <c r="AV516" s="167" t="s">
        <v>95</v>
      </c>
      <c r="AW516" s="167" t="s">
        <v>41</v>
      </c>
      <c r="AX516" s="167" t="s">
        <v>85</v>
      </c>
      <c r="AY516" s="168" t="s">
        <v>173</v>
      </c>
    </row>
    <row r="517" spans="2:51" s="160" customFormat="1" ht="22.5">
      <c r="B517" s="159"/>
      <c r="D517" s="161" t="s">
        <v>184</v>
      </c>
      <c r="E517" s="162" t="s">
        <v>1</v>
      </c>
      <c r="F517" s="163" t="s">
        <v>505</v>
      </c>
      <c r="H517" s="162" t="s">
        <v>1</v>
      </c>
      <c r="L517" s="159"/>
      <c r="M517" s="164"/>
      <c r="T517" s="165"/>
      <c r="AT517" s="162" t="s">
        <v>184</v>
      </c>
      <c r="AU517" s="162" t="s">
        <v>95</v>
      </c>
      <c r="AV517" s="160" t="s">
        <v>93</v>
      </c>
      <c r="AW517" s="160" t="s">
        <v>41</v>
      </c>
      <c r="AX517" s="160" t="s">
        <v>85</v>
      </c>
      <c r="AY517" s="162" t="s">
        <v>173</v>
      </c>
    </row>
    <row r="518" spans="2:51" s="167" customFormat="1">
      <c r="B518" s="166"/>
      <c r="D518" s="161" t="s">
        <v>184</v>
      </c>
      <c r="E518" s="168" t="s">
        <v>1</v>
      </c>
      <c r="F518" s="169" t="s">
        <v>506</v>
      </c>
      <c r="H518" s="170">
        <v>0.39900000000000002</v>
      </c>
      <c r="L518" s="166"/>
      <c r="M518" s="171"/>
      <c r="T518" s="172"/>
      <c r="AT518" s="168" t="s">
        <v>184</v>
      </c>
      <c r="AU518" s="168" t="s">
        <v>95</v>
      </c>
      <c r="AV518" s="167" t="s">
        <v>95</v>
      </c>
      <c r="AW518" s="167" t="s">
        <v>41</v>
      </c>
      <c r="AX518" s="167" t="s">
        <v>85</v>
      </c>
      <c r="AY518" s="168" t="s">
        <v>173</v>
      </c>
    </row>
    <row r="519" spans="2:51" s="160" customFormat="1">
      <c r="B519" s="159"/>
      <c r="D519" s="161" t="s">
        <v>184</v>
      </c>
      <c r="E519" s="162" t="s">
        <v>1</v>
      </c>
      <c r="F519" s="163" t="s">
        <v>507</v>
      </c>
      <c r="H519" s="162" t="s">
        <v>1</v>
      </c>
      <c r="L519" s="159"/>
      <c r="M519" s="164"/>
      <c r="T519" s="165"/>
      <c r="AT519" s="162" t="s">
        <v>184</v>
      </c>
      <c r="AU519" s="162" t="s">
        <v>95</v>
      </c>
      <c r="AV519" s="160" t="s">
        <v>93</v>
      </c>
      <c r="AW519" s="160" t="s">
        <v>41</v>
      </c>
      <c r="AX519" s="160" t="s">
        <v>85</v>
      </c>
      <c r="AY519" s="162" t="s">
        <v>173</v>
      </c>
    </row>
    <row r="520" spans="2:51" s="167" customFormat="1">
      <c r="B520" s="166"/>
      <c r="D520" s="161" t="s">
        <v>184</v>
      </c>
      <c r="E520" s="168" t="s">
        <v>1</v>
      </c>
      <c r="F520" s="169" t="s">
        <v>508</v>
      </c>
      <c r="H520" s="170">
        <v>8.5999999999999993E-2</v>
      </c>
      <c r="L520" s="166"/>
      <c r="M520" s="171"/>
      <c r="T520" s="172"/>
      <c r="AT520" s="168" t="s">
        <v>184</v>
      </c>
      <c r="AU520" s="168" t="s">
        <v>95</v>
      </c>
      <c r="AV520" s="167" t="s">
        <v>95</v>
      </c>
      <c r="AW520" s="167" t="s">
        <v>41</v>
      </c>
      <c r="AX520" s="167" t="s">
        <v>85</v>
      </c>
      <c r="AY520" s="168" t="s">
        <v>173</v>
      </c>
    </row>
    <row r="521" spans="2:51" s="167" customFormat="1">
      <c r="B521" s="166"/>
      <c r="D521" s="161" t="s">
        <v>184</v>
      </c>
      <c r="E521" s="168" t="s">
        <v>1</v>
      </c>
      <c r="F521" s="169" t="s">
        <v>509</v>
      </c>
      <c r="H521" s="170">
        <v>4.5999999999999999E-2</v>
      </c>
      <c r="L521" s="166"/>
      <c r="M521" s="171"/>
      <c r="T521" s="172"/>
      <c r="AT521" s="168" t="s">
        <v>184</v>
      </c>
      <c r="AU521" s="168" t="s">
        <v>95</v>
      </c>
      <c r="AV521" s="167" t="s">
        <v>95</v>
      </c>
      <c r="AW521" s="167" t="s">
        <v>41</v>
      </c>
      <c r="AX521" s="167" t="s">
        <v>85</v>
      </c>
      <c r="AY521" s="168" t="s">
        <v>173</v>
      </c>
    </row>
    <row r="522" spans="2:51" s="167" customFormat="1">
      <c r="B522" s="166"/>
      <c r="D522" s="161" t="s">
        <v>184</v>
      </c>
      <c r="E522" s="168" t="s">
        <v>1</v>
      </c>
      <c r="F522" s="169" t="s">
        <v>510</v>
      </c>
      <c r="H522" s="170">
        <v>7.6999999999999999E-2</v>
      </c>
      <c r="L522" s="166"/>
      <c r="M522" s="171"/>
      <c r="T522" s="172"/>
      <c r="AT522" s="168" t="s">
        <v>184</v>
      </c>
      <c r="AU522" s="168" t="s">
        <v>95</v>
      </c>
      <c r="AV522" s="167" t="s">
        <v>95</v>
      </c>
      <c r="AW522" s="167" t="s">
        <v>41</v>
      </c>
      <c r="AX522" s="167" t="s">
        <v>85</v>
      </c>
      <c r="AY522" s="168" t="s">
        <v>173</v>
      </c>
    </row>
    <row r="523" spans="2:51" s="160" customFormat="1">
      <c r="B523" s="159"/>
      <c r="D523" s="161" t="s">
        <v>184</v>
      </c>
      <c r="E523" s="162" t="s">
        <v>1</v>
      </c>
      <c r="F523" s="163" t="s">
        <v>511</v>
      </c>
      <c r="H523" s="162" t="s">
        <v>1</v>
      </c>
      <c r="L523" s="159"/>
      <c r="M523" s="164"/>
      <c r="T523" s="165"/>
      <c r="AT523" s="162" t="s">
        <v>184</v>
      </c>
      <c r="AU523" s="162" t="s">
        <v>95</v>
      </c>
      <c r="AV523" s="160" t="s">
        <v>93</v>
      </c>
      <c r="AW523" s="160" t="s">
        <v>41</v>
      </c>
      <c r="AX523" s="160" t="s">
        <v>85</v>
      </c>
      <c r="AY523" s="162" t="s">
        <v>173</v>
      </c>
    </row>
    <row r="524" spans="2:51" s="167" customFormat="1">
      <c r="B524" s="166"/>
      <c r="D524" s="161" t="s">
        <v>184</v>
      </c>
      <c r="E524" s="168" t="s">
        <v>1</v>
      </c>
      <c r="F524" s="169" t="s">
        <v>512</v>
      </c>
      <c r="H524" s="170">
        <v>0.16700000000000001</v>
      </c>
      <c r="L524" s="166"/>
      <c r="M524" s="171"/>
      <c r="T524" s="172"/>
      <c r="AT524" s="168" t="s">
        <v>184</v>
      </c>
      <c r="AU524" s="168" t="s">
        <v>95</v>
      </c>
      <c r="AV524" s="167" t="s">
        <v>95</v>
      </c>
      <c r="AW524" s="167" t="s">
        <v>41</v>
      </c>
      <c r="AX524" s="167" t="s">
        <v>85</v>
      </c>
      <c r="AY524" s="168" t="s">
        <v>173</v>
      </c>
    </row>
    <row r="525" spans="2:51" s="167" customFormat="1">
      <c r="B525" s="166"/>
      <c r="D525" s="161" t="s">
        <v>184</v>
      </c>
      <c r="E525" s="168" t="s">
        <v>1</v>
      </c>
      <c r="F525" s="169" t="s">
        <v>513</v>
      </c>
      <c r="H525" s="170">
        <v>0.23799999999999999</v>
      </c>
      <c r="L525" s="166"/>
      <c r="M525" s="171"/>
      <c r="T525" s="172"/>
      <c r="AT525" s="168" t="s">
        <v>184</v>
      </c>
      <c r="AU525" s="168" t="s">
        <v>95</v>
      </c>
      <c r="AV525" s="167" t="s">
        <v>95</v>
      </c>
      <c r="AW525" s="167" t="s">
        <v>41</v>
      </c>
      <c r="AX525" s="167" t="s">
        <v>85</v>
      </c>
      <c r="AY525" s="168" t="s">
        <v>173</v>
      </c>
    </row>
    <row r="526" spans="2:51" s="167" customFormat="1">
      <c r="B526" s="166"/>
      <c r="D526" s="161" t="s">
        <v>184</v>
      </c>
      <c r="E526" s="168" t="s">
        <v>1</v>
      </c>
      <c r="F526" s="169" t="s">
        <v>514</v>
      </c>
      <c r="H526" s="170">
        <v>0.13500000000000001</v>
      </c>
      <c r="L526" s="166"/>
      <c r="M526" s="171"/>
      <c r="T526" s="172"/>
      <c r="AT526" s="168" t="s">
        <v>184</v>
      </c>
      <c r="AU526" s="168" t="s">
        <v>95</v>
      </c>
      <c r="AV526" s="167" t="s">
        <v>95</v>
      </c>
      <c r="AW526" s="167" t="s">
        <v>41</v>
      </c>
      <c r="AX526" s="167" t="s">
        <v>85</v>
      </c>
      <c r="AY526" s="168" t="s">
        <v>173</v>
      </c>
    </row>
    <row r="527" spans="2:51" s="167" customFormat="1">
      <c r="B527" s="166"/>
      <c r="D527" s="161" t="s">
        <v>184</v>
      </c>
      <c r="E527" s="168" t="s">
        <v>1</v>
      </c>
      <c r="F527" s="169" t="s">
        <v>515</v>
      </c>
      <c r="H527" s="170">
        <v>6.9000000000000006E-2</v>
      </c>
      <c r="L527" s="166"/>
      <c r="M527" s="171"/>
      <c r="T527" s="172"/>
      <c r="AT527" s="168" t="s">
        <v>184</v>
      </c>
      <c r="AU527" s="168" t="s">
        <v>95</v>
      </c>
      <c r="AV527" s="167" t="s">
        <v>95</v>
      </c>
      <c r="AW527" s="167" t="s">
        <v>41</v>
      </c>
      <c r="AX527" s="167" t="s">
        <v>85</v>
      </c>
      <c r="AY527" s="168" t="s">
        <v>173</v>
      </c>
    </row>
    <row r="528" spans="2:51" s="167" customFormat="1">
      <c r="B528" s="166"/>
      <c r="D528" s="161" t="s">
        <v>184</v>
      </c>
      <c r="E528" s="168" t="s">
        <v>1</v>
      </c>
      <c r="F528" s="169" t="s">
        <v>516</v>
      </c>
      <c r="H528" s="170">
        <v>0.14699999999999999</v>
      </c>
      <c r="L528" s="166"/>
      <c r="M528" s="171"/>
      <c r="T528" s="172"/>
      <c r="AT528" s="168" t="s">
        <v>184</v>
      </c>
      <c r="AU528" s="168" t="s">
        <v>95</v>
      </c>
      <c r="AV528" s="167" t="s">
        <v>95</v>
      </c>
      <c r="AW528" s="167" t="s">
        <v>41</v>
      </c>
      <c r="AX528" s="167" t="s">
        <v>85</v>
      </c>
      <c r="AY528" s="168" t="s">
        <v>173</v>
      </c>
    </row>
    <row r="529" spans="2:65" s="167" customFormat="1">
      <c r="B529" s="166"/>
      <c r="D529" s="161" t="s">
        <v>184</v>
      </c>
      <c r="E529" s="168" t="s">
        <v>1</v>
      </c>
      <c r="F529" s="169" t="s">
        <v>517</v>
      </c>
      <c r="H529" s="170">
        <v>0.159</v>
      </c>
      <c r="L529" s="166"/>
      <c r="M529" s="171"/>
      <c r="T529" s="172"/>
      <c r="AT529" s="168" t="s">
        <v>184</v>
      </c>
      <c r="AU529" s="168" t="s">
        <v>95</v>
      </c>
      <c r="AV529" s="167" t="s">
        <v>95</v>
      </c>
      <c r="AW529" s="167" t="s">
        <v>41</v>
      </c>
      <c r="AX529" s="167" t="s">
        <v>85</v>
      </c>
      <c r="AY529" s="168" t="s">
        <v>173</v>
      </c>
    </row>
    <row r="530" spans="2:65" s="167" customFormat="1">
      <c r="B530" s="166"/>
      <c r="D530" s="161" t="s">
        <v>184</v>
      </c>
      <c r="E530" s="168" t="s">
        <v>1</v>
      </c>
      <c r="F530" s="169" t="s">
        <v>518</v>
      </c>
      <c r="H530" s="170">
        <v>0.32500000000000001</v>
      </c>
      <c r="L530" s="166"/>
      <c r="M530" s="171"/>
      <c r="T530" s="172"/>
      <c r="AT530" s="168" t="s">
        <v>184</v>
      </c>
      <c r="AU530" s="168" t="s">
        <v>95</v>
      </c>
      <c r="AV530" s="167" t="s">
        <v>95</v>
      </c>
      <c r="AW530" s="167" t="s">
        <v>41</v>
      </c>
      <c r="AX530" s="167" t="s">
        <v>85</v>
      </c>
      <c r="AY530" s="168" t="s">
        <v>173</v>
      </c>
    </row>
    <row r="531" spans="2:65" s="160" customFormat="1">
      <c r="B531" s="159"/>
      <c r="D531" s="161" t="s">
        <v>184</v>
      </c>
      <c r="E531" s="162" t="s">
        <v>1</v>
      </c>
      <c r="F531" s="163" t="s">
        <v>519</v>
      </c>
      <c r="H531" s="162" t="s">
        <v>1</v>
      </c>
      <c r="L531" s="159"/>
      <c r="M531" s="164"/>
      <c r="T531" s="165"/>
      <c r="AT531" s="162" t="s">
        <v>184</v>
      </c>
      <c r="AU531" s="162" t="s">
        <v>95</v>
      </c>
      <c r="AV531" s="160" t="s">
        <v>93</v>
      </c>
      <c r="AW531" s="160" t="s">
        <v>41</v>
      </c>
      <c r="AX531" s="160" t="s">
        <v>85</v>
      </c>
      <c r="AY531" s="162" t="s">
        <v>173</v>
      </c>
    </row>
    <row r="532" spans="2:65" s="167" customFormat="1">
      <c r="B532" s="166"/>
      <c r="D532" s="161" t="s">
        <v>184</v>
      </c>
      <c r="E532" s="168" t="s">
        <v>1</v>
      </c>
      <c r="F532" s="169" t="s">
        <v>520</v>
      </c>
      <c r="H532" s="170">
        <v>0.27600000000000002</v>
      </c>
      <c r="L532" s="166"/>
      <c r="M532" s="171"/>
      <c r="T532" s="172"/>
      <c r="AT532" s="168" t="s">
        <v>184</v>
      </c>
      <c r="AU532" s="168" t="s">
        <v>95</v>
      </c>
      <c r="AV532" s="167" t="s">
        <v>95</v>
      </c>
      <c r="AW532" s="167" t="s">
        <v>41</v>
      </c>
      <c r="AX532" s="167" t="s">
        <v>85</v>
      </c>
      <c r="AY532" s="168" t="s">
        <v>173</v>
      </c>
    </row>
    <row r="533" spans="2:65" s="181" customFormat="1">
      <c r="B533" s="180"/>
      <c r="D533" s="161" t="s">
        <v>184</v>
      </c>
      <c r="E533" s="182" t="s">
        <v>1</v>
      </c>
      <c r="F533" s="183" t="s">
        <v>266</v>
      </c>
      <c r="H533" s="184">
        <v>2.6949999999999998</v>
      </c>
      <c r="L533" s="180"/>
      <c r="M533" s="185"/>
      <c r="T533" s="186"/>
      <c r="AT533" s="182" t="s">
        <v>184</v>
      </c>
      <c r="AU533" s="182" t="s">
        <v>95</v>
      </c>
      <c r="AV533" s="181" t="s">
        <v>243</v>
      </c>
      <c r="AW533" s="181" t="s">
        <v>41</v>
      </c>
      <c r="AX533" s="181" t="s">
        <v>85</v>
      </c>
      <c r="AY533" s="182" t="s">
        <v>173</v>
      </c>
    </row>
    <row r="534" spans="2:65" s="174" customFormat="1">
      <c r="B534" s="173"/>
      <c r="D534" s="161" t="s">
        <v>184</v>
      </c>
      <c r="E534" s="175" t="s">
        <v>1</v>
      </c>
      <c r="F534" s="176" t="s">
        <v>232</v>
      </c>
      <c r="H534" s="177">
        <v>2.911</v>
      </c>
      <c r="L534" s="173"/>
      <c r="M534" s="178"/>
      <c r="T534" s="179"/>
      <c r="AT534" s="175" t="s">
        <v>184</v>
      </c>
      <c r="AU534" s="175" t="s">
        <v>95</v>
      </c>
      <c r="AV534" s="174" t="s">
        <v>180</v>
      </c>
      <c r="AW534" s="174" t="s">
        <v>41</v>
      </c>
      <c r="AX534" s="174" t="s">
        <v>93</v>
      </c>
      <c r="AY534" s="175" t="s">
        <v>173</v>
      </c>
    </row>
    <row r="535" spans="2:65" s="35" customFormat="1" ht="24.2" customHeight="1">
      <c r="B535" s="34"/>
      <c r="C535" s="144" t="s">
        <v>521</v>
      </c>
      <c r="D535" s="144" t="s">
        <v>175</v>
      </c>
      <c r="E535" s="145" t="s">
        <v>522</v>
      </c>
      <c r="F535" s="146" t="s">
        <v>523</v>
      </c>
      <c r="G535" s="147" t="s">
        <v>524</v>
      </c>
      <c r="H535" s="148">
        <v>1</v>
      </c>
      <c r="I535" s="3"/>
      <c r="J535" s="149">
        <f>ROUND(I535*H535,2)</f>
        <v>0</v>
      </c>
      <c r="K535" s="146" t="s">
        <v>1</v>
      </c>
      <c r="L535" s="34"/>
      <c r="M535" s="150" t="s">
        <v>1</v>
      </c>
      <c r="N535" s="151" t="s">
        <v>50</v>
      </c>
      <c r="P535" s="152">
        <f>O535*H535</f>
        <v>0</v>
      </c>
      <c r="Q535" s="152">
        <v>0</v>
      </c>
      <c r="R535" s="152">
        <f>Q535*H535</f>
        <v>0</v>
      </c>
      <c r="S535" s="152">
        <v>0</v>
      </c>
      <c r="T535" s="153">
        <f>S535*H535</f>
        <v>0</v>
      </c>
      <c r="AR535" s="154" t="s">
        <v>180</v>
      </c>
      <c r="AT535" s="154" t="s">
        <v>175</v>
      </c>
      <c r="AU535" s="154" t="s">
        <v>95</v>
      </c>
      <c r="AY535" s="20" t="s">
        <v>173</v>
      </c>
      <c r="BE535" s="155">
        <f>IF(N535="základní",J535,0)</f>
        <v>0</v>
      </c>
      <c r="BF535" s="155">
        <f>IF(N535="snížená",J535,0)</f>
        <v>0</v>
      </c>
      <c r="BG535" s="155">
        <f>IF(N535="zákl. přenesená",J535,0)</f>
        <v>0</v>
      </c>
      <c r="BH535" s="155">
        <f>IF(N535="sníž. přenesená",J535,0)</f>
        <v>0</v>
      </c>
      <c r="BI535" s="155">
        <f>IF(N535="nulová",J535,0)</f>
        <v>0</v>
      </c>
      <c r="BJ535" s="20" t="s">
        <v>93</v>
      </c>
      <c r="BK535" s="155">
        <f>ROUND(I535*H535,2)</f>
        <v>0</v>
      </c>
      <c r="BL535" s="20" t="s">
        <v>180</v>
      </c>
      <c r="BM535" s="154" t="s">
        <v>525</v>
      </c>
    </row>
    <row r="536" spans="2:65" s="35" customFormat="1" ht="48.75">
      <c r="B536" s="34"/>
      <c r="D536" s="161" t="s">
        <v>371</v>
      </c>
      <c r="F536" s="187" t="s">
        <v>526</v>
      </c>
      <c r="L536" s="34"/>
      <c r="M536" s="158"/>
      <c r="T536" s="62"/>
      <c r="AT536" s="20" t="s">
        <v>371</v>
      </c>
      <c r="AU536" s="20" t="s">
        <v>95</v>
      </c>
    </row>
    <row r="537" spans="2:65" s="160" customFormat="1">
      <c r="B537" s="159"/>
      <c r="D537" s="161" t="s">
        <v>184</v>
      </c>
      <c r="E537" s="162" t="s">
        <v>1</v>
      </c>
      <c r="F537" s="163" t="s">
        <v>454</v>
      </c>
      <c r="H537" s="162" t="s">
        <v>1</v>
      </c>
      <c r="L537" s="159"/>
      <c r="M537" s="164"/>
      <c r="T537" s="165"/>
      <c r="AT537" s="162" t="s">
        <v>184</v>
      </c>
      <c r="AU537" s="162" t="s">
        <v>95</v>
      </c>
      <c r="AV537" s="160" t="s">
        <v>93</v>
      </c>
      <c r="AW537" s="160" t="s">
        <v>41</v>
      </c>
      <c r="AX537" s="160" t="s">
        <v>85</v>
      </c>
      <c r="AY537" s="162" t="s">
        <v>173</v>
      </c>
    </row>
    <row r="538" spans="2:65" s="167" customFormat="1">
      <c r="B538" s="166"/>
      <c r="D538" s="161" t="s">
        <v>184</v>
      </c>
      <c r="E538" s="168" t="s">
        <v>1</v>
      </c>
      <c r="F538" s="169" t="s">
        <v>527</v>
      </c>
      <c r="H538" s="170">
        <v>1</v>
      </c>
      <c r="L538" s="166"/>
      <c r="M538" s="171"/>
      <c r="T538" s="172"/>
      <c r="AT538" s="168" t="s">
        <v>184</v>
      </c>
      <c r="AU538" s="168" t="s">
        <v>95</v>
      </c>
      <c r="AV538" s="167" t="s">
        <v>95</v>
      </c>
      <c r="AW538" s="167" t="s">
        <v>41</v>
      </c>
      <c r="AX538" s="167" t="s">
        <v>85</v>
      </c>
      <c r="AY538" s="168" t="s">
        <v>173</v>
      </c>
    </row>
    <row r="539" spans="2:65" s="174" customFormat="1">
      <c r="B539" s="173"/>
      <c r="D539" s="161" t="s">
        <v>184</v>
      </c>
      <c r="E539" s="175" t="s">
        <v>1</v>
      </c>
      <c r="F539" s="176" t="s">
        <v>232</v>
      </c>
      <c r="H539" s="177">
        <v>1</v>
      </c>
      <c r="L539" s="173"/>
      <c r="M539" s="178"/>
      <c r="T539" s="179"/>
      <c r="AT539" s="175" t="s">
        <v>184</v>
      </c>
      <c r="AU539" s="175" t="s">
        <v>95</v>
      </c>
      <c r="AV539" s="174" t="s">
        <v>180</v>
      </c>
      <c r="AW539" s="174" t="s">
        <v>41</v>
      </c>
      <c r="AX539" s="174" t="s">
        <v>93</v>
      </c>
      <c r="AY539" s="175" t="s">
        <v>173</v>
      </c>
    </row>
    <row r="540" spans="2:65" s="35" customFormat="1" ht="33" customHeight="1">
      <c r="B540" s="34"/>
      <c r="C540" s="144" t="s">
        <v>528</v>
      </c>
      <c r="D540" s="144" t="s">
        <v>175</v>
      </c>
      <c r="E540" s="145" t="s">
        <v>529</v>
      </c>
      <c r="F540" s="146" t="s">
        <v>530</v>
      </c>
      <c r="G540" s="147" t="s">
        <v>524</v>
      </c>
      <c r="H540" s="148">
        <v>1</v>
      </c>
      <c r="I540" s="3"/>
      <c r="J540" s="149">
        <f>ROUND(I540*H540,2)</f>
        <v>0</v>
      </c>
      <c r="K540" s="146" t="s">
        <v>1</v>
      </c>
      <c r="L540" s="34"/>
      <c r="M540" s="150" t="s">
        <v>1</v>
      </c>
      <c r="N540" s="151" t="s">
        <v>50</v>
      </c>
      <c r="P540" s="152">
        <f>O540*H540</f>
        <v>0</v>
      </c>
      <c r="Q540" s="152">
        <v>0</v>
      </c>
      <c r="R540" s="152">
        <f>Q540*H540</f>
        <v>0</v>
      </c>
      <c r="S540" s="152">
        <v>0</v>
      </c>
      <c r="T540" s="153">
        <f>S540*H540</f>
        <v>0</v>
      </c>
      <c r="AR540" s="154" t="s">
        <v>180</v>
      </c>
      <c r="AT540" s="154" t="s">
        <v>175</v>
      </c>
      <c r="AU540" s="154" t="s">
        <v>95</v>
      </c>
      <c r="AY540" s="20" t="s">
        <v>173</v>
      </c>
      <c r="BE540" s="155">
        <f>IF(N540="základní",J540,0)</f>
        <v>0</v>
      </c>
      <c r="BF540" s="155">
        <f>IF(N540="snížená",J540,0)</f>
        <v>0</v>
      </c>
      <c r="BG540" s="155">
        <f>IF(N540="zákl. přenesená",J540,0)</f>
        <v>0</v>
      </c>
      <c r="BH540" s="155">
        <f>IF(N540="sníž. přenesená",J540,0)</f>
        <v>0</v>
      </c>
      <c r="BI540" s="155">
        <f>IF(N540="nulová",J540,0)</f>
        <v>0</v>
      </c>
      <c r="BJ540" s="20" t="s">
        <v>93</v>
      </c>
      <c r="BK540" s="155">
        <f>ROUND(I540*H540,2)</f>
        <v>0</v>
      </c>
      <c r="BL540" s="20" t="s">
        <v>180</v>
      </c>
      <c r="BM540" s="154" t="s">
        <v>531</v>
      </c>
    </row>
    <row r="541" spans="2:65" s="160" customFormat="1">
      <c r="B541" s="159"/>
      <c r="D541" s="161" t="s">
        <v>184</v>
      </c>
      <c r="E541" s="162" t="s">
        <v>1</v>
      </c>
      <c r="F541" s="163" t="s">
        <v>532</v>
      </c>
      <c r="H541" s="162" t="s">
        <v>1</v>
      </c>
      <c r="L541" s="159"/>
      <c r="M541" s="164"/>
      <c r="T541" s="165"/>
      <c r="AT541" s="162" t="s">
        <v>184</v>
      </c>
      <c r="AU541" s="162" t="s">
        <v>95</v>
      </c>
      <c r="AV541" s="160" t="s">
        <v>93</v>
      </c>
      <c r="AW541" s="160" t="s">
        <v>41</v>
      </c>
      <c r="AX541" s="160" t="s">
        <v>85</v>
      </c>
      <c r="AY541" s="162" t="s">
        <v>173</v>
      </c>
    </row>
    <row r="542" spans="2:65" s="167" customFormat="1">
      <c r="B542" s="166"/>
      <c r="D542" s="161" t="s">
        <v>184</v>
      </c>
      <c r="E542" s="168" t="s">
        <v>1</v>
      </c>
      <c r="F542" s="169" t="s">
        <v>527</v>
      </c>
      <c r="H542" s="170">
        <v>1</v>
      </c>
      <c r="L542" s="166"/>
      <c r="M542" s="171"/>
      <c r="T542" s="172"/>
      <c r="AT542" s="168" t="s">
        <v>184</v>
      </c>
      <c r="AU542" s="168" t="s">
        <v>95</v>
      </c>
      <c r="AV542" s="167" t="s">
        <v>95</v>
      </c>
      <c r="AW542" s="167" t="s">
        <v>41</v>
      </c>
      <c r="AX542" s="167" t="s">
        <v>85</v>
      </c>
      <c r="AY542" s="168" t="s">
        <v>173</v>
      </c>
    </row>
    <row r="543" spans="2:65" s="174" customFormat="1">
      <c r="B543" s="173"/>
      <c r="D543" s="161" t="s">
        <v>184</v>
      </c>
      <c r="E543" s="175" t="s">
        <v>1</v>
      </c>
      <c r="F543" s="176" t="s">
        <v>232</v>
      </c>
      <c r="H543" s="177">
        <v>1</v>
      </c>
      <c r="L543" s="173"/>
      <c r="M543" s="178"/>
      <c r="T543" s="179"/>
      <c r="AT543" s="175" t="s">
        <v>184</v>
      </c>
      <c r="AU543" s="175" t="s">
        <v>95</v>
      </c>
      <c r="AV543" s="174" t="s">
        <v>180</v>
      </c>
      <c r="AW543" s="174" t="s">
        <v>41</v>
      </c>
      <c r="AX543" s="174" t="s">
        <v>93</v>
      </c>
      <c r="AY543" s="175" t="s">
        <v>173</v>
      </c>
    </row>
    <row r="544" spans="2:65" s="35" customFormat="1" ht="37.9" customHeight="1">
      <c r="B544" s="34"/>
      <c r="C544" s="144" t="s">
        <v>533</v>
      </c>
      <c r="D544" s="144" t="s">
        <v>175</v>
      </c>
      <c r="E544" s="145" t="s">
        <v>534</v>
      </c>
      <c r="F544" s="146" t="s">
        <v>535</v>
      </c>
      <c r="G544" s="147" t="s">
        <v>270</v>
      </c>
      <c r="H544" s="148">
        <v>82.227999999999994</v>
      </c>
      <c r="I544" s="3"/>
      <c r="J544" s="149">
        <f>ROUND(I544*H544,2)</f>
        <v>0</v>
      </c>
      <c r="K544" s="146" t="s">
        <v>179</v>
      </c>
      <c r="L544" s="34"/>
      <c r="M544" s="150" t="s">
        <v>1</v>
      </c>
      <c r="N544" s="151" t="s">
        <v>50</v>
      </c>
      <c r="P544" s="152">
        <f>O544*H544</f>
        <v>0</v>
      </c>
      <c r="Q544" s="152">
        <v>0.12021</v>
      </c>
      <c r="R544" s="152">
        <f>Q544*H544</f>
        <v>9.8846278799999983</v>
      </c>
      <c r="S544" s="152">
        <v>0</v>
      </c>
      <c r="T544" s="153">
        <f>S544*H544</f>
        <v>0</v>
      </c>
      <c r="AR544" s="154" t="s">
        <v>180</v>
      </c>
      <c r="AT544" s="154" t="s">
        <v>175</v>
      </c>
      <c r="AU544" s="154" t="s">
        <v>95</v>
      </c>
      <c r="AY544" s="20" t="s">
        <v>173</v>
      </c>
      <c r="BE544" s="155">
        <f>IF(N544="základní",J544,0)</f>
        <v>0</v>
      </c>
      <c r="BF544" s="155">
        <f>IF(N544="snížená",J544,0)</f>
        <v>0</v>
      </c>
      <c r="BG544" s="155">
        <f>IF(N544="zákl. přenesená",J544,0)</f>
        <v>0</v>
      </c>
      <c r="BH544" s="155">
        <f>IF(N544="sníž. přenesená",J544,0)</f>
        <v>0</v>
      </c>
      <c r="BI544" s="155">
        <f>IF(N544="nulová",J544,0)</f>
        <v>0</v>
      </c>
      <c r="BJ544" s="20" t="s">
        <v>93</v>
      </c>
      <c r="BK544" s="155">
        <f>ROUND(I544*H544,2)</f>
        <v>0</v>
      </c>
      <c r="BL544" s="20" t="s">
        <v>180</v>
      </c>
      <c r="BM544" s="154" t="s">
        <v>536</v>
      </c>
    </row>
    <row r="545" spans="2:51" s="35" customFormat="1">
      <c r="B545" s="34"/>
      <c r="D545" s="156" t="s">
        <v>182</v>
      </c>
      <c r="F545" s="157" t="s">
        <v>537</v>
      </c>
      <c r="L545" s="34"/>
      <c r="M545" s="158"/>
      <c r="T545" s="62"/>
      <c r="AT545" s="20" t="s">
        <v>182</v>
      </c>
      <c r="AU545" s="20" t="s">
        <v>95</v>
      </c>
    </row>
    <row r="546" spans="2:51" s="160" customFormat="1">
      <c r="B546" s="159"/>
      <c r="D546" s="161" t="s">
        <v>184</v>
      </c>
      <c r="E546" s="162" t="s">
        <v>1</v>
      </c>
      <c r="F546" s="163" t="s">
        <v>538</v>
      </c>
      <c r="H546" s="162" t="s">
        <v>1</v>
      </c>
      <c r="L546" s="159"/>
      <c r="M546" s="164"/>
      <c r="T546" s="165"/>
      <c r="AT546" s="162" t="s">
        <v>184</v>
      </c>
      <c r="AU546" s="162" t="s">
        <v>95</v>
      </c>
      <c r="AV546" s="160" t="s">
        <v>93</v>
      </c>
      <c r="AW546" s="160" t="s">
        <v>41</v>
      </c>
      <c r="AX546" s="160" t="s">
        <v>85</v>
      </c>
      <c r="AY546" s="162" t="s">
        <v>173</v>
      </c>
    </row>
    <row r="547" spans="2:51" s="160" customFormat="1">
      <c r="B547" s="159"/>
      <c r="D547" s="161" t="s">
        <v>184</v>
      </c>
      <c r="E547" s="162" t="s">
        <v>1</v>
      </c>
      <c r="F547" s="163" t="s">
        <v>539</v>
      </c>
      <c r="H547" s="162" t="s">
        <v>1</v>
      </c>
      <c r="L547" s="159"/>
      <c r="M547" s="164"/>
      <c r="T547" s="165"/>
      <c r="AT547" s="162" t="s">
        <v>184</v>
      </c>
      <c r="AU547" s="162" t="s">
        <v>95</v>
      </c>
      <c r="AV547" s="160" t="s">
        <v>93</v>
      </c>
      <c r="AW547" s="160" t="s">
        <v>41</v>
      </c>
      <c r="AX547" s="160" t="s">
        <v>85</v>
      </c>
      <c r="AY547" s="162" t="s">
        <v>173</v>
      </c>
    </row>
    <row r="548" spans="2:51" s="167" customFormat="1">
      <c r="B548" s="166"/>
      <c r="D548" s="161" t="s">
        <v>184</v>
      </c>
      <c r="E548" s="168" t="s">
        <v>1</v>
      </c>
      <c r="F548" s="169" t="s">
        <v>540</v>
      </c>
      <c r="H548" s="170">
        <v>6.3029999999999999</v>
      </c>
      <c r="L548" s="166"/>
      <c r="M548" s="171"/>
      <c r="T548" s="172"/>
      <c r="AT548" s="168" t="s">
        <v>184</v>
      </c>
      <c r="AU548" s="168" t="s">
        <v>95</v>
      </c>
      <c r="AV548" s="167" t="s">
        <v>95</v>
      </c>
      <c r="AW548" s="167" t="s">
        <v>41</v>
      </c>
      <c r="AX548" s="167" t="s">
        <v>85</v>
      </c>
      <c r="AY548" s="168" t="s">
        <v>173</v>
      </c>
    </row>
    <row r="549" spans="2:51" s="167" customFormat="1">
      <c r="B549" s="166"/>
      <c r="D549" s="161" t="s">
        <v>184</v>
      </c>
      <c r="E549" s="168" t="s">
        <v>1</v>
      </c>
      <c r="F549" s="169" t="s">
        <v>541</v>
      </c>
      <c r="H549" s="170">
        <v>-1.3859999999999999</v>
      </c>
      <c r="L549" s="166"/>
      <c r="M549" s="171"/>
      <c r="T549" s="172"/>
      <c r="AT549" s="168" t="s">
        <v>184</v>
      </c>
      <c r="AU549" s="168" t="s">
        <v>95</v>
      </c>
      <c r="AV549" s="167" t="s">
        <v>95</v>
      </c>
      <c r="AW549" s="167" t="s">
        <v>41</v>
      </c>
      <c r="AX549" s="167" t="s">
        <v>85</v>
      </c>
      <c r="AY549" s="168" t="s">
        <v>173</v>
      </c>
    </row>
    <row r="550" spans="2:51" s="160" customFormat="1">
      <c r="B550" s="159"/>
      <c r="D550" s="161" t="s">
        <v>184</v>
      </c>
      <c r="E550" s="162" t="s">
        <v>1</v>
      </c>
      <c r="F550" s="163" t="s">
        <v>542</v>
      </c>
      <c r="H550" s="162" t="s">
        <v>1</v>
      </c>
      <c r="L550" s="159"/>
      <c r="M550" s="164"/>
      <c r="T550" s="165"/>
      <c r="AT550" s="162" t="s">
        <v>184</v>
      </c>
      <c r="AU550" s="162" t="s">
        <v>95</v>
      </c>
      <c r="AV550" s="160" t="s">
        <v>93</v>
      </c>
      <c r="AW550" s="160" t="s">
        <v>41</v>
      </c>
      <c r="AX550" s="160" t="s">
        <v>85</v>
      </c>
      <c r="AY550" s="162" t="s">
        <v>173</v>
      </c>
    </row>
    <row r="551" spans="2:51" s="167" customFormat="1">
      <c r="B551" s="166"/>
      <c r="D551" s="161" t="s">
        <v>184</v>
      </c>
      <c r="E551" s="168" t="s">
        <v>1</v>
      </c>
      <c r="F551" s="169" t="s">
        <v>543</v>
      </c>
      <c r="H551" s="170">
        <v>8.7050000000000001</v>
      </c>
      <c r="L551" s="166"/>
      <c r="M551" s="171"/>
      <c r="T551" s="172"/>
      <c r="AT551" s="168" t="s">
        <v>184</v>
      </c>
      <c r="AU551" s="168" t="s">
        <v>95</v>
      </c>
      <c r="AV551" s="167" t="s">
        <v>95</v>
      </c>
      <c r="AW551" s="167" t="s">
        <v>41</v>
      </c>
      <c r="AX551" s="167" t="s">
        <v>85</v>
      </c>
      <c r="AY551" s="168" t="s">
        <v>173</v>
      </c>
    </row>
    <row r="552" spans="2:51" s="160" customFormat="1">
      <c r="B552" s="159"/>
      <c r="D552" s="161" t="s">
        <v>184</v>
      </c>
      <c r="E552" s="162" t="s">
        <v>1</v>
      </c>
      <c r="F552" s="163" t="s">
        <v>544</v>
      </c>
      <c r="H552" s="162" t="s">
        <v>1</v>
      </c>
      <c r="L552" s="159"/>
      <c r="M552" s="164"/>
      <c r="T552" s="165"/>
      <c r="AT552" s="162" t="s">
        <v>184</v>
      </c>
      <c r="AU552" s="162" t="s">
        <v>95</v>
      </c>
      <c r="AV552" s="160" t="s">
        <v>93</v>
      </c>
      <c r="AW552" s="160" t="s">
        <v>41</v>
      </c>
      <c r="AX552" s="160" t="s">
        <v>85</v>
      </c>
      <c r="AY552" s="162" t="s">
        <v>173</v>
      </c>
    </row>
    <row r="553" spans="2:51" s="167" customFormat="1">
      <c r="B553" s="166"/>
      <c r="D553" s="161" t="s">
        <v>184</v>
      </c>
      <c r="E553" s="168" t="s">
        <v>1</v>
      </c>
      <c r="F553" s="169" t="s">
        <v>545</v>
      </c>
      <c r="H553" s="170">
        <v>15.066000000000001</v>
      </c>
      <c r="L553" s="166"/>
      <c r="M553" s="171"/>
      <c r="T553" s="172"/>
      <c r="AT553" s="168" t="s">
        <v>184</v>
      </c>
      <c r="AU553" s="168" t="s">
        <v>95</v>
      </c>
      <c r="AV553" s="167" t="s">
        <v>95</v>
      </c>
      <c r="AW553" s="167" t="s">
        <v>41</v>
      </c>
      <c r="AX553" s="167" t="s">
        <v>85</v>
      </c>
      <c r="AY553" s="168" t="s">
        <v>173</v>
      </c>
    </row>
    <row r="554" spans="2:51" s="167" customFormat="1">
      <c r="B554" s="166"/>
      <c r="D554" s="161" t="s">
        <v>184</v>
      </c>
      <c r="E554" s="168" t="s">
        <v>1</v>
      </c>
      <c r="F554" s="169" t="s">
        <v>546</v>
      </c>
      <c r="H554" s="170">
        <v>-1.68</v>
      </c>
      <c r="L554" s="166"/>
      <c r="M554" s="171"/>
      <c r="T554" s="172"/>
      <c r="AT554" s="168" t="s">
        <v>184</v>
      </c>
      <c r="AU554" s="168" t="s">
        <v>95</v>
      </c>
      <c r="AV554" s="167" t="s">
        <v>95</v>
      </c>
      <c r="AW554" s="167" t="s">
        <v>41</v>
      </c>
      <c r="AX554" s="167" t="s">
        <v>85</v>
      </c>
      <c r="AY554" s="168" t="s">
        <v>173</v>
      </c>
    </row>
    <row r="555" spans="2:51" s="167" customFormat="1">
      <c r="B555" s="166"/>
      <c r="D555" s="161" t="s">
        <v>184</v>
      </c>
      <c r="E555" s="168" t="s">
        <v>1</v>
      </c>
      <c r="F555" s="169" t="s">
        <v>546</v>
      </c>
      <c r="H555" s="170">
        <v>-1.68</v>
      </c>
      <c r="L555" s="166"/>
      <c r="M555" s="171"/>
      <c r="T555" s="172"/>
      <c r="AT555" s="168" t="s">
        <v>184</v>
      </c>
      <c r="AU555" s="168" t="s">
        <v>95</v>
      </c>
      <c r="AV555" s="167" t="s">
        <v>95</v>
      </c>
      <c r="AW555" s="167" t="s">
        <v>41</v>
      </c>
      <c r="AX555" s="167" t="s">
        <v>85</v>
      </c>
      <c r="AY555" s="168" t="s">
        <v>173</v>
      </c>
    </row>
    <row r="556" spans="2:51" s="160" customFormat="1">
      <c r="B556" s="159"/>
      <c r="D556" s="161" t="s">
        <v>184</v>
      </c>
      <c r="E556" s="162" t="s">
        <v>1</v>
      </c>
      <c r="F556" s="163" t="s">
        <v>547</v>
      </c>
      <c r="H556" s="162" t="s">
        <v>1</v>
      </c>
      <c r="L556" s="159"/>
      <c r="M556" s="164"/>
      <c r="T556" s="165"/>
      <c r="AT556" s="162" t="s">
        <v>184</v>
      </c>
      <c r="AU556" s="162" t="s">
        <v>95</v>
      </c>
      <c r="AV556" s="160" t="s">
        <v>93</v>
      </c>
      <c r="AW556" s="160" t="s">
        <v>41</v>
      </c>
      <c r="AX556" s="160" t="s">
        <v>85</v>
      </c>
      <c r="AY556" s="162" t="s">
        <v>173</v>
      </c>
    </row>
    <row r="557" spans="2:51" s="167" customFormat="1">
      <c r="B557" s="166"/>
      <c r="D557" s="161" t="s">
        <v>184</v>
      </c>
      <c r="E557" s="168" t="s">
        <v>1</v>
      </c>
      <c r="F557" s="169" t="s">
        <v>545</v>
      </c>
      <c r="H557" s="170">
        <v>15.066000000000001</v>
      </c>
      <c r="L557" s="166"/>
      <c r="M557" s="171"/>
      <c r="T557" s="172"/>
      <c r="AT557" s="168" t="s">
        <v>184</v>
      </c>
      <c r="AU557" s="168" t="s">
        <v>95</v>
      </c>
      <c r="AV557" s="167" t="s">
        <v>95</v>
      </c>
      <c r="AW557" s="167" t="s">
        <v>41</v>
      </c>
      <c r="AX557" s="167" t="s">
        <v>85</v>
      </c>
      <c r="AY557" s="168" t="s">
        <v>173</v>
      </c>
    </row>
    <row r="558" spans="2:51" s="167" customFormat="1">
      <c r="B558" s="166"/>
      <c r="D558" s="161" t="s">
        <v>184</v>
      </c>
      <c r="E558" s="168" t="s">
        <v>1</v>
      </c>
      <c r="F558" s="169" t="s">
        <v>548</v>
      </c>
      <c r="H558" s="170">
        <v>-1.47</v>
      </c>
      <c r="L558" s="166"/>
      <c r="M558" s="171"/>
      <c r="T558" s="172"/>
      <c r="AT558" s="168" t="s">
        <v>184</v>
      </c>
      <c r="AU558" s="168" t="s">
        <v>95</v>
      </c>
      <c r="AV558" s="167" t="s">
        <v>95</v>
      </c>
      <c r="AW558" s="167" t="s">
        <v>41</v>
      </c>
      <c r="AX558" s="167" t="s">
        <v>85</v>
      </c>
      <c r="AY558" s="168" t="s">
        <v>173</v>
      </c>
    </row>
    <row r="559" spans="2:51" s="167" customFormat="1">
      <c r="B559" s="166"/>
      <c r="D559" s="161" t="s">
        <v>184</v>
      </c>
      <c r="E559" s="168" t="s">
        <v>1</v>
      </c>
      <c r="F559" s="169" t="s">
        <v>546</v>
      </c>
      <c r="H559" s="170">
        <v>-1.68</v>
      </c>
      <c r="L559" s="166"/>
      <c r="M559" s="171"/>
      <c r="T559" s="172"/>
      <c r="AT559" s="168" t="s">
        <v>184</v>
      </c>
      <c r="AU559" s="168" t="s">
        <v>95</v>
      </c>
      <c r="AV559" s="167" t="s">
        <v>95</v>
      </c>
      <c r="AW559" s="167" t="s">
        <v>41</v>
      </c>
      <c r="AX559" s="167" t="s">
        <v>85</v>
      </c>
      <c r="AY559" s="168" t="s">
        <v>173</v>
      </c>
    </row>
    <row r="560" spans="2:51" s="160" customFormat="1">
      <c r="B560" s="159"/>
      <c r="D560" s="161" t="s">
        <v>184</v>
      </c>
      <c r="E560" s="162" t="s">
        <v>1</v>
      </c>
      <c r="F560" s="163" t="s">
        <v>549</v>
      </c>
      <c r="H560" s="162" t="s">
        <v>1</v>
      </c>
      <c r="L560" s="159"/>
      <c r="M560" s="164"/>
      <c r="T560" s="165"/>
      <c r="AT560" s="162" t="s">
        <v>184</v>
      </c>
      <c r="AU560" s="162" t="s">
        <v>95</v>
      </c>
      <c r="AV560" s="160" t="s">
        <v>93</v>
      </c>
      <c r="AW560" s="160" t="s">
        <v>41</v>
      </c>
      <c r="AX560" s="160" t="s">
        <v>85</v>
      </c>
      <c r="AY560" s="162" t="s">
        <v>173</v>
      </c>
    </row>
    <row r="561" spans="2:65" s="167" customFormat="1">
      <c r="B561" s="166"/>
      <c r="D561" s="161" t="s">
        <v>184</v>
      </c>
      <c r="E561" s="168" t="s">
        <v>1</v>
      </c>
      <c r="F561" s="169" t="s">
        <v>550</v>
      </c>
      <c r="H561" s="170">
        <v>7.44</v>
      </c>
      <c r="L561" s="166"/>
      <c r="M561" s="171"/>
      <c r="T561" s="172"/>
      <c r="AT561" s="168" t="s">
        <v>184</v>
      </c>
      <c r="AU561" s="168" t="s">
        <v>95</v>
      </c>
      <c r="AV561" s="167" t="s">
        <v>95</v>
      </c>
      <c r="AW561" s="167" t="s">
        <v>41</v>
      </c>
      <c r="AX561" s="167" t="s">
        <v>85</v>
      </c>
      <c r="AY561" s="168" t="s">
        <v>173</v>
      </c>
    </row>
    <row r="562" spans="2:65" s="167" customFormat="1">
      <c r="B562" s="166"/>
      <c r="D562" s="161" t="s">
        <v>184</v>
      </c>
      <c r="E562" s="168" t="s">
        <v>1</v>
      </c>
      <c r="F562" s="169" t="s">
        <v>548</v>
      </c>
      <c r="H562" s="170">
        <v>-1.47</v>
      </c>
      <c r="L562" s="166"/>
      <c r="M562" s="171"/>
      <c r="T562" s="172"/>
      <c r="AT562" s="168" t="s">
        <v>184</v>
      </c>
      <c r="AU562" s="168" t="s">
        <v>95</v>
      </c>
      <c r="AV562" s="167" t="s">
        <v>95</v>
      </c>
      <c r="AW562" s="167" t="s">
        <v>41</v>
      </c>
      <c r="AX562" s="167" t="s">
        <v>85</v>
      </c>
      <c r="AY562" s="168" t="s">
        <v>173</v>
      </c>
    </row>
    <row r="563" spans="2:65" s="160" customFormat="1">
      <c r="B563" s="159"/>
      <c r="D563" s="161" t="s">
        <v>184</v>
      </c>
      <c r="E563" s="162" t="s">
        <v>1</v>
      </c>
      <c r="F563" s="163" t="s">
        <v>551</v>
      </c>
      <c r="H563" s="162" t="s">
        <v>1</v>
      </c>
      <c r="L563" s="159"/>
      <c r="M563" s="164"/>
      <c r="T563" s="165"/>
      <c r="AT563" s="162" t="s">
        <v>184</v>
      </c>
      <c r="AU563" s="162" t="s">
        <v>95</v>
      </c>
      <c r="AV563" s="160" t="s">
        <v>93</v>
      </c>
      <c r="AW563" s="160" t="s">
        <v>41</v>
      </c>
      <c r="AX563" s="160" t="s">
        <v>85</v>
      </c>
      <c r="AY563" s="162" t="s">
        <v>173</v>
      </c>
    </row>
    <row r="564" spans="2:65" s="167" customFormat="1">
      <c r="B564" s="166"/>
      <c r="D564" s="161" t="s">
        <v>184</v>
      </c>
      <c r="E564" s="168" t="s">
        <v>1</v>
      </c>
      <c r="F564" s="169" t="s">
        <v>550</v>
      </c>
      <c r="H564" s="170">
        <v>7.44</v>
      </c>
      <c r="L564" s="166"/>
      <c r="M564" s="171"/>
      <c r="T564" s="172"/>
      <c r="AT564" s="168" t="s">
        <v>184</v>
      </c>
      <c r="AU564" s="168" t="s">
        <v>95</v>
      </c>
      <c r="AV564" s="167" t="s">
        <v>95</v>
      </c>
      <c r="AW564" s="167" t="s">
        <v>41</v>
      </c>
      <c r="AX564" s="167" t="s">
        <v>85</v>
      </c>
      <c r="AY564" s="168" t="s">
        <v>173</v>
      </c>
    </row>
    <row r="565" spans="2:65" s="160" customFormat="1">
      <c r="B565" s="159"/>
      <c r="D565" s="161" t="s">
        <v>184</v>
      </c>
      <c r="E565" s="162" t="s">
        <v>1</v>
      </c>
      <c r="F565" s="163" t="s">
        <v>552</v>
      </c>
      <c r="H565" s="162" t="s">
        <v>1</v>
      </c>
      <c r="L565" s="159"/>
      <c r="M565" s="164"/>
      <c r="T565" s="165"/>
      <c r="AT565" s="162" t="s">
        <v>184</v>
      </c>
      <c r="AU565" s="162" t="s">
        <v>95</v>
      </c>
      <c r="AV565" s="160" t="s">
        <v>93</v>
      </c>
      <c r="AW565" s="160" t="s">
        <v>41</v>
      </c>
      <c r="AX565" s="160" t="s">
        <v>85</v>
      </c>
      <c r="AY565" s="162" t="s">
        <v>173</v>
      </c>
    </row>
    <row r="566" spans="2:65" s="167" customFormat="1">
      <c r="B566" s="166"/>
      <c r="D566" s="161" t="s">
        <v>184</v>
      </c>
      <c r="E566" s="168" t="s">
        <v>1</v>
      </c>
      <c r="F566" s="169" t="s">
        <v>553</v>
      </c>
      <c r="H566" s="170">
        <v>6.3630000000000004</v>
      </c>
      <c r="L566" s="166"/>
      <c r="M566" s="171"/>
      <c r="T566" s="172"/>
      <c r="AT566" s="168" t="s">
        <v>184</v>
      </c>
      <c r="AU566" s="168" t="s">
        <v>95</v>
      </c>
      <c r="AV566" s="167" t="s">
        <v>95</v>
      </c>
      <c r="AW566" s="167" t="s">
        <v>41</v>
      </c>
      <c r="AX566" s="167" t="s">
        <v>85</v>
      </c>
      <c r="AY566" s="168" t="s">
        <v>173</v>
      </c>
    </row>
    <row r="567" spans="2:65" s="160" customFormat="1">
      <c r="B567" s="159"/>
      <c r="D567" s="161" t="s">
        <v>184</v>
      </c>
      <c r="E567" s="162" t="s">
        <v>1</v>
      </c>
      <c r="F567" s="163" t="s">
        <v>554</v>
      </c>
      <c r="H567" s="162" t="s">
        <v>1</v>
      </c>
      <c r="L567" s="159"/>
      <c r="M567" s="164"/>
      <c r="T567" s="165"/>
      <c r="AT567" s="162" t="s">
        <v>184</v>
      </c>
      <c r="AU567" s="162" t="s">
        <v>95</v>
      </c>
      <c r="AV567" s="160" t="s">
        <v>93</v>
      </c>
      <c r="AW567" s="160" t="s">
        <v>41</v>
      </c>
      <c r="AX567" s="160" t="s">
        <v>85</v>
      </c>
      <c r="AY567" s="162" t="s">
        <v>173</v>
      </c>
    </row>
    <row r="568" spans="2:65" s="167" customFormat="1">
      <c r="B568" s="166"/>
      <c r="D568" s="161" t="s">
        <v>184</v>
      </c>
      <c r="E568" s="168" t="s">
        <v>1</v>
      </c>
      <c r="F568" s="169" t="s">
        <v>555</v>
      </c>
      <c r="H568" s="170">
        <v>5.8310000000000004</v>
      </c>
      <c r="L568" s="166"/>
      <c r="M568" s="171"/>
      <c r="T568" s="172"/>
      <c r="AT568" s="168" t="s">
        <v>184</v>
      </c>
      <c r="AU568" s="168" t="s">
        <v>95</v>
      </c>
      <c r="AV568" s="167" t="s">
        <v>95</v>
      </c>
      <c r="AW568" s="167" t="s">
        <v>41</v>
      </c>
      <c r="AX568" s="167" t="s">
        <v>85</v>
      </c>
      <c r="AY568" s="168" t="s">
        <v>173</v>
      </c>
    </row>
    <row r="569" spans="2:65" s="160" customFormat="1">
      <c r="B569" s="159"/>
      <c r="D569" s="161" t="s">
        <v>184</v>
      </c>
      <c r="E569" s="162" t="s">
        <v>1</v>
      </c>
      <c r="F569" s="163" t="s">
        <v>556</v>
      </c>
      <c r="H569" s="162" t="s">
        <v>1</v>
      </c>
      <c r="L569" s="159"/>
      <c r="M569" s="164"/>
      <c r="T569" s="165"/>
      <c r="AT569" s="162" t="s">
        <v>184</v>
      </c>
      <c r="AU569" s="162" t="s">
        <v>95</v>
      </c>
      <c r="AV569" s="160" t="s">
        <v>93</v>
      </c>
      <c r="AW569" s="160" t="s">
        <v>41</v>
      </c>
      <c r="AX569" s="160" t="s">
        <v>85</v>
      </c>
      <c r="AY569" s="162" t="s">
        <v>173</v>
      </c>
    </row>
    <row r="570" spans="2:65" s="167" customFormat="1">
      <c r="B570" s="166"/>
      <c r="D570" s="161" t="s">
        <v>184</v>
      </c>
      <c r="E570" s="168" t="s">
        <v>1</v>
      </c>
      <c r="F570" s="169" t="s">
        <v>555</v>
      </c>
      <c r="H570" s="170">
        <v>5.8310000000000004</v>
      </c>
      <c r="L570" s="166"/>
      <c r="M570" s="171"/>
      <c r="T570" s="172"/>
      <c r="AT570" s="168" t="s">
        <v>184</v>
      </c>
      <c r="AU570" s="168" t="s">
        <v>95</v>
      </c>
      <c r="AV570" s="167" t="s">
        <v>95</v>
      </c>
      <c r="AW570" s="167" t="s">
        <v>41</v>
      </c>
      <c r="AX570" s="167" t="s">
        <v>85</v>
      </c>
      <c r="AY570" s="168" t="s">
        <v>173</v>
      </c>
    </row>
    <row r="571" spans="2:65" s="160" customFormat="1">
      <c r="B571" s="159"/>
      <c r="D571" s="161" t="s">
        <v>184</v>
      </c>
      <c r="E571" s="162" t="s">
        <v>1</v>
      </c>
      <c r="F571" s="163" t="s">
        <v>557</v>
      </c>
      <c r="H571" s="162" t="s">
        <v>1</v>
      </c>
      <c r="L571" s="159"/>
      <c r="M571" s="164"/>
      <c r="T571" s="165"/>
      <c r="AT571" s="162" t="s">
        <v>184</v>
      </c>
      <c r="AU571" s="162" t="s">
        <v>95</v>
      </c>
      <c r="AV571" s="160" t="s">
        <v>93</v>
      </c>
      <c r="AW571" s="160" t="s">
        <v>41</v>
      </c>
      <c r="AX571" s="160" t="s">
        <v>85</v>
      </c>
      <c r="AY571" s="162" t="s">
        <v>173</v>
      </c>
    </row>
    <row r="572" spans="2:65" s="167" customFormat="1">
      <c r="B572" s="166"/>
      <c r="D572" s="161" t="s">
        <v>184</v>
      </c>
      <c r="E572" s="168" t="s">
        <v>1</v>
      </c>
      <c r="F572" s="169" t="s">
        <v>558</v>
      </c>
      <c r="H572" s="170">
        <v>3.2589999999999999</v>
      </c>
      <c r="L572" s="166"/>
      <c r="M572" s="171"/>
      <c r="T572" s="172"/>
      <c r="AT572" s="168" t="s">
        <v>184</v>
      </c>
      <c r="AU572" s="168" t="s">
        <v>95</v>
      </c>
      <c r="AV572" s="167" t="s">
        <v>95</v>
      </c>
      <c r="AW572" s="167" t="s">
        <v>41</v>
      </c>
      <c r="AX572" s="167" t="s">
        <v>85</v>
      </c>
      <c r="AY572" s="168" t="s">
        <v>173</v>
      </c>
    </row>
    <row r="573" spans="2:65" s="160" customFormat="1">
      <c r="B573" s="159"/>
      <c r="D573" s="161" t="s">
        <v>184</v>
      </c>
      <c r="E573" s="162" t="s">
        <v>1</v>
      </c>
      <c r="F573" s="163" t="s">
        <v>559</v>
      </c>
      <c r="H573" s="162" t="s">
        <v>1</v>
      </c>
      <c r="L573" s="159"/>
      <c r="M573" s="164"/>
      <c r="T573" s="165"/>
      <c r="AT573" s="162" t="s">
        <v>184</v>
      </c>
      <c r="AU573" s="162" t="s">
        <v>95</v>
      </c>
      <c r="AV573" s="160" t="s">
        <v>93</v>
      </c>
      <c r="AW573" s="160" t="s">
        <v>41</v>
      </c>
      <c r="AX573" s="160" t="s">
        <v>85</v>
      </c>
      <c r="AY573" s="162" t="s">
        <v>173</v>
      </c>
    </row>
    <row r="574" spans="2:65" s="167" customFormat="1">
      <c r="B574" s="166"/>
      <c r="D574" s="161" t="s">
        <v>184</v>
      </c>
      <c r="E574" s="168" t="s">
        <v>1</v>
      </c>
      <c r="F574" s="169" t="s">
        <v>560</v>
      </c>
      <c r="H574" s="170">
        <v>10.29</v>
      </c>
      <c r="L574" s="166"/>
      <c r="M574" s="171"/>
      <c r="T574" s="172"/>
      <c r="AT574" s="168" t="s">
        <v>184</v>
      </c>
      <c r="AU574" s="168" t="s">
        <v>95</v>
      </c>
      <c r="AV574" s="167" t="s">
        <v>95</v>
      </c>
      <c r="AW574" s="167" t="s">
        <v>41</v>
      </c>
      <c r="AX574" s="167" t="s">
        <v>85</v>
      </c>
      <c r="AY574" s="168" t="s">
        <v>173</v>
      </c>
    </row>
    <row r="575" spans="2:65" s="174" customFormat="1">
      <c r="B575" s="173"/>
      <c r="D575" s="161" t="s">
        <v>184</v>
      </c>
      <c r="E575" s="175" t="s">
        <v>1</v>
      </c>
      <c r="F575" s="176" t="s">
        <v>232</v>
      </c>
      <c r="H575" s="177">
        <v>82.227999999999994</v>
      </c>
      <c r="L575" s="173"/>
      <c r="M575" s="178"/>
      <c r="T575" s="179"/>
      <c r="AT575" s="175" t="s">
        <v>184</v>
      </c>
      <c r="AU575" s="175" t="s">
        <v>95</v>
      </c>
      <c r="AV575" s="174" t="s">
        <v>180</v>
      </c>
      <c r="AW575" s="174" t="s">
        <v>41</v>
      </c>
      <c r="AX575" s="174" t="s">
        <v>93</v>
      </c>
      <c r="AY575" s="175" t="s">
        <v>173</v>
      </c>
    </row>
    <row r="576" spans="2:65" s="35" customFormat="1" ht="37.9" customHeight="1">
      <c r="B576" s="34"/>
      <c r="C576" s="144" t="s">
        <v>561</v>
      </c>
      <c r="D576" s="144" t="s">
        <v>175</v>
      </c>
      <c r="E576" s="145" t="s">
        <v>562</v>
      </c>
      <c r="F576" s="146" t="s">
        <v>563</v>
      </c>
      <c r="G576" s="147" t="s">
        <v>362</v>
      </c>
      <c r="H576" s="148">
        <v>6</v>
      </c>
      <c r="I576" s="3"/>
      <c r="J576" s="149">
        <f>ROUND(I576*H576,2)</f>
        <v>0</v>
      </c>
      <c r="K576" s="146" t="s">
        <v>179</v>
      </c>
      <c r="L576" s="34"/>
      <c r="M576" s="150" t="s">
        <v>1</v>
      </c>
      <c r="N576" s="151" t="s">
        <v>50</v>
      </c>
      <c r="P576" s="152">
        <f>O576*H576</f>
        <v>0</v>
      </c>
      <c r="Q576" s="152">
        <v>2.2780000000000002E-2</v>
      </c>
      <c r="R576" s="152">
        <f>Q576*H576</f>
        <v>0.13668000000000002</v>
      </c>
      <c r="S576" s="152">
        <v>0</v>
      </c>
      <c r="T576" s="153">
        <f>S576*H576</f>
        <v>0</v>
      </c>
      <c r="AR576" s="154" t="s">
        <v>180</v>
      </c>
      <c r="AT576" s="154" t="s">
        <v>175</v>
      </c>
      <c r="AU576" s="154" t="s">
        <v>95</v>
      </c>
      <c r="AY576" s="20" t="s">
        <v>173</v>
      </c>
      <c r="BE576" s="155">
        <f>IF(N576="základní",J576,0)</f>
        <v>0</v>
      </c>
      <c r="BF576" s="155">
        <f>IF(N576="snížená",J576,0)</f>
        <v>0</v>
      </c>
      <c r="BG576" s="155">
        <f>IF(N576="zákl. přenesená",J576,0)</f>
        <v>0</v>
      </c>
      <c r="BH576" s="155">
        <f>IF(N576="sníž. přenesená",J576,0)</f>
        <v>0</v>
      </c>
      <c r="BI576" s="155">
        <f>IF(N576="nulová",J576,0)</f>
        <v>0</v>
      </c>
      <c r="BJ576" s="20" t="s">
        <v>93</v>
      </c>
      <c r="BK576" s="155">
        <f>ROUND(I576*H576,2)</f>
        <v>0</v>
      </c>
      <c r="BL576" s="20" t="s">
        <v>180</v>
      </c>
      <c r="BM576" s="154" t="s">
        <v>564</v>
      </c>
    </row>
    <row r="577" spans="2:65" s="35" customFormat="1">
      <c r="B577" s="34"/>
      <c r="D577" s="156" t="s">
        <v>182</v>
      </c>
      <c r="F577" s="157" t="s">
        <v>565</v>
      </c>
      <c r="L577" s="34"/>
      <c r="M577" s="158"/>
      <c r="T577" s="62"/>
      <c r="AT577" s="20" t="s">
        <v>182</v>
      </c>
      <c r="AU577" s="20" t="s">
        <v>95</v>
      </c>
    </row>
    <row r="578" spans="2:65" s="167" customFormat="1">
      <c r="B578" s="166"/>
      <c r="D578" s="161" t="s">
        <v>184</v>
      </c>
      <c r="E578" s="168" t="s">
        <v>1</v>
      </c>
      <c r="F578" s="169" t="s">
        <v>275</v>
      </c>
      <c r="H578" s="170">
        <v>6</v>
      </c>
      <c r="L578" s="166"/>
      <c r="M578" s="171"/>
      <c r="T578" s="172"/>
      <c r="AT578" s="168" t="s">
        <v>184</v>
      </c>
      <c r="AU578" s="168" t="s">
        <v>95</v>
      </c>
      <c r="AV578" s="167" t="s">
        <v>95</v>
      </c>
      <c r="AW578" s="167" t="s">
        <v>41</v>
      </c>
      <c r="AX578" s="167" t="s">
        <v>85</v>
      </c>
      <c r="AY578" s="168" t="s">
        <v>173</v>
      </c>
    </row>
    <row r="579" spans="2:65" s="174" customFormat="1">
      <c r="B579" s="173"/>
      <c r="D579" s="161" t="s">
        <v>184</v>
      </c>
      <c r="E579" s="175" t="s">
        <v>1</v>
      </c>
      <c r="F579" s="176" t="s">
        <v>232</v>
      </c>
      <c r="H579" s="177">
        <v>6</v>
      </c>
      <c r="L579" s="173"/>
      <c r="M579" s="178"/>
      <c r="T579" s="179"/>
      <c r="AT579" s="175" t="s">
        <v>184</v>
      </c>
      <c r="AU579" s="175" t="s">
        <v>95</v>
      </c>
      <c r="AV579" s="174" t="s">
        <v>180</v>
      </c>
      <c r="AW579" s="174" t="s">
        <v>41</v>
      </c>
      <c r="AX579" s="174" t="s">
        <v>93</v>
      </c>
      <c r="AY579" s="175" t="s">
        <v>173</v>
      </c>
    </row>
    <row r="580" spans="2:65" s="35" customFormat="1" ht="37.9" customHeight="1">
      <c r="B580" s="34"/>
      <c r="C580" s="144" t="s">
        <v>566</v>
      </c>
      <c r="D580" s="144" t="s">
        <v>175</v>
      </c>
      <c r="E580" s="145" t="s">
        <v>567</v>
      </c>
      <c r="F580" s="146" t="s">
        <v>568</v>
      </c>
      <c r="G580" s="147" t="s">
        <v>270</v>
      </c>
      <c r="H580" s="148">
        <v>33.899000000000001</v>
      </c>
      <c r="I580" s="3"/>
      <c r="J580" s="149">
        <f>ROUND(I580*H580,2)</f>
        <v>0</v>
      </c>
      <c r="K580" s="146" t="s">
        <v>179</v>
      </c>
      <c r="L580" s="34"/>
      <c r="M580" s="150" t="s">
        <v>1</v>
      </c>
      <c r="N580" s="151" t="s">
        <v>50</v>
      </c>
      <c r="P580" s="152">
        <f>O580*H580</f>
        <v>0</v>
      </c>
      <c r="Q580" s="152">
        <v>0.14605000000000001</v>
      </c>
      <c r="R580" s="152">
        <f>Q580*H580</f>
        <v>4.9509489500000008</v>
      </c>
      <c r="S580" s="152">
        <v>0</v>
      </c>
      <c r="T580" s="153">
        <f>S580*H580</f>
        <v>0</v>
      </c>
      <c r="AR580" s="154" t="s">
        <v>180</v>
      </c>
      <c r="AT580" s="154" t="s">
        <v>175</v>
      </c>
      <c r="AU580" s="154" t="s">
        <v>95</v>
      </c>
      <c r="AY580" s="20" t="s">
        <v>173</v>
      </c>
      <c r="BE580" s="155">
        <f>IF(N580="základní",J580,0)</f>
        <v>0</v>
      </c>
      <c r="BF580" s="155">
        <f>IF(N580="snížená",J580,0)</f>
        <v>0</v>
      </c>
      <c r="BG580" s="155">
        <f>IF(N580="zákl. přenesená",J580,0)</f>
        <v>0</v>
      </c>
      <c r="BH580" s="155">
        <f>IF(N580="sníž. přenesená",J580,0)</f>
        <v>0</v>
      </c>
      <c r="BI580" s="155">
        <f>IF(N580="nulová",J580,0)</f>
        <v>0</v>
      </c>
      <c r="BJ580" s="20" t="s">
        <v>93</v>
      </c>
      <c r="BK580" s="155">
        <f>ROUND(I580*H580,2)</f>
        <v>0</v>
      </c>
      <c r="BL580" s="20" t="s">
        <v>180</v>
      </c>
      <c r="BM580" s="154" t="s">
        <v>569</v>
      </c>
    </row>
    <row r="581" spans="2:65" s="35" customFormat="1">
      <c r="B581" s="34"/>
      <c r="D581" s="156" t="s">
        <v>182</v>
      </c>
      <c r="F581" s="157" t="s">
        <v>570</v>
      </c>
      <c r="L581" s="34"/>
      <c r="M581" s="158"/>
      <c r="T581" s="62"/>
      <c r="AT581" s="20" t="s">
        <v>182</v>
      </c>
      <c r="AU581" s="20" t="s">
        <v>95</v>
      </c>
    </row>
    <row r="582" spans="2:65" s="160" customFormat="1">
      <c r="B582" s="159"/>
      <c r="D582" s="161" t="s">
        <v>184</v>
      </c>
      <c r="E582" s="162" t="s">
        <v>1</v>
      </c>
      <c r="F582" s="163" t="s">
        <v>538</v>
      </c>
      <c r="H582" s="162" t="s">
        <v>1</v>
      </c>
      <c r="L582" s="159"/>
      <c r="M582" s="164"/>
      <c r="T582" s="165"/>
      <c r="AT582" s="162" t="s">
        <v>184</v>
      </c>
      <c r="AU582" s="162" t="s">
        <v>95</v>
      </c>
      <c r="AV582" s="160" t="s">
        <v>93</v>
      </c>
      <c r="AW582" s="160" t="s">
        <v>41</v>
      </c>
      <c r="AX582" s="160" t="s">
        <v>85</v>
      </c>
      <c r="AY582" s="162" t="s">
        <v>173</v>
      </c>
    </row>
    <row r="583" spans="2:65" s="160" customFormat="1">
      <c r="B583" s="159"/>
      <c r="D583" s="161" t="s">
        <v>184</v>
      </c>
      <c r="E583" s="162" t="s">
        <v>1</v>
      </c>
      <c r="F583" s="163" t="s">
        <v>571</v>
      </c>
      <c r="H583" s="162" t="s">
        <v>1</v>
      </c>
      <c r="L583" s="159"/>
      <c r="M583" s="164"/>
      <c r="T583" s="165"/>
      <c r="AT583" s="162" t="s">
        <v>184</v>
      </c>
      <c r="AU583" s="162" t="s">
        <v>95</v>
      </c>
      <c r="AV583" s="160" t="s">
        <v>93</v>
      </c>
      <c r="AW583" s="160" t="s">
        <v>41</v>
      </c>
      <c r="AX583" s="160" t="s">
        <v>85</v>
      </c>
      <c r="AY583" s="162" t="s">
        <v>173</v>
      </c>
    </row>
    <row r="584" spans="2:65" s="167" customFormat="1">
      <c r="B584" s="166"/>
      <c r="D584" s="161" t="s">
        <v>184</v>
      </c>
      <c r="E584" s="168" t="s">
        <v>1</v>
      </c>
      <c r="F584" s="169" t="s">
        <v>572</v>
      </c>
      <c r="H584" s="170">
        <v>4.6710000000000003</v>
      </c>
      <c r="L584" s="166"/>
      <c r="M584" s="171"/>
      <c r="T584" s="172"/>
      <c r="AT584" s="168" t="s">
        <v>184</v>
      </c>
      <c r="AU584" s="168" t="s">
        <v>95</v>
      </c>
      <c r="AV584" s="167" t="s">
        <v>95</v>
      </c>
      <c r="AW584" s="167" t="s">
        <v>41</v>
      </c>
      <c r="AX584" s="167" t="s">
        <v>85</v>
      </c>
      <c r="AY584" s="168" t="s">
        <v>173</v>
      </c>
    </row>
    <row r="585" spans="2:65" s="167" customFormat="1">
      <c r="B585" s="166"/>
      <c r="D585" s="161" t="s">
        <v>184</v>
      </c>
      <c r="E585" s="168" t="s">
        <v>1</v>
      </c>
      <c r="F585" s="169" t="s">
        <v>573</v>
      </c>
      <c r="H585" s="170">
        <v>-2.02</v>
      </c>
      <c r="L585" s="166"/>
      <c r="M585" s="171"/>
      <c r="T585" s="172"/>
      <c r="AT585" s="168" t="s">
        <v>184</v>
      </c>
      <c r="AU585" s="168" t="s">
        <v>95</v>
      </c>
      <c r="AV585" s="167" t="s">
        <v>95</v>
      </c>
      <c r="AW585" s="167" t="s">
        <v>41</v>
      </c>
      <c r="AX585" s="167" t="s">
        <v>85</v>
      </c>
      <c r="AY585" s="168" t="s">
        <v>173</v>
      </c>
    </row>
    <row r="586" spans="2:65" s="160" customFormat="1">
      <c r="B586" s="159"/>
      <c r="D586" s="161" t="s">
        <v>184</v>
      </c>
      <c r="E586" s="162" t="s">
        <v>1</v>
      </c>
      <c r="F586" s="163" t="s">
        <v>423</v>
      </c>
      <c r="H586" s="162" t="s">
        <v>1</v>
      </c>
      <c r="L586" s="159"/>
      <c r="M586" s="164"/>
      <c r="T586" s="165"/>
      <c r="AT586" s="162" t="s">
        <v>184</v>
      </c>
      <c r="AU586" s="162" t="s">
        <v>95</v>
      </c>
      <c r="AV586" s="160" t="s">
        <v>93</v>
      </c>
      <c r="AW586" s="160" t="s">
        <v>41</v>
      </c>
      <c r="AX586" s="160" t="s">
        <v>85</v>
      </c>
      <c r="AY586" s="162" t="s">
        <v>173</v>
      </c>
    </row>
    <row r="587" spans="2:65" s="167" customFormat="1">
      <c r="B587" s="166"/>
      <c r="D587" s="161" t="s">
        <v>184</v>
      </c>
      <c r="E587" s="168" t="s">
        <v>1</v>
      </c>
      <c r="F587" s="169" t="s">
        <v>574</v>
      </c>
      <c r="H587" s="170">
        <v>4.9980000000000002</v>
      </c>
      <c r="L587" s="166"/>
      <c r="M587" s="171"/>
      <c r="T587" s="172"/>
      <c r="AT587" s="168" t="s">
        <v>184</v>
      </c>
      <c r="AU587" s="168" t="s">
        <v>95</v>
      </c>
      <c r="AV587" s="167" t="s">
        <v>95</v>
      </c>
      <c r="AW587" s="167" t="s">
        <v>41</v>
      </c>
      <c r="AX587" s="167" t="s">
        <v>85</v>
      </c>
      <c r="AY587" s="168" t="s">
        <v>173</v>
      </c>
    </row>
    <row r="588" spans="2:65" s="167" customFormat="1">
      <c r="B588" s="166"/>
      <c r="D588" s="161" t="s">
        <v>184</v>
      </c>
      <c r="E588" s="168" t="s">
        <v>1</v>
      </c>
      <c r="F588" s="169" t="s">
        <v>575</v>
      </c>
      <c r="H588" s="170">
        <v>-1.89</v>
      </c>
      <c r="L588" s="166"/>
      <c r="M588" s="171"/>
      <c r="T588" s="172"/>
      <c r="AT588" s="168" t="s">
        <v>184</v>
      </c>
      <c r="AU588" s="168" t="s">
        <v>95</v>
      </c>
      <c r="AV588" s="167" t="s">
        <v>95</v>
      </c>
      <c r="AW588" s="167" t="s">
        <v>41</v>
      </c>
      <c r="AX588" s="167" t="s">
        <v>85</v>
      </c>
      <c r="AY588" s="168" t="s">
        <v>173</v>
      </c>
    </row>
    <row r="589" spans="2:65" s="160" customFormat="1">
      <c r="B589" s="159"/>
      <c r="D589" s="161" t="s">
        <v>184</v>
      </c>
      <c r="E589" s="162" t="s">
        <v>1</v>
      </c>
      <c r="F589" s="163" t="s">
        <v>539</v>
      </c>
      <c r="H589" s="162" t="s">
        <v>1</v>
      </c>
      <c r="L589" s="159"/>
      <c r="M589" s="164"/>
      <c r="T589" s="165"/>
      <c r="AT589" s="162" t="s">
        <v>184</v>
      </c>
      <c r="AU589" s="162" t="s">
        <v>95</v>
      </c>
      <c r="AV589" s="160" t="s">
        <v>93</v>
      </c>
      <c r="AW589" s="160" t="s">
        <v>41</v>
      </c>
      <c r="AX589" s="160" t="s">
        <v>85</v>
      </c>
      <c r="AY589" s="162" t="s">
        <v>173</v>
      </c>
    </row>
    <row r="590" spans="2:65" s="167" customFormat="1">
      <c r="B590" s="166"/>
      <c r="D590" s="161" t="s">
        <v>184</v>
      </c>
      <c r="E590" s="168" t="s">
        <v>1</v>
      </c>
      <c r="F590" s="169" t="s">
        <v>576</v>
      </c>
      <c r="H590" s="170">
        <v>16.170000000000002</v>
      </c>
      <c r="L590" s="166"/>
      <c r="M590" s="171"/>
      <c r="T590" s="172"/>
      <c r="AT590" s="168" t="s">
        <v>184</v>
      </c>
      <c r="AU590" s="168" t="s">
        <v>95</v>
      </c>
      <c r="AV590" s="167" t="s">
        <v>95</v>
      </c>
      <c r="AW590" s="167" t="s">
        <v>41</v>
      </c>
      <c r="AX590" s="167" t="s">
        <v>85</v>
      </c>
      <c r="AY590" s="168" t="s">
        <v>173</v>
      </c>
    </row>
    <row r="591" spans="2:65" s="167" customFormat="1">
      <c r="B591" s="166"/>
      <c r="D591" s="161" t="s">
        <v>184</v>
      </c>
      <c r="E591" s="168" t="s">
        <v>1</v>
      </c>
      <c r="F591" s="169" t="s">
        <v>577</v>
      </c>
      <c r="H591" s="170">
        <v>-2.1</v>
      </c>
      <c r="L591" s="166"/>
      <c r="M591" s="171"/>
      <c r="T591" s="172"/>
      <c r="AT591" s="168" t="s">
        <v>184</v>
      </c>
      <c r="AU591" s="168" t="s">
        <v>95</v>
      </c>
      <c r="AV591" s="167" t="s">
        <v>95</v>
      </c>
      <c r="AW591" s="167" t="s">
        <v>41</v>
      </c>
      <c r="AX591" s="167" t="s">
        <v>85</v>
      </c>
      <c r="AY591" s="168" t="s">
        <v>173</v>
      </c>
    </row>
    <row r="592" spans="2:65" s="167" customFormat="1">
      <c r="B592" s="166"/>
      <c r="D592" s="161" t="s">
        <v>184</v>
      </c>
      <c r="E592" s="168" t="s">
        <v>1</v>
      </c>
      <c r="F592" s="169" t="s">
        <v>576</v>
      </c>
      <c r="H592" s="170">
        <v>16.170000000000002</v>
      </c>
      <c r="L592" s="166"/>
      <c r="M592" s="171"/>
      <c r="T592" s="172"/>
      <c r="AT592" s="168" t="s">
        <v>184</v>
      </c>
      <c r="AU592" s="168" t="s">
        <v>95</v>
      </c>
      <c r="AV592" s="167" t="s">
        <v>95</v>
      </c>
      <c r="AW592" s="167" t="s">
        <v>41</v>
      </c>
      <c r="AX592" s="167" t="s">
        <v>85</v>
      </c>
      <c r="AY592" s="168" t="s">
        <v>173</v>
      </c>
    </row>
    <row r="593" spans="2:65" s="167" customFormat="1">
      <c r="B593" s="166"/>
      <c r="D593" s="161" t="s">
        <v>184</v>
      </c>
      <c r="E593" s="168" t="s">
        <v>1</v>
      </c>
      <c r="F593" s="169" t="s">
        <v>577</v>
      </c>
      <c r="H593" s="170">
        <v>-2.1</v>
      </c>
      <c r="L593" s="166"/>
      <c r="M593" s="171"/>
      <c r="T593" s="172"/>
      <c r="AT593" s="168" t="s">
        <v>184</v>
      </c>
      <c r="AU593" s="168" t="s">
        <v>95</v>
      </c>
      <c r="AV593" s="167" t="s">
        <v>95</v>
      </c>
      <c r="AW593" s="167" t="s">
        <v>41</v>
      </c>
      <c r="AX593" s="167" t="s">
        <v>85</v>
      </c>
      <c r="AY593" s="168" t="s">
        <v>173</v>
      </c>
    </row>
    <row r="594" spans="2:65" s="174" customFormat="1">
      <c r="B594" s="173"/>
      <c r="D594" s="161" t="s">
        <v>184</v>
      </c>
      <c r="E594" s="175" t="s">
        <v>1</v>
      </c>
      <c r="F594" s="176" t="s">
        <v>232</v>
      </c>
      <c r="H594" s="177">
        <v>33.899000000000001</v>
      </c>
      <c r="L594" s="173"/>
      <c r="M594" s="178"/>
      <c r="T594" s="179"/>
      <c r="AT594" s="175" t="s">
        <v>184</v>
      </c>
      <c r="AU594" s="175" t="s">
        <v>95</v>
      </c>
      <c r="AV594" s="174" t="s">
        <v>180</v>
      </c>
      <c r="AW594" s="174" t="s">
        <v>41</v>
      </c>
      <c r="AX594" s="174" t="s">
        <v>93</v>
      </c>
      <c r="AY594" s="175" t="s">
        <v>173</v>
      </c>
    </row>
    <row r="595" spans="2:65" s="35" customFormat="1" ht="37.9" customHeight="1">
      <c r="B595" s="34"/>
      <c r="C595" s="144" t="s">
        <v>578</v>
      </c>
      <c r="D595" s="144" t="s">
        <v>175</v>
      </c>
      <c r="E595" s="145" t="s">
        <v>579</v>
      </c>
      <c r="F595" s="146" t="s">
        <v>580</v>
      </c>
      <c r="G595" s="147" t="s">
        <v>362</v>
      </c>
      <c r="H595" s="148">
        <v>4</v>
      </c>
      <c r="I595" s="3"/>
      <c r="J595" s="149">
        <f>ROUND(I595*H595,2)</f>
        <v>0</v>
      </c>
      <c r="K595" s="146" t="s">
        <v>179</v>
      </c>
      <c r="L595" s="34"/>
      <c r="M595" s="150" t="s">
        <v>1</v>
      </c>
      <c r="N595" s="151" t="s">
        <v>50</v>
      </c>
      <c r="P595" s="152">
        <f>O595*H595</f>
        <v>0</v>
      </c>
      <c r="Q595" s="152">
        <v>2.6929999999999999E-2</v>
      </c>
      <c r="R595" s="152">
        <f>Q595*H595</f>
        <v>0.10772</v>
      </c>
      <c r="S595" s="152">
        <v>0</v>
      </c>
      <c r="T595" s="153">
        <f>S595*H595</f>
        <v>0</v>
      </c>
      <c r="AR595" s="154" t="s">
        <v>180</v>
      </c>
      <c r="AT595" s="154" t="s">
        <v>175</v>
      </c>
      <c r="AU595" s="154" t="s">
        <v>95</v>
      </c>
      <c r="AY595" s="20" t="s">
        <v>173</v>
      </c>
      <c r="BE595" s="155">
        <f>IF(N595="základní",J595,0)</f>
        <v>0</v>
      </c>
      <c r="BF595" s="155">
        <f>IF(N595="snížená",J595,0)</f>
        <v>0</v>
      </c>
      <c r="BG595" s="155">
        <f>IF(N595="zákl. přenesená",J595,0)</f>
        <v>0</v>
      </c>
      <c r="BH595" s="155">
        <f>IF(N595="sníž. přenesená",J595,0)</f>
        <v>0</v>
      </c>
      <c r="BI595" s="155">
        <f>IF(N595="nulová",J595,0)</f>
        <v>0</v>
      </c>
      <c r="BJ595" s="20" t="s">
        <v>93</v>
      </c>
      <c r="BK595" s="155">
        <f>ROUND(I595*H595,2)</f>
        <v>0</v>
      </c>
      <c r="BL595" s="20" t="s">
        <v>180</v>
      </c>
      <c r="BM595" s="154" t="s">
        <v>581</v>
      </c>
    </row>
    <row r="596" spans="2:65" s="35" customFormat="1">
      <c r="B596" s="34"/>
      <c r="D596" s="156" t="s">
        <v>182</v>
      </c>
      <c r="F596" s="157" t="s">
        <v>582</v>
      </c>
      <c r="L596" s="34"/>
      <c r="M596" s="158"/>
      <c r="T596" s="62"/>
      <c r="AT596" s="20" t="s">
        <v>182</v>
      </c>
      <c r="AU596" s="20" t="s">
        <v>95</v>
      </c>
    </row>
    <row r="597" spans="2:65" s="167" customFormat="1">
      <c r="B597" s="166"/>
      <c r="D597" s="161" t="s">
        <v>184</v>
      </c>
      <c r="E597" s="168" t="s">
        <v>1</v>
      </c>
      <c r="F597" s="169" t="s">
        <v>180</v>
      </c>
      <c r="H597" s="170">
        <v>4</v>
      </c>
      <c r="L597" s="166"/>
      <c r="M597" s="171"/>
      <c r="T597" s="172"/>
      <c r="AT597" s="168" t="s">
        <v>184</v>
      </c>
      <c r="AU597" s="168" t="s">
        <v>95</v>
      </c>
      <c r="AV597" s="167" t="s">
        <v>95</v>
      </c>
      <c r="AW597" s="167" t="s">
        <v>41</v>
      </c>
      <c r="AX597" s="167" t="s">
        <v>85</v>
      </c>
      <c r="AY597" s="168" t="s">
        <v>173</v>
      </c>
    </row>
    <row r="598" spans="2:65" s="174" customFormat="1">
      <c r="B598" s="173"/>
      <c r="D598" s="161" t="s">
        <v>184</v>
      </c>
      <c r="E598" s="175" t="s">
        <v>1</v>
      </c>
      <c r="F598" s="176" t="s">
        <v>232</v>
      </c>
      <c r="H598" s="177">
        <v>4</v>
      </c>
      <c r="L598" s="173"/>
      <c r="M598" s="178"/>
      <c r="T598" s="179"/>
      <c r="AT598" s="175" t="s">
        <v>184</v>
      </c>
      <c r="AU598" s="175" t="s">
        <v>95</v>
      </c>
      <c r="AV598" s="174" t="s">
        <v>180</v>
      </c>
      <c r="AW598" s="174" t="s">
        <v>41</v>
      </c>
      <c r="AX598" s="174" t="s">
        <v>93</v>
      </c>
      <c r="AY598" s="175" t="s">
        <v>173</v>
      </c>
    </row>
    <row r="599" spans="2:65" s="35" customFormat="1" ht="24.2" customHeight="1">
      <c r="B599" s="34"/>
      <c r="C599" s="144" t="s">
        <v>583</v>
      </c>
      <c r="D599" s="144" t="s">
        <v>175</v>
      </c>
      <c r="E599" s="145" t="s">
        <v>584</v>
      </c>
      <c r="F599" s="146" t="s">
        <v>585</v>
      </c>
      <c r="G599" s="147" t="s">
        <v>586</v>
      </c>
      <c r="H599" s="148">
        <v>83.84</v>
      </c>
      <c r="I599" s="3"/>
      <c r="J599" s="149">
        <f>ROUND(I599*H599,2)</f>
        <v>0</v>
      </c>
      <c r="K599" s="146" t="s">
        <v>179</v>
      </c>
      <c r="L599" s="34"/>
      <c r="M599" s="150" t="s">
        <v>1</v>
      </c>
      <c r="N599" s="151" t="s">
        <v>50</v>
      </c>
      <c r="P599" s="152">
        <f>O599*H599</f>
        <v>0</v>
      </c>
      <c r="Q599" s="152">
        <v>1.2999999999999999E-4</v>
      </c>
      <c r="R599" s="152">
        <f>Q599*H599</f>
        <v>1.08992E-2</v>
      </c>
      <c r="S599" s="152">
        <v>0</v>
      </c>
      <c r="T599" s="153">
        <f>S599*H599</f>
        <v>0</v>
      </c>
      <c r="AR599" s="154" t="s">
        <v>180</v>
      </c>
      <c r="AT599" s="154" t="s">
        <v>175</v>
      </c>
      <c r="AU599" s="154" t="s">
        <v>95</v>
      </c>
      <c r="AY599" s="20" t="s">
        <v>173</v>
      </c>
      <c r="BE599" s="155">
        <f>IF(N599="základní",J599,0)</f>
        <v>0</v>
      </c>
      <c r="BF599" s="155">
        <f>IF(N599="snížená",J599,0)</f>
        <v>0</v>
      </c>
      <c r="BG599" s="155">
        <f>IF(N599="zákl. přenesená",J599,0)</f>
        <v>0</v>
      </c>
      <c r="BH599" s="155">
        <f>IF(N599="sníž. přenesená",J599,0)</f>
        <v>0</v>
      </c>
      <c r="BI599" s="155">
        <f>IF(N599="nulová",J599,0)</f>
        <v>0</v>
      </c>
      <c r="BJ599" s="20" t="s">
        <v>93</v>
      </c>
      <c r="BK599" s="155">
        <f>ROUND(I599*H599,2)</f>
        <v>0</v>
      </c>
      <c r="BL599" s="20" t="s">
        <v>180</v>
      </c>
      <c r="BM599" s="154" t="s">
        <v>587</v>
      </c>
    </row>
    <row r="600" spans="2:65" s="35" customFormat="1">
      <c r="B600" s="34"/>
      <c r="D600" s="156" t="s">
        <v>182</v>
      </c>
      <c r="F600" s="157" t="s">
        <v>588</v>
      </c>
      <c r="L600" s="34"/>
      <c r="M600" s="158"/>
      <c r="T600" s="62"/>
      <c r="AT600" s="20" t="s">
        <v>182</v>
      </c>
      <c r="AU600" s="20" t="s">
        <v>95</v>
      </c>
    </row>
    <row r="601" spans="2:65" s="160" customFormat="1">
      <c r="B601" s="159"/>
      <c r="D601" s="161" t="s">
        <v>184</v>
      </c>
      <c r="E601" s="162" t="s">
        <v>1</v>
      </c>
      <c r="F601" s="163" t="s">
        <v>589</v>
      </c>
      <c r="H601" s="162" t="s">
        <v>1</v>
      </c>
      <c r="L601" s="159"/>
      <c r="M601" s="164"/>
      <c r="T601" s="165"/>
      <c r="AT601" s="162" t="s">
        <v>184</v>
      </c>
      <c r="AU601" s="162" t="s">
        <v>95</v>
      </c>
      <c r="AV601" s="160" t="s">
        <v>93</v>
      </c>
      <c r="AW601" s="160" t="s">
        <v>41</v>
      </c>
      <c r="AX601" s="160" t="s">
        <v>85</v>
      </c>
      <c r="AY601" s="162" t="s">
        <v>173</v>
      </c>
    </row>
    <row r="602" spans="2:65" s="160" customFormat="1">
      <c r="B602" s="159"/>
      <c r="D602" s="161" t="s">
        <v>184</v>
      </c>
      <c r="E602" s="162" t="s">
        <v>1</v>
      </c>
      <c r="F602" s="163" t="s">
        <v>571</v>
      </c>
      <c r="H602" s="162" t="s">
        <v>1</v>
      </c>
      <c r="L602" s="159"/>
      <c r="M602" s="164"/>
      <c r="T602" s="165"/>
      <c r="AT602" s="162" t="s">
        <v>184</v>
      </c>
      <c r="AU602" s="162" t="s">
        <v>95</v>
      </c>
      <c r="AV602" s="160" t="s">
        <v>93</v>
      </c>
      <c r="AW602" s="160" t="s">
        <v>41</v>
      </c>
      <c r="AX602" s="160" t="s">
        <v>85</v>
      </c>
      <c r="AY602" s="162" t="s">
        <v>173</v>
      </c>
    </row>
    <row r="603" spans="2:65" s="167" customFormat="1">
      <c r="B603" s="166"/>
      <c r="D603" s="161" t="s">
        <v>184</v>
      </c>
      <c r="E603" s="168" t="s">
        <v>1</v>
      </c>
      <c r="F603" s="169" t="s">
        <v>590</v>
      </c>
      <c r="H603" s="170">
        <v>6.92</v>
      </c>
      <c r="L603" s="166"/>
      <c r="M603" s="171"/>
      <c r="T603" s="172"/>
      <c r="AT603" s="168" t="s">
        <v>184</v>
      </c>
      <c r="AU603" s="168" t="s">
        <v>95</v>
      </c>
      <c r="AV603" s="167" t="s">
        <v>95</v>
      </c>
      <c r="AW603" s="167" t="s">
        <v>41</v>
      </c>
      <c r="AX603" s="167" t="s">
        <v>85</v>
      </c>
      <c r="AY603" s="168" t="s">
        <v>173</v>
      </c>
    </row>
    <row r="604" spans="2:65" s="160" customFormat="1">
      <c r="B604" s="159"/>
      <c r="D604" s="161" t="s">
        <v>184</v>
      </c>
      <c r="E604" s="162" t="s">
        <v>1</v>
      </c>
      <c r="F604" s="163" t="s">
        <v>423</v>
      </c>
      <c r="H604" s="162" t="s">
        <v>1</v>
      </c>
      <c r="L604" s="159"/>
      <c r="M604" s="164"/>
      <c r="T604" s="165"/>
      <c r="AT604" s="162" t="s">
        <v>184</v>
      </c>
      <c r="AU604" s="162" t="s">
        <v>95</v>
      </c>
      <c r="AV604" s="160" t="s">
        <v>93</v>
      </c>
      <c r="AW604" s="160" t="s">
        <v>41</v>
      </c>
      <c r="AX604" s="160" t="s">
        <v>85</v>
      </c>
      <c r="AY604" s="162" t="s">
        <v>173</v>
      </c>
    </row>
    <row r="605" spans="2:65" s="167" customFormat="1">
      <c r="B605" s="166"/>
      <c r="D605" s="161" t="s">
        <v>184</v>
      </c>
      <c r="E605" s="168" t="s">
        <v>1</v>
      </c>
      <c r="F605" s="169" t="s">
        <v>591</v>
      </c>
      <c r="H605" s="170">
        <v>6.2</v>
      </c>
      <c r="L605" s="166"/>
      <c r="M605" s="171"/>
      <c r="T605" s="172"/>
      <c r="AT605" s="168" t="s">
        <v>184</v>
      </c>
      <c r="AU605" s="168" t="s">
        <v>95</v>
      </c>
      <c r="AV605" s="167" t="s">
        <v>95</v>
      </c>
      <c r="AW605" s="167" t="s">
        <v>41</v>
      </c>
      <c r="AX605" s="167" t="s">
        <v>85</v>
      </c>
      <c r="AY605" s="168" t="s">
        <v>173</v>
      </c>
    </row>
    <row r="606" spans="2:65" s="160" customFormat="1">
      <c r="B606" s="159"/>
      <c r="D606" s="161" t="s">
        <v>184</v>
      </c>
      <c r="E606" s="162" t="s">
        <v>1</v>
      </c>
      <c r="F606" s="163" t="s">
        <v>539</v>
      </c>
      <c r="H606" s="162" t="s">
        <v>1</v>
      </c>
      <c r="L606" s="159"/>
      <c r="M606" s="164"/>
      <c r="T606" s="165"/>
      <c r="AT606" s="162" t="s">
        <v>184</v>
      </c>
      <c r="AU606" s="162" t="s">
        <v>95</v>
      </c>
      <c r="AV606" s="160" t="s">
        <v>93</v>
      </c>
      <c r="AW606" s="160" t="s">
        <v>41</v>
      </c>
      <c r="AX606" s="160" t="s">
        <v>85</v>
      </c>
      <c r="AY606" s="162" t="s">
        <v>173</v>
      </c>
    </row>
    <row r="607" spans="2:65" s="167" customFormat="1">
      <c r="B607" s="166"/>
      <c r="D607" s="161" t="s">
        <v>184</v>
      </c>
      <c r="E607" s="168" t="s">
        <v>1</v>
      </c>
      <c r="F607" s="169" t="s">
        <v>592</v>
      </c>
      <c r="H607" s="170">
        <v>13.2</v>
      </c>
      <c r="L607" s="166"/>
      <c r="M607" s="171"/>
      <c r="T607" s="172"/>
      <c r="AT607" s="168" t="s">
        <v>184</v>
      </c>
      <c r="AU607" s="168" t="s">
        <v>95</v>
      </c>
      <c r="AV607" s="167" t="s">
        <v>95</v>
      </c>
      <c r="AW607" s="167" t="s">
        <v>41</v>
      </c>
      <c r="AX607" s="167" t="s">
        <v>85</v>
      </c>
      <c r="AY607" s="168" t="s">
        <v>173</v>
      </c>
    </row>
    <row r="608" spans="2:65" s="160" customFormat="1">
      <c r="B608" s="159"/>
      <c r="D608" s="161" t="s">
        <v>184</v>
      </c>
      <c r="E608" s="162" t="s">
        <v>1</v>
      </c>
      <c r="F608" s="163" t="s">
        <v>593</v>
      </c>
      <c r="H608" s="162" t="s">
        <v>1</v>
      </c>
      <c r="L608" s="159"/>
      <c r="M608" s="164"/>
      <c r="T608" s="165"/>
      <c r="AT608" s="162" t="s">
        <v>184</v>
      </c>
      <c r="AU608" s="162" t="s">
        <v>95</v>
      </c>
      <c r="AV608" s="160" t="s">
        <v>93</v>
      </c>
      <c r="AW608" s="160" t="s">
        <v>41</v>
      </c>
      <c r="AX608" s="160" t="s">
        <v>85</v>
      </c>
      <c r="AY608" s="162" t="s">
        <v>173</v>
      </c>
    </row>
    <row r="609" spans="2:51" s="160" customFormat="1">
      <c r="B609" s="159"/>
      <c r="D609" s="161" t="s">
        <v>184</v>
      </c>
      <c r="E609" s="162" t="s">
        <v>1</v>
      </c>
      <c r="F609" s="163" t="s">
        <v>539</v>
      </c>
      <c r="H609" s="162" t="s">
        <v>1</v>
      </c>
      <c r="L609" s="159"/>
      <c r="M609" s="164"/>
      <c r="T609" s="165"/>
      <c r="AT609" s="162" t="s">
        <v>184</v>
      </c>
      <c r="AU609" s="162" t="s">
        <v>95</v>
      </c>
      <c r="AV609" s="160" t="s">
        <v>93</v>
      </c>
      <c r="AW609" s="160" t="s">
        <v>41</v>
      </c>
      <c r="AX609" s="160" t="s">
        <v>85</v>
      </c>
      <c r="AY609" s="162" t="s">
        <v>173</v>
      </c>
    </row>
    <row r="610" spans="2:51" s="167" customFormat="1">
      <c r="B610" s="166"/>
      <c r="D610" s="161" t="s">
        <v>184</v>
      </c>
      <c r="E610" s="168" t="s">
        <v>1</v>
      </c>
      <c r="F610" s="169" t="s">
        <v>594</v>
      </c>
      <c r="H610" s="170">
        <v>6.6</v>
      </c>
      <c r="L610" s="166"/>
      <c r="M610" s="171"/>
      <c r="T610" s="172"/>
      <c r="AT610" s="168" t="s">
        <v>184</v>
      </c>
      <c r="AU610" s="168" t="s">
        <v>95</v>
      </c>
      <c r="AV610" s="167" t="s">
        <v>95</v>
      </c>
      <c r="AW610" s="167" t="s">
        <v>41</v>
      </c>
      <c r="AX610" s="167" t="s">
        <v>85</v>
      </c>
      <c r="AY610" s="168" t="s">
        <v>173</v>
      </c>
    </row>
    <row r="611" spans="2:51" s="160" customFormat="1">
      <c r="B611" s="159"/>
      <c r="D611" s="161" t="s">
        <v>184</v>
      </c>
      <c r="E611" s="162" t="s">
        <v>1</v>
      </c>
      <c r="F611" s="163" t="s">
        <v>542</v>
      </c>
      <c r="H611" s="162" t="s">
        <v>1</v>
      </c>
      <c r="L611" s="159"/>
      <c r="M611" s="164"/>
      <c r="T611" s="165"/>
      <c r="AT611" s="162" t="s">
        <v>184</v>
      </c>
      <c r="AU611" s="162" t="s">
        <v>95</v>
      </c>
      <c r="AV611" s="160" t="s">
        <v>93</v>
      </c>
      <c r="AW611" s="160" t="s">
        <v>41</v>
      </c>
      <c r="AX611" s="160" t="s">
        <v>85</v>
      </c>
      <c r="AY611" s="162" t="s">
        <v>173</v>
      </c>
    </row>
    <row r="612" spans="2:51" s="167" customFormat="1">
      <c r="B612" s="166"/>
      <c r="D612" s="161" t="s">
        <v>184</v>
      </c>
      <c r="E612" s="168" t="s">
        <v>1</v>
      </c>
      <c r="F612" s="169" t="s">
        <v>595</v>
      </c>
      <c r="H612" s="170">
        <v>7.44</v>
      </c>
      <c r="L612" s="166"/>
      <c r="M612" s="171"/>
      <c r="T612" s="172"/>
      <c r="AT612" s="168" t="s">
        <v>184</v>
      </c>
      <c r="AU612" s="168" t="s">
        <v>95</v>
      </c>
      <c r="AV612" s="167" t="s">
        <v>95</v>
      </c>
      <c r="AW612" s="167" t="s">
        <v>41</v>
      </c>
      <c r="AX612" s="167" t="s">
        <v>85</v>
      </c>
      <c r="AY612" s="168" t="s">
        <v>173</v>
      </c>
    </row>
    <row r="613" spans="2:51" s="160" customFormat="1">
      <c r="B613" s="159"/>
      <c r="D613" s="161" t="s">
        <v>184</v>
      </c>
      <c r="E613" s="162" t="s">
        <v>1</v>
      </c>
      <c r="F613" s="163" t="s">
        <v>544</v>
      </c>
      <c r="H613" s="162" t="s">
        <v>1</v>
      </c>
      <c r="L613" s="159"/>
      <c r="M613" s="164"/>
      <c r="T613" s="165"/>
      <c r="AT613" s="162" t="s">
        <v>184</v>
      </c>
      <c r="AU613" s="162" t="s">
        <v>95</v>
      </c>
      <c r="AV613" s="160" t="s">
        <v>93</v>
      </c>
      <c r="AW613" s="160" t="s">
        <v>41</v>
      </c>
      <c r="AX613" s="160" t="s">
        <v>85</v>
      </c>
      <c r="AY613" s="162" t="s">
        <v>173</v>
      </c>
    </row>
    <row r="614" spans="2:51" s="167" customFormat="1">
      <c r="B614" s="166"/>
      <c r="D614" s="161" t="s">
        <v>184</v>
      </c>
      <c r="E614" s="168" t="s">
        <v>1</v>
      </c>
      <c r="F614" s="169" t="s">
        <v>595</v>
      </c>
      <c r="H614" s="170">
        <v>7.44</v>
      </c>
      <c r="L614" s="166"/>
      <c r="M614" s="171"/>
      <c r="T614" s="172"/>
      <c r="AT614" s="168" t="s">
        <v>184</v>
      </c>
      <c r="AU614" s="168" t="s">
        <v>95</v>
      </c>
      <c r="AV614" s="167" t="s">
        <v>95</v>
      </c>
      <c r="AW614" s="167" t="s">
        <v>41</v>
      </c>
      <c r="AX614" s="167" t="s">
        <v>85</v>
      </c>
      <c r="AY614" s="168" t="s">
        <v>173</v>
      </c>
    </row>
    <row r="615" spans="2:51" s="160" customFormat="1">
      <c r="B615" s="159"/>
      <c r="D615" s="161" t="s">
        <v>184</v>
      </c>
      <c r="E615" s="162" t="s">
        <v>1</v>
      </c>
      <c r="F615" s="163" t="s">
        <v>547</v>
      </c>
      <c r="H615" s="162" t="s">
        <v>1</v>
      </c>
      <c r="L615" s="159"/>
      <c r="M615" s="164"/>
      <c r="T615" s="165"/>
      <c r="AT615" s="162" t="s">
        <v>184</v>
      </c>
      <c r="AU615" s="162" t="s">
        <v>95</v>
      </c>
      <c r="AV615" s="160" t="s">
        <v>93</v>
      </c>
      <c r="AW615" s="160" t="s">
        <v>41</v>
      </c>
      <c r="AX615" s="160" t="s">
        <v>85</v>
      </c>
      <c r="AY615" s="162" t="s">
        <v>173</v>
      </c>
    </row>
    <row r="616" spans="2:51" s="167" customFormat="1">
      <c r="B616" s="166"/>
      <c r="D616" s="161" t="s">
        <v>184</v>
      </c>
      <c r="E616" s="168" t="s">
        <v>1</v>
      </c>
      <c r="F616" s="169" t="s">
        <v>595</v>
      </c>
      <c r="H616" s="170">
        <v>7.44</v>
      </c>
      <c r="L616" s="166"/>
      <c r="M616" s="171"/>
      <c r="T616" s="172"/>
      <c r="AT616" s="168" t="s">
        <v>184</v>
      </c>
      <c r="AU616" s="168" t="s">
        <v>95</v>
      </c>
      <c r="AV616" s="167" t="s">
        <v>95</v>
      </c>
      <c r="AW616" s="167" t="s">
        <v>41</v>
      </c>
      <c r="AX616" s="167" t="s">
        <v>85</v>
      </c>
      <c r="AY616" s="168" t="s">
        <v>173</v>
      </c>
    </row>
    <row r="617" spans="2:51" s="160" customFormat="1">
      <c r="B617" s="159"/>
      <c r="D617" s="161" t="s">
        <v>184</v>
      </c>
      <c r="E617" s="162" t="s">
        <v>1</v>
      </c>
      <c r="F617" s="163" t="s">
        <v>549</v>
      </c>
      <c r="H617" s="162" t="s">
        <v>1</v>
      </c>
      <c r="L617" s="159"/>
      <c r="M617" s="164"/>
      <c r="T617" s="165"/>
      <c r="AT617" s="162" t="s">
        <v>184</v>
      </c>
      <c r="AU617" s="162" t="s">
        <v>95</v>
      </c>
      <c r="AV617" s="160" t="s">
        <v>93</v>
      </c>
      <c r="AW617" s="160" t="s">
        <v>41</v>
      </c>
      <c r="AX617" s="160" t="s">
        <v>85</v>
      </c>
      <c r="AY617" s="162" t="s">
        <v>173</v>
      </c>
    </row>
    <row r="618" spans="2:51" s="167" customFormat="1">
      <c r="B618" s="166"/>
      <c r="D618" s="161" t="s">
        <v>184</v>
      </c>
      <c r="E618" s="168" t="s">
        <v>1</v>
      </c>
      <c r="F618" s="169" t="s">
        <v>595</v>
      </c>
      <c r="H618" s="170">
        <v>7.44</v>
      </c>
      <c r="L618" s="166"/>
      <c r="M618" s="171"/>
      <c r="T618" s="172"/>
      <c r="AT618" s="168" t="s">
        <v>184</v>
      </c>
      <c r="AU618" s="168" t="s">
        <v>95</v>
      </c>
      <c r="AV618" s="167" t="s">
        <v>95</v>
      </c>
      <c r="AW618" s="167" t="s">
        <v>41</v>
      </c>
      <c r="AX618" s="167" t="s">
        <v>85</v>
      </c>
      <c r="AY618" s="168" t="s">
        <v>173</v>
      </c>
    </row>
    <row r="619" spans="2:51" s="160" customFormat="1">
      <c r="B619" s="159"/>
      <c r="D619" s="161" t="s">
        <v>184</v>
      </c>
      <c r="E619" s="162" t="s">
        <v>1</v>
      </c>
      <c r="F619" s="163" t="s">
        <v>551</v>
      </c>
      <c r="H619" s="162" t="s">
        <v>1</v>
      </c>
      <c r="L619" s="159"/>
      <c r="M619" s="164"/>
      <c r="T619" s="165"/>
      <c r="AT619" s="162" t="s">
        <v>184</v>
      </c>
      <c r="AU619" s="162" t="s">
        <v>95</v>
      </c>
      <c r="AV619" s="160" t="s">
        <v>93</v>
      </c>
      <c r="AW619" s="160" t="s">
        <v>41</v>
      </c>
      <c r="AX619" s="160" t="s">
        <v>85</v>
      </c>
      <c r="AY619" s="162" t="s">
        <v>173</v>
      </c>
    </row>
    <row r="620" spans="2:51" s="167" customFormat="1">
      <c r="B620" s="166"/>
      <c r="D620" s="161" t="s">
        <v>184</v>
      </c>
      <c r="E620" s="168" t="s">
        <v>1</v>
      </c>
      <c r="F620" s="169" t="s">
        <v>595</v>
      </c>
      <c r="H620" s="170">
        <v>7.44</v>
      </c>
      <c r="L620" s="166"/>
      <c r="M620" s="171"/>
      <c r="T620" s="172"/>
      <c r="AT620" s="168" t="s">
        <v>184</v>
      </c>
      <c r="AU620" s="168" t="s">
        <v>95</v>
      </c>
      <c r="AV620" s="167" t="s">
        <v>95</v>
      </c>
      <c r="AW620" s="167" t="s">
        <v>41</v>
      </c>
      <c r="AX620" s="167" t="s">
        <v>85</v>
      </c>
      <c r="AY620" s="168" t="s">
        <v>173</v>
      </c>
    </row>
    <row r="621" spans="2:51" s="160" customFormat="1">
      <c r="B621" s="159"/>
      <c r="D621" s="161" t="s">
        <v>184</v>
      </c>
      <c r="E621" s="162" t="s">
        <v>1</v>
      </c>
      <c r="F621" s="163" t="s">
        <v>552</v>
      </c>
      <c r="H621" s="162" t="s">
        <v>1</v>
      </c>
      <c r="L621" s="159"/>
      <c r="M621" s="164"/>
      <c r="T621" s="165"/>
      <c r="AT621" s="162" t="s">
        <v>184</v>
      </c>
      <c r="AU621" s="162" t="s">
        <v>95</v>
      </c>
      <c r="AV621" s="160" t="s">
        <v>93</v>
      </c>
      <c r="AW621" s="160" t="s">
        <v>41</v>
      </c>
      <c r="AX621" s="160" t="s">
        <v>85</v>
      </c>
      <c r="AY621" s="162" t="s">
        <v>173</v>
      </c>
    </row>
    <row r="622" spans="2:51" s="167" customFormat="1">
      <c r="B622" s="166"/>
      <c r="D622" s="161" t="s">
        <v>184</v>
      </c>
      <c r="E622" s="168" t="s">
        <v>1</v>
      </c>
      <c r="F622" s="169" t="s">
        <v>596</v>
      </c>
      <c r="H622" s="170">
        <v>3.43</v>
      </c>
      <c r="L622" s="166"/>
      <c r="M622" s="171"/>
      <c r="T622" s="172"/>
      <c r="AT622" s="168" t="s">
        <v>184</v>
      </c>
      <c r="AU622" s="168" t="s">
        <v>95</v>
      </c>
      <c r="AV622" s="167" t="s">
        <v>95</v>
      </c>
      <c r="AW622" s="167" t="s">
        <v>41</v>
      </c>
      <c r="AX622" s="167" t="s">
        <v>85</v>
      </c>
      <c r="AY622" s="168" t="s">
        <v>173</v>
      </c>
    </row>
    <row r="623" spans="2:51" s="160" customFormat="1">
      <c r="B623" s="159"/>
      <c r="D623" s="161" t="s">
        <v>184</v>
      </c>
      <c r="E623" s="162" t="s">
        <v>1</v>
      </c>
      <c r="F623" s="163" t="s">
        <v>554</v>
      </c>
      <c r="H623" s="162" t="s">
        <v>1</v>
      </c>
      <c r="L623" s="159"/>
      <c r="M623" s="164"/>
      <c r="T623" s="165"/>
      <c r="AT623" s="162" t="s">
        <v>184</v>
      </c>
      <c r="AU623" s="162" t="s">
        <v>95</v>
      </c>
      <c r="AV623" s="160" t="s">
        <v>93</v>
      </c>
      <c r="AW623" s="160" t="s">
        <v>41</v>
      </c>
      <c r="AX623" s="160" t="s">
        <v>85</v>
      </c>
      <c r="AY623" s="162" t="s">
        <v>173</v>
      </c>
    </row>
    <row r="624" spans="2:51" s="167" customFormat="1">
      <c r="B624" s="166"/>
      <c r="D624" s="161" t="s">
        <v>184</v>
      </c>
      <c r="E624" s="168" t="s">
        <v>1</v>
      </c>
      <c r="F624" s="169" t="s">
        <v>596</v>
      </c>
      <c r="H624" s="170">
        <v>3.43</v>
      </c>
      <c r="L624" s="166"/>
      <c r="M624" s="171"/>
      <c r="T624" s="172"/>
      <c r="AT624" s="168" t="s">
        <v>184</v>
      </c>
      <c r="AU624" s="168" t="s">
        <v>95</v>
      </c>
      <c r="AV624" s="167" t="s">
        <v>95</v>
      </c>
      <c r="AW624" s="167" t="s">
        <v>41</v>
      </c>
      <c r="AX624" s="167" t="s">
        <v>85</v>
      </c>
      <c r="AY624" s="168" t="s">
        <v>173</v>
      </c>
    </row>
    <row r="625" spans="2:65" s="160" customFormat="1">
      <c r="B625" s="159"/>
      <c r="D625" s="161" t="s">
        <v>184</v>
      </c>
      <c r="E625" s="162" t="s">
        <v>1</v>
      </c>
      <c r="F625" s="163" t="s">
        <v>557</v>
      </c>
      <c r="H625" s="162" t="s">
        <v>1</v>
      </c>
      <c r="L625" s="159"/>
      <c r="M625" s="164"/>
      <c r="T625" s="165"/>
      <c r="AT625" s="162" t="s">
        <v>184</v>
      </c>
      <c r="AU625" s="162" t="s">
        <v>95</v>
      </c>
      <c r="AV625" s="160" t="s">
        <v>93</v>
      </c>
      <c r="AW625" s="160" t="s">
        <v>41</v>
      </c>
      <c r="AX625" s="160" t="s">
        <v>85</v>
      </c>
      <c r="AY625" s="162" t="s">
        <v>173</v>
      </c>
    </row>
    <row r="626" spans="2:65" s="167" customFormat="1">
      <c r="B626" s="166"/>
      <c r="D626" s="161" t="s">
        <v>184</v>
      </c>
      <c r="E626" s="168" t="s">
        <v>1</v>
      </c>
      <c r="F626" s="169" t="s">
        <v>596</v>
      </c>
      <c r="H626" s="170">
        <v>3.43</v>
      </c>
      <c r="L626" s="166"/>
      <c r="M626" s="171"/>
      <c r="T626" s="172"/>
      <c r="AT626" s="168" t="s">
        <v>184</v>
      </c>
      <c r="AU626" s="168" t="s">
        <v>95</v>
      </c>
      <c r="AV626" s="167" t="s">
        <v>95</v>
      </c>
      <c r="AW626" s="167" t="s">
        <v>41</v>
      </c>
      <c r="AX626" s="167" t="s">
        <v>85</v>
      </c>
      <c r="AY626" s="168" t="s">
        <v>173</v>
      </c>
    </row>
    <row r="627" spans="2:65" s="160" customFormat="1">
      <c r="B627" s="159"/>
      <c r="D627" s="161" t="s">
        <v>184</v>
      </c>
      <c r="E627" s="162" t="s">
        <v>1</v>
      </c>
      <c r="F627" s="163" t="s">
        <v>559</v>
      </c>
      <c r="H627" s="162" t="s">
        <v>1</v>
      </c>
      <c r="L627" s="159"/>
      <c r="M627" s="164"/>
      <c r="T627" s="165"/>
      <c r="AT627" s="162" t="s">
        <v>184</v>
      </c>
      <c r="AU627" s="162" t="s">
        <v>95</v>
      </c>
      <c r="AV627" s="160" t="s">
        <v>93</v>
      </c>
      <c r="AW627" s="160" t="s">
        <v>41</v>
      </c>
      <c r="AX627" s="160" t="s">
        <v>85</v>
      </c>
      <c r="AY627" s="162" t="s">
        <v>173</v>
      </c>
    </row>
    <row r="628" spans="2:65" s="167" customFormat="1">
      <c r="B628" s="166"/>
      <c r="D628" s="161" t="s">
        <v>184</v>
      </c>
      <c r="E628" s="168" t="s">
        <v>1</v>
      </c>
      <c r="F628" s="169" t="s">
        <v>596</v>
      </c>
      <c r="H628" s="170">
        <v>3.43</v>
      </c>
      <c r="L628" s="166"/>
      <c r="M628" s="171"/>
      <c r="T628" s="172"/>
      <c r="AT628" s="168" t="s">
        <v>184</v>
      </c>
      <c r="AU628" s="168" t="s">
        <v>95</v>
      </c>
      <c r="AV628" s="167" t="s">
        <v>95</v>
      </c>
      <c r="AW628" s="167" t="s">
        <v>41</v>
      </c>
      <c r="AX628" s="167" t="s">
        <v>85</v>
      </c>
      <c r="AY628" s="168" t="s">
        <v>173</v>
      </c>
    </row>
    <row r="629" spans="2:65" s="174" customFormat="1">
      <c r="B629" s="173"/>
      <c r="D629" s="161" t="s">
        <v>184</v>
      </c>
      <c r="E629" s="175" t="s">
        <v>1</v>
      </c>
      <c r="F629" s="176" t="s">
        <v>232</v>
      </c>
      <c r="H629" s="177">
        <v>83.84</v>
      </c>
      <c r="L629" s="173"/>
      <c r="M629" s="178"/>
      <c r="T629" s="179"/>
      <c r="AT629" s="175" t="s">
        <v>184</v>
      </c>
      <c r="AU629" s="175" t="s">
        <v>95</v>
      </c>
      <c r="AV629" s="174" t="s">
        <v>180</v>
      </c>
      <c r="AW629" s="174" t="s">
        <v>41</v>
      </c>
      <c r="AX629" s="174" t="s">
        <v>93</v>
      </c>
      <c r="AY629" s="175" t="s">
        <v>173</v>
      </c>
    </row>
    <row r="630" spans="2:65" s="35" customFormat="1" ht="37.9" customHeight="1">
      <c r="B630" s="34"/>
      <c r="C630" s="144" t="s">
        <v>597</v>
      </c>
      <c r="D630" s="144" t="s">
        <v>175</v>
      </c>
      <c r="E630" s="145" t="s">
        <v>598</v>
      </c>
      <c r="F630" s="146" t="s">
        <v>599</v>
      </c>
      <c r="G630" s="147" t="s">
        <v>270</v>
      </c>
      <c r="H630" s="148">
        <v>2.4</v>
      </c>
      <c r="I630" s="3"/>
      <c r="J630" s="149">
        <f>ROUND(I630*H630,2)</f>
        <v>0</v>
      </c>
      <c r="K630" s="146" t="s">
        <v>179</v>
      </c>
      <c r="L630" s="34"/>
      <c r="M630" s="150" t="s">
        <v>1</v>
      </c>
      <c r="N630" s="151" t="s">
        <v>50</v>
      </c>
      <c r="P630" s="152">
        <f>O630*H630</f>
        <v>0</v>
      </c>
      <c r="Q630" s="152">
        <v>6.4519999999999994E-2</v>
      </c>
      <c r="R630" s="152">
        <f>Q630*H630</f>
        <v>0.15484799999999999</v>
      </c>
      <c r="S630" s="152">
        <v>0</v>
      </c>
      <c r="T630" s="153">
        <f>S630*H630</f>
        <v>0</v>
      </c>
      <c r="AR630" s="154" t="s">
        <v>180</v>
      </c>
      <c r="AT630" s="154" t="s">
        <v>175</v>
      </c>
      <c r="AU630" s="154" t="s">
        <v>95</v>
      </c>
      <c r="AY630" s="20" t="s">
        <v>173</v>
      </c>
      <c r="BE630" s="155">
        <f>IF(N630="základní",J630,0)</f>
        <v>0</v>
      </c>
      <c r="BF630" s="155">
        <f>IF(N630="snížená",J630,0)</f>
        <v>0</v>
      </c>
      <c r="BG630" s="155">
        <f>IF(N630="zákl. přenesená",J630,0)</f>
        <v>0</v>
      </c>
      <c r="BH630" s="155">
        <f>IF(N630="sníž. přenesená",J630,0)</f>
        <v>0</v>
      </c>
      <c r="BI630" s="155">
        <f>IF(N630="nulová",J630,0)</f>
        <v>0</v>
      </c>
      <c r="BJ630" s="20" t="s">
        <v>93</v>
      </c>
      <c r="BK630" s="155">
        <f>ROUND(I630*H630,2)</f>
        <v>0</v>
      </c>
      <c r="BL630" s="20" t="s">
        <v>180</v>
      </c>
      <c r="BM630" s="154" t="s">
        <v>600</v>
      </c>
    </row>
    <row r="631" spans="2:65" s="35" customFormat="1">
      <c r="B631" s="34"/>
      <c r="D631" s="156" t="s">
        <v>182</v>
      </c>
      <c r="F631" s="157" t="s">
        <v>601</v>
      </c>
      <c r="L631" s="34"/>
      <c r="M631" s="158"/>
      <c r="T631" s="62"/>
      <c r="AT631" s="20" t="s">
        <v>182</v>
      </c>
      <c r="AU631" s="20" t="s">
        <v>95</v>
      </c>
    </row>
    <row r="632" spans="2:65" s="160" customFormat="1">
      <c r="B632" s="159"/>
      <c r="D632" s="161" t="s">
        <v>184</v>
      </c>
      <c r="E632" s="162" t="s">
        <v>1</v>
      </c>
      <c r="F632" s="163" t="s">
        <v>602</v>
      </c>
      <c r="H632" s="162" t="s">
        <v>1</v>
      </c>
      <c r="L632" s="159"/>
      <c r="M632" s="164"/>
      <c r="T632" s="165"/>
      <c r="AT632" s="162" t="s">
        <v>184</v>
      </c>
      <c r="AU632" s="162" t="s">
        <v>95</v>
      </c>
      <c r="AV632" s="160" t="s">
        <v>93</v>
      </c>
      <c r="AW632" s="160" t="s">
        <v>41</v>
      </c>
      <c r="AX632" s="160" t="s">
        <v>85</v>
      </c>
      <c r="AY632" s="162" t="s">
        <v>173</v>
      </c>
    </row>
    <row r="633" spans="2:65" s="167" customFormat="1">
      <c r="B633" s="166"/>
      <c r="D633" s="161" t="s">
        <v>184</v>
      </c>
      <c r="E633" s="168" t="s">
        <v>1</v>
      </c>
      <c r="F633" s="169" t="s">
        <v>603</v>
      </c>
      <c r="H633" s="170">
        <v>2.4</v>
      </c>
      <c r="L633" s="166"/>
      <c r="M633" s="171"/>
      <c r="T633" s="172"/>
      <c r="AT633" s="168" t="s">
        <v>184</v>
      </c>
      <c r="AU633" s="168" t="s">
        <v>95</v>
      </c>
      <c r="AV633" s="167" t="s">
        <v>95</v>
      </c>
      <c r="AW633" s="167" t="s">
        <v>41</v>
      </c>
      <c r="AX633" s="167" t="s">
        <v>85</v>
      </c>
      <c r="AY633" s="168" t="s">
        <v>173</v>
      </c>
    </row>
    <row r="634" spans="2:65" s="174" customFormat="1">
      <c r="B634" s="173"/>
      <c r="D634" s="161" t="s">
        <v>184</v>
      </c>
      <c r="E634" s="175" t="s">
        <v>1</v>
      </c>
      <c r="F634" s="176" t="s">
        <v>232</v>
      </c>
      <c r="H634" s="177">
        <v>2.4</v>
      </c>
      <c r="L634" s="173"/>
      <c r="M634" s="178"/>
      <c r="T634" s="179"/>
      <c r="AT634" s="175" t="s">
        <v>184</v>
      </c>
      <c r="AU634" s="175" t="s">
        <v>95</v>
      </c>
      <c r="AV634" s="174" t="s">
        <v>180</v>
      </c>
      <c r="AW634" s="174" t="s">
        <v>41</v>
      </c>
      <c r="AX634" s="174" t="s">
        <v>93</v>
      </c>
      <c r="AY634" s="175" t="s">
        <v>173</v>
      </c>
    </row>
    <row r="635" spans="2:65" s="35" customFormat="1" ht="37.9" customHeight="1">
      <c r="B635" s="34"/>
      <c r="C635" s="144" t="s">
        <v>604</v>
      </c>
      <c r="D635" s="144" t="s">
        <v>175</v>
      </c>
      <c r="E635" s="145" t="s">
        <v>605</v>
      </c>
      <c r="F635" s="146" t="s">
        <v>606</v>
      </c>
      <c r="G635" s="147" t="s">
        <v>270</v>
      </c>
      <c r="H635" s="148">
        <v>6</v>
      </c>
      <c r="I635" s="3"/>
      <c r="J635" s="149">
        <f>ROUND(I635*H635,2)</f>
        <v>0</v>
      </c>
      <c r="K635" s="146" t="s">
        <v>179</v>
      </c>
      <c r="L635" s="34"/>
      <c r="M635" s="150" t="s">
        <v>1</v>
      </c>
      <c r="N635" s="151" t="s">
        <v>50</v>
      </c>
      <c r="P635" s="152">
        <f>O635*H635</f>
        <v>0</v>
      </c>
      <c r="Q635" s="152">
        <v>8.3409999999999998E-2</v>
      </c>
      <c r="R635" s="152">
        <f>Q635*H635</f>
        <v>0.50046000000000002</v>
      </c>
      <c r="S635" s="152">
        <v>0</v>
      </c>
      <c r="T635" s="153">
        <f>S635*H635</f>
        <v>0</v>
      </c>
      <c r="AR635" s="154" t="s">
        <v>180</v>
      </c>
      <c r="AT635" s="154" t="s">
        <v>175</v>
      </c>
      <c r="AU635" s="154" t="s">
        <v>95</v>
      </c>
      <c r="AY635" s="20" t="s">
        <v>173</v>
      </c>
      <c r="BE635" s="155">
        <f>IF(N635="základní",J635,0)</f>
        <v>0</v>
      </c>
      <c r="BF635" s="155">
        <f>IF(N635="snížená",J635,0)</f>
        <v>0</v>
      </c>
      <c r="BG635" s="155">
        <f>IF(N635="zákl. přenesená",J635,0)</f>
        <v>0</v>
      </c>
      <c r="BH635" s="155">
        <f>IF(N635="sníž. přenesená",J635,0)</f>
        <v>0</v>
      </c>
      <c r="BI635" s="155">
        <f>IF(N635="nulová",J635,0)</f>
        <v>0</v>
      </c>
      <c r="BJ635" s="20" t="s">
        <v>93</v>
      </c>
      <c r="BK635" s="155">
        <f>ROUND(I635*H635,2)</f>
        <v>0</v>
      </c>
      <c r="BL635" s="20" t="s">
        <v>180</v>
      </c>
      <c r="BM635" s="154" t="s">
        <v>607</v>
      </c>
    </row>
    <row r="636" spans="2:65" s="35" customFormat="1">
      <c r="B636" s="34"/>
      <c r="D636" s="156" t="s">
        <v>182</v>
      </c>
      <c r="F636" s="157" t="s">
        <v>608</v>
      </c>
      <c r="L636" s="34"/>
      <c r="M636" s="158"/>
      <c r="T636" s="62"/>
      <c r="AT636" s="20" t="s">
        <v>182</v>
      </c>
      <c r="AU636" s="20" t="s">
        <v>95</v>
      </c>
    </row>
    <row r="637" spans="2:65" s="160" customFormat="1">
      <c r="B637" s="159"/>
      <c r="D637" s="161" t="s">
        <v>184</v>
      </c>
      <c r="E637" s="162" t="s">
        <v>1</v>
      </c>
      <c r="F637" s="163" t="s">
        <v>609</v>
      </c>
      <c r="H637" s="162" t="s">
        <v>1</v>
      </c>
      <c r="L637" s="159"/>
      <c r="M637" s="164"/>
      <c r="T637" s="165"/>
      <c r="AT637" s="162" t="s">
        <v>184</v>
      </c>
      <c r="AU637" s="162" t="s">
        <v>95</v>
      </c>
      <c r="AV637" s="160" t="s">
        <v>93</v>
      </c>
      <c r="AW637" s="160" t="s">
        <v>41</v>
      </c>
      <c r="AX637" s="160" t="s">
        <v>85</v>
      </c>
      <c r="AY637" s="162" t="s">
        <v>173</v>
      </c>
    </row>
    <row r="638" spans="2:65" s="167" customFormat="1">
      <c r="B638" s="166"/>
      <c r="D638" s="161" t="s">
        <v>184</v>
      </c>
      <c r="E638" s="168" t="s">
        <v>1</v>
      </c>
      <c r="F638" s="169" t="s">
        <v>610</v>
      </c>
      <c r="H638" s="170">
        <v>1.8</v>
      </c>
      <c r="L638" s="166"/>
      <c r="M638" s="171"/>
      <c r="T638" s="172"/>
      <c r="AT638" s="168" t="s">
        <v>184</v>
      </c>
      <c r="AU638" s="168" t="s">
        <v>95</v>
      </c>
      <c r="AV638" s="167" t="s">
        <v>95</v>
      </c>
      <c r="AW638" s="167" t="s">
        <v>41</v>
      </c>
      <c r="AX638" s="167" t="s">
        <v>85</v>
      </c>
      <c r="AY638" s="168" t="s">
        <v>173</v>
      </c>
    </row>
    <row r="639" spans="2:65" s="160" customFormat="1">
      <c r="B639" s="159"/>
      <c r="D639" s="161" t="s">
        <v>184</v>
      </c>
      <c r="E639" s="162" t="s">
        <v>1</v>
      </c>
      <c r="F639" s="163" t="s">
        <v>611</v>
      </c>
      <c r="H639" s="162" t="s">
        <v>1</v>
      </c>
      <c r="L639" s="159"/>
      <c r="M639" s="164"/>
      <c r="T639" s="165"/>
      <c r="AT639" s="162" t="s">
        <v>184</v>
      </c>
      <c r="AU639" s="162" t="s">
        <v>95</v>
      </c>
      <c r="AV639" s="160" t="s">
        <v>93</v>
      </c>
      <c r="AW639" s="160" t="s">
        <v>41</v>
      </c>
      <c r="AX639" s="160" t="s">
        <v>85</v>
      </c>
      <c r="AY639" s="162" t="s">
        <v>173</v>
      </c>
    </row>
    <row r="640" spans="2:65" s="167" customFormat="1">
      <c r="B640" s="166"/>
      <c r="D640" s="161" t="s">
        <v>184</v>
      </c>
      <c r="E640" s="168" t="s">
        <v>1</v>
      </c>
      <c r="F640" s="169" t="s">
        <v>612</v>
      </c>
      <c r="H640" s="170">
        <v>1.35</v>
      </c>
      <c r="L640" s="166"/>
      <c r="M640" s="171"/>
      <c r="T640" s="172"/>
      <c r="AT640" s="168" t="s">
        <v>184</v>
      </c>
      <c r="AU640" s="168" t="s">
        <v>95</v>
      </c>
      <c r="AV640" s="167" t="s">
        <v>95</v>
      </c>
      <c r="AW640" s="167" t="s">
        <v>41</v>
      </c>
      <c r="AX640" s="167" t="s">
        <v>85</v>
      </c>
      <c r="AY640" s="168" t="s">
        <v>173</v>
      </c>
    </row>
    <row r="641" spans="2:65" s="160" customFormat="1">
      <c r="B641" s="159"/>
      <c r="D641" s="161" t="s">
        <v>184</v>
      </c>
      <c r="E641" s="162" t="s">
        <v>1</v>
      </c>
      <c r="F641" s="163" t="s">
        <v>426</v>
      </c>
      <c r="H641" s="162" t="s">
        <v>1</v>
      </c>
      <c r="L641" s="159"/>
      <c r="M641" s="164"/>
      <c r="T641" s="165"/>
      <c r="AT641" s="162" t="s">
        <v>184</v>
      </c>
      <c r="AU641" s="162" t="s">
        <v>95</v>
      </c>
      <c r="AV641" s="160" t="s">
        <v>93</v>
      </c>
      <c r="AW641" s="160" t="s">
        <v>41</v>
      </c>
      <c r="AX641" s="160" t="s">
        <v>85</v>
      </c>
      <c r="AY641" s="162" t="s">
        <v>173</v>
      </c>
    </row>
    <row r="642" spans="2:65" s="167" customFormat="1">
      <c r="B642" s="166"/>
      <c r="D642" s="161" t="s">
        <v>184</v>
      </c>
      <c r="E642" s="168" t="s">
        <v>1</v>
      </c>
      <c r="F642" s="169" t="s">
        <v>613</v>
      </c>
      <c r="H642" s="170">
        <v>1.425</v>
      </c>
      <c r="L642" s="166"/>
      <c r="M642" s="171"/>
      <c r="T642" s="172"/>
      <c r="AT642" s="168" t="s">
        <v>184</v>
      </c>
      <c r="AU642" s="168" t="s">
        <v>95</v>
      </c>
      <c r="AV642" s="167" t="s">
        <v>95</v>
      </c>
      <c r="AW642" s="167" t="s">
        <v>41</v>
      </c>
      <c r="AX642" s="167" t="s">
        <v>85</v>
      </c>
      <c r="AY642" s="168" t="s">
        <v>173</v>
      </c>
    </row>
    <row r="643" spans="2:65" s="160" customFormat="1">
      <c r="B643" s="159"/>
      <c r="D643" s="161" t="s">
        <v>184</v>
      </c>
      <c r="E643" s="162" t="s">
        <v>1</v>
      </c>
      <c r="F643" s="163" t="s">
        <v>614</v>
      </c>
      <c r="H643" s="162" t="s">
        <v>1</v>
      </c>
      <c r="L643" s="159"/>
      <c r="M643" s="164"/>
      <c r="T643" s="165"/>
      <c r="AT643" s="162" t="s">
        <v>184</v>
      </c>
      <c r="AU643" s="162" t="s">
        <v>95</v>
      </c>
      <c r="AV643" s="160" t="s">
        <v>93</v>
      </c>
      <c r="AW643" s="160" t="s">
        <v>41</v>
      </c>
      <c r="AX643" s="160" t="s">
        <v>85</v>
      </c>
      <c r="AY643" s="162" t="s">
        <v>173</v>
      </c>
    </row>
    <row r="644" spans="2:65" s="167" customFormat="1">
      <c r="B644" s="166"/>
      <c r="D644" s="161" t="s">
        <v>184</v>
      </c>
      <c r="E644" s="168" t="s">
        <v>1</v>
      </c>
      <c r="F644" s="169" t="s">
        <v>613</v>
      </c>
      <c r="H644" s="170">
        <v>1.425</v>
      </c>
      <c r="L644" s="166"/>
      <c r="M644" s="171"/>
      <c r="T644" s="172"/>
      <c r="AT644" s="168" t="s">
        <v>184</v>
      </c>
      <c r="AU644" s="168" t="s">
        <v>95</v>
      </c>
      <c r="AV644" s="167" t="s">
        <v>95</v>
      </c>
      <c r="AW644" s="167" t="s">
        <v>41</v>
      </c>
      <c r="AX644" s="167" t="s">
        <v>85</v>
      </c>
      <c r="AY644" s="168" t="s">
        <v>173</v>
      </c>
    </row>
    <row r="645" spans="2:65" s="174" customFormat="1">
      <c r="B645" s="173"/>
      <c r="D645" s="161" t="s">
        <v>184</v>
      </c>
      <c r="E645" s="175" t="s">
        <v>1</v>
      </c>
      <c r="F645" s="176" t="s">
        <v>232</v>
      </c>
      <c r="H645" s="177">
        <v>6</v>
      </c>
      <c r="L645" s="173"/>
      <c r="M645" s="178"/>
      <c r="T645" s="179"/>
      <c r="AT645" s="175" t="s">
        <v>184</v>
      </c>
      <c r="AU645" s="175" t="s">
        <v>95</v>
      </c>
      <c r="AV645" s="174" t="s">
        <v>180</v>
      </c>
      <c r="AW645" s="174" t="s">
        <v>41</v>
      </c>
      <c r="AX645" s="174" t="s">
        <v>93</v>
      </c>
      <c r="AY645" s="175" t="s">
        <v>173</v>
      </c>
    </row>
    <row r="646" spans="2:65" s="35" customFormat="1" ht="49.15" customHeight="1">
      <c r="B646" s="34"/>
      <c r="C646" s="144" t="s">
        <v>615</v>
      </c>
      <c r="D646" s="144" t="s">
        <v>175</v>
      </c>
      <c r="E646" s="145" t="s">
        <v>616</v>
      </c>
      <c r="F646" s="146" t="s">
        <v>617</v>
      </c>
      <c r="G646" s="147" t="s">
        <v>270</v>
      </c>
      <c r="H646" s="148">
        <v>10.117000000000001</v>
      </c>
      <c r="I646" s="3"/>
      <c r="J646" s="149">
        <f>ROUND(I646*H646,2)</f>
        <v>0</v>
      </c>
      <c r="K646" s="146" t="s">
        <v>179</v>
      </c>
      <c r="L646" s="34"/>
      <c r="M646" s="150" t="s">
        <v>1</v>
      </c>
      <c r="N646" s="151" t="s">
        <v>50</v>
      </c>
      <c r="P646" s="152">
        <f>O646*H646</f>
        <v>0</v>
      </c>
      <c r="Q646" s="152">
        <v>0</v>
      </c>
      <c r="R646" s="152">
        <f>Q646*H646</f>
        <v>0</v>
      </c>
      <c r="S646" s="152">
        <v>5.5E-2</v>
      </c>
      <c r="T646" s="153">
        <f>S646*H646</f>
        <v>0.55643500000000001</v>
      </c>
      <c r="AR646" s="154" t="s">
        <v>180</v>
      </c>
      <c r="AT646" s="154" t="s">
        <v>175</v>
      </c>
      <c r="AU646" s="154" t="s">
        <v>95</v>
      </c>
      <c r="AY646" s="20" t="s">
        <v>173</v>
      </c>
      <c r="BE646" s="155">
        <f>IF(N646="základní",J646,0)</f>
        <v>0</v>
      </c>
      <c r="BF646" s="155">
        <f>IF(N646="snížená",J646,0)</f>
        <v>0</v>
      </c>
      <c r="BG646" s="155">
        <f>IF(N646="zákl. přenesená",J646,0)</f>
        <v>0</v>
      </c>
      <c r="BH646" s="155">
        <f>IF(N646="sníž. přenesená",J646,0)</f>
        <v>0</v>
      </c>
      <c r="BI646" s="155">
        <f>IF(N646="nulová",J646,0)</f>
        <v>0</v>
      </c>
      <c r="BJ646" s="20" t="s">
        <v>93</v>
      </c>
      <c r="BK646" s="155">
        <f>ROUND(I646*H646,2)</f>
        <v>0</v>
      </c>
      <c r="BL646" s="20" t="s">
        <v>180</v>
      </c>
      <c r="BM646" s="154" t="s">
        <v>618</v>
      </c>
    </row>
    <row r="647" spans="2:65" s="35" customFormat="1">
      <c r="B647" s="34"/>
      <c r="D647" s="156" t="s">
        <v>182</v>
      </c>
      <c r="F647" s="157" t="s">
        <v>619</v>
      </c>
      <c r="L647" s="34"/>
      <c r="M647" s="158"/>
      <c r="T647" s="62"/>
      <c r="AT647" s="20" t="s">
        <v>182</v>
      </c>
      <c r="AU647" s="20" t="s">
        <v>95</v>
      </c>
    </row>
    <row r="648" spans="2:65" s="160" customFormat="1">
      <c r="B648" s="159"/>
      <c r="D648" s="161" t="s">
        <v>184</v>
      </c>
      <c r="E648" s="162" t="s">
        <v>1</v>
      </c>
      <c r="F648" s="163" t="s">
        <v>390</v>
      </c>
      <c r="H648" s="162" t="s">
        <v>1</v>
      </c>
      <c r="L648" s="159"/>
      <c r="M648" s="164"/>
      <c r="T648" s="165"/>
      <c r="AT648" s="162" t="s">
        <v>184</v>
      </c>
      <c r="AU648" s="162" t="s">
        <v>95</v>
      </c>
      <c r="AV648" s="160" t="s">
        <v>93</v>
      </c>
      <c r="AW648" s="160" t="s">
        <v>41</v>
      </c>
      <c r="AX648" s="160" t="s">
        <v>85</v>
      </c>
      <c r="AY648" s="162" t="s">
        <v>173</v>
      </c>
    </row>
    <row r="649" spans="2:65" s="160" customFormat="1">
      <c r="B649" s="159"/>
      <c r="D649" s="161" t="s">
        <v>184</v>
      </c>
      <c r="E649" s="162" t="s">
        <v>1</v>
      </c>
      <c r="F649" s="163" t="s">
        <v>396</v>
      </c>
      <c r="H649" s="162" t="s">
        <v>1</v>
      </c>
      <c r="L649" s="159"/>
      <c r="M649" s="164"/>
      <c r="T649" s="165"/>
      <c r="AT649" s="162" t="s">
        <v>184</v>
      </c>
      <c r="AU649" s="162" t="s">
        <v>95</v>
      </c>
      <c r="AV649" s="160" t="s">
        <v>93</v>
      </c>
      <c r="AW649" s="160" t="s">
        <v>41</v>
      </c>
      <c r="AX649" s="160" t="s">
        <v>85</v>
      </c>
      <c r="AY649" s="162" t="s">
        <v>173</v>
      </c>
    </row>
    <row r="650" spans="2:65" s="160" customFormat="1">
      <c r="B650" s="159"/>
      <c r="D650" s="161" t="s">
        <v>184</v>
      </c>
      <c r="E650" s="162" t="s">
        <v>1</v>
      </c>
      <c r="F650" s="163" t="s">
        <v>620</v>
      </c>
      <c r="H650" s="162" t="s">
        <v>1</v>
      </c>
      <c r="L650" s="159"/>
      <c r="M650" s="164"/>
      <c r="T650" s="165"/>
      <c r="AT650" s="162" t="s">
        <v>184</v>
      </c>
      <c r="AU650" s="162" t="s">
        <v>95</v>
      </c>
      <c r="AV650" s="160" t="s">
        <v>93</v>
      </c>
      <c r="AW650" s="160" t="s">
        <v>41</v>
      </c>
      <c r="AX650" s="160" t="s">
        <v>85</v>
      </c>
      <c r="AY650" s="162" t="s">
        <v>173</v>
      </c>
    </row>
    <row r="651" spans="2:65" s="167" customFormat="1">
      <c r="B651" s="166"/>
      <c r="D651" s="161" t="s">
        <v>184</v>
      </c>
      <c r="E651" s="168" t="s">
        <v>1</v>
      </c>
      <c r="F651" s="169" t="s">
        <v>621</v>
      </c>
      <c r="H651" s="170">
        <v>3.1080000000000001</v>
      </c>
      <c r="L651" s="166"/>
      <c r="M651" s="171"/>
      <c r="T651" s="172"/>
      <c r="AT651" s="168" t="s">
        <v>184</v>
      </c>
      <c r="AU651" s="168" t="s">
        <v>95</v>
      </c>
      <c r="AV651" s="167" t="s">
        <v>95</v>
      </c>
      <c r="AW651" s="167" t="s">
        <v>41</v>
      </c>
      <c r="AX651" s="167" t="s">
        <v>85</v>
      </c>
      <c r="AY651" s="168" t="s">
        <v>173</v>
      </c>
    </row>
    <row r="652" spans="2:65" s="160" customFormat="1">
      <c r="B652" s="159"/>
      <c r="D652" s="161" t="s">
        <v>184</v>
      </c>
      <c r="E652" s="162" t="s">
        <v>1</v>
      </c>
      <c r="F652" s="163" t="s">
        <v>622</v>
      </c>
      <c r="H652" s="162" t="s">
        <v>1</v>
      </c>
      <c r="L652" s="159"/>
      <c r="M652" s="164"/>
      <c r="T652" s="165"/>
      <c r="AT652" s="162" t="s">
        <v>184</v>
      </c>
      <c r="AU652" s="162" t="s">
        <v>95</v>
      </c>
      <c r="AV652" s="160" t="s">
        <v>93</v>
      </c>
      <c r="AW652" s="160" t="s">
        <v>41</v>
      </c>
      <c r="AX652" s="160" t="s">
        <v>85</v>
      </c>
      <c r="AY652" s="162" t="s">
        <v>173</v>
      </c>
    </row>
    <row r="653" spans="2:65" s="167" customFormat="1">
      <c r="B653" s="166"/>
      <c r="D653" s="161" t="s">
        <v>184</v>
      </c>
      <c r="E653" s="168" t="s">
        <v>1</v>
      </c>
      <c r="F653" s="169" t="s">
        <v>623</v>
      </c>
      <c r="H653" s="170">
        <v>3.875</v>
      </c>
      <c r="L653" s="166"/>
      <c r="M653" s="171"/>
      <c r="T653" s="172"/>
      <c r="AT653" s="168" t="s">
        <v>184</v>
      </c>
      <c r="AU653" s="168" t="s">
        <v>95</v>
      </c>
      <c r="AV653" s="167" t="s">
        <v>95</v>
      </c>
      <c r="AW653" s="167" t="s">
        <v>41</v>
      </c>
      <c r="AX653" s="167" t="s">
        <v>85</v>
      </c>
      <c r="AY653" s="168" t="s">
        <v>173</v>
      </c>
    </row>
    <row r="654" spans="2:65" s="160" customFormat="1">
      <c r="B654" s="159"/>
      <c r="D654" s="161" t="s">
        <v>184</v>
      </c>
      <c r="E654" s="162" t="s">
        <v>1</v>
      </c>
      <c r="F654" s="163" t="s">
        <v>624</v>
      </c>
      <c r="H654" s="162" t="s">
        <v>1</v>
      </c>
      <c r="L654" s="159"/>
      <c r="M654" s="164"/>
      <c r="T654" s="165"/>
      <c r="AT654" s="162" t="s">
        <v>184</v>
      </c>
      <c r="AU654" s="162" t="s">
        <v>95</v>
      </c>
      <c r="AV654" s="160" t="s">
        <v>93</v>
      </c>
      <c r="AW654" s="160" t="s">
        <v>41</v>
      </c>
      <c r="AX654" s="160" t="s">
        <v>85</v>
      </c>
      <c r="AY654" s="162" t="s">
        <v>173</v>
      </c>
    </row>
    <row r="655" spans="2:65" s="160" customFormat="1">
      <c r="B655" s="159"/>
      <c r="D655" s="161" t="s">
        <v>184</v>
      </c>
      <c r="E655" s="162" t="s">
        <v>1</v>
      </c>
      <c r="F655" s="163" t="s">
        <v>620</v>
      </c>
      <c r="H655" s="162" t="s">
        <v>1</v>
      </c>
      <c r="L655" s="159"/>
      <c r="M655" s="164"/>
      <c r="T655" s="165"/>
      <c r="AT655" s="162" t="s">
        <v>184</v>
      </c>
      <c r="AU655" s="162" t="s">
        <v>95</v>
      </c>
      <c r="AV655" s="160" t="s">
        <v>93</v>
      </c>
      <c r="AW655" s="160" t="s">
        <v>41</v>
      </c>
      <c r="AX655" s="160" t="s">
        <v>85</v>
      </c>
      <c r="AY655" s="162" t="s">
        <v>173</v>
      </c>
    </row>
    <row r="656" spans="2:65" s="167" customFormat="1">
      <c r="B656" s="166"/>
      <c r="D656" s="161" t="s">
        <v>184</v>
      </c>
      <c r="E656" s="168" t="s">
        <v>1</v>
      </c>
      <c r="F656" s="169" t="s">
        <v>625</v>
      </c>
      <c r="H656" s="170">
        <v>3.1339999999999999</v>
      </c>
      <c r="L656" s="166"/>
      <c r="M656" s="171"/>
      <c r="T656" s="172"/>
      <c r="AT656" s="168" t="s">
        <v>184</v>
      </c>
      <c r="AU656" s="168" t="s">
        <v>95</v>
      </c>
      <c r="AV656" s="167" t="s">
        <v>95</v>
      </c>
      <c r="AW656" s="167" t="s">
        <v>41</v>
      </c>
      <c r="AX656" s="167" t="s">
        <v>85</v>
      </c>
      <c r="AY656" s="168" t="s">
        <v>173</v>
      </c>
    </row>
    <row r="657" spans="2:65" s="174" customFormat="1">
      <c r="B657" s="173"/>
      <c r="D657" s="161" t="s">
        <v>184</v>
      </c>
      <c r="E657" s="175" t="s">
        <v>1</v>
      </c>
      <c r="F657" s="176" t="s">
        <v>232</v>
      </c>
      <c r="H657" s="177">
        <v>10.117000000000001</v>
      </c>
      <c r="L657" s="173"/>
      <c r="M657" s="178"/>
      <c r="T657" s="179"/>
      <c r="AT657" s="175" t="s">
        <v>184</v>
      </c>
      <c r="AU657" s="175" t="s">
        <v>95</v>
      </c>
      <c r="AV657" s="174" t="s">
        <v>180</v>
      </c>
      <c r="AW657" s="174" t="s">
        <v>41</v>
      </c>
      <c r="AX657" s="174" t="s">
        <v>93</v>
      </c>
      <c r="AY657" s="175" t="s">
        <v>173</v>
      </c>
    </row>
    <row r="658" spans="2:65" s="35" customFormat="1" ht="37.9" customHeight="1">
      <c r="B658" s="34"/>
      <c r="C658" s="144" t="s">
        <v>626</v>
      </c>
      <c r="D658" s="144" t="s">
        <v>175</v>
      </c>
      <c r="E658" s="145" t="s">
        <v>627</v>
      </c>
      <c r="F658" s="146" t="s">
        <v>628</v>
      </c>
      <c r="G658" s="147" t="s">
        <v>586</v>
      </c>
      <c r="H658" s="148">
        <v>44.9</v>
      </c>
      <c r="I658" s="3"/>
      <c r="J658" s="149">
        <f>ROUND(I658*H658,2)</f>
        <v>0</v>
      </c>
      <c r="K658" s="146" t="s">
        <v>179</v>
      </c>
      <c r="L658" s="34"/>
      <c r="M658" s="150" t="s">
        <v>1</v>
      </c>
      <c r="N658" s="151" t="s">
        <v>50</v>
      </c>
      <c r="P658" s="152">
        <f>O658*H658</f>
        <v>0</v>
      </c>
      <c r="Q658" s="152">
        <v>0</v>
      </c>
      <c r="R658" s="152">
        <f>Q658*H658</f>
        <v>0</v>
      </c>
      <c r="S658" s="152">
        <v>1.9E-2</v>
      </c>
      <c r="T658" s="153">
        <f>S658*H658</f>
        <v>0.85309999999999997</v>
      </c>
      <c r="AR658" s="154" t="s">
        <v>180</v>
      </c>
      <c r="AT658" s="154" t="s">
        <v>175</v>
      </c>
      <c r="AU658" s="154" t="s">
        <v>95</v>
      </c>
      <c r="AY658" s="20" t="s">
        <v>173</v>
      </c>
      <c r="BE658" s="155">
        <f>IF(N658="základní",J658,0)</f>
        <v>0</v>
      </c>
      <c r="BF658" s="155">
        <f>IF(N658="snížená",J658,0)</f>
        <v>0</v>
      </c>
      <c r="BG658" s="155">
        <f>IF(N658="zákl. přenesená",J658,0)</f>
        <v>0</v>
      </c>
      <c r="BH658" s="155">
        <f>IF(N658="sníž. přenesená",J658,0)</f>
        <v>0</v>
      </c>
      <c r="BI658" s="155">
        <f>IF(N658="nulová",J658,0)</f>
        <v>0</v>
      </c>
      <c r="BJ658" s="20" t="s">
        <v>93</v>
      </c>
      <c r="BK658" s="155">
        <f>ROUND(I658*H658,2)</f>
        <v>0</v>
      </c>
      <c r="BL658" s="20" t="s">
        <v>180</v>
      </c>
      <c r="BM658" s="154" t="s">
        <v>629</v>
      </c>
    </row>
    <row r="659" spans="2:65" s="35" customFormat="1">
      <c r="B659" s="34"/>
      <c r="D659" s="156" t="s">
        <v>182</v>
      </c>
      <c r="F659" s="157" t="s">
        <v>630</v>
      </c>
      <c r="L659" s="34"/>
      <c r="M659" s="158"/>
      <c r="T659" s="62"/>
      <c r="AT659" s="20" t="s">
        <v>182</v>
      </c>
      <c r="AU659" s="20" t="s">
        <v>95</v>
      </c>
    </row>
    <row r="660" spans="2:65" s="160" customFormat="1">
      <c r="B660" s="159"/>
      <c r="D660" s="161" t="s">
        <v>184</v>
      </c>
      <c r="E660" s="162" t="s">
        <v>1</v>
      </c>
      <c r="F660" s="163" t="s">
        <v>390</v>
      </c>
      <c r="H660" s="162" t="s">
        <v>1</v>
      </c>
      <c r="L660" s="159"/>
      <c r="M660" s="164"/>
      <c r="T660" s="165"/>
      <c r="AT660" s="162" t="s">
        <v>184</v>
      </c>
      <c r="AU660" s="162" t="s">
        <v>95</v>
      </c>
      <c r="AV660" s="160" t="s">
        <v>93</v>
      </c>
      <c r="AW660" s="160" t="s">
        <v>41</v>
      </c>
      <c r="AX660" s="160" t="s">
        <v>85</v>
      </c>
      <c r="AY660" s="162" t="s">
        <v>173</v>
      </c>
    </row>
    <row r="661" spans="2:65" s="160" customFormat="1">
      <c r="B661" s="159"/>
      <c r="D661" s="161" t="s">
        <v>184</v>
      </c>
      <c r="E661" s="162" t="s">
        <v>1</v>
      </c>
      <c r="F661" s="163" t="s">
        <v>631</v>
      </c>
      <c r="H661" s="162" t="s">
        <v>1</v>
      </c>
      <c r="L661" s="159"/>
      <c r="M661" s="164"/>
      <c r="T661" s="165"/>
      <c r="AT661" s="162" t="s">
        <v>184</v>
      </c>
      <c r="AU661" s="162" t="s">
        <v>95</v>
      </c>
      <c r="AV661" s="160" t="s">
        <v>93</v>
      </c>
      <c r="AW661" s="160" t="s">
        <v>41</v>
      </c>
      <c r="AX661" s="160" t="s">
        <v>85</v>
      </c>
      <c r="AY661" s="162" t="s">
        <v>173</v>
      </c>
    </row>
    <row r="662" spans="2:65" s="160" customFormat="1">
      <c r="B662" s="159"/>
      <c r="D662" s="161" t="s">
        <v>184</v>
      </c>
      <c r="E662" s="162" t="s">
        <v>1</v>
      </c>
      <c r="F662" s="163" t="s">
        <v>409</v>
      </c>
      <c r="H662" s="162" t="s">
        <v>1</v>
      </c>
      <c r="L662" s="159"/>
      <c r="M662" s="164"/>
      <c r="T662" s="165"/>
      <c r="AT662" s="162" t="s">
        <v>184</v>
      </c>
      <c r="AU662" s="162" t="s">
        <v>95</v>
      </c>
      <c r="AV662" s="160" t="s">
        <v>93</v>
      </c>
      <c r="AW662" s="160" t="s">
        <v>41</v>
      </c>
      <c r="AX662" s="160" t="s">
        <v>85</v>
      </c>
      <c r="AY662" s="162" t="s">
        <v>173</v>
      </c>
    </row>
    <row r="663" spans="2:65" s="160" customFormat="1">
      <c r="B663" s="159"/>
      <c r="D663" s="161" t="s">
        <v>184</v>
      </c>
      <c r="E663" s="162" t="s">
        <v>1</v>
      </c>
      <c r="F663" s="163" t="s">
        <v>410</v>
      </c>
      <c r="H663" s="162" t="s">
        <v>1</v>
      </c>
      <c r="L663" s="159"/>
      <c r="M663" s="164"/>
      <c r="T663" s="165"/>
      <c r="AT663" s="162" t="s">
        <v>184</v>
      </c>
      <c r="AU663" s="162" t="s">
        <v>95</v>
      </c>
      <c r="AV663" s="160" t="s">
        <v>93</v>
      </c>
      <c r="AW663" s="160" t="s">
        <v>41</v>
      </c>
      <c r="AX663" s="160" t="s">
        <v>85</v>
      </c>
      <c r="AY663" s="162" t="s">
        <v>173</v>
      </c>
    </row>
    <row r="664" spans="2:65" s="167" customFormat="1">
      <c r="B664" s="166"/>
      <c r="D664" s="161" t="s">
        <v>184</v>
      </c>
      <c r="E664" s="168" t="s">
        <v>1</v>
      </c>
      <c r="F664" s="169" t="s">
        <v>632</v>
      </c>
      <c r="H664" s="170">
        <v>2</v>
      </c>
      <c r="L664" s="166"/>
      <c r="M664" s="171"/>
      <c r="T664" s="172"/>
      <c r="AT664" s="168" t="s">
        <v>184</v>
      </c>
      <c r="AU664" s="168" t="s">
        <v>95</v>
      </c>
      <c r="AV664" s="167" t="s">
        <v>95</v>
      </c>
      <c r="AW664" s="167" t="s">
        <v>41</v>
      </c>
      <c r="AX664" s="167" t="s">
        <v>85</v>
      </c>
      <c r="AY664" s="168" t="s">
        <v>173</v>
      </c>
    </row>
    <row r="665" spans="2:65" s="167" customFormat="1">
      <c r="B665" s="166"/>
      <c r="D665" s="161" t="s">
        <v>184</v>
      </c>
      <c r="E665" s="168" t="s">
        <v>1</v>
      </c>
      <c r="F665" s="169" t="s">
        <v>632</v>
      </c>
      <c r="H665" s="170">
        <v>2</v>
      </c>
      <c r="L665" s="166"/>
      <c r="M665" s="171"/>
      <c r="T665" s="172"/>
      <c r="AT665" s="168" t="s">
        <v>184</v>
      </c>
      <c r="AU665" s="168" t="s">
        <v>95</v>
      </c>
      <c r="AV665" s="167" t="s">
        <v>95</v>
      </c>
      <c r="AW665" s="167" t="s">
        <v>41</v>
      </c>
      <c r="AX665" s="167" t="s">
        <v>85</v>
      </c>
      <c r="AY665" s="168" t="s">
        <v>173</v>
      </c>
    </row>
    <row r="666" spans="2:65" s="160" customFormat="1">
      <c r="B666" s="159"/>
      <c r="D666" s="161" t="s">
        <v>184</v>
      </c>
      <c r="E666" s="162" t="s">
        <v>1</v>
      </c>
      <c r="F666" s="163" t="s">
        <v>400</v>
      </c>
      <c r="H666" s="162" t="s">
        <v>1</v>
      </c>
      <c r="L666" s="159"/>
      <c r="M666" s="164"/>
      <c r="T666" s="165"/>
      <c r="AT666" s="162" t="s">
        <v>184</v>
      </c>
      <c r="AU666" s="162" t="s">
        <v>95</v>
      </c>
      <c r="AV666" s="160" t="s">
        <v>93</v>
      </c>
      <c r="AW666" s="160" t="s">
        <v>41</v>
      </c>
      <c r="AX666" s="160" t="s">
        <v>85</v>
      </c>
      <c r="AY666" s="162" t="s">
        <v>173</v>
      </c>
    </row>
    <row r="667" spans="2:65" s="167" customFormat="1">
      <c r="B667" s="166"/>
      <c r="D667" s="161" t="s">
        <v>184</v>
      </c>
      <c r="E667" s="168" t="s">
        <v>1</v>
      </c>
      <c r="F667" s="169" t="s">
        <v>633</v>
      </c>
      <c r="H667" s="170">
        <v>2.6</v>
      </c>
      <c r="L667" s="166"/>
      <c r="M667" s="171"/>
      <c r="T667" s="172"/>
      <c r="AT667" s="168" t="s">
        <v>184</v>
      </c>
      <c r="AU667" s="168" t="s">
        <v>95</v>
      </c>
      <c r="AV667" s="167" t="s">
        <v>95</v>
      </c>
      <c r="AW667" s="167" t="s">
        <v>41</v>
      </c>
      <c r="AX667" s="167" t="s">
        <v>85</v>
      </c>
      <c r="AY667" s="168" t="s">
        <v>173</v>
      </c>
    </row>
    <row r="668" spans="2:65" s="160" customFormat="1">
      <c r="B668" s="159"/>
      <c r="D668" s="161" t="s">
        <v>184</v>
      </c>
      <c r="E668" s="162" t="s">
        <v>1</v>
      </c>
      <c r="F668" s="163" t="s">
        <v>413</v>
      </c>
      <c r="H668" s="162" t="s">
        <v>1</v>
      </c>
      <c r="L668" s="159"/>
      <c r="M668" s="164"/>
      <c r="T668" s="165"/>
      <c r="AT668" s="162" t="s">
        <v>184</v>
      </c>
      <c r="AU668" s="162" t="s">
        <v>95</v>
      </c>
      <c r="AV668" s="160" t="s">
        <v>93</v>
      </c>
      <c r="AW668" s="160" t="s">
        <v>41</v>
      </c>
      <c r="AX668" s="160" t="s">
        <v>85</v>
      </c>
      <c r="AY668" s="162" t="s">
        <v>173</v>
      </c>
    </row>
    <row r="669" spans="2:65" s="167" customFormat="1">
      <c r="B669" s="166"/>
      <c r="D669" s="161" t="s">
        <v>184</v>
      </c>
      <c r="E669" s="168" t="s">
        <v>1</v>
      </c>
      <c r="F669" s="169" t="s">
        <v>634</v>
      </c>
      <c r="H669" s="170">
        <v>4.2</v>
      </c>
      <c r="L669" s="166"/>
      <c r="M669" s="171"/>
      <c r="T669" s="172"/>
      <c r="AT669" s="168" t="s">
        <v>184</v>
      </c>
      <c r="AU669" s="168" t="s">
        <v>95</v>
      </c>
      <c r="AV669" s="167" t="s">
        <v>95</v>
      </c>
      <c r="AW669" s="167" t="s">
        <v>41</v>
      </c>
      <c r="AX669" s="167" t="s">
        <v>85</v>
      </c>
      <c r="AY669" s="168" t="s">
        <v>173</v>
      </c>
    </row>
    <row r="670" spans="2:65" s="167" customFormat="1">
      <c r="B670" s="166"/>
      <c r="D670" s="161" t="s">
        <v>184</v>
      </c>
      <c r="E670" s="168" t="s">
        <v>1</v>
      </c>
      <c r="F670" s="169" t="s">
        <v>634</v>
      </c>
      <c r="H670" s="170">
        <v>4.2</v>
      </c>
      <c r="L670" s="166"/>
      <c r="M670" s="171"/>
      <c r="T670" s="172"/>
      <c r="AT670" s="168" t="s">
        <v>184</v>
      </c>
      <c r="AU670" s="168" t="s">
        <v>95</v>
      </c>
      <c r="AV670" s="167" t="s">
        <v>95</v>
      </c>
      <c r="AW670" s="167" t="s">
        <v>41</v>
      </c>
      <c r="AX670" s="167" t="s">
        <v>85</v>
      </c>
      <c r="AY670" s="168" t="s">
        <v>173</v>
      </c>
    </row>
    <row r="671" spans="2:65" s="160" customFormat="1">
      <c r="B671" s="159"/>
      <c r="D671" s="161" t="s">
        <v>184</v>
      </c>
      <c r="E671" s="162" t="s">
        <v>1</v>
      </c>
      <c r="F671" s="163" t="s">
        <v>391</v>
      </c>
      <c r="H671" s="162" t="s">
        <v>1</v>
      </c>
      <c r="L671" s="159"/>
      <c r="M671" s="164"/>
      <c r="T671" s="165"/>
      <c r="AT671" s="162" t="s">
        <v>184</v>
      </c>
      <c r="AU671" s="162" t="s">
        <v>95</v>
      </c>
      <c r="AV671" s="160" t="s">
        <v>93</v>
      </c>
      <c r="AW671" s="160" t="s">
        <v>41</v>
      </c>
      <c r="AX671" s="160" t="s">
        <v>85</v>
      </c>
      <c r="AY671" s="162" t="s">
        <v>173</v>
      </c>
    </row>
    <row r="672" spans="2:65" s="160" customFormat="1">
      <c r="B672" s="159"/>
      <c r="D672" s="161" t="s">
        <v>184</v>
      </c>
      <c r="E672" s="162" t="s">
        <v>1</v>
      </c>
      <c r="F672" s="163" t="s">
        <v>416</v>
      </c>
      <c r="H672" s="162" t="s">
        <v>1</v>
      </c>
      <c r="L672" s="159"/>
      <c r="M672" s="164"/>
      <c r="T672" s="165"/>
      <c r="AT672" s="162" t="s">
        <v>184</v>
      </c>
      <c r="AU672" s="162" t="s">
        <v>95</v>
      </c>
      <c r="AV672" s="160" t="s">
        <v>93</v>
      </c>
      <c r="AW672" s="160" t="s">
        <v>41</v>
      </c>
      <c r="AX672" s="160" t="s">
        <v>85</v>
      </c>
      <c r="AY672" s="162" t="s">
        <v>173</v>
      </c>
    </row>
    <row r="673" spans="2:51" s="167" customFormat="1">
      <c r="B673" s="166"/>
      <c r="D673" s="161" t="s">
        <v>184</v>
      </c>
      <c r="E673" s="168" t="s">
        <v>1</v>
      </c>
      <c r="F673" s="169" t="s">
        <v>632</v>
      </c>
      <c r="H673" s="170">
        <v>2</v>
      </c>
      <c r="L673" s="166"/>
      <c r="M673" s="171"/>
      <c r="T673" s="172"/>
      <c r="AT673" s="168" t="s">
        <v>184</v>
      </c>
      <c r="AU673" s="168" t="s">
        <v>95</v>
      </c>
      <c r="AV673" s="167" t="s">
        <v>95</v>
      </c>
      <c r="AW673" s="167" t="s">
        <v>41</v>
      </c>
      <c r="AX673" s="167" t="s">
        <v>85</v>
      </c>
      <c r="AY673" s="168" t="s">
        <v>173</v>
      </c>
    </row>
    <row r="674" spans="2:51" s="160" customFormat="1">
      <c r="B674" s="159"/>
      <c r="D674" s="161" t="s">
        <v>184</v>
      </c>
      <c r="E674" s="162" t="s">
        <v>1</v>
      </c>
      <c r="F674" s="163" t="s">
        <v>400</v>
      </c>
      <c r="H674" s="162" t="s">
        <v>1</v>
      </c>
      <c r="L674" s="159"/>
      <c r="M674" s="164"/>
      <c r="T674" s="165"/>
      <c r="AT674" s="162" t="s">
        <v>184</v>
      </c>
      <c r="AU674" s="162" t="s">
        <v>95</v>
      </c>
      <c r="AV674" s="160" t="s">
        <v>93</v>
      </c>
      <c r="AW674" s="160" t="s">
        <v>41</v>
      </c>
      <c r="AX674" s="160" t="s">
        <v>85</v>
      </c>
      <c r="AY674" s="162" t="s">
        <v>173</v>
      </c>
    </row>
    <row r="675" spans="2:51" s="167" customFormat="1">
      <c r="B675" s="166"/>
      <c r="D675" s="161" t="s">
        <v>184</v>
      </c>
      <c r="E675" s="168" t="s">
        <v>1</v>
      </c>
      <c r="F675" s="169" t="s">
        <v>635</v>
      </c>
      <c r="H675" s="170">
        <v>3.04</v>
      </c>
      <c r="L675" s="166"/>
      <c r="M675" s="171"/>
      <c r="T675" s="172"/>
      <c r="AT675" s="168" t="s">
        <v>184</v>
      </c>
      <c r="AU675" s="168" t="s">
        <v>95</v>
      </c>
      <c r="AV675" s="167" t="s">
        <v>95</v>
      </c>
      <c r="AW675" s="167" t="s">
        <v>41</v>
      </c>
      <c r="AX675" s="167" t="s">
        <v>85</v>
      </c>
      <c r="AY675" s="168" t="s">
        <v>173</v>
      </c>
    </row>
    <row r="676" spans="2:51" s="160" customFormat="1">
      <c r="B676" s="159"/>
      <c r="D676" s="161" t="s">
        <v>184</v>
      </c>
      <c r="E676" s="162" t="s">
        <v>1</v>
      </c>
      <c r="F676" s="163" t="s">
        <v>402</v>
      </c>
      <c r="H676" s="162" t="s">
        <v>1</v>
      </c>
      <c r="L676" s="159"/>
      <c r="M676" s="164"/>
      <c r="T676" s="165"/>
      <c r="AT676" s="162" t="s">
        <v>184</v>
      </c>
      <c r="AU676" s="162" t="s">
        <v>95</v>
      </c>
      <c r="AV676" s="160" t="s">
        <v>93</v>
      </c>
      <c r="AW676" s="160" t="s">
        <v>41</v>
      </c>
      <c r="AX676" s="160" t="s">
        <v>85</v>
      </c>
      <c r="AY676" s="162" t="s">
        <v>173</v>
      </c>
    </row>
    <row r="677" spans="2:51" s="167" customFormat="1">
      <c r="B677" s="166"/>
      <c r="D677" s="161" t="s">
        <v>184</v>
      </c>
      <c r="E677" s="168" t="s">
        <v>1</v>
      </c>
      <c r="F677" s="169" t="s">
        <v>636</v>
      </c>
      <c r="H677" s="170">
        <v>4.18</v>
      </c>
      <c r="L677" s="166"/>
      <c r="M677" s="171"/>
      <c r="T677" s="172"/>
      <c r="AT677" s="168" t="s">
        <v>184</v>
      </c>
      <c r="AU677" s="168" t="s">
        <v>95</v>
      </c>
      <c r="AV677" s="167" t="s">
        <v>95</v>
      </c>
      <c r="AW677" s="167" t="s">
        <v>41</v>
      </c>
      <c r="AX677" s="167" t="s">
        <v>85</v>
      </c>
      <c r="AY677" s="168" t="s">
        <v>173</v>
      </c>
    </row>
    <row r="678" spans="2:51" s="160" customFormat="1">
      <c r="B678" s="159"/>
      <c r="D678" s="161" t="s">
        <v>184</v>
      </c>
      <c r="E678" s="162" t="s">
        <v>1</v>
      </c>
      <c r="F678" s="163" t="s">
        <v>392</v>
      </c>
      <c r="H678" s="162" t="s">
        <v>1</v>
      </c>
      <c r="L678" s="159"/>
      <c r="M678" s="164"/>
      <c r="T678" s="165"/>
      <c r="AT678" s="162" t="s">
        <v>184</v>
      </c>
      <c r="AU678" s="162" t="s">
        <v>95</v>
      </c>
      <c r="AV678" s="160" t="s">
        <v>93</v>
      </c>
      <c r="AW678" s="160" t="s">
        <v>41</v>
      </c>
      <c r="AX678" s="160" t="s">
        <v>85</v>
      </c>
      <c r="AY678" s="162" t="s">
        <v>173</v>
      </c>
    </row>
    <row r="679" spans="2:51" s="167" customFormat="1">
      <c r="B679" s="166"/>
      <c r="D679" s="161" t="s">
        <v>184</v>
      </c>
      <c r="E679" s="168" t="s">
        <v>1</v>
      </c>
      <c r="F679" s="169" t="s">
        <v>634</v>
      </c>
      <c r="H679" s="170">
        <v>4.2</v>
      </c>
      <c r="L679" s="166"/>
      <c r="M679" s="171"/>
      <c r="T679" s="172"/>
      <c r="AT679" s="168" t="s">
        <v>184</v>
      </c>
      <c r="AU679" s="168" t="s">
        <v>95</v>
      </c>
      <c r="AV679" s="167" t="s">
        <v>95</v>
      </c>
      <c r="AW679" s="167" t="s">
        <v>41</v>
      </c>
      <c r="AX679" s="167" t="s">
        <v>85</v>
      </c>
      <c r="AY679" s="168" t="s">
        <v>173</v>
      </c>
    </row>
    <row r="680" spans="2:51" s="160" customFormat="1">
      <c r="B680" s="159"/>
      <c r="D680" s="161" t="s">
        <v>184</v>
      </c>
      <c r="E680" s="162" t="s">
        <v>1</v>
      </c>
      <c r="F680" s="163" t="s">
        <v>394</v>
      </c>
      <c r="H680" s="162" t="s">
        <v>1</v>
      </c>
      <c r="L680" s="159"/>
      <c r="M680" s="164"/>
      <c r="T680" s="165"/>
      <c r="AT680" s="162" t="s">
        <v>184</v>
      </c>
      <c r="AU680" s="162" t="s">
        <v>95</v>
      </c>
      <c r="AV680" s="160" t="s">
        <v>93</v>
      </c>
      <c r="AW680" s="160" t="s">
        <v>41</v>
      </c>
      <c r="AX680" s="160" t="s">
        <v>85</v>
      </c>
      <c r="AY680" s="162" t="s">
        <v>173</v>
      </c>
    </row>
    <row r="681" spans="2:51" s="167" customFormat="1">
      <c r="B681" s="166"/>
      <c r="D681" s="161" t="s">
        <v>184</v>
      </c>
      <c r="E681" s="168" t="s">
        <v>1</v>
      </c>
      <c r="F681" s="169" t="s">
        <v>634</v>
      </c>
      <c r="H681" s="170">
        <v>4.2</v>
      </c>
      <c r="L681" s="166"/>
      <c r="M681" s="171"/>
      <c r="T681" s="172"/>
      <c r="AT681" s="168" t="s">
        <v>184</v>
      </c>
      <c r="AU681" s="168" t="s">
        <v>95</v>
      </c>
      <c r="AV681" s="167" t="s">
        <v>95</v>
      </c>
      <c r="AW681" s="167" t="s">
        <v>41</v>
      </c>
      <c r="AX681" s="167" t="s">
        <v>85</v>
      </c>
      <c r="AY681" s="168" t="s">
        <v>173</v>
      </c>
    </row>
    <row r="682" spans="2:51" s="160" customFormat="1">
      <c r="B682" s="159"/>
      <c r="D682" s="161" t="s">
        <v>184</v>
      </c>
      <c r="E682" s="162" t="s">
        <v>1</v>
      </c>
      <c r="F682" s="163" t="s">
        <v>396</v>
      </c>
      <c r="H682" s="162" t="s">
        <v>1</v>
      </c>
      <c r="L682" s="159"/>
      <c r="M682" s="164"/>
      <c r="T682" s="165"/>
      <c r="AT682" s="162" t="s">
        <v>184</v>
      </c>
      <c r="AU682" s="162" t="s">
        <v>95</v>
      </c>
      <c r="AV682" s="160" t="s">
        <v>93</v>
      </c>
      <c r="AW682" s="160" t="s">
        <v>41</v>
      </c>
      <c r="AX682" s="160" t="s">
        <v>85</v>
      </c>
      <c r="AY682" s="162" t="s">
        <v>173</v>
      </c>
    </row>
    <row r="683" spans="2:51" s="160" customFormat="1">
      <c r="B683" s="159"/>
      <c r="D683" s="161" t="s">
        <v>184</v>
      </c>
      <c r="E683" s="162" t="s">
        <v>1</v>
      </c>
      <c r="F683" s="163" t="s">
        <v>397</v>
      </c>
      <c r="H683" s="162" t="s">
        <v>1</v>
      </c>
      <c r="L683" s="159"/>
      <c r="M683" s="164"/>
      <c r="T683" s="165"/>
      <c r="AT683" s="162" t="s">
        <v>184</v>
      </c>
      <c r="AU683" s="162" t="s">
        <v>95</v>
      </c>
      <c r="AV683" s="160" t="s">
        <v>93</v>
      </c>
      <c r="AW683" s="160" t="s">
        <v>41</v>
      </c>
      <c r="AX683" s="160" t="s">
        <v>85</v>
      </c>
      <c r="AY683" s="162" t="s">
        <v>173</v>
      </c>
    </row>
    <row r="684" spans="2:51" s="167" customFormat="1">
      <c r="B684" s="166"/>
      <c r="D684" s="161" t="s">
        <v>184</v>
      </c>
      <c r="E684" s="168" t="s">
        <v>1</v>
      </c>
      <c r="F684" s="169" t="s">
        <v>527</v>
      </c>
      <c r="H684" s="170">
        <v>1</v>
      </c>
      <c r="L684" s="166"/>
      <c r="M684" s="171"/>
      <c r="T684" s="172"/>
      <c r="AT684" s="168" t="s">
        <v>184</v>
      </c>
      <c r="AU684" s="168" t="s">
        <v>95</v>
      </c>
      <c r="AV684" s="167" t="s">
        <v>95</v>
      </c>
      <c r="AW684" s="167" t="s">
        <v>41</v>
      </c>
      <c r="AX684" s="167" t="s">
        <v>85</v>
      </c>
      <c r="AY684" s="168" t="s">
        <v>173</v>
      </c>
    </row>
    <row r="685" spans="2:51" s="167" customFormat="1">
      <c r="B685" s="166"/>
      <c r="D685" s="161" t="s">
        <v>184</v>
      </c>
      <c r="E685" s="168" t="s">
        <v>1</v>
      </c>
      <c r="F685" s="169" t="s">
        <v>446</v>
      </c>
      <c r="H685" s="170">
        <v>0.5</v>
      </c>
      <c r="L685" s="166"/>
      <c r="M685" s="171"/>
      <c r="T685" s="172"/>
      <c r="AT685" s="168" t="s">
        <v>184</v>
      </c>
      <c r="AU685" s="168" t="s">
        <v>95</v>
      </c>
      <c r="AV685" s="167" t="s">
        <v>95</v>
      </c>
      <c r="AW685" s="167" t="s">
        <v>41</v>
      </c>
      <c r="AX685" s="167" t="s">
        <v>85</v>
      </c>
      <c r="AY685" s="168" t="s">
        <v>173</v>
      </c>
    </row>
    <row r="686" spans="2:51" s="160" customFormat="1">
      <c r="B686" s="159"/>
      <c r="D686" s="161" t="s">
        <v>184</v>
      </c>
      <c r="E686" s="162" t="s">
        <v>1</v>
      </c>
      <c r="F686" s="163" t="s">
        <v>637</v>
      </c>
      <c r="H686" s="162" t="s">
        <v>1</v>
      </c>
      <c r="L686" s="159"/>
      <c r="M686" s="164"/>
      <c r="T686" s="165"/>
      <c r="AT686" s="162" t="s">
        <v>184</v>
      </c>
      <c r="AU686" s="162" t="s">
        <v>95</v>
      </c>
      <c r="AV686" s="160" t="s">
        <v>93</v>
      </c>
      <c r="AW686" s="160" t="s">
        <v>41</v>
      </c>
      <c r="AX686" s="160" t="s">
        <v>85</v>
      </c>
      <c r="AY686" s="162" t="s">
        <v>173</v>
      </c>
    </row>
    <row r="687" spans="2:51" s="160" customFormat="1">
      <c r="B687" s="159"/>
      <c r="D687" s="161" t="s">
        <v>184</v>
      </c>
      <c r="E687" s="162" t="s">
        <v>1</v>
      </c>
      <c r="F687" s="163" t="s">
        <v>423</v>
      </c>
      <c r="H687" s="162" t="s">
        <v>1</v>
      </c>
      <c r="L687" s="159"/>
      <c r="M687" s="164"/>
      <c r="T687" s="165"/>
      <c r="AT687" s="162" t="s">
        <v>184</v>
      </c>
      <c r="AU687" s="162" t="s">
        <v>95</v>
      </c>
      <c r="AV687" s="160" t="s">
        <v>93</v>
      </c>
      <c r="AW687" s="160" t="s">
        <v>41</v>
      </c>
      <c r="AX687" s="160" t="s">
        <v>85</v>
      </c>
      <c r="AY687" s="162" t="s">
        <v>173</v>
      </c>
    </row>
    <row r="688" spans="2:51" s="167" customFormat="1">
      <c r="B688" s="166"/>
      <c r="D688" s="161" t="s">
        <v>184</v>
      </c>
      <c r="E688" s="168" t="s">
        <v>1</v>
      </c>
      <c r="F688" s="169" t="s">
        <v>638</v>
      </c>
      <c r="H688" s="170">
        <v>3.69</v>
      </c>
      <c r="L688" s="166"/>
      <c r="M688" s="171"/>
      <c r="T688" s="172"/>
      <c r="AT688" s="168" t="s">
        <v>184</v>
      </c>
      <c r="AU688" s="168" t="s">
        <v>95</v>
      </c>
      <c r="AV688" s="167" t="s">
        <v>95</v>
      </c>
      <c r="AW688" s="167" t="s">
        <v>41</v>
      </c>
      <c r="AX688" s="167" t="s">
        <v>85</v>
      </c>
      <c r="AY688" s="168" t="s">
        <v>173</v>
      </c>
    </row>
    <row r="689" spans="2:65" s="167" customFormat="1">
      <c r="B689" s="166"/>
      <c r="D689" s="161" t="s">
        <v>184</v>
      </c>
      <c r="E689" s="168" t="s">
        <v>1</v>
      </c>
      <c r="F689" s="169" t="s">
        <v>638</v>
      </c>
      <c r="H689" s="170">
        <v>3.69</v>
      </c>
      <c r="L689" s="166"/>
      <c r="M689" s="171"/>
      <c r="T689" s="172"/>
      <c r="AT689" s="168" t="s">
        <v>184</v>
      </c>
      <c r="AU689" s="168" t="s">
        <v>95</v>
      </c>
      <c r="AV689" s="167" t="s">
        <v>95</v>
      </c>
      <c r="AW689" s="167" t="s">
        <v>41</v>
      </c>
      <c r="AX689" s="167" t="s">
        <v>85</v>
      </c>
      <c r="AY689" s="168" t="s">
        <v>173</v>
      </c>
    </row>
    <row r="690" spans="2:65" s="160" customFormat="1">
      <c r="B690" s="159"/>
      <c r="D690" s="161" t="s">
        <v>184</v>
      </c>
      <c r="E690" s="162" t="s">
        <v>1</v>
      </c>
      <c r="F690" s="163" t="s">
        <v>426</v>
      </c>
      <c r="H690" s="162" t="s">
        <v>1</v>
      </c>
      <c r="L690" s="159"/>
      <c r="M690" s="164"/>
      <c r="T690" s="165"/>
      <c r="AT690" s="162" t="s">
        <v>184</v>
      </c>
      <c r="AU690" s="162" t="s">
        <v>95</v>
      </c>
      <c r="AV690" s="160" t="s">
        <v>93</v>
      </c>
      <c r="AW690" s="160" t="s">
        <v>41</v>
      </c>
      <c r="AX690" s="160" t="s">
        <v>85</v>
      </c>
      <c r="AY690" s="162" t="s">
        <v>173</v>
      </c>
    </row>
    <row r="691" spans="2:65" s="167" customFormat="1">
      <c r="B691" s="166"/>
      <c r="D691" s="161" t="s">
        <v>184</v>
      </c>
      <c r="E691" s="168" t="s">
        <v>1</v>
      </c>
      <c r="F691" s="169" t="s">
        <v>639</v>
      </c>
      <c r="H691" s="170">
        <v>3.4</v>
      </c>
      <c r="L691" s="166"/>
      <c r="M691" s="171"/>
      <c r="T691" s="172"/>
      <c r="AT691" s="168" t="s">
        <v>184</v>
      </c>
      <c r="AU691" s="168" t="s">
        <v>95</v>
      </c>
      <c r="AV691" s="167" t="s">
        <v>95</v>
      </c>
      <c r="AW691" s="167" t="s">
        <v>41</v>
      </c>
      <c r="AX691" s="167" t="s">
        <v>85</v>
      </c>
      <c r="AY691" s="168" t="s">
        <v>173</v>
      </c>
    </row>
    <row r="692" spans="2:65" s="174" customFormat="1">
      <c r="B692" s="173"/>
      <c r="D692" s="161" t="s">
        <v>184</v>
      </c>
      <c r="E692" s="175" t="s">
        <v>1</v>
      </c>
      <c r="F692" s="176" t="s">
        <v>232</v>
      </c>
      <c r="H692" s="177">
        <v>44.9</v>
      </c>
      <c r="L692" s="173"/>
      <c r="M692" s="178"/>
      <c r="T692" s="179"/>
      <c r="AT692" s="175" t="s">
        <v>184</v>
      </c>
      <c r="AU692" s="175" t="s">
        <v>95</v>
      </c>
      <c r="AV692" s="174" t="s">
        <v>180</v>
      </c>
      <c r="AW692" s="174" t="s">
        <v>41</v>
      </c>
      <c r="AX692" s="174" t="s">
        <v>93</v>
      </c>
      <c r="AY692" s="175" t="s">
        <v>173</v>
      </c>
    </row>
    <row r="693" spans="2:65" s="133" customFormat="1" ht="22.9" customHeight="1">
      <c r="B693" s="132"/>
      <c r="D693" s="134" t="s">
        <v>84</v>
      </c>
      <c r="E693" s="142" t="s">
        <v>180</v>
      </c>
      <c r="F693" s="142" t="s">
        <v>640</v>
      </c>
      <c r="J693" s="143">
        <f>BK693</f>
        <v>0</v>
      </c>
      <c r="L693" s="132"/>
      <c r="M693" s="137"/>
      <c r="P693" s="138">
        <f>SUM(P694:P787)</f>
        <v>0</v>
      </c>
      <c r="R693" s="138">
        <f>SUM(R694:R787)</f>
        <v>5.3113350900000009</v>
      </c>
      <c r="T693" s="139">
        <f>SUM(T694:T787)</f>
        <v>0</v>
      </c>
      <c r="AR693" s="134" t="s">
        <v>93</v>
      </c>
      <c r="AT693" s="140" t="s">
        <v>84</v>
      </c>
      <c r="AU693" s="140" t="s">
        <v>93</v>
      </c>
      <c r="AY693" s="134" t="s">
        <v>173</v>
      </c>
      <c r="BK693" s="141">
        <f>SUM(BK694:BK787)</f>
        <v>0</v>
      </c>
    </row>
    <row r="694" spans="2:65" s="35" customFormat="1" ht="49.15" customHeight="1">
      <c r="B694" s="34"/>
      <c r="C694" s="144" t="s">
        <v>641</v>
      </c>
      <c r="D694" s="144" t="s">
        <v>175</v>
      </c>
      <c r="E694" s="145" t="s">
        <v>642</v>
      </c>
      <c r="F694" s="146" t="s">
        <v>643</v>
      </c>
      <c r="G694" s="147" t="s">
        <v>178</v>
      </c>
      <c r="H694" s="148">
        <v>1.05</v>
      </c>
      <c r="I694" s="3"/>
      <c r="J694" s="149">
        <f>ROUND(I694*H694,2)</f>
        <v>0</v>
      </c>
      <c r="K694" s="146" t="s">
        <v>179</v>
      </c>
      <c r="L694" s="34"/>
      <c r="M694" s="150" t="s">
        <v>1</v>
      </c>
      <c r="N694" s="151" t="s">
        <v>50</v>
      </c>
      <c r="P694" s="152">
        <f>O694*H694</f>
        <v>0</v>
      </c>
      <c r="Q694" s="152">
        <v>2.5020099999999998</v>
      </c>
      <c r="R694" s="152">
        <f>Q694*H694</f>
        <v>2.6271105000000001</v>
      </c>
      <c r="S694" s="152">
        <v>0</v>
      </c>
      <c r="T694" s="153">
        <f>S694*H694</f>
        <v>0</v>
      </c>
      <c r="AR694" s="154" t="s">
        <v>180</v>
      </c>
      <c r="AT694" s="154" t="s">
        <v>175</v>
      </c>
      <c r="AU694" s="154" t="s">
        <v>95</v>
      </c>
      <c r="AY694" s="20" t="s">
        <v>173</v>
      </c>
      <c r="BE694" s="155">
        <f>IF(N694="základní",J694,0)</f>
        <v>0</v>
      </c>
      <c r="BF694" s="155">
        <f>IF(N694="snížená",J694,0)</f>
        <v>0</v>
      </c>
      <c r="BG694" s="155">
        <f>IF(N694="zákl. přenesená",J694,0)</f>
        <v>0</v>
      </c>
      <c r="BH694" s="155">
        <f>IF(N694="sníž. přenesená",J694,0)</f>
        <v>0</v>
      </c>
      <c r="BI694" s="155">
        <f>IF(N694="nulová",J694,0)</f>
        <v>0</v>
      </c>
      <c r="BJ694" s="20" t="s">
        <v>93</v>
      </c>
      <c r="BK694" s="155">
        <f>ROUND(I694*H694,2)</f>
        <v>0</v>
      </c>
      <c r="BL694" s="20" t="s">
        <v>180</v>
      </c>
      <c r="BM694" s="154" t="s">
        <v>644</v>
      </c>
    </row>
    <row r="695" spans="2:65" s="35" customFormat="1">
      <c r="B695" s="34"/>
      <c r="D695" s="156" t="s">
        <v>182</v>
      </c>
      <c r="F695" s="157" t="s">
        <v>645</v>
      </c>
      <c r="L695" s="34"/>
      <c r="M695" s="158"/>
      <c r="T695" s="62"/>
      <c r="AT695" s="20" t="s">
        <v>182</v>
      </c>
      <c r="AU695" s="20" t="s">
        <v>95</v>
      </c>
    </row>
    <row r="696" spans="2:65" s="160" customFormat="1">
      <c r="B696" s="159"/>
      <c r="D696" s="161" t="s">
        <v>184</v>
      </c>
      <c r="E696" s="162" t="s">
        <v>1</v>
      </c>
      <c r="F696" s="163" t="s">
        <v>265</v>
      </c>
      <c r="H696" s="162" t="s">
        <v>1</v>
      </c>
      <c r="L696" s="159"/>
      <c r="M696" s="164"/>
      <c r="T696" s="165"/>
      <c r="AT696" s="162" t="s">
        <v>184</v>
      </c>
      <c r="AU696" s="162" t="s">
        <v>95</v>
      </c>
      <c r="AV696" s="160" t="s">
        <v>93</v>
      </c>
      <c r="AW696" s="160" t="s">
        <v>41</v>
      </c>
      <c r="AX696" s="160" t="s">
        <v>85</v>
      </c>
      <c r="AY696" s="162" t="s">
        <v>173</v>
      </c>
    </row>
    <row r="697" spans="2:65" s="160" customFormat="1">
      <c r="B697" s="159"/>
      <c r="D697" s="161" t="s">
        <v>184</v>
      </c>
      <c r="E697" s="162" t="s">
        <v>1</v>
      </c>
      <c r="F697" s="163" t="s">
        <v>238</v>
      </c>
      <c r="H697" s="162" t="s">
        <v>1</v>
      </c>
      <c r="L697" s="159"/>
      <c r="M697" s="164"/>
      <c r="T697" s="165"/>
      <c r="AT697" s="162" t="s">
        <v>184</v>
      </c>
      <c r="AU697" s="162" t="s">
        <v>95</v>
      </c>
      <c r="AV697" s="160" t="s">
        <v>93</v>
      </c>
      <c r="AW697" s="160" t="s">
        <v>41</v>
      </c>
      <c r="AX697" s="160" t="s">
        <v>85</v>
      </c>
      <c r="AY697" s="162" t="s">
        <v>173</v>
      </c>
    </row>
    <row r="698" spans="2:65" s="167" customFormat="1">
      <c r="B698" s="166"/>
      <c r="D698" s="161" t="s">
        <v>184</v>
      </c>
      <c r="E698" s="168" t="s">
        <v>1</v>
      </c>
      <c r="F698" s="169" t="s">
        <v>646</v>
      </c>
      <c r="H698" s="170">
        <v>1.05</v>
      </c>
      <c r="L698" s="166"/>
      <c r="M698" s="171"/>
      <c r="T698" s="172"/>
      <c r="AT698" s="168" t="s">
        <v>184</v>
      </c>
      <c r="AU698" s="168" t="s">
        <v>95</v>
      </c>
      <c r="AV698" s="167" t="s">
        <v>95</v>
      </c>
      <c r="AW698" s="167" t="s">
        <v>41</v>
      </c>
      <c r="AX698" s="167" t="s">
        <v>85</v>
      </c>
      <c r="AY698" s="168" t="s">
        <v>173</v>
      </c>
    </row>
    <row r="699" spans="2:65" s="174" customFormat="1">
      <c r="B699" s="173"/>
      <c r="D699" s="161" t="s">
        <v>184</v>
      </c>
      <c r="E699" s="175" t="s">
        <v>1</v>
      </c>
      <c r="F699" s="176" t="s">
        <v>232</v>
      </c>
      <c r="H699" s="177">
        <v>1.05</v>
      </c>
      <c r="L699" s="173"/>
      <c r="M699" s="178"/>
      <c r="T699" s="179"/>
      <c r="AT699" s="175" t="s">
        <v>184</v>
      </c>
      <c r="AU699" s="175" t="s">
        <v>95</v>
      </c>
      <c r="AV699" s="174" t="s">
        <v>180</v>
      </c>
      <c r="AW699" s="174" t="s">
        <v>41</v>
      </c>
      <c r="AX699" s="174" t="s">
        <v>93</v>
      </c>
      <c r="AY699" s="175" t="s">
        <v>173</v>
      </c>
    </row>
    <row r="700" spans="2:65" s="35" customFormat="1" ht="37.9" customHeight="1">
      <c r="B700" s="34"/>
      <c r="C700" s="144" t="s">
        <v>647</v>
      </c>
      <c r="D700" s="144" t="s">
        <v>175</v>
      </c>
      <c r="E700" s="145" t="s">
        <v>648</v>
      </c>
      <c r="F700" s="146" t="s">
        <v>649</v>
      </c>
      <c r="G700" s="147" t="s">
        <v>270</v>
      </c>
      <c r="H700" s="148">
        <v>3.738</v>
      </c>
      <c r="I700" s="3"/>
      <c r="J700" s="149">
        <f>ROUND(I700*H700,2)</f>
        <v>0</v>
      </c>
      <c r="K700" s="146" t="s">
        <v>179</v>
      </c>
      <c r="L700" s="34"/>
      <c r="M700" s="150" t="s">
        <v>1</v>
      </c>
      <c r="N700" s="151" t="s">
        <v>50</v>
      </c>
      <c r="P700" s="152">
        <f>O700*H700</f>
        <v>0</v>
      </c>
      <c r="Q700" s="152">
        <v>5.3299999999999997E-3</v>
      </c>
      <c r="R700" s="152">
        <f>Q700*H700</f>
        <v>1.992354E-2</v>
      </c>
      <c r="S700" s="152">
        <v>0</v>
      </c>
      <c r="T700" s="153">
        <f>S700*H700</f>
        <v>0</v>
      </c>
      <c r="AR700" s="154" t="s">
        <v>180</v>
      </c>
      <c r="AT700" s="154" t="s">
        <v>175</v>
      </c>
      <c r="AU700" s="154" t="s">
        <v>95</v>
      </c>
      <c r="AY700" s="20" t="s">
        <v>173</v>
      </c>
      <c r="BE700" s="155">
        <f>IF(N700="základní",J700,0)</f>
        <v>0</v>
      </c>
      <c r="BF700" s="155">
        <f>IF(N700="snížená",J700,0)</f>
        <v>0</v>
      </c>
      <c r="BG700" s="155">
        <f>IF(N700="zákl. přenesená",J700,0)</f>
        <v>0</v>
      </c>
      <c r="BH700" s="155">
        <f>IF(N700="sníž. přenesená",J700,0)</f>
        <v>0</v>
      </c>
      <c r="BI700" s="155">
        <f>IF(N700="nulová",J700,0)</f>
        <v>0</v>
      </c>
      <c r="BJ700" s="20" t="s">
        <v>93</v>
      </c>
      <c r="BK700" s="155">
        <f>ROUND(I700*H700,2)</f>
        <v>0</v>
      </c>
      <c r="BL700" s="20" t="s">
        <v>180</v>
      </c>
      <c r="BM700" s="154" t="s">
        <v>650</v>
      </c>
    </row>
    <row r="701" spans="2:65" s="35" customFormat="1">
      <c r="B701" s="34"/>
      <c r="D701" s="156" t="s">
        <v>182</v>
      </c>
      <c r="F701" s="157" t="s">
        <v>651</v>
      </c>
      <c r="L701" s="34"/>
      <c r="M701" s="158"/>
      <c r="T701" s="62"/>
      <c r="AT701" s="20" t="s">
        <v>182</v>
      </c>
      <c r="AU701" s="20" t="s">
        <v>95</v>
      </c>
    </row>
    <row r="702" spans="2:65" s="160" customFormat="1">
      <c r="B702" s="159"/>
      <c r="D702" s="161" t="s">
        <v>184</v>
      </c>
      <c r="E702" s="162" t="s">
        <v>1</v>
      </c>
      <c r="F702" s="163" t="s">
        <v>265</v>
      </c>
      <c r="H702" s="162" t="s">
        <v>1</v>
      </c>
      <c r="L702" s="159"/>
      <c r="M702" s="164"/>
      <c r="T702" s="165"/>
      <c r="AT702" s="162" t="s">
        <v>184</v>
      </c>
      <c r="AU702" s="162" t="s">
        <v>95</v>
      </c>
      <c r="AV702" s="160" t="s">
        <v>93</v>
      </c>
      <c r="AW702" s="160" t="s">
        <v>41</v>
      </c>
      <c r="AX702" s="160" t="s">
        <v>85</v>
      </c>
      <c r="AY702" s="162" t="s">
        <v>173</v>
      </c>
    </row>
    <row r="703" spans="2:65" s="160" customFormat="1">
      <c r="B703" s="159"/>
      <c r="D703" s="161" t="s">
        <v>184</v>
      </c>
      <c r="E703" s="162" t="s">
        <v>1</v>
      </c>
      <c r="F703" s="163" t="s">
        <v>238</v>
      </c>
      <c r="H703" s="162" t="s">
        <v>1</v>
      </c>
      <c r="L703" s="159"/>
      <c r="M703" s="164"/>
      <c r="T703" s="165"/>
      <c r="AT703" s="162" t="s">
        <v>184</v>
      </c>
      <c r="AU703" s="162" t="s">
        <v>95</v>
      </c>
      <c r="AV703" s="160" t="s">
        <v>93</v>
      </c>
      <c r="AW703" s="160" t="s">
        <v>41</v>
      </c>
      <c r="AX703" s="160" t="s">
        <v>85</v>
      </c>
      <c r="AY703" s="162" t="s">
        <v>173</v>
      </c>
    </row>
    <row r="704" spans="2:65" s="167" customFormat="1">
      <c r="B704" s="166"/>
      <c r="D704" s="161" t="s">
        <v>184</v>
      </c>
      <c r="E704" s="168" t="s">
        <v>1</v>
      </c>
      <c r="F704" s="169" t="s">
        <v>652</v>
      </c>
      <c r="H704" s="170">
        <v>3.738</v>
      </c>
      <c r="L704" s="166"/>
      <c r="M704" s="171"/>
      <c r="T704" s="172"/>
      <c r="AT704" s="168" t="s">
        <v>184</v>
      </c>
      <c r="AU704" s="168" t="s">
        <v>95</v>
      </c>
      <c r="AV704" s="167" t="s">
        <v>95</v>
      </c>
      <c r="AW704" s="167" t="s">
        <v>41</v>
      </c>
      <c r="AX704" s="167" t="s">
        <v>85</v>
      </c>
      <c r="AY704" s="168" t="s">
        <v>173</v>
      </c>
    </row>
    <row r="705" spans="2:65" s="174" customFormat="1">
      <c r="B705" s="173"/>
      <c r="D705" s="161" t="s">
        <v>184</v>
      </c>
      <c r="E705" s="175" t="s">
        <v>1</v>
      </c>
      <c r="F705" s="176" t="s">
        <v>232</v>
      </c>
      <c r="H705" s="177">
        <v>3.738</v>
      </c>
      <c r="L705" s="173"/>
      <c r="M705" s="178"/>
      <c r="T705" s="179"/>
      <c r="AT705" s="175" t="s">
        <v>184</v>
      </c>
      <c r="AU705" s="175" t="s">
        <v>95</v>
      </c>
      <c r="AV705" s="174" t="s">
        <v>180</v>
      </c>
      <c r="AW705" s="174" t="s">
        <v>41</v>
      </c>
      <c r="AX705" s="174" t="s">
        <v>93</v>
      </c>
      <c r="AY705" s="175" t="s">
        <v>173</v>
      </c>
    </row>
    <row r="706" spans="2:65" s="35" customFormat="1" ht="37.9" customHeight="1">
      <c r="B706" s="34"/>
      <c r="C706" s="144" t="s">
        <v>653</v>
      </c>
      <c r="D706" s="144" t="s">
        <v>175</v>
      </c>
      <c r="E706" s="145" t="s">
        <v>654</v>
      </c>
      <c r="F706" s="146" t="s">
        <v>655</v>
      </c>
      <c r="G706" s="147" t="s">
        <v>270</v>
      </c>
      <c r="H706" s="148">
        <v>3.738</v>
      </c>
      <c r="I706" s="3"/>
      <c r="J706" s="149">
        <f>ROUND(I706*H706,2)</f>
        <v>0</v>
      </c>
      <c r="K706" s="146" t="s">
        <v>179</v>
      </c>
      <c r="L706" s="34"/>
      <c r="M706" s="150" t="s">
        <v>1</v>
      </c>
      <c r="N706" s="151" t="s">
        <v>50</v>
      </c>
      <c r="P706" s="152">
        <f>O706*H706</f>
        <v>0</v>
      </c>
      <c r="Q706" s="152">
        <v>0</v>
      </c>
      <c r="R706" s="152">
        <f>Q706*H706</f>
        <v>0</v>
      </c>
      <c r="S706" s="152">
        <v>0</v>
      </c>
      <c r="T706" s="153">
        <f>S706*H706</f>
        <v>0</v>
      </c>
      <c r="AR706" s="154" t="s">
        <v>180</v>
      </c>
      <c r="AT706" s="154" t="s">
        <v>175</v>
      </c>
      <c r="AU706" s="154" t="s">
        <v>95</v>
      </c>
      <c r="AY706" s="20" t="s">
        <v>173</v>
      </c>
      <c r="BE706" s="155">
        <f>IF(N706="základní",J706,0)</f>
        <v>0</v>
      </c>
      <c r="BF706" s="155">
        <f>IF(N706="snížená",J706,0)</f>
        <v>0</v>
      </c>
      <c r="BG706" s="155">
        <f>IF(N706="zákl. přenesená",J706,0)</f>
        <v>0</v>
      </c>
      <c r="BH706" s="155">
        <f>IF(N706="sníž. přenesená",J706,0)</f>
        <v>0</v>
      </c>
      <c r="BI706" s="155">
        <f>IF(N706="nulová",J706,0)</f>
        <v>0</v>
      </c>
      <c r="BJ706" s="20" t="s">
        <v>93</v>
      </c>
      <c r="BK706" s="155">
        <f>ROUND(I706*H706,2)</f>
        <v>0</v>
      </c>
      <c r="BL706" s="20" t="s">
        <v>180</v>
      </c>
      <c r="BM706" s="154" t="s">
        <v>656</v>
      </c>
    </row>
    <row r="707" spans="2:65" s="35" customFormat="1">
      <c r="B707" s="34"/>
      <c r="D707" s="156" t="s">
        <v>182</v>
      </c>
      <c r="F707" s="157" t="s">
        <v>657</v>
      </c>
      <c r="L707" s="34"/>
      <c r="M707" s="158"/>
      <c r="T707" s="62"/>
      <c r="AT707" s="20" t="s">
        <v>182</v>
      </c>
      <c r="AU707" s="20" t="s">
        <v>95</v>
      </c>
    </row>
    <row r="708" spans="2:65" s="160" customFormat="1">
      <c r="B708" s="159"/>
      <c r="D708" s="161" t="s">
        <v>184</v>
      </c>
      <c r="E708" s="162" t="s">
        <v>1</v>
      </c>
      <c r="F708" s="163" t="s">
        <v>265</v>
      </c>
      <c r="H708" s="162" t="s">
        <v>1</v>
      </c>
      <c r="L708" s="159"/>
      <c r="M708" s="164"/>
      <c r="T708" s="165"/>
      <c r="AT708" s="162" t="s">
        <v>184</v>
      </c>
      <c r="AU708" s="162" t="s">
        <v>95</v>
      </c>
      <c r="AV708" s="160" t="s">
        <v>93</v>
      </c>
      <c r="AW708" s="160" t="s">
        <v>41</v>
      </c>
      <c r="AX708" s="160" t="s">
        <v>85</v>
      </c>
      <c r="AY708" s="162" t="s">
        <v>173</v>
      </c>
    </row>
    <row r="709" spans="2:65" s="160" customFormat="1">
      <c r="B709" s="159"/>
      <c r="D709" s="161" t="s">
        <v>184</v>
      </c>
      <c r="E709" s="162" t="s">
        <v>1</v>
      </c>
      <c r="F709" s="163" t="s">
        <v>238</v>
      </c>
      <c r="H709" s="162" t="s">
        <v>1</v>
      </c>
      <c r="L709" s="159"/>
      <c r="M709" s="164"/>
      <c r="T709" s="165"/>
      <c r="AT709" s="162" t="s">
        <v>184</v>
      </c>
      <c r="AU709" s="162" t="s">
        <v>95</v>
      </c>
      <c r="AV709" s="160" t="s">
        <v>93</v>
      </c>
      <c r="AW709" s="160" t="s">
        <v>41</v>
      </c>
      <c r="AX709" s="160" t="s">
        <v>85</v>
      </c>
      <c r="AY709" s="162" t="s">
        <v>173</v>
      </c>
    </row>
    <row r="710" spans="2:65" s="167" customFormat="1">
      <c r="B710" s="166"/>
      <c r="D710" s="161" t="s">
        <v>184</v>
      </c>
      <c r="E710" s="168" t="s">
        <v>1</v>
      </c>
      <c r="F710" s="169" t="s">
        <v>652</v>
      </c>
      <c r="H710" s="170">
        <v>3.738</v>
      </c>
      <c r="L710" s="166"/>
      <c r="M710" s="171"/>
      <c r="T710" s="172"/>
      <c r="AT710" s="168" t="s">
        <v>184</v>
      </c>
      <c r="AU710" s="168" t="s">
        <v>95</v>
      </c>
      <c r="AV710" s="167" t="s">
        <v>95</v>
      </c>
      <c r="AW710" s="167" t="s">
        <v>41</v>
      </c>
      <c r="AX710" s="167" t="s">
        <v>85</v>
      </c>
      <c r="AY710" s="168" t="s">
        <v>173</v>
      </c>
    </row>
    <row r="711" spans="2:65" s="174" customFormat="1">
      <c r="B711" s="173"/>
      <c r="D711" s="161" t="s">
        <v>184</v>
      </c>
      <c r="E711" s="175" t="s">
        <v>1</v>
      </c>
      <c r="F711" s="176" t="s">
        <v>232</v>
      </c>
      <c r="H711" s="177">
        <v>3.738</v>
      </c>
      <c r="L711" s="173"/>
      <c r="M711" s="178"/>
      <c r="T711" s="179"/>
      <c r="AT711" s="175" t="s">
        <v>184</v>
      </c>
      <c r="AU711" s="175" t="s">
        <v>95</v>
      </c>
      <c r="AV711" s="174" t="s">
        <v>180</v>
      </c>
      <c r="AW711" s="174" t="s">
        <v>41</v>
      </c>
      <c r="AX711" s="174" t="s">
        <v>93</v>
      </c>
      <c r="AY711" s="175" t="s">
        <v>173</v>
      </c>
    </row>
    <row r="712" spans="2:65" s="35" customFormat="1" ht="37.9" customHeight="1">
      <c r="B712" s="34"/>
      <c r="C712" s="144" t="s">
        <v>658</v>
      </c>
      <c r="D712" s="144" t="s">
        <v>175</v>
      </c>
      <c r="E712" s="145" t="s">
        <v>659</v>
      </c>
      <c r="F712" s="146" t="s">
        <v>660</v>
      </c>
      <c r="G712" s="147" t="s">
        <v>270</v>
      </c>
      <c r="H712" s="148">
        <v>3.738</v>
      </c>
      <c r="I712" s="3"/>
      <c r="J712" s="149">
        <f>ROUND(I712*H712,2)</f>
        <v>0</v>
      </c>
      <c r="K712" s="146" t="s">
        <v>179</v>
      </c>
      <c r="L712" s="34"/>
      <c r="M712" s="150" t="s">
        <v>1</v>
      </c>
      <c r="N712" s="151" t="s">
        <v>50</v>
      </c>
      <c r="P712" s="152">
        <f>O712*H712</f>
        <v>0</v>
      </c>
      <c r="Q712" s="152">
        <v>8.8000000000000003E-4</v>
      </c>
      <c r="R712" s="152">
        <f>Q712*H712</f>
        <v>3.2894400000000002E-3</v>
      </c>
      <c r="S712" s="152">
        <v>0</v>
      </c>
      <c r="T712" s="153">
        <f>S712*H712</f>
        <v>0</v>
      </c>
      <c r="AR712" s="154" t="s">
        <v>180</v>
      </c>
      <c r="AT712" s="154" t="s">
        <v>175</v>
      </c>
      <c r="AU712" s="154" t="s">
        <v>95</v>
      </c>
      <c r="AY712" s="20" t="s">
        <v>173</v>
      </c>
      <c r="BE712" s="155">
        <f>IF(N712="základní",J712,0)</f>
        <v>0</v>
      </c>
      <c r="BF712" s="155">
        <f>IF(N712="snížená",J712,0)</f>
        <v>0</v>
      </c>
      <c r="BG712" s="155">
        <f>IF(N712="zákl. přenesená",J712,0)</f>
        <v>0</v>
      </c>
      <c r="BH712" s="155">
        <f>IF(N712="sníž. přenesená",J712,0)</f>
        <v>0</v>
      </c>
      <c r="BI712" s="155">
        <f>IF(N712="nulová",J712,0)</f>
        <v>0</v>
      </c>
      <c r="BJ712" s="20" t="s">
        <v>93</v>
      </c>
      <c r="BK712" s="155">
        <f>ROUND(I712*H712,2)</f>
        <v>0</v>
      </c>
      <c r="BL712" s="20" t="s">
        <v>180</v>
      </c>
      <c r="BM712" s="154" t="s">
        <v>661</v>
      </c>
    </row>
    <row r="713" spans="2:65" s="35" customFormat="1">
      <c r="B713" s="34"/>
      <c r="D713" s="156" t="s">
        <v>182</v>
      </c>
      <c r="F713" s="157" t="s">
        <v>662</v>
      </c>
      <c r="L713" s="34"/>
      <c r="M713" s="158"/>
      <c r="T713" s="62"/>
      <c r="AT713" s="20" t="s">
        <v>182</v>
      </c>
      <c r="AU713" s="20" t="s">
        <v>95</v>
      </c>
    </row>
    <row r="714" spans="2:65" s="160" customFormat="1">
      <c r="B714" s="159"/>
      <c r="D714" s="161" t="s">
        <v>184</v>
      </c>
      <c r="E714" s="162" t="s">
        <v>1</v>
      </c>
      <c r="F714" s="163" t="s">
        <v>265</v>
      </c>
      <c r="H714" s="162" t="s">
        <v>1</v>
      </c>
      <c r="L714" s="159"/>
      <c r="M714" s="164"/>
      <c r="T714" s="165"/>
      <c r="AT714" s="162" t="s">
        <v>184</v>
      </c>
      <c r="AU714" s="162" t="s">
        <v>95</v>
      </c>
      <c r="AV714" s="160" t="s">
        <v>93</v>
      </c>
      <c r="AW714" s="160" t="s">
        <v>41</v>
      </c>
      <c r="AX714" s="160" t="s">
        <v>85</v>
      </c>
      <c r="AY714" s="162" t="s">
        <v>173</v>
      </c>
    </row>
    <row r="715" spans="2:65" s="160" customFormat="1">
      <c r="B715" s="159"/>
      <c r="D715" s="161" t="s">
        <v>184</v>
      </c>
      <c r="E715" s="162" t="s">
        <v>1</v>
      </c>
      <c r="F715" s="163" t="s">
        <v>238</v>
      </c>
      <c r="H715" s="162" t="s">
        <v>1</v>
      </c>
      <c r="L715" s="159"/>
      <c r="M715" s="164"/>
      <c r="T715" s="165"/>
      <c r="AT715" s="162" t="s">
        <v>184</v>
      </c>
      <c r="AU715" s="162" t="s">
        <v>95</v>
      </c>
      <c r="AV715" s="160" t="s">
        <v>93</v>
      </c>
      <c r="AW715" s="160" t="s">
        <v>41</v>
      </c>
      <c r="AX715" s="160" t="s">
        <v>85</v>
      </c>
      <c r="AY715" s="162" t="s">
        <v>173</v>
      </c>
    </row>
    <row r="716" spans="2:65" s="167" customFormat="1">
      <c r="B716" s="166"/>
      <c r="D716" s="161" t="s">
        <v>184</v>
      </c>
      <c r="E716" s="168" t="s">
        <v>1</v>
      </c>
      <c r="F716" s="169" t="s">
        <v>652</v>
      </c>
      <c r="H716" s="170">
        <v>3.738</v>
      </c>
      <c r="L716" s="166"/>
      <c r="M716" s="171"/>
      <c r="T716" s="172"/>
      <c r="AT716" s="168" t="s">
        <v>184</v>
      </c>
      <c r="AU716" s="168" t="s">
        <v>95</v>
      </c>
      <c r="AV716" s="167" t="s">
        <v>95</v>
      </c>
      <c r="AW716" s="167" t="s">
        <v>41</v>
      </c>
      <c r="AX716" s="167" t="s">
        <v>85</v>
      </c>
      <c r="AY716" s="168" t="s">
        <v>173</v>
      </c>
    </row>
    <row r="717" spans="2:65" s="174" customFormat="1">
      <c r="B717" s="173"/>
      <c r="D717" s="161" t="s">
        <v>184</v>
      </c>
      <c r="E717" s="175" t="s">
        <v>1</v>
      </c>
      <c r="F717" s="176" t="s">
        <v>232</v>
      </c>
      <c r="H717" s="177">
        <v>3.738</v>
      </c>
      <c r="L717" s="173"/>
      <c r="M717" s="178"/>
      <c r="T717" s="179"/>
      <c r="AT717" s="175" t="s">
        <v>184</v>
      </c>
      <c r="AU717" s="175" t="s">
        <v>95</v>
      </c>
      <c r="AV717" s="174" t="s">
        <v>180</v>
      </c>
      <c r="AW717" s="174" t="s">
        <v>41</v>
      </c>
      <c r="AX717" s="174" t="s">
        <v>93</v>
      </c>
      <c r="AY717" s="175" t="s">
        <v>173</v>
      </c>
    </row>
    <row r="718" spans="2:65" s="35" customFormat="1" ht="37.9" customHeight="1">
      <c r="B718" s="34"/>
      <c r="C718" s="144" t="s">
        <v>663</v>
      </c>
      <c r="D718" s="144" t="s">
        <v>175</v>
      </c>
      <c r="E718" s="145" t="s">
        <v>664</v>
      </c>
      <c r="F718" s="146" t="s">
        <v>665</v>
      </c>
      <c r="G718" s="147" t="s">
        <v>270</v>
      </c>
      <c r="H718" s="148">
        <v>3.738</v>
      </c>
      <c r="I718" s="3"/>
      <c r="J718" s="149">
        <f>ROUND(I718*H718,2)</f>
        <v>0</v>
      </c>
      <c r="K718" s="146" t="s">
        <v>179</v>
      </c>
      <c r="L718" s="34"/>
      <c r="M718" s="150" t="s">
        <v>1</v>
      </c>
      <c r="N718" s="151" t="s">
        <v>50</v>
      </c>
      <c r="P718" s="152">
        <f>O718*H718</f>
        <v>0</v>
      </c>
      <c r="Q718" s="152">
        <v>0</v>
      </c>
      <c r="R718" s="152">
        <f>Q718*H718</f>
        <v>0</v>
      </c>
      <c r="S718" s="152">
        <v>0</v>
      </c>
      <c r="T718" s="153">
        <f>S718*H718</f>
        <v>0</v>
      </c>
      <c r="AR718" s="154" t="s">
        <v>180</v>
      </c>
      <c r="AT718" s="154" t="s">
        <v>175</v>
      </c>
      <c r="AU718" s="154" t="s">
        <v>95</v>
      </c>
      <c r="AY718" s="20" t="s">
        <v>173</v>
      </c>
      <c r="BE718" s="155">
        <f>IF(N718="základní",J718,0)</f>
        <v>0</v>
      </c>
      <c r="BF718" s="155">
        <f>IF(N718="snížená",J718,0)</f>
        <v>0</v>
      </c>
      <c r="BG718" s="155">
        <f>IF(N718="zákl. přenesená",J718,0)</f>
        <v>0</v>
      </c>
      <c r="BH718" s="155">
        <f>IF(N718="sníž. přenesená",J718,0)</f>
        <v>0</v>
      </c>
      <c r="BI718" s="155">
        <f>IF(N718="nulová",J718,0)</f>
        <v>0</v>
      </c>
      <c r="BJ718" s="20" t="s">
        <v>93</v>
      </c>
      <c r="BK718" s="155">
        <f>ROUND(I718*H718,2)</f>
        <v>0</v>
      </c>
      <c r="BL718" s="20" t="s">
        <v>180</v>
      </c>
      <c r="BM718" s="154" t="s">
        <v>666</v>
      </c>
    </row>
    <row r="719" spans="2:65" s="35" customFormat="1">
      <c r="B719" s="34"/>
      <c r="D719" s="156" t="s">
        <v>182</v>
      </c>
      <c r="F719" s="157" t="s">
        <v>667</v>
      </c>
      <c r="L719" s="34"/>
      <c r="M719" s="158"/>
      <c r="T719" s="62"/>
      <c r="AT719" s="20" t="s">
        <v>182</v>
      </c>
      <c r="AU719" s="20" t="s">
        <v>95</v>
      </c>
    </row>
    <row r="720" spans="2:65" s="160" customFormat="1">
      <c r="B720" s="159"/>
      <c r="D720" s="161" t="s">
        <v>184</v>
      </c>
      <c r="E720" s="162" t="s">
        <v>1</v>
      </c>
      <c r="F720" s="163" t="s">
        <v>265</v>
      </c>
      <c r="H720" s="162" t="s">
        <v>1</v>
      </c>
      <c r="L720" s="159"/>
      <c r="M720" s="164"/>
      <c r="T720" s="165"/>
      <c r="AT720" s="162" t="s">
        <v>184</v>
      </c>
      <c r="AU720" s="162" t="s">
        <v>95</v>
      </c>
      <c r="AV720" s="160" t="s">
        <v>93</v>
      </c>
      <c r="AW720" s="160" t="s">
        <v>41</v>
      </c>
      <c r="AX720" s="160" t="s">
        <v>85</v>
      </c>
      <c r="AY720" s="162" t="s">
        <v>173</v>
      </c>
    </row>
    <row r="721" spans="2:65" s="160" customFormat="1">
      <c r="B721" s="159"/>
      <c r="D721" s="161" t="s">
        <v>184</v>
      </c>
      <c r="E721" s="162" t="s">
        <v>1</v>
      </c>
      <c r="F721" s="163" t="s">
        <v>238</v>
      </c>
      <c r="H721" s="162" t="s">
        <v>1</v>
      </c>
      <c r="L721" s="159"/>
      <c r="M721" s="164"/>
      <c r="T721" s="165"/>
      <c r="AT721" s="162" t="s">
        <v>184</v>
      </c>
      <c r="AU721" s="162" t="s">
        <v>95</v>
      </c>
      <c r="AV721" s="160" t="s">
        <v>93</v>
      </c>
      <c r="AW721" s="160" t="s">
        <v>41</v>
      </c>
      <c r="AX721" s="160" t="s">
        <v>85</v>
      </c>
      <c r="AY721" s="162" t="s">
        <v>173</v>
      </c>
    </row>
    <row r="722" spans="2:65" s="167" customFormat="1">
      <c r="B722" s="166"/>
      <c r="D722" s="161" t="s">
        <v>184</v>
      </c>
      <c r="E722" s="168" t="s">
        <v>1</v>
      </c>
      <c r="F722" s="169" t="s">
        <v>652</v>
      </c>
      <c r="H722" s="170">
        <v>3.738</v>
      </c>
      <c r="L722" s="166"/>
      <c r="M722" s="171"/>
      <c r="T722" s="172"/>
      <c r="AT722" s="168" t="s">
        <v>184</v>
      </c>
      <c r="AU722" s="168" t="s">
        <v>95</v>
      </c>
      <c r="AV722" s="167" t="s">
        <v>95</v>
      </c>
      <c r="AW722" s="167" t="s">
        <v>41</v>
      </c>
      <c r="AX722" s="167" t="s">
        <v>85</v>
      </c>
      <c r="AY722" s="168" t="s">
        <v>173</v>
      </c>
    </row>
    <row r="723" spans="2:65" s="174" customFormat="1">
      <c r="B723" s="173"/>
      <c r="D723" s="161" t="s">
        <v>184</v>
      </c>
      <c r="E723" s="175" t="s">
        <v>1</v>
      </c>
      <c r="F723" s="176" t="s">
        <v>232</v>
      </c>
      <c r="H723" s="177">
        <v>3.738</v>
      </c>
      <c r="L723" s="173"/>
      <c r="M723" s="178"/>
      <c r="T723" s="179"/>
      <c r="AT723" s="175" t="s">
        <v>184</v>
      </c>
      <c r="AU723" s="175" t="s">
        <v>95</v>
      </c>
      <c r="AV723" s="174" t="s">
        <v>180</v>
      </c>
      <c r="AW723" s="174" t="s">
        <v>41</v>
      </c>
      <c r="AX723" s="174" t="s">
        <v>93</v>
      </c>
      <c r="AY723" s="175" t="s">
        <v>173</v>
      </c>
    </row>
    <row r="724" spans="2:65" s="35" customFormat="1" ht="55.5" customHeight="1">
      <c r="B724" s="34"/>
      <c r="C724" s="144" t="s">
        <v>668</v>
      </c>
      <c r="D724" s="144" t="s">
        <v>175</v>
      </c>
      <c r="E724" s="145" t="s">
        <v>669</v>
      </c>
      <c r="F724" s="146" t="s">
        <v>670</v>
      </c>
      <c r="G724" s="147" t="s">
        <v>178</v>
      </c>
      <c r="H724" s="148">
        <v>0.26300000000000001</v>
      </c>
      <c r="I724" s="3"/>
      <c r="J724" s="149">
        <f>ROUND(I724*H724,2)</f>
        <v>0</v>
      </c>
      <c r="K724" s="146" t="s">
        <v>179</v>
      </c>
      <c r="L724" s="34"/>
      <c r="M724" s="150" t="s">
        <v>1</v>
      </c>
      <c r="N724" s="151" t="s">
        <v>50</v>
      </c>
      <c r="P724" s="152">
        <f>O724*H724</f>
        <v>0</v>
      </c>
      <c r="Q724" s="152">
        <v>2.5019399999999998</v>
      </c>
      <c r="R724" s="152">
        <f>Q724*H724</f>
        <v>0.65801021999999998</v>
      </c>
      <c r="S724" s="152">
        <v>0</v>
      </c>
      <c r="T724" s="153">
        <f>S724*H724</f>
        <v>0</v>
      </c>
      <c r="AR724" s="154" t="s">
        <v>180</v>
      </c>
      <c r="AT724" s="154" t="s">
        <v>175</v>
      </c>
      <c r="AU724" s="154" t="s">
        <v>95</v>
      </c>
      <c r="AY724" s="20" t="s">
        <v>173</v>
      </c>
      <c r="BE724" s="155">
        <f>IF(N724="základní",J724,0)</f>
        <v>0</v>
      </c>
      <c r="BF724" s="155">
        <f>IF(N724="snížená",J724,0)</f>
        <v>0</v>
      </c>
      <c r="BG724" s="155">
        <f>IF(N724="zákl. přenesená",J724,0)</f>
        <v>0</v>
      </c>
      <c r="BH724" s="155">
        <f>IF(N724="sníž. přenesená",J724,0)</f>
        <v>0</v>
      </c>
      <c r="BI724" s="155">
        <f>IF(N724="nulová",J724,0)</f>
        <v>0</v>
      </c>
      <c r="BJ724" s="20" t="s">
        <v>93</v>
      </c>
      <c r="BK724" s="155">
        <f>ROUND(I724*H724,2)</f>
        <v>0</v>
      </c>
      <c r="BL724" s="20" t="s">
        <v>180</v>
      </c>
      <c r="BM724" s="154" t="s">
        <v>671</v>
      </c>
    </row>
    <row r="725" spans="2:65" s="35" customFormat="1">
      <c r="B725" s="34"/>
      <c r="D725" s="156" t="s">
        <v>182</v>
      </c>
      <c r="F725" s="157" t="s">
        <v>672</v>
      </c>
      <c r="L725" s="34"/>
      <c r="M725" s="158"/>
      <c r="T725" s="62"/>
      <c r="AT725" s="20" t="s">
        <v>182</v>
      </c>
      <c r="AU725" s="20" t="s">
        <v>95</v>
      </c>
    </row>
    <row r="726" spans="2:65" s="160" customFormat="1">
      <c r="B726" s="159"/>
      <c r="D726" s="161" t="s">
        <v>184</v>
      </c>
      <c r="E726" s="162" t="s">
        <v>1</v>
      </c>
      <c r="F726" s="163" t="s">
        <v>265</v>
      </c>
      <c r="H726" s="162" t="s">
        <v>1</v>
      </c>
      <c r="L726" s="159"/>
      <c r="M726" s="164"/>
      <c r="T726" s="165"/>
      <c r="AT726" s="162" t="s">
        <v>184</v>
      </c>
      <c r="AU726" s="162" t="s">
        <v>95</v>
      </c>
      <c r="AV726" s="160" t="s">
        <v>93</v>
      </c>
      <c r="AW726" s="160" t="s">
        <v>41</v>
      </c>
      <c r="AX726" s="160" t="s">
        <v>85</v>
      </c>
      <c r="AY726" s="162" t="s">
        <v>173</v>
      </c>
    </row>
    <row r="727" spans="2:65" s="160" customFormat="1">
      <c r="B727" s="159"/>
      <c r="D727" s="161" t="s">
        <v>184</v>
      </c>
      <c r="E727" s="162" t="s">
        <v>1</v>
      </c>
      <c r="F727" s="163" t="s">
        <v>238</v>
      </c>
      <c r="H727" s="162" t="s">
        <v>1</v>
      </c>
      <c r="L727" s="159"/>
      <c r="M727" s="164"/>
      <c r="T727" s="165"/>
      <c r="AT727" s="162" t="s">
        <v>184</v>
      </c>
      <c r="AU727" s="162" t="s">
        <v>95</v>
      </c>
      <c r="AV727" s="160" t="s">
        <v>93</v>
      </c>
      <c r="AW727" s="160" t="s">
        <v>41</v>
      </c>
      <c r="AX727" s="160" t="s">
        <v>85</v>
      </c>
      <c r="AY727" s="162" t="s">
        <v>173</v>
      </c>
    </row>
    <row r="728" spans="2:65" s="167" customFormat="1">
      <c r="B728" s="166"/>
      <c r="D728" s="161" t="s">
        <v>184</v>
      </c>
      <c r="E728" s="168" t="s">
        <v>1</v>
      </c>
      <c r="F728" s="169" t="s">
        <v>673</v>
      </c>
      <c r="H728" s="170">
        <v>0.26300000000000001</v>
      </c>
      <c r="L728" s="166"/>
      <c r="M728" s="171"/>
      <c r="T728" s="172"/>
      <c r="AT728" s="168" t="s">
        <v>184</v>
      </c>
      <c r="AU728" s="168" t="s">
        <v>95</v>
      </c>
      <c r="AV728" s="167" t="s">
        <v>95</v>
      </c>
      <c r="AW728" s="167" t="s">
        <v>41</v>
      </c>
      <c r="AX728" s="167" t="s">
        <v>85</v>
      </c>
      <c r="AY728" s="168" t="s">
        <v>173</v>
      </c>
    </row>
    <row r="729" spans="2:65" s="174" customFormat="1">
      <c r="B729" s="173"/>
      <c r="D729" s="161" t="s">
        <v>184</v>
      </c>
      <c r="E729" s="175" t="s">
        <v>1</v>
      </c>
      <c r="F729" s="176" t="s">
        <v>232</v>
      </c>
      <c r="H729" s="177">
        <v>0.26300000000000001</v>
      </c>
      <c r="L729" s="173"/>
      <c r="M729" s="178"/>
      <c r="T729" s="179"/>
      <c r="AT729" s="175" t="s">
        <v>184</v>
      </c>
      <c r="AU729" s="175" t="s">
        <v>95</v>
      </c>
      <c r="AV729" s="174" t="s">
        <v>180</v>
      </c>
      <c r="AW729" s="174" t="s">
        <v>41</v>
      </c>
      <c r="AX729" s="174" t="s">
        <v>93</v>
      </c>
      <c r="AY729" s="175" t="s">
        <v>173</v>
      </c>
    </row>
    <row r="730" spans="2:65" s="35" customFormat="1" ht="37.9" customHeight="1">
      <c r="B730" s="34"/>
      <c r="C730" s="144" t="s">
        <v>674</v>
      </c>
      <c r="D730" s="144" t="s">
        <v>175</v>
      </c>
      <c r="E730" s="145" t="s">
        <v>675</v>
      </c>
      <c r="F730" s="146" t="s">
        <v>676</v>
      </c>
      <c r="G730" s="147" t="s">
        <v>270</v>
      </c>
      <c r="H730" s="148">
        <v>3.1779999999999999</v>
      </c>
      <c r="I730" s="3"/>
      <c r="J730" s="149">
        <f>ROUND(I730*H730,2)</f>
        <v>0</v>
      </c>
      <c r="K730" s="146" t="s">
        <v>179</v>
      </c>
      <c r="L730" s="34"/>
      <c r="M730" s="150" t="s">
        <v>1</v>
      </c>
      <c r="N730" s="151" t="s">
        <v>50</v>
      </c>
      <c r="P730" s="152">
        <f>O730*H730</f>
        <v>0</v>
      </c>
      <c r="Q730" s="152">
        <v>6.6299999999999996E-3</v>
      </c>
      <c r="R730" s="152">
        <f>Q730*H730</f>
        <v>2.1070139999999998E-2</v>
      </c>
      <c r="S730" s="152">
        <v>0</v>
      </c>
      <c r="T730" s="153">
        <f>S730*H730</f>
        <v>0</v>
      </c>
      <c r="AR730" s="154" t="s">
        <v>180</v>
      </c>
      <c r="AT730" s="154" t="s">
        <v>175</v>
      </c>
      <c r="AU730" s="154" t="s">
        <v>95</v>
      </c>
      <c r="AY730" s="20" t="s">
        <v>173</v>
      </c>
      <c r="BE730" s="155">
        <f>IF(N730="základní",J730,0)</f>
        <v>0</v>
      </c>
      <c r="BF730" s="155">
        <f>IF(N730="snížená",J730,0)</f>
        <v>0</v>
      </c>
      <c r="BG730" s="155">
        <f>IF(N730="zákl. přenesená",J730,0)</f>
        <v>0</v>
      </c>
      <c r="BH730" s="155">
        <f>IF(N730="sníž. přenesená",J730,0)</f>
        <v>0</v>
      </c>
      <c r="BI730" s="155">
        <f>IF(N730="nulová",J730,0)</f>
        <v>0</v>
      </c>
      <c r="BJ730" s="20" t="s">
        <v>93</v>
      </c>
      <c r="BK730" s="155">
        <f>ROUND(I730*H730,2)</f>
        <v>0</v>
      </c>
      <c r="BL730" s="20" t="s">
        <v>180</v>
      </c>
      <c r="BM730" s="154" t="s">
        <v>677</v>
      </c>
    </row>
    <row r="731" spans="2:65" s="35" customFormat="1">
      <c r="B731" s="34"/>
      <c r="D731" s="156" t="s">
        <v>182</v>
      </c>
      <c r="F731" s="157" t="s">
        <v>678</v>
      </c>
      <c r="L731" s="34"/>
      <c r="M731" s="158"/>
      <c r="T731" s="62"/>
      <c r="AT731" s="20" t="s">
        <v>182</v>
      </c>
      <c r="AU731" s="20" t="s">
        <v>95</v>
      </c>
    </row>
    <row r="732" spans="2:65" s="160" customFormat="1">
      <c r="B732" s="159"/>
      <c r="D732" s="161" t="s">
        <v>184</v>
      </c>
      <c r="E732" s="162" t="s">
        <v>1</v>
      </c>
      <c r="F732" s="163" t="s">
        <v>265</v>
      </c>
      <c r="H732" s="162" t="s">
        <v>1</v>
      </c>
      <c r="L732" s="159"/>
      <c r="M732" s="164"/>
      <c r="T732" s="165"/>
      <c r="AT732" s="162" t="s">
        <v>184</v>
      </c>
      <c r="AU732" s="162" t="s">
        <v>95</v>
      </c>
      <c r="AV732" s="160" t="s">
        <v>93</v>
      </c>
      <c r="AW732" s="160" t="s">
        <v>41</v>
      </c>
      <c r="AX732" s="160" t="s">
        <v>85</v>
      </c>
      <c r="AY732" s="162" t="s">
        <v>173</v>
      </c>
    </row>
    <row r="733" spans="2:65" s="160" customFormat="1">
      <c r="B733" s="159"/>
      <c r="D733" s="161" t="s">
        <v>184</v>
      </c>
      <c r="E733" s="162" t="s">
        <v>1</v>
      </c>
      <c r="F733" s="163" t="s">
        <v>238</v>
      </c>
      <c r="H733" s="162" t="s">
        <v>1</v>
      </c>
      <c r="L733" s="159"/>
      <c r="M733" s="164"/>
      <c r="T733" s="165"/>
      <c r="AT733" s="162" t="s">
        <v>184</v>
      </c>
      <c r="AU733" s="162" t="s">
        <v>95</v>
      </c>
      <c r="AV733" s="160" t="s">
        <v>93</v>
      </c>
      <c r="AW733" s="160" t="s">
        <v>41</v>
      </c>
      <c r="AX733" s="160" t="s">
        <v>85</v>
      </c>
      <c r="AY733" s="162" t="s">
        <v>173</v>
      </c>
    </row>
    <row r="734" spans="2:65" s="167" customFormat="1">
      <c r="B734" s="166"/>
      <c r="D734" s="161" t="s">
        <v>184</v>
      </c>
      <c r="E734" s="168" t="s">
        <v>1</v>
      </c>
      <c r="F734" s="169" t="s">
        <v>679</v>
      </c>
      <c r="H734" s="170">
        <v>3.0379999999999998</v>
      </c>
      <c r="L734" s="166"/>
      <c r="M734" s="171"/>
      <c r="T734" s="172"/>
      <c r="AT734" s="168" t="s">
        <v>184</v>
      </c>
      <c r="AU734" s="168" t="s">
        <v>95</v>
      </c>
      <c r="AV734" s="167" t="s">
        <v>95</v>
      </c>
      <c r="AW734" s="167" t="s">
        <v>41</v>
      </c>
      <c r="AX734" s="167" t="s">
        <v>85</v>
      </c>
      <c r="AY734" s="168" t="s">
        <v>173</v>
      </c>
    </row>
    <row r="735" spans="2:65" s="167" customFormat="1">
      <c r="B735" s="166"/>
      <c r="D735" s="161" t="s">
        <v>184</v>
      </c>
      <c r="E735" s="168" t="s">
        <v>1</v>
      </c>
      <c r="F735" s="169" t="s">
        <v>680</v>
      </c>
      <c r="H735" s="170">
        <v>0.14000000000000001</v>
      </c>
      <c r="L735" s="166"/>
      <c r="M735" s="171"/>
      <c r="T735" s="172"/>
      <c r="AT735" s="168" t="s">
        <v>184</v>
      </c>
      <c r="AU735" s="168" t="s">
        <v>95</v>
      </c>
      <c r="AV735" s="167" t="s">
        <v>95</v>
      </c>
      <c r="AW735" s="167" t="s">
        <v>41</v>
      </c>
      <c r="AX735" s="167" t="s">
        <v>85</v>
      </c>
      <c r="AY735" s="168" t="s">
        <v>173</v>
      </c>
    </row>
    <row r="736" spans="2:65" s="174" customFormat="1">
      <c r="B736" s="173"/>
      <c r="D736" s="161" t="s">
        <v>184</v>
      </c>
      <c r="E736" s="175" t="s">
        <v>1</v>
      </c>
      <c r="F736" s="176" t="s">
        <v>232</v>
      </c>
      <c r="H736" s="177">
        <v>3.1779999999999999</v>
      </c>
      <c r="L736" s="173"/>
      <c r="M736" s="178"/>
      <c r="T736" s="179"/>
      <c r="AT736" s="175" t="s">
        <v>184</v>
      </c>
      <c r="AU736" s="175" t="s">
        <v>95</v>
      </c>
      <c r="AV736" s="174" t="s">
        <v>180</v>
      </c>
      <c r="AW736" s="174" t="s">
        <v>41</v>
      </c>
      <c r="AX736" s="174" t="s">
        <v>93</v>
      </c>
      <c r="AY736" s="175" t="s">
        <v>173</v>
      </c>
    </row>
    <row r="737" spans="2:65" s="35" customFormat="1" ht="37.9" customHeight="1">
      <c r="B737" s="34"/>
      <c r="C737" s="144" t="s">
        <v>681</v>
      </c>
      <c r="D737" s="144" t="s">
        <v>175</v>
      </c>
      <c r="E737" s="145" t="s">
        <v>682</v>
      </c>
      <c r="F737" s="146" t="s">
        <v>683</v>
      </c>
      <c r="G737" s="147" t="s">
        <v>270</v>
      </c>
      <c r="H737" s="148">
        <v>3.1779999999999999</v>
      </c>
      <c r="I737" s="3"/>
      <c r="J737" s="149">
        <f>ROUND(I737*H737,2)</f>
        <v>0</v>
      </c>
      <c r="K737" s="146" t="s">
        <v>179</v>
      </c>
      <c r="L737" s="34"/>
      <c r="M737" s="150" t="s">
        <v>1</v>
      </c>
      <c r="N737" s="151" t="s">
        <v>50</v>
      </c>
      <c r="P737" s="152">
        <f>O737*H737</f>
        <v>0</v>
      </c>
      <c r="Q737" s="152">
        <v>0</v>
      </c>
      <c r="R737" s="152">
        <f>Q737*H737</f>
        <v>0</v>
      </c>
      <c r="S737" s="152">
        <v>0</v>
      </c>
      <c r="T737" s="153">
        <f>S737*H737</f>
        <v>0</v>
      </c>
      <c r="AR737" s="154" t="s">
        <v>180</v>
      </c>
      <c r="AT737" s="154" t="s">
        <v>175</v>
      </c>
      <c r="AU737" s="154" t="s">
        <v>95</v>
      </c>
      <c r="AY737" s="20" t="s">
        <v>173</v>
      </c>
      <c r="BE737" s="155">
        <f>IF(N737="základní",J737,0)</f>
        <v>0</v>
      </c>
      <c r="BF737" s="155">
        <f>IF(N737="snížená",J737,0)</f>
        <v>0</v>
      </c>
      <c r="BG737" s="155">
        <f>IF(N737="zákl. přenesená",J737,0)</f>
        <v>0</v>
      </c>
      <c r="BH737" s="155">
        <f>IF(N737="sníž. přenesená",J737,0)</f>
        <v>0</v>
      </c>
      <c r="BI737" s="155">
        <f>IF(N737="nulová",J737,0)</f>
        <v>0</v>
      </c>
      <c r="BJ737" s="20" t="s">
        <v>93</v>
      </c>
      <c r="BK737" s="155">
        <f>ROUND(I737*H737,2)</f>
        <v>0</v>
      </c>
      <c r="BL737" s="20" t="s">
        <v>180</v>
      </c>
      <c r="BM737" s="154" t="s">
        <v>684</v>
      </c>
    </row>
    <row r="738" spans="2:65" s="35" customFormat="1">
      <c r="B738" s="34"/>
      <c r="D738" s="156" t="s">
        <v>182</v>
      </c>
      <c r="F738" s="157" t="s">
        <v>685</v>
      </c>
      <c r="L738" s="34"/>
      <c r="M738" s="158"/>
      <c r="T738" s="62"/>
      <c r="AT738" s="20" t="s">
        <v>182</v>
      </c>
      <c r="AU738" s="20" t="s">
        <v>95</v>
      </c>
    </row>
    <row r="739" spans="2:65" s="160" customFormat="1">
      <c r="B739" s="159"/>
      <c r="D739" s="161" t="s">
        <v>184</v>
      </c>
      <c r="E739" s="162" t="s">
        <v>1</v>
      </c>
      <c r="F739" s="163" t="s">
        <v>265</v>
      </c>
      <c r="H739" s="162" t="s">
        <v>1</v>
      </c>
      <c r="L739" s="159"/>
      <c r="M739" s="164"/>
      <c r="T739" s="165"/>
      <c r="AT739" s="162" t="s">
        <v>184</v>
      </c>
      <c r="AU739" s="162" t="s">
        <v>95</v>
      </c>
      <c r="AV739" s="160" t="s">
        <v>93</v>
      </c>
      <c r="AW739" s="160" t="s">
        <v>41</v>
      </c>
      <c r="AX739" s="160" t="s">
        <v>85</v>
      </c>
      <c r="AY739" s="162" t="s">
        <v>173</v>
      </c>
    </row>
    <row r="740" spans="2:65" s="160" customFormat="1">
      <c r="B740" s="159"/>
      <c r="D740" s="161" t="s">
        <v>184</v>
      </c>
      <c r="E740" s="162" t="s">
        <v>1</v>
      </c>
      <c r="F740" s="163" t="s">
        <v>238</v>
      </c>
      <c r="H740" s="162" t="s">
        <v>1</v>
      </c>
      <c r="L740" s="159"/>
      <c r="M740" s="164"/>
      <c r="T740" s="165"/>
      <c r="AT740" s="162" t="s">
        <v>184</v>
      </c>
      <c r="AU740" s="162" t="s">
        <v>95</v>
      </c>
      <c r="AV740" s="160" t="s">
        <v>93</v>
      </c>
      <c r="AW740" s="160" t="s">
        <v>41</v>
      </c>
      <c r="AX740" s="160" t="s">
        <v>85</v>
      </c>
      <c r="AY740" s="162" t="s">
        <v>173</v>
      </c>
    </row>
    <row r="741" spans="2:65" s="167" customFormat="1">
      <c r="B741" s="166"/>
      <c r="D741" s="161" t="s">
        <v>184</v>
      </c>
      <c r="E741" s="168" t="s">
        <v>1</v>
      </c>
      <c r="F741" s="169" t="s">
        <v>679</v>
      </c>
      <c r="H741" s="170">
        <v>3.0379999999999998</v>
      </c>
      <c r="L741" s="166"/>
      <c r="M741" s="171"/>
      <c r="T741" s="172"/>
      <c r="AT741" s="168" t="s">
        <v>184</v>
      </c>
      <c r="AU741" s="168" t="s">
        <v>95</v>
      </c>
      <c r="AV741" s="167" t="s">
        <v>95</v>
      </c>
      <c r="AW741" s="167" t="s">
        <v>41</v>
      </c>
      <c r="AX741" s="167" t="s">
        <v>85</v>
      </c>
      <c r="AY741" s="168" t="s">
        <v>173</v>
      </c>
    </row>
    <row r="742" spans="2:65" s="167" customFormat="1">
      <c r="B742" s="166"/>
      <c r="D742" s="161" t="s">
        <v>184</v>
      </c>
      <c r="E742" s="168" t="s">
        <v>1</v>
      </c>
      <c r="F742" s="169" t="s">
        <v>680</v>
      </c>
      <c r="H742" s="170">
        <v>0.14000000000000001</v>
      </c>
      <c r="L742" s="166"/>
      <c r="M742" s="171"/>
      <c r="T742" s="172"/>
      <c r="AT742" s="168" t="s">
        <v>184</v>
      </c>
      <c r="AU742" s="168" t="s">
        <v>95</v>
      </c>
      <c r="AV742" s="167" t="s">
        <v>95</v>
      </c>
      <c r="AW742" s="167" t="s">
        <v>41</v>
      </c>
      <c r="AX742" s="167" t="s">
        <v>85</v>
      </c>
      <c r="AY742" s="168" t="s">
        <v>173</v>
      </c>
    </row>
    <row r="743" spans="2:65" s="174" customFormat="1">
      <c r="B743" s="173"/>
      <c r="D743" s="161" t="s">
        <v>184</v>
      </c>
      <c r="E743" s="175" t="s">
        <v>1</v>
      </c>
      <c r="F743" s="176" t="s">
        <v>232</v>
      </c>
      <c r="H743" s="177">
        <v>3.1779999999999999</v>
      </c>
      <c r="L743" s="173"/>
      <c r="M743" s="178"/>
      <c r="T743" s="179"/>
      <c r="AT743" s="175" t="s">
        <v>184</v>
      </c>
      <c r="AU743" s="175" t="s">
        <v>95</v>
      </c>
      <c r="AV743" s="174" t="s">
        <v>180</v>
      </c>
      <c r="AW743" s="174" t="s">
        <v>41</v>
      </c>
      <c r="AX743" s="174" t="s">
        <v>93</v>
      </c>
      <c r="AY743" s="175" t="s">
        <v>173</v>
      </c>
    </row>
    <row r="744" spans="2:65" s="35" customFormat="1" ht="37.9" customHeight="1">
      <c r="B744" s="34"/>
      <c r="C744" s="144" t="s">
        <v>686</v>
      </c>
      <c r="D744" s="144" t="s">
        <v>175</v>
      </c>
      <c r="E744" s="145" t="s">
        <v>687</v>
      </c>
      <c r="F744" s="146" t="s">
        <v>688</v>
      </c>
      <c r="G744" s="147" t="s">
        <v>270</v>
      </c>
      <c r="H744" s="148">
        <v>3.0379999999999998</v>
      </c>
      <c r="I744" s="3"/>
      <c r="J744" s="149">
        <f>ROUND(I744*H744,2)</f>
        <v>0</v>
      </c>
      <c r="K744" s="146" t="s">
        <v>179</v>
      </c>
      <c r="L744" s="34"/>
      <c r="M744" s="150" t="s">
        <v>1</v>
      </c>
      <c r="N744" s="151" t="s">
        <v>50</v>
      </c>
      <c r="P744" s="152">
        <f>O744*H744</f>
        <v>0</v>
      </c>
      <c r="Q744" s="152">
        <v>1.34E-3</v>
      </c>
      <c r="R744" s="152">
        <f>Q744*H744</f>
        <v>4.0709199999999996E-3</v>
      </c>
      <c r="S744" s="152">
        <v>0</v>
      </c>
      <c r="T744" s="153">
        <f>S744*H744</f>
        <v>0</v>
      </c>
      <c r="AR744" s="154" t="s">
        <v>180</v>
      </c>
      <c r="AT744" s="154" t="s">
        <v>175</v>
      </c>
      <c r="AU744" s="154" t="s">
        <v>95</v>
      </c>
      <c r="AY744" s="20" t="s">
        <v>173</v>
      </c>
      <c r="BE744" s="155">
        <f>IF(N744="základní",J744,0)</f>
        <v>0</v>
      </c>
      <c r="BF744" s="155">
        <f>IF(N744="snížená",J744,0)</f>
        <v>0</v>
      </c>
      <c r="BG744" s="155">
        <f>IF(N744="zákl. přenesená",J744,0)</f>
        <v>0</v>
      </c>
      <c r="BH744" s="155">
        <f>IF(N744="sníž. přenesená",J744,0)</f>
        <v>0</v>
      </c>
      <c r="BI744" s="155">
        <f>IF(N744="nulová",J744,0)</f>
        <v>0</v>
      </c>
      <c r="BJ744" s="20" t="s">
        <v>93</v>
      </c>
      <c r="BK744" s="155">
        <f>ROUND(I744*H744,2)</f>
        <v>0</v>
      </c>
      <c r="BL744" s="20" t="s">
        <v>180</v>
      </c>
      <c r="BM744" s="154" t="s">
        <v>689</v>
      </c>
    </row>
    <row r="745" spans="2:65" s="35" customFormat="1">
      <c r="B745" s="34"/>
      <c r="D745" s="156" t="s">
        <v>182</v>
      </c>
      <c r="F745" s="157" t="s">
        <v>690</v>
      </c>
      <c r="L745" s="34"/>
      <c r="M745" s="158"/>
      <c r="T745" s="62"/>
      <c r="AT745" s="20" t="s">
        <v>182</v>
      </c>
      <c r="AU745" s="20" t="s">
        <v>95</v>
      </c>
    </row>
    <row r="746" spans="2:65" s="160" customFormat="1">
      <c r="B746" s="159"/>
      <c r="D746" s="161" t="s">
        <v>184</v>
      </c>
      <c r="E746" s="162" t="s">
        <v>1</v>
      </c>
      <c r="F746" s="163" t="s">
        <v>265</v>
      </c>
      <c r="H746" s="162" t="s">
        <v>1</v>
      </c>
      <c r="L746" s="159"/>
      <c r="M746" s="164"/>
      <c r="T746" s="165"/>
      <c r="AT746" s="162" t="s">
        <v>184</v>
      </c>
      <c r="AU746" s="162" t="s">
        <v>95</v>
      </c>
      <c r="AV746" s="160" t="s">
        <v>93</v>
      </c>
      <c r="AW746" s="160" t="s">
        <v>41</v>
      </c>
      <c r="AX746" s="160" t="s">
        <v>85</v>
      </c>
      <c r="AY746" s="162" t="s">
        <v>173</v>
      </c>
    </row>
    <row r="747" spans="2:65" s="160" customFormat="1">
      <c r="B747" s="159"/>
      <c r="D747" s="161" t="s">
        <v>184</v>
      </c>
      <c r="E747" s="162" t="s">
        <v>1</v>
      </c>
      <c r="F747" s="163" t="s">
        <v>238</v>
      </c>
      <c r="H747" s="162" t="s">
        <v>1</v>
      </c>
      <c r="L747" s="159"/>
      <c r="M747" s="164"/>
      <c r="T747" s="165"/>
      <c r="AT747" s="162" t="s">
        <v>184</v>
      </c>
      <c r="AU747" s="162" t="s">
        <v>95</v>
      </c>
      <c r="AV747" s="160" t="s">
        <v>93</v>
      </c>
      <c r="AW747" s="160" t="s">
        <v>41</v>
      </c>
      <c r="AX747" s="160" t="s">
        <v>85</v>
      </c>
      <c r="AY747" s="162" t="s">
        <v>173</v>
      </c>
    </row>
    <row r="748" spans="2:65" s="167" customFormat="1">
      <c r="B748" s="166"/>
      <c r="D748" s="161" t="s">
        <v>184</v>
      </c>
      <c r="E748" s="168" t="s">
        <v>1</v>
      </c>
      <c r="F748" s="169" t="s">
        <v>679</v>
      </c>
      <c r="H748" s="170">
        <v>3.0379999999999998</v>
      </c>
      <c r="L748" s="166"/>
      <c r="M748" s="171"/>
      <c r="T748" s="172"/>
      <c r="AT748" s="168" t="s">
        <v>184</v>
      </c>
      <c r="AU748" s="168" t="s">
        <v>95</v>
      </c>
      <c r="AV748" s="167" t="s">
        <v>95</v>
      </c>
      <c r="AW748" s="167" t="s">
        <v>41</v>
      </c>
      <c r="AX748" s="167" t="s">
        <v>85</v>
      </c>
      <c r="AY748" s="168" t="s">
        <v>173</v>
      </c>
    </row>
    <row r="749" spans="2:65" s="174" customFormat="1">
      <c r="B749" s="173"/>
      <c r="D749" s="161" t="s">
        <v>184</v>
      </c>
      <c r="E749" s="175" t="s">
        <v>1</v>
      </c>
      <c r="F749" s="176" t="s">
        <v>232</v>
      </c>
      <c r="H749" s="177">
        <v>3.0379999999999998</v>
      </c>
      <c r="L749" s="173"/>
      <c r="M749" s="178"/>
      <c r="T749" s="179"/>
      <c r="AT749" s="175" t="s">
        <v>184</v>
      </c>
      <c r="AU749" s="175" t="s">
        <v>95</v>
      </c>
      <c r="AV749" s="174" t="s">
        <v>180</v>
      </c>
      <c r="AW749" s="174" t="s">
        <v>41</v>
      </c>
      <c r="AX749" s="174" t="s">
        <v>93</v>
      </c>
      <c r="AY749" s="175" t="s">
        <v>173</v>
      </c>
    </row>
    <row r="750" spans="2:65" s="35" customFormat="1" ht="37.9" customHeight="1">
      <c r="B750" s="34"/>
      <c r="C750" s="144" t="s">
        <v>691</v>
      </c>
      <c r="D750" s="144" t="s">
        <v>175</v>
      </c>
      <c r="E750" s="145" t="s">
        <v>692</v>
      </c>
      <c r="F750" s="146" t="s">
        <v>693</v>
      </c>
      <c r="G750" s="147" t="s">
        <v>270</v>
      </c>
      <c r="H750" s="148">
        <v>3.0379999999999998</v>
      </c>
      <c r="I750" s="3"/>
      <c r="J750" s="149">
        <f>ROUND(I750*H750,2)</f>
        <v>0</v>
      </c>
      <c r="K750" s="146" t="s">
        <v>179</v>
      </c>
      <c r="L750" s="34"/>
      <c r="M750" s="150" t="s">
        <v>1</v>
      </c>
      <c r="N750" s="151" t="s">
        <v>50</v>
      </c>
      <c r="P750" s="152">
        <f>O750*H750</f>
        <v>0</v>
      </c>
      <c r="Q750" s="152">
        <v>0</v>
      </c>
      <c r="R750" s="152">
        <f>Q750*H750</f>
        <v>0</v>
      </c>
      <c r="S750" s="152">
        <v>0</v>
      </c>
      <c r="T750" s="153">
        <f>S750*H750</f>
        <v>0</v>
      </c>
      <c r="AR750" s="154" t="s">
        <v>180</v>
      </c>
      <c r="AT750" s="154" t="s">
        <v>175</v>
      </c>
      <c r="AU750" s="154" t="s">
        <v>95</v>
      </c>
      <c r="AY750" s="20" t="s">
        <v>173</v>
      </c>
      <c r="BE750" s="155">
        <f>IF(N750="základní",J750,0)</f>
        <v>0</v>
      </c>
      <c r="BF750" s="155">
        <f>IF(N750="snížená",J750,0)</f>
        <v>0</v>
      </c>
      <c r="BG750" s="155">
        <f>IF(N750="zákl. přenesená",J750,0)</f>
        <v>0</v>
      </c>
      <c r="BH750" s="155">
        <f>IF(N750="sníž. přenesená",J750,0)</f>
        <v>0</v>
      </c>
      <c r="BI750" s="155">
        <f>IF(N750="nulová",J750,0)</f>
        <v>0</v>
      </c>
      <c r="BJ750" s="20" t="s">
        <v>93</v>
      </c>
      <c r="BK750" s="155">
        <f>ROUND(I750*H750,2)</f>
        <v>0</v>
      </c>
      <c r="BL750" s="20" t="s">
        <v>180</v>
      </c>
      <c r="BM750" s="154" t="s">
        <v>694</v>
      </c>
    </row>
    <row r="751" spans="2:65" s="35" customFormat="1">
      <c r="B751" s="34"/>
      <c r="D751" s="156" t="s">
        <v>182</v>
      </c>
      <c r="F751" s="157" t="s">
        <v>695</v>
      </c>
      <c r="L751" s="34"/>
      <c r="M751" s="158"/>
      <c r="T751" s="62"/>
      <c r="AT751" s="20" t="s">
        <v>182</v>
      </c>
      <c r="AU751" s="20" t="s">
        <v>95</v>
      </c>
    </row>
    <row r="752" spans="2:65" s="160" customFormat="1">
      <c r="B752" s="159"/>
      <c r="D752" s="161" t="s">
        <v>184</v>
      </c>
      <c r="E752" s="162" t="s">
        <v>1</v>
      </c>
      <c r="F752" s="163" t="s">
        <v>265</v>
      </c>
      <c r="H752" s="162" t="s">
        <v>1</v>
      </c>
      <c r="L752" s="159"/>
      <c r="M752" s="164"/>
      <c r="T752" s="165"/>
      <c r="AT752" s="162" t="s">
        <v>184</v>
      </c>
      <c r="AU752" s="162" t="s">
        <v>95</v>
      </c>
      <c r="AV752" s="160" t="s">
        <v>93</v>
      </c>
      <c r="AW752" s="160" t="s">
        <v>41</v>
      </c>
      <c r="AX752" s="160" t="s">
        <v>85</v>
      </c>
      <c r="AY752" s="162" t="s">
        <v>173</v>
      </c>
    </row>
    <row r="753" spans="2:65" s="160" customFormat="1">
      <c r="B753" s="159"/>
      <c r="D753" s="161" t="s">
        <v>184</v>
      </c>
      <c r="E753" s="162" t="s">
        <v>1</v>
      </c>
      <c r="F753" s="163" t="s">
        <v>238</v>
      </c>
      <c r="H753" s="162" t="s">
        <v>1</v>
      </c>
      <c r="L753" s="159"/>
      <c r="M753" s="164"/>
      <c r="T753" s="165"/>
      <c r="AT753" s="162" t="s">
        <v>184</v>
      </c>
      <c r="AU753" s="162" t="s">
        <v>95</v>
      </c>
      <c r="AV753" s="160" t="s">
        <v>93</v>
      </c>
      <c r="AW753" s="160" t="s">
        <v>41</v>
      </c>
      <c r="AX753" s="160" t="s">
        <v>85</v>
      </c>
      <c r="AY753" s="162" t="s">
        <v>173</v>
      </c>
    </row>
    <row r="754" spans="2:65" s="167" customFormat="1">
      <c r="B754" s="166"/>
      <c r="D754" s="161" t="s">
        <v>184</v>
      </c>
      <c r="E754" s="168" t="s">
        <v>1</v>
      </c>
      <c r="F754" s="169" t="s">
        <v>679</v>
      </c>
      <c r="H754" s="170">
        <v>3.0379999999999998</v>
      </c>
      <c r="L754" s="166"/>
      <c r="M754" s="171"/>
      <c r="T754" s="172"/>
      <c r="AT754" s="168" t="s">
        <v>184</v>
      </c>
      <c r="AU754" s="168" t="s">
        <v>95</v>
      </c>
      <c r="AV754" s="167" t="s">
        <v>95</v>
      </c>
      <c r="AW754" s="167" t="s">
        <v>41</v>
      </c>
      <c r="AX754" s="167" t="s">
        <v>85</v>
      </c>
      <c r="AY754" s="168" t="s">
        <v>173</v>
      </c>
    </row>
    <row r="755" spans="2:65" s="174" customFormat="1">
      <c r="B755" s="173"/>
      <c r="D755" s="161" t="s">
        <v>184</v>
      </c>
      <c r="E755" s="175" t="s">
        <v>1</v>
      </c>
      <c r="F755" s="176" t="s">
        <v>232</v>
      </c>
      <c r="H755" s="177">
        <v>3.0379999999999998</v>
      </c>
      <c r="L755" s="173"/>
      <c r="M755" s="178"/>
      <c r="T755" s="179"/>
      <c r="AT755" s="175" t="s">
        <v>184</v>
      </c>
      <c r="AU755" s="175" t="s">
        <v>95</v>
      </c>
      <c r="AV755" s="174" t="s">
        <v>180</v>
      </c>
      <c r="AW755" s="174" t="s">
        <v>41</v>
      </c>
      <c r="AX755" s="174" t="s">
        <v>93</v>
      </c>
      <c r="AY755" s="175" t="s">
        <v>173</v>
      </c>
    </row>
    <row r="756" spans="2:65" s="35" customFormat="1" ht="24.2" customHeight="1">
      <c r="B756" s="34"/>
      <c r="C756" s="144" t="s">
        <v>696</v>
      </c>
      <c r="D756" s="144" t="s">
        <v>175</v>
      </c>
      <c r="E756" s="145" t="s">
        <v>697</v>
      </c>
      <c r="F756" s="146" t="s">
        <v>698</v>
      </c>
      <c r="G756" s="147" t="s">
        <v>178</v>
      </c>
      <c r="H756" s="148">
        <v>0.34699999999999998</v>
      </c>
      <c r="I756" s="3"/>
      <c r="J756" s="149">
        <f>ROUND(I756*H756,2)</f>
        <v>0</v>
      </c>
      <c r="K756" s="146" t="s">
        <v>179</v>
      </c>
      <c r="L756" s="34"/>
      <c r="M756" s="150" t="s">
        <v>1</v>
      </c>
      <c r="N756" s="151" t="s">
        <v>50</v>
      </c>
      <c r="P756" s="152">
        <f>O756*H756</f>
        <v>0</v>
      </c>
      <c r="Q756" s="152">
        <v>2.5019800000000001</v>
      </c>
      <c r="R756" s="152">
        <f>Q756*H756</f>
        <v>0.86818706000000001</v>
      </c>
      <c r="S756" s="152">
        <v>0</v>
      </c>
      <c r="T756" s="153">
        <f>S756*H756</f>
        <v>0</v>
      </c>
      <c r="AR756" s="154" t="s">
        <v>180</v>
      </c>
      <c r="AT756" s="154" t="s">
        <v>175</v>
      </c>
      <c r="AU756" s="154" t="s">
        <v>95</v>
      </c>
      <c r="AY756" s="20" t="s">
        <v>173</v>
      </c>
      <c r="BE756" s="155">
        <f>IF(N756="základní",J756,0)</f>
        <v>0</v>
      </c>
      <c r="BF756" s="155">
        <f>IF(N756="snížená",J756,0)</f>
        <v>0</v>
      </c>
      <c r="BG756" s="155">
        <f>IF(N756="zákl. přenesená",J756,0)</f>
        <v>0</v>
      </c>
      <c r="BH756" s="155">
        <f>IF(N756="sníž. přenesená",J756,0)</f>
        <v>0</v>
      </c>
      <c r="BI756" s="155">
        <f>IF(N756="nulová",J756,0)</f>
        <v>0</v>
      </c>
      <c r="BJ756" s="20" t="s">
        <v>93</v>
      </c>
      <c r="BK756" s="155">
        <f>ROUND(I756*H756,2)</f>
        <v>0</v>
      </c>
      <c r="BL756" s="20" t="s">
        <v>180</v>
      </c>
      <c r="BM756" s="154" t="s">
        <v>699</v>
      </c>
    </row>
    <row r="757" spans="2:65" s="35" customFormat="1">
      <c r="B757" s="34"/>
      <c r="D757" s="156" t="s">
        <v>182</v>
      </c>
      <c r="F757" s="157" t="s">
        <v>700</v>
      </c>
      <c r="L757" s="34"/>
      <c r="M757" s="158"/>
      <c r="T757" s="62"/>
      <c r="AT757" s="20" t="s">
        <v>182</v>
      </c>
      <c r="AU757" s="20" t="s">
        <v>95</v>
      </c>
    </row>
    <row r="758" spans="2:65" s="160" customFormat="1">
      <c r="B758" s="159"/>
      <c r="D758" s="161" t="s">
        <v>184</v>
      </c>
      <c r="E758" s="162" t="s">
        <v>1</v>
      </c>
      <c r="F758" s="163" t="s">
        <v>265</v>
      </c>
      <c r="H758" s="162" t="s">
        <v>1</v>
      </c>
      <c r="L758" s="159"/>
      <c r="M758" s="164"/>
      <c r="T758" s="165"/>
      <c r="AT758" s="162" t="s">
        <v>184</v>
      </c>
      <c r="AU758" s="162" t="s">
        <v>95</v>
      </c>
      <c r="AV758" s="160" t="s">
        <v>93</v>
      </c>
      <c r="AW758" s="160" t="s">
        <v>41</v>
      </c>
      <c r="AX758" s="160" t="s">
        <v>85</v>
      </c>
      <c r="AY758" s="162" t="s">
        <v>173</v>
      </c>
    </row>
    <row r="759" spans="2:65" s="160" customFormat="1">
      <c r="B759" s="159"/>
      <c r="D759" s="161" t="s">
        <v>184</v>
      </c>
      <c r="E759" s="162" t="s">
        <v>1</v>
      </c>
      <c r="F759" s="163" t="s">
        <v>238</v>
      </c>
      <c r="H759" s="162" t="s">
        <v>1</v>
      </c>
      <c r="L759" s="159"/>
      <c r="M759" s="164"/>
      <c r="T759" s="165"/>
      <c r="AT759" s="162" t="s">
        <v>184</v>
      </c>
      <c r="AU759" s="162" t="s">
        <v>95</v>
      </c>
      <c r="AV759" s="160" t="s">
        <v>93</v>
      </c>
      <c r="AW759" s="160" t="s">
        <v>41</v>
      </c>
      <c r="AX759" s="160" t="s">
        <v>85</v>
      </c>
      <c r="AY759" s="162" t="s">
        <v>173</v>
      </c>
    </row>
    <row r="760" spans="2:65" s="167" customFormat="1">
      <c r="B760" s="166"/>
      <c r="D760" s="161" t="s">
        <v>184</v>
      </c>
      <c r="E760" s="168" t="s">
        <v>1</v>
      </c>
      <c r="F760" s="169" t="s">
        <v>701</v>
      </c>
      <c r="H760" s="170">
        <v>0.34699999999999998</v>
      </c>
      <c r="L760" s="166"/>
      <c r="M760" s="171"/>
      <c r="T760" s="172"/>
      <c r="AT760" s="168" t="s">
        <v>184</v>
      </c>
      <c r="AU760" s="168" t="s">
        <v>95</v>
      </c>
      <c r="AV760" s="167" t="s">
        <v>95</v>
      </c>
      <c r="AW760" s="167" t="s">
        <v>41</v>
      </c>
      <c r="AX760" s="167" t="s">
        <v>85</v>
      </c>
      <c r="AY760" s="168" t="s">
        <v>173</v>
      </c>
    </row>
    <row r="761" spans="2:65" s="174" customFormat="1">
      <c r="B761" s="173"/>
      <c r="D761" s="161" t="s">
        <v>184</v>
      </c>
      <c r="E761" s="175" t="s">
        <v>1</v>
      </c>
      <c r="F761" s="176" t="s">
        <v>232</v>
      </c>
      <c r="H761" s="177">
        <v>0.34699999999999998</v>
      </c>
      <c r="L761" s="173"/>
      <c r="M761" s="178"/>
      <c r="T761" s="179"/>
      <c r="AT761" s="175" t="s">
        <v>184</v>
      </c>
      <c r="AU761" s="175" t="s">
        <v>95</v>
      </c>
      <c r="AV761" s="174" t="s">
        <v>180</v>
      </c>
      <c r="AW761" s="174" t="s">
        <v>41</v>
      </c>
      <c r="AX761" s="174" t="s">
        <v>93</v>
      </c>
      <c r="AY761" s="175" t="s">
        <v>173</v>
      </c>
    </row>
    <row r="762" spans="2:65" s="35" customFormat="1" ht="24.2" customHeight="1">
      <c r="B762" s="34"/>
      <c r="C762" s="144" t="s">
        <v>702</v>
      </c>
      <c r="D762" s="144" t="s">
        <v>175</v>
      </c>
      <c r="E762" s="145" t="s">
        <v>703</v>
      </c>
      <c r="F762" s="146" t="s">
        <v>704</v>
      </c>
      <c r="G762" s="147" t="s">
        <v>270</v>
      </c>
      <c r="H762" s="148">
        <v>4.0819999999999999</v>
      </c>
      <c r="I762" s="3"/>
      <c r="J762" s="149">
        <f>ROUND(I762*H762,2)</f>
        <v>0</v>
      </c>
      <c r="K762" s="146" t="s">
        <v>179</v>
      </c>
      <c r="L762" s="34"/>
      <c r="M762" s="150" t="s">
        <v>1</v>
      </c>
      <c r="N762" s="151" t="s">
        <v>50</v>
      </c>
      <c r="P762" s="152">
        <f>O762*H762</f>
        <v>0</v>
      </c>
      <c r="Q762" s="152">
        <v>5.7600000000000004E-3</v>
      </c>
      <c r="R762" s="152">
        <f>Q762*H762</f>
        <v>2.351232E-2</v>
      </c>
      <c r="S762" s="152">
        <v>0</v>
      </c>
      <c r="T762" s="153">
        <f>S762*H762</f>
        <v>0</v>
      </c>
      <c r="AR762" s="154" t="s">
        <v>180</v>
      </c>
      <c r="AT762" s="154" t="s">
        <v>175</v>
      </c>
      <c r="AU762" s="154" t="s">
        <v>95</v>
      </c>
      <c r="AY762" s="20" t="s">
        <v>173</v>
      </c>
      <c r="BE762" s="155">
        <f>IF(N762="základní",J762,0)</f>
        <v>0</v>
      </c>
      <c r="BF762" s="155">
        <f>IF(N762="snížená",J762,0)</f>
        <v>0</v>
      </c>
      <c r="BG762" s="155">
        <f>IF(N762="zákl. přenesená",J762,0)</f>
        <v>0</v>
      </c>
      <c r="BH762" s="155">
        <f>IF(N762="sníž. přenesená",J762,0)</f>
        <v>0</v>
      </c>
      <c r="BI762" s="155">
        <f>IF(N762="nulová",J762,0)</f>
        <v>0</v>
      </c>
      <c r="BJ762" s="20" t="s">
        <v>93</v>
      </c>
      <c r="BK762" s="155">
        <f>ROUND(I762*H762,2)</f>
        <v>0</v>
      </c>
      <c r="BL762" s="20" t="s">
        <v>180</v>
      </c>
      <c r="BM762" s="154" t="s">
        <v>705</v>
      </c>
    </row>
    <row r="763" spans="2:65" s="35" customFormat="1">
      <c r="B763" s="34"/>
      <c r="D763" s="156" t="s">
        <v>182</v>
      </c>
      <c r="F763" s="157" t="s">
        <v>706</v>
      </c>
      <c r="L763" s="34"/>
      <c r="M763" s="158"/>
      <c r="T763" s="62"/>
      <c r="AT763" s="20" t="s">
        <v>182</v>
      </c>
      <c r="AU763" s="20" t="s">
        <v>95</v>
      </c>
    </row>
    <row r="764" spans="2:65" s="160" customFormat="1">
      <c r="B764" s="159"/>
      <c r="D764" s="161" t="s">
        <v>184</v>
      </c>
      <c r="E764" s="162" t="s">
        <v>1</v>
      </c>
      <c r="F764" s="163" t="s">
        <v>265</v>
      </c>
      <c r="H764" s="162" t="s">
        <v>1</v>
      </c>
      <c r="L764" s="159"/>
      <c r="M764" s="164"/>
      <c r="T764" s="165"/>
      <c r="AT764" s="162" t="s">
        <v>184</v>
      </c>
      <c r="AU764" s="162" t="s">
        <v>95</v>
      </c>
      <c r="AV764" s="160" t="s">
        <v>93</v>
      </c>
      <c r="AW764" s="160" t="s">
        <v>41</v>
      </c>
      <c r="AX764" s="160" t="s">
        <v>85</v>
      </c>
      <c r="AY764" s="162" t="s">
        <v>173</v>
      </c>
    </row>
    <row r="765" spans="2:65" s="160" customFormat="1">
      <c r="B765" s="159"/>
      <c r="D765" s="161" t="s">
        <v>184</v>
      </c>
      <c r="E765" s="162" t="s">
        <v>1</v>
      </c>
      <c r="F765" s="163" t="s">
        <v>238</v>
      </c>
      <c r="H765" s="162" t="s">
        <v>1</v>
      </c>
      <c r="L765" s="159"/>
      <c r="M765" s="164"/>
      <c r="T765" s="165"/>
      <c r="AT765" s="162" t="s">
        <v>184</v>
      </c>
      <c r="AU765" s="162" t="s">
        <v>95</v>
      </c>
      <c r="AV765" s="160" t="s">
        <v>93</v>
      </c>
      <c r="AW765" s="160" t="s">
        <v>41</v>
      </c>
      <c r="AX765" s="160" t="s">
        <v>85</v>
      </c>
      <c r="AY765" s="162" t="s">
        <v>173</v>
      </c>
    </row>
    <row r="766" spans="2:65" s="160" customFormat="1">
      <c r="B766" s="159"/>
      <c r="D766" s="161" t="s">
        <v>184</v>
      </c>
      <c r="E766" s="162" t="s">
        <v>1</v>
      </c>
      <c r="F766" s="163" t="s">
        <v>707</v>
      </c>
      <c r="H766" s="162" t="s">
        <v>1</v>
      </c>
      <c r="L766" s="159"/>
      <c r="M766" s="164"/>
      <c r="T766" s="165"/>
      <c r="AT766" s="162" t="s">
        <v>184</v>
      </c>
      <c r="AU766" s="162" t="s">
        <v>95</v>
      </c>
      <c r="AV766" s="160" t="s">
        <v>93</v>
      </c>
      <c r="AW766" s="160" t="s">
        <v>41</v>
      </c>
      <c r="AX766" s="160" t="s">
        <v>85</v>
      </c>
      <c r="AY766" s="162" t="s">
        <v>173</v>
      </c>
    </row>
    <row r="767" spans="2:65" s="167" customFormat="1">
      <c r="B767" s="166"/>
      <c r="D767" s="161" t="s">
        <v>184</v>
      </c>
      <c r="E767" s="168" t="s">
        <v>1</v>
      </c>
      <c r="F767" s="169" t="s">
        <v>708</v>
      </c>
      <c r="H767" s="170">
        <v>2.7719999999999998</v>
      </c>
      <c r="L767" s="166"/>
      <c r="M767" s="171"/>
      <c r="T767" s="172"/>
      <c r="AT767" s="168" t="s">
        <v>184</v>
      </c>
      <c r="AU767" s="168" t="s">
        <v>95</v>
      </c>
      <c r="AV767" s="167" t="s">
        <v>95</v>
      </c>
      <c r="AW767" s="167" t="s">
        <v>41</v>
      </c>
      <c r="AX767" s="167" t="s">
        <v>85</v>
      </c>
      <c r="AY767" s="168" t="s">
        <v>173</v>
      </c>
    </row>
    <row r="768" spans="2:65" s="160" customFormat="1">
      <c r="B768" s="159"/>
      <c r="D768" s="161" t="s">
        <v>184</v>
      </c>
      <c r="E768" s="162" t="s">
        <v>1</v>
      </c>
      <c r="F768" s="163" t="s">
        <v>709</v>
      </c>
      <c r="H768" s="162" t="s">
        <v>1</v>
      </c>
      <c r="L768" s="159"/>
      <c r="M768" s="164"/>
      <c r="T768" s="165"/>
      <c r="AT768" s="162" t="s">
        <v>184</v>
      </c>
      <c r="AU768" s="162" t="s">
        <v>95</v>
      </c>
      <c r="AV768" s="160" t="s">
        <v>93</v>
      </c>
      <c r="AW768" s="160" t="s">
        <v>41</v>
      </c>
      <c r="AX768" s="160" t="s">
        <v>85</v>
      </c>
      <c r="AY768" s="162" t="s">
        <v>173</v>
      </c>
    </row>
    <row r="769" spans="2:65" s="167" customFormat="1">
      <c r="B769" s="166"/>
      <c r="D769" s="161" t="s">
        <v>184</v>
      </c>
      <c r="E769" s="168" t="s">
        <v>1</v>
      </c>
      <c r="F769" s="169" t="s">
        <v>710</v>
      </c>
      <c r="H769" s="170">
        <v>1.31</v>
      </c>
      <c r="L769" s="166"/>
      <c r="M769" s="171"/>
      <c r="T769" s="172"/>
      <c r="AT769" s="168" t="s">
        <v>184</v>
      </c>
      <c r="AU769" s="168" t="s">
        <v>95</v>
      </c>
      <c r="AV769" s="167" t="s">
        <v>95</v>
      </c>
      <c r="AW769" s="167" t="s">
        <v>41</v>
      </c>
      <c r="AX769" s="167" t="s">
        <v>85</v>
      </c>
      <c r="AY769" s="168" t="s">
        <v>173</v>
      </c>
    </row>
    <row r="770" spans="2:65" s="174" customFormat="1">
      <c r="B770" s="173"/>
      <c r="D770" s="161" t="s">
        <v>184</v>
      </c>
      <c r="E770" s="175" t="s">
        <v>1</v>
      </c>
      <c r="F770" s="176" t="s">
        <v>232</v>
      </c>
      <c r="H770" s="177">
        <v>4.0819999999999999</v>
      </c>
      <c r="L770" s="173"/>
      <c r="M770" s="178"/>
      <c r="T770" s="179"/>
      <c r="AT770" s="175" t="s">
        <v>184</v>
      </c>
      <c r="AU770" s="175" t="s">
        <v>95</v>
      </c>
      <c r="AV770" s="174" t="s">
        <v>180</v>
      </c>
      <c r="AW770" s="174" t="s">
        <v>41</v>
      </c>
      <c r="AX770" s="174" t="s">
        <v>93</v>
      </c>
      <c r="AY770" s="175" t="s">
        <v>173</v>
      </c>
    </row>
    <row r="771" spans="2:65" s="35" customFormat="1" ht="24.2" customHeight="1">
      <c r="B771" s="34"/>
      <c r="C771" s="144" t="s">
        <v>711</v>
      </c>
      <c r="D771" s="144" t="s">
        <v>175</v>
      </c>
      <c r="E771" s="145" t="s">
        <v>712</v>
      </c>
      <c r="F771" s="146" t="s">
        <v>713</v>
      </c>
      <c r="G771" s="147" t="s">
        <v>270</v>
      </c>
      <c r="H771" s="148">
        <v>4.0819999999999999</v>
      </c>
      <c r="I771" s="3"/>
      <c r="J771" s="149">
        <f>ROUND(I771*H771,2)</f>
        <v>0</v>
      </c>
      <c r="K771" s="146" t="s">
        <v>179</v>
      </c>
      <c r="L771" s="34"/>
      <c r="M771" s="150" t="s">
        <v>1</v>
      </c>
      <c r="N771" s="151" t="s">
        <v>50</v>
      </c>
      <c r="P771" s="152">
        <f>O771*H771</f>
        <v>0</v>
      </c>
      <c r="Q771" s="152">
        <v>0</v>
      </c>
      <c r="R771" s="152">
        <f>Q771*H771</f>
        <v>0</v>
      </c>
      <c r="S771" s="152">
        <v>0</v>
      </c>
      <c r="T771" s="153">
        <f>S771*H771</f>
        <v>0</v>
      </c>
      <c r="AR771" s="154" t="s">
        <v>180</v>
      </c>
      <c r="AT771" s="154" t="s">
        <v>175</v>
      </c>
      <c r="AU771" s="154" t="s">
        <v>95</v>
      </c>
      <c r="AY771" s="20" t="s">
        <v>173</v>
      </c>
      <c r="BE771" s="155">
        <f>IF(N771="základní",J771,0)</f>
        <v>0</v>
      </c>
      <c r="BF771" s="155">
        <f>IF(N771="snížená",J771,0)</f>
        <v>0</v>
      </c>
      <c r="BG771" s="155">
        <f>IF(N771="zákl. přenesená",J771,0)</f>
        <v>0</v>
      </c>
      <c r="BH771" s="155">
        <f>IF(N771="sníž. přenesená",J771,0)</f>
        <v>0</v>
      </c>
      <c r="BI771" s="155">
        <f>IF(N771="nulová",J771,0)</f>
        <v>0</v>
      </c>
      <c r="BJ771" s="20" t="s">
        <v>93</v>
      </c>
      <c r="BK771" s="155">
        <f>ROUND(I771*H771,2)</f>
        <v>0</v>
      </c>
      <c r="BL771" s="20" t="s">
        <v>180</v>
      </c>
      <c r="BM771" s="154" t="s">
        <v>714</v>
      </c>
    </row>
    <row r="772" spans="2:65" s="35" customFormat="1">
      <c r="B772" s="34"/>
      <c r="D772" s="156" t="s">
        <v>182</v>
      </c>
      <c r="F772" s="157" t="s">
        <v>715</v>
      </c>
      <c r="L772" s="34"/>
      <c r="M772" s="158"/>
      <c r="T772" s="62"/>
      <c r="AT772" s="20" t="s">
        <v>182</v>
      </c>
      <c r="AU772" s="20" t="s">
        <v>95</v>
      </c>
    </row>
    <row r="773" spans="2:65" s="160" customFormat="1">
      <c r="B773" s="159"/>
      <c r="D773" s="161" t="s">
        <v>184</v>
      </c>
      <c r="E773" s="162" t="s">
        <v>1</v>
      </c>
      <c r="F773" s="163" t="s">
        <v>265</v>
      </c>
      <c r="H773" s="162" t="s">
        <v>1</v>
      </c>
      <c r="L773" s="159"/>
      <c r="M773" s="164"/>
      <c r="T773" s="165"/>
      <c r="AT773" s="162" t="s">
        <v>184</v>
      </c>
      <c r="AU773" s="162" t="s">
        <v>95</v>
      </c>
      <c r="AV773" s="160" t="s">
        <v>93</v>
      </c>
      <c r="AW773" s="160" t="s">
        <v>41</v>
      </c>
      <c r="AX773" s="160" t="s">
        <v>85</v>
      </c>
      <c r="AY773" s="162" t="s">
        <v>173</v>
      </c>
    </row>
    <row r="774" spans="2:65" s="160" customFormat="1">
      <c r="B774" s="159"/>
      <c r="D774" s="161" t="s">
        <v>184</v>
      </c>
      <c r="E774" s="162" t="s">
        <v>1</v>
      </c>
      <c r="F774" s="163" t="s">
        <v>238</v>
      </c>
      <c r="H774" s="162" t="s">
        <v>1</v>
      </c>
      <c r="L774" s="159"/>
      <c r="M774" s="164"/>
      <c r="T774" s="165"/>
      <c r="AT774" s="162" t="s">
        <v>184</v>
      </c>
      <c r="AU774" s="162" t="s">
        <v>95</v>
      </c>
      <c r="AV774" s="160" t="s">
        <v>93</v>
      </c>
      <c r="AW774" s="160" t="s">
        <v>41</v>
      </c>
      <c r="AX774" s="160" t="s">
        <v>85</v>
      </c>
      <c r="AY774" s="162" t="s">
        <v>173</v>
      </c>
    </row>
    <row r="775" spans="2:65" s="160" customFormat="1">
      <c r="B775" s="159"/>
      <c r="D775" s="161" t="s">
        <v>184</v>
      </c>
      <c r="E775" s="162" t="s">
        <v>1</v>
      </c>
      <c r="F775" s="163" t="s">
        <v>707</v>
      </c>
      <c r="H775" s="162" t="s">
        <v>1</v>
      </c>
      <c r="L775" s="159"/>
      <c r="M775" s="164"/>
      <c r="T775" s="165"/>
      <c r="AT775" s="162" t="s">
        <v>184</v>
      </c>
      <c r="AU775" s="162" t="s">
        <v>95</v>
      </c>
      <c r="AV775" s="160" t="s">
        <v>93</v>
      </c>
      <c r="AW775" s="160" t="s">
        <v>41</v>
      </c>
      <c r="AX775" s="160" t="s">
        <v>85</v>
      </c>
      <c r="AY775" s="162" t="s">
        <v>173</v>
      </c>
    </row>
    <row r="776" spans="2:65" s="167" customFormat="1">
      <c r="B776" s="166"/>
      <c r="D776" s="161" t="s">
        <v>184</v>
      </c>
      <c r="E776" s="168" t="s">
        <v>1</v>
      </c>
      <c r="F776" s="169" t="s">
        <v>708</v>
      </c>
      <c r="H776" s="170">
        <v>2.7719999999999998</v>
      </c>
      <c r="L776" s="166"/>
      <c r="M776" s="171"/>
      <c r="T776" s="172"/>
      <c r="AT776" s="168" t="s">
        <v>184</v>
      </c>
      <c r="AU776" s="168" t="s">
        <v>95</v>
      </c>
      <c r="AV776" s="167" t="s">
        <v>95</v>
      </c>
      <c r="AW776" s="167" t="s">
        <v>41</v>
      </c>
      <c r="AX776" s="167" t="s">
        <v>85</v>
      </c>
      <c r="AY776" s="168" t="s">
        <v>173</v>
      </c>
    </row>
    <row r="777" spans="2:65" s="160" customFormat="1">
      <c r="B777" s="159"/>
      <c r="D777" s="161" t="s">
        <v>184</v>
      </c>
      <c r="E777" s="162" t="s">
        <v>1</v>
      </c>
      <c r="F777" s="163" t="s">
        <v>709</v>
      </c>
      <c r="H777" s="162" t="s">
        <v>1</v>
      </c>
      <c r="L777" s="159"/>
      <c r="M777" s="164"/>
      <c r="T777" s="165"/>
      <c r="AT777" s="162" t="s">
        <v>184</v>
      </c>
      <c r="AU777" s="162" t="s">
        <v>95</v>
      </c>
      <c r="AV777" s="160" t="s">
        <v>93</v>
      </c>
      <c r="AW777" s="160" t="s">
        <v>41</v>
      </c>
      <c r="AX777" s="160" t="s">
        <v>85</v>
      </c>
      <c r="AY777" s="162" t="s">
        <v>173</v>
      </c>
    </row>
    <row r="778" spans="2:65" s="167" customFormat="1">
      <c r="B778" s="166"/>
      <c r="D778" s="161" t="s">
        <v>184</v>
      </c>
      <c r="E778" s="168" t="s">
        <v>1</v>
      </c>
      <c r="F778" s="169" t="s">
        <v>710</v>
      </c>
      <c r="H778" s="170">
        <v>1.31</v>
      </c>
      <c r="L778" s="166"/>
      <c r="M778" s="171"/>
      <c r="T778" s="172"/>
      <c r="AT778" s="168" t="s">
        <v>184</v>
      </c>
      <c r="AU778" s="168" t="s">
        <v>95</v>
      </c>
      <c r="AV778" s="167" t="s">
        <v>95</v>
      </c>
      <c r="AW778" s="167" t="s">
        <v>41</v>
      </c>
      <c r="AX778" s="167" t="s">
        <v>85</v>
      </c>
      <c r="AY778" s="168" t="s">
        <v>173</v>
      </c>
    </row>
    <row r="779" spans="2:65" s="174" customFormat="1">
      <c r="B779" s="173"/>
      <c r="D779" s="161" t="s">
        <v>184</v>
      </c>
      <c r="E779" s="175" t="s">
        <v>1</v>
      </c>
      <c r="F779" s="176" t="s">
        <v>232</v>
      </c>
      <c r="H779" s="177">
        <v>4.0819999999999999</v>
      </c>
      <c r="L779" s="173"/>
      <c r="M779" s="178"/>
      <c r="T779" s="179"/>
      <c r="AT779" s="175" t="s">
        <v>184</v>
      </c>
      <c r="AU779" s="175" t="s">
        <v>95</v>
      </c>
      <c r="AV779" s="174" t="s">
        <v>180</v>
      </c>
      <c r="AW779" s="174" t="s">
        <v>41</v>
      </c>
      <c r="AX779" s="174" t="s">
        <v>93</v>
      </c>
      <c r="AY779" s="175" t="s">
        <v>173</v>
      </c>
    </row>
    <row r="780" spans="2:65" s="35" customFormat="1" ht="24.2" customHeight="1">
      <c r="B780" s="34"/>
      <c r="C780" s="144" t="s">
        <v>716</v>
      </c>
      <c r="D780" s="144" t="s">
        <v>175</v>
      </c>
      <c r="E780" s="145" t="s">
        <v>717</v>
      </c>
      <c r="F780" s="146" t="s">
        <v>718</v>
      </c>
      <c r="G780" s="147" t="s">
        <v>322</v>
      </c>
      <c r="H780" s="148">
        <v>1.0289999999999999</v>
      </c>
      <c r="I780" s="3"/>
      <c r="J780" s="149">
        <f>ROUND(I780*H780,2)</f>
        <v>0</v>
      </c>
      <c r="K780" s="146" t="s">
        <v>1</v>
      </c>
      <c r="L780" s="34"/>
      <c r="M780" s="150" t="s">
        <v>1</v>
      </c>
      <c r="N780" s="151" t="s">
        <v>50</v>
      </c>
      <c r="P780" s="152">
        <f>O780*H780</f>
        <v>0</v>
      </c>
      <c r="Q780" s="152">
        <v>1.05555</v>
      </c>
      <c r="R780" s="152">
        <f>Q780*H780</f>
        <v>1.0861609499999998</v>
      </c>
      <c r="S780" s="152">
        <v>0</v>
      </c>
      <c r="T780" s="153">
        <f>S780*H780</f>
        <v>0</v>
      </c>
      <c r="AR780" s="154" t="s">
        <v>180</v>
      </c>
      <c r="AT780" s="154" t="s">
        <v>175</v>
      </c>
      <c r="AU780" s="154" t="s">
        <v>95</v>
      </c>
      <c r="AY780" s="20" t="s">
        <v>173</v>
      </c>
      <c r="BE780" s="155">
        <f>IF(N780="základní",J780,0)</f>
        <v>0</v>
      </c>
      <c r="BF780" s="155">
        <f>IF(N780="snížená",J780,0)</f>
        <v>0</v>
      </c>
      <c r="BG780" s="155">
        <f>IF(N780="zákl. přenesená",J780,0)</f>
        <v>0</v>
      </c>
      <c r="BH780" s="155">
        <f>IF(N780="sníž. přenesená",J780,0)</f>
        <v>0</v>
      </c>
      <c r="BI780" s="155">
        <f>IF(N780="nulová",J780,0)</f>
        <v>0</v>
      </c>
      <c r="BJ780" s="20" t="s">
        <v>93</v>
      </c>
      <c r="BK780" s="155">
        <f>ROUND(I780*H780,2)</f>
        <v>0</v>
      </c>
      <c r="BL780" s="20" t="s">
        <v>180</v>
      </c>
      <c r="BM780" s="154" t="s">
        <v>719</v>
      </c>
    </row>
    <row r="781" spans="2:65" s="160" customFormat="1">
      <c r="B781" s="159"/>
      <c r="D781" s="161" t="s">
        <v>184</v>
      </c>
      <c r="E781" s="162" t="s">
        <v>1</v>
      </c>
      <c r="F781" s="163" t="s">
        <v>720</v>
      </c>
      <c r="H781" s="162" t="s">
        <v>1</v>
      </c>
      <c r="L781" s="159"/>
      <c r="M781" s="164"/>
      <c r="T781" s="165"/>
      <c r="AT781" s="162" t="s">
        <v>184</v>
      </c>
      <c r="AU781" s="162" t="s">
        <v>95</v>
      </c>
      <c r="AV781" s="160" t="s">
        <v>93</v>
      </c>
      <c r="AW781" s="160" t="s">
        <v>41</v>
      </c>
      <c r="AX781" s="160" t="s">
        <v>85</v>
      </c>
      <c r="AY781" s="162" t="s">
        <v>173</v>
      </c>
    </row>
    <row r="782" spans="2:65" s="160" customFormat="1">
      <c r="B782" s="159"/>
      <c r="D782" s="161" t="s">
        <v>184</v>
      </c>
      <c r="E782" s="162" t="s">
        <v>1</v>
      </c>
      <c r="F782" s="163" t="s">
        <v>238</v>
      </c>
      <c r="H782" s="162" t="s">
        <v>1</v>
      </c>
      <c r="L782" s="159"/>
      <c r="M782" s="164"/>
      <c r="T782" s="165"/>
      <c r="AT782" s="162" t="s">
        <v>184</v>
      </c>
      <c r="AU782" s="162" t="s">
        <v>95</v>
      </c>
      <c r="AV782" s="160" t="s">
        <v>93</v>
      </c>
      <c r="AW782" s="160" t="s">
        <v>41</v>
      </c>
      <c r="AX782" s="160" t="s">
        <v>85</v>
      </c>
      <c r="AY782" s="162" t="s">
        <v>173</v>
      </c>
    </row>
    <row r="783" spans="2:65" s="160" customFormat="1">
      <c r="B783" s="159"/>
      <c r="D783" s="161" t="s">
        <v>184</v>
      </c>
      <c r="E783" s="162" t="s">
        <v>1</v>
      </c>
      <c r="F783" s="163" t="s">
        <v>721</v>
      </c>
      <c r="H783" s="162" t="s">
        <v>1</v>
      </c>
      <c r="L783" s="159"/>
      <c r="M783" s="164"/>
      <c r="T783" s="165"/>
      <c r="AT783" s="162" t="s">
        <v>184</v>
      </c>
      <c r="AU783" s="162" t="s">
        <v>95</v>
      </c>
      <c r="AV783" s="160" t="s">
        <v>93</v>
      </c>
      <c r="AW783" s="160" t="s">
        <v>41</v>
      </c>
      <c r="AX783" s="160" t="s">
        <v>85</v>
      </c>
      <c r="AY783" s="162" t="s">
        <v>173</v>
      </c>
    </row>
    <row r="784" spans="2:65" s="167" customFormat="1">
      <c r="B784" s="166"/>
      <c r="D784" s="161" t="s">
        <v>184</v>
      </c>
      <c r="E784" s="168" t="s">
        <v>1</v>
      </c>
      <c r="F784" s="169" t="s">
        <v>722</v>
      </c>
      <c r="H784" s="170">
        <v>0.89500000000000002</v>
      </c>
      <c r="L784" s="166"/>
      <c r="M784" s="171"/>
      <c r="T784" s="172"/>
      <c r="AT784" s="168" t="s">
        <v>184</v>
      </c>
      <c r="AU784" s="168" t="s">
        <v>95</v>
      </c>
      <c r="AV784" s="167" t="s">
        <v>95</v>
      </c>
      <c r="AW784" s="167" t="s">
        <v>41</v>
      </c>
      <c r="AX784" s="167" t="s">
        <v>85</v>
      </c>
      <c r="AY784" s="168" t="s">
        <v>173</v>
      </c>
    </row>
    <row r="785" spans="2:65" s="160" customFormat="1">
      <c r="B785" s="159"/>
      <c r="D785" s="161" t="s">
        <v>184</v>
      </c>
      <c r="E785" s="162" t="s">
        <v>1</v>
      </c>
      <c r="F785" s="163" t="s">
        <v>723</v>
      </c>
      <c r="H785" s="162" t="s">
        <v>1</v>
      </c>
      <c r="L785" s="159"/>
      <c r="M785" s="164"/>
      <c r="T785" s="165"/>
      <c r="AT785" s="162" t="s">
        <v>184</v>
      </c>
      <c r="AU785" s="162" t="s">
        <v>95</v>
      </c>
      <c r="AV785" s="160" t="s">
        <v>93</v>
      </c>
      <c r="AW785" s="160" t="s">
        <v>41</v>
      </c>
      <c r="AX785" s="160" t="s">
        <v>85</v>
      </c>
      <c r="AY785" s="162" t="s">
        <v>173</v>
      </c>
    </row>
    <row r="786" spans="2:65" s="167" customFormat="1">
      <c r="B786" s="166"/>
      <c r="D786" s="161" t="s">
        <v>184</v>
      </c>
      <c r="E786" s="168" t="s">
        <v>1</v>
      </c>
      <c r="F786" s="169" t="s">
        <v>724</v>
      </c>
      <c r="H786" s="170">
        <v>0.13400000000000001</v>
      </c>
      <c r="L786" s="166"/>
      <c r="M786" s="171"/>
      <c r="T786" s="172"/>
      <c r="AT786" s="168" t="s">
        <v>184</v>
      </c>
      <c r="AU786" s="168" t="s">
        <v>95</v>
      </c>
      <c r="AV786" s="167" t="s">
        <v>95</v>
      </c>
      <c r="AW786" s="167" t="s">
        <v>41</v>
      </c>
      <c r="AX786" s="167" t="s">
        <v>85</v>
      </c>
      <c r="AY786" s="168" t="s">
        <v>173</v>
      </c>
    </row>
    <row r="787" spans="2:65" s="174" customFormat="1">
      <c r="B787" s="173"/>
      <c r="D787" s="161" t="s">
        <v>184</v>
      </c>
      <c r="E787" s="175" t="s">
        <v>1</v>
      </c>
      <c r="F787" s="176" t="s">
        <v>232</v>
      </c>
      <c r="H787" s="177">
        <v>1.0289999999999999</v>
      </c>
      <c r="L787" s="173"/>
      <c r="M787" s="178"/>
      <c r="T787" s="179"/>
      <c r="AT787" s="175" t="s">
        <v>184</v>
      </c>
      <c r="AU787" s="175" t="s">
        <v>95</v>
      </c>
      <c r="AV787" s="174" t="s">
        <v>180</v>
      </c>
      <c r="AW787" s="174" t="s">
        <v>41</v>
      </c>
      <c r="AX787" s="174" t="s">
        <v>93</v>
      </c>
      <c r="AY787" s="175" t="s">
        <v>173</v>
      </c>
    </row>
    <row r="788" spans="2:65" s="133" customFormat="1" ht="22.9" customHeight="1">
      <c r="B788" s="132"/>
      <c r="D788" s="134" t="s">
        <v>84</v>
      </c>
      <c r="E788" s="142" t="s">
        <v>275</v>
      </c>
      <c r="F788" s="142" t="s">
        <v>725</v>
      </c>
      <c r="J788" s="143">
        <f>BK788</f>
        <v>0</v>
      </c>
      <c r="L788" s="132"/>
      <c r="M788" s="137"/>
      <c r="P788" s="138">
        <f>SUM(P789:P2034)</f>
        <v>0</v>
      </c>
      <c r="R788" s="138">
        <f>SUM(R789:R2034)</f>
        <v>76.179283809999973</v>
      </c>
      <c r="T788" s="139">
        <f>SUM(T789:T2034)</f>
        <v>0</v>
      </c>
      <c r="AR788" s="134" t="s">
        <v>93</v>
      </c>
      <c r="AT788" s="140" t="s">
        <v>84</v>
      </c>
      <c r="AU788" s="140" t="s">
        <v>93</v>
      </c>
      <c r="AY788" s="134" t="s">
        <v>173</v>
      </c>
      <c r="BK788" s="141">
        <f>SUM(BK789:BK2034)</f>
        <v>0</v>
      </c>
    </row>
    <row r="789" spans="2:65" s="35" customFormat="1" ht="37.9" customHeight="1">
      <c r="B789" s="34"/>
      <c r="C789" s="144" t="s">
        <v>726</v>
      </c>
      <c r="D789" s="144" t="s">
        <v>175</v>
      </c>
      <c r="E789" s="145" t="s">
        <v>727</v>
      </c>
      <c r="F789" s="146" t="s">
        <v>728</v>
      </c>
      <c r="G789" s="147" t="s">
        <v>270</v>
      </c>
      <c r="H789" s="148">
        <v>197.15</v>
      </c>
      <c r="I789" s="3"/>
      <c r="J789" s="149">
        <f>ROUND(I789*H789,2)</f>
        <v>0</v>
      </c>
      <c r="K789" s="146" t="s">
        <v>1</v>
      </c>
      <c r="L789" s="34"/>
      <c r="M789" s="150" t="s">
        <v>1</v>
      </c>
      <c r="N789" s="151" t="s">
        <v>50</v>
      </c>
      <c r="P789" s="152">
        <f>O789*H789</f>
        <v>0</v>
      </c>
      <c r="Q789" s="152">
        <v>0</v>
      </c>
      <c r="R789" s="152">
        <f>Q789*H789</f>
        <v>0</v>
      </c>
      <c r="S789" s="152">
        <v>0</v>
      </c>
      <c r="T789" s="153">
        <f>S789*H789</f>
        <v>0</v>
      </c>
      <c r="AR789" s="154" t="s">
        <v>180</v>
      </c>
      <c r="AT789" s="154" t="s">
        <v>175</v>
      </c>
      <c r="AU789" s="154" t="s">
        <v>95</v>
      </c>
      <c r="AY789" s="20" t="s">
        <v>173</v>
      </c>
      <c r="BE789" s="155">
        <f>IF(N789="základní",J789,0)</f>
        <v>0</v>
      </c>
      <c r="BF789" s="155">
        <f>IF(N789="snížená",J789,0)</f>
        <v>0</v>
      </c>
      <c r="BG789" s="155">
        <f>IF(N789="zákl. přenesená",J789,0)</f>
        <v>0</v>
      </c>
      <c r="BH789" s="155">
        <f>IF(N789="sníž. přenesená",J789,0)</f>
        <v>0</v>
      </c>
      <c r="BI789" s="155">
        <f>IF(N789="nulová",J789,0)</f>
        <v>0</v>
      </c>
      <c r="BJ789" s="20" t="s">
        <v>93</v>
      </c>
      <c r="BK789" s="155">
        <f>ROUND(I789*H789,2)</f>
        <v>0</v>
      </c>
      <c r="BL789" s="20" t="s">
        <v>180</v>
      </c>
      <c r="BM789" s="154" t="s">
        <v>729</v>
      </c>
    </row>
    <row r="790" spans="2:65" s="160" customFormat="1">
      <c r="B790" s="159"/>
      <c r="D790" s="161" t="s">
        <v>184</v>
      </c>
      <c r="E790" s="162" t="s">
        <v>1</v>
      </c>
      <c r="F790" s="163" t="s">
        <v>532</v>
      </c>
      <c r="H790" s="162" t="s">
        <v>1</v>
      </c>
      <c r="L790" s="159"/>
      <c r="M790" s="164"/>
      <c r="T790" s="165"/>
      <c r="AT790" s="162" t="s">
        <v>184</v>
      </c>
      <c r="AU790" s="162" t="s">
        <v>95</v>
      </c>
      <c r="AV790" s="160" t="s">
        <v>93</v>
      </c>
      <c r="AW790" s="160" t="s">
        <v>41</v>
      </c>
      <c r="AX790" s="160" t="s">
        <v>85</v>
      </c>
      <c r="AY790" s="162" t="s">
        <v>173</v>
      </c>
    </row>
    <row r="791" spans="2:65" s="160" customFormat="1">
      <c r="B791" s="159"/>
      <c r="D791" s="161" t="s">
        <v>184</v>
      </c>
      <c r="E791" s="162" t="s">
        <v>1</v>
      </c>
      <c r="F791" s="163" t="s">
        <v>730</v>
      </c>
      <c r="H791" s="162" t="s">
        <v>1</v>
      </c>
      <c r="L791" s="159"/>
      <c r="M791" s="164"/>
      <c r="T791" s="165"/>
      <c r="AT791" s="162" t="s">
        <v>184</v>
      </c>
      <c r="AU791" s="162" t="s">
        <v>95</v>
      </c>
      <c r="AV791" s="160" t="s">
        <v>93</v>
      </c>
      <c r="AW791" s="160" t="s">
        <v>41</v>
      </c>
      <c r="AX791" s="160" t="s">
        <v>85</v>
      </c>
      <c r="AY791" s="162" t="s">
        <v>173</v>
      </c>
    </row>
    <row r="792" spans="2:65" s="167" customFormat="1">
      <c r="B792" s="166"/>
      <c r="D792" s="161" t="s">
        <v>184</v>
      </c>
      <c r="E792" s="168" t="s">
        <v>1</v>
      </c>
      <c r="F792" s="169" t="s">
        <v>731</v>
      </c>
      <c r="H792" s="170">
        <v>3.6</v>
      </c>
      <c r="L792" s="166"/>
      <c r="M792" s="171"/>
      <c r="T792" s="172"/>
      <c r="AT792" s="168" t="s">
        <v>184</v>
      </c>
      <c r="AU792" s="168" t="s">
        <v>95</v>
      </c>
      <c r="AV792" s="167" t="s">
        <v>95</v>
      </c>
      <c r="AW792" s="167" t="s">
        <v>41</v>
      </c>
      <c r="AX792" s="167" t="s">
        <v>85</v>
      </c>
      <c r="AY792" s="168" t="s">
        <v>173</v>
      </c>
    </row>
    <row r="793" spans="2:65" s="160" customFormat="1">
      <c r="B793" s="159"/>
      <c r="D793" s="161" t="s">
        <v>184</v>
      </c>
      <c r="E793" s="162" t="s">
        <v>1</v>
      </c>
      <c r="F793" s="163" t="s">
        <v>732</v>
      </c>
      <c r="H793" s="162" t="s">
        <v>1</v>
      </c>
      <c r="L793" s="159"/>
      <c r="M793" s="164"/>
      <c r="T793" s="165"/>
      <c r="AT793" s="162" t="s">
        <v>184</v>
      </c>
      <c r="AU793" s="162" t="s">
        <v>95</v>
      </c>
      <c r="AV793" s="160" t="s">
        <v>93</v>
      </c>
      <c r="AW793" s="160" t="s">
        <v>41</v>
      </c>
      <c r="AX793" s="160" t="s">
        <v>85</v>
      </c>
      <c r="AY793" s="162" t="s">
        <v>173</v>
      </c>
    </row>
    <row r="794" spans="2:65" s="167" customFormat="1">
      <c r="B794" s="166"/>
      <c r="D794" s="161" t="s">
        <v>184</v>
      </c>
      <c r="E794" s="168" t="s">
        <v>1</v>
      </c>
      <c r="F794" s="169" t="s">
        <v>733</v>
      </c>
      <c r="H794" s="170">
        <v>4.0999999999999996</v>
      </c>
      <c r="L794" s="166"/>
      <c r="M794" s="171"/>
      <c r="T794" s="172"/>
      <c r="AT794" s="168" t="s">
        <v>184</v>
      </c>
      <c r="AU794" s="168" t="s">
        <v>95</v>
      </c>
      <c r="AV794" s="167" t="s">
        <v>95</v>
      </c>
      <c r="AW794" s="167" t="s">
        <v>41</v>
      </c>
      <c r="AX794" s="167" t="s">
        <v>85</v>
      </c>
      <c r="AY794" s="168" t="s">
        <v>173</v>
      </c>
    </row>
    <row r="795" spans="2:65" s="160" customFormat="1">
      <c r="B795" s="159"/>
      <c r="D795" s="161" t="s">
        <v>184</v>
      </c>
      <c r="E795" s="162" t="s">
        <v>1</v>
      </c>
      <c r="F795" s="163" t="s">
        <v>734</v>
      </c>
      <c r="H795" s="162" t="s">
        <v>1</v>
      </c>
      <c r="L795" s="159"/>
      <c r="M795" s="164"/>
      <c r="T795" s="165"/>
      <c r="AT795" s="162" t="s">
        <v>184</v>
      </c>
      <c r="AU795" s="162" t="s">
        <v>95</v>
      </c>
      <c r="AV795" s="160" t="s">
        <v>93</v>
      </c>
      <c r="AW795" s="160" t="s">
        <v>41</v>
      </c>
      <c r="AX795" s="160" t="s">
        <v>85</v>
      </c>
      <c r="AY795" s="162" t="s">
        <v>173</v>
      </c>
    </row>
    <row r="796" spans="2:65" s="160" customFormat="1">
      <c r="B796" s="159"/>
      <c r="D796" s="161" t="s">
        <v>184</v>
      </c>
      <c r="E796" s="162" t="s">
        <v>1</v>
      </c>
      <c r="F796" s="163" t="s">
        <v>730</v>
      </c>
      <c r="H796" s="162" t="s">
        <v>1</v>
      </c>
      <c r="L796" s="159"/>
      <c r="M796" s="164"/>
      <c r="T796" s="165"/>
      <c r="AT796" s="162" t="s">
        <v>184</v>
      </c>
      <c r="AU796" s="162" t="s">
        <v>95</v>
      </c>
      <c r="AV796" s="160" t="s">
        <v>93</v>
      </c>
      <c r="AW796" s="160" t="s">
        <v>41</v>
      </c>
      <c r="AX796" s="160" t="s">
        <v>85</v>
      </c>
      <c r="AY796" s="162" t="s">
        <v>173</v>
      </c>
    </row>
    <row r="797" spans="2:65" s="167" customFormat="1">
      <c r="B797" s="166"/>
      <c r="D797" s="161" t="s">
        <v>184</v>
      </c>
      <c r="E797" s="168" t="s">
        <v>1</v>
      </c>
      <c r="F797" s="169" t="s">
        <v>731</v>
      </c>
      <c r="H797" s="170">
        <v>3.6</v>
      </c>
      <c r="L797" s="166"/>
      <c r="M797" s="171"/>
      <c r="T797" s="172"/>
      <c r="AT797" s="168" t="s">
        <v>184</v>
      </c>
      <c r="AU797" s="168" t="s">
        <v>95</v>
      </c>
      <c r="AV797" s="167" t="s">
        <v>95</v>
      </c>
      <c r="AW797" s="167" t="s">
        <v>41</v>
      </c>
      <c r="AX797" s="167" t="s">
        <v>85</v>
      </c>
      <c r="AY797" s="168" t="s">
        <v>173</v>
      </c>
    </row>
    <row r="798" spans="2:65" s="160" customFormat="1">
      <c r="B798" s="159"/>
      <c r="D798" s="161" t="s">
        <v>184</v>
      </c>
      <c r="E798" s="162" t="s">
        <v>1</v>
      </c>
      <c r="F798" s="163" t="s">
        <v>735</v>
      </c>
      <c r="H798" s="162" t="s">
        <v>1</v>
      </c>
      <c r="L798" s="159"/>
      <c r="M798" s="164"/>
      <c r="T798" s="165"/>
      <c r="AT798" s="162" t="s">
        <v>184</v>
      </c>
      <c r="AU798" s="162" t="s">
        <v>95</v>
      </c>
      <c r="AV798" s="160" t="s">
        <v>93</v>
      </c>
      <c r="AW798" s="160" t="s">
        <v>41</v>
      </c>
      <c r="AX798" s="160" t="s">
        <v>85</v>
      </c>
      <c r="AY798" s="162" t="s">
        <v>173</v>
      </c>
    </row>
    <row r="799" spans="2:65" s="167" customFormat="1">
      <c r="B799" s="166"/>
      <c r="D799" s="161" t="s">
        <v>184</v>
      </c>
      <c r="E799" s="168" t="s">
        <v>1</v>
      </c>
      <c r="F799" s="169" t="s">
        <v>736</v>
      </c>
      <c r="H799" s="170">
        <v>4.2</v>
      </c>
      <c r="L799" s="166"/>
      <c r="M799" s="171"/>
      <c r="T799" s="172"/>
      <c r="AT799" s="168" t="s">
        <v>184</v>
      </c>
      <c r="AU799" s="168" t="s">
        <v>95</v>
      </c>
      <c r="AV799" s="167" t="s">
        <v>95</v>
      </c>
      <c r="AW799" s="167" t="s">
        <v>41</v>
      </c>
      <c r="AX799" s="167" t="s">
        <v>85</v>
      </c>
      <c r="AY799" s="168" t="s">
        <v>173</v>
      </c>
    </row>
    <row r="800" spans="2:65" s="160" customFormat="1">
      <c r="B800" s="159"/>
      <c r="D800" s="161" t="s">
        <v>184</v>
      </c>
      <c r="E800" s="162" t="s">
        <v>1</v>
      </c>
      <c r="F800" s="163" t="s">
        <v>737</v>
      </c>
      <c r="H800" s="162" t="s">
        <v>1</v>
      </c>
      <c r="L800" s="159"/>
      <c r="M800" s="164"/>
      <c r="T800" s="165"/>
      <c r="AT800" s="162" t="s">
        <v>184</v>
      </c>
      <c r="AU800" s="162" t="s">
        <v>95</v>
      </c>
      <c r="AV800" s="160" t="s">
        <v>93</v>
      </c>
      <c r="AW800" s="160" t="s">
        <v>41</v>
      </c>
      <c r="AX800" s="160" t="s">
        <v>85</v>
      </c>
      <c r="AY800" s="162" t="s">
        <v>173</v>
      </c>
    </row>
    <row r="801" spans="2:51" s="167" customFormat="1">
      <c r="B801" s="166"/>
      <c r="D801" s="161" t="s">
        <v>184</v>
      </c>
      <c r="E801" s="168" t="s">
        <v>1</v>
      </c>
      <c r="F801" s="169" t="s">
        <v>738</v>
      </c>
      <c r="H801" s="170">
        <v>5.3</v>
      </c>
      <c r="L801" s="166"/>
      <c r="M801" s="171"/>
      <c r="T801" s="172"/>
      <c r="AT801" s="168" t="s">
        <v>184</v>
      </c>
      <c r="AU801" s="168" t="s">
        <v>95</v>
      </c>
      <c r="AV801" s="167" t="s">
        <v>95</v>
      </c>
      <c r="AW801" s="167" t="s">
        <v>41</v>
      </c>
      <c r="AX801" s="167" t="s">
        <v>85</v>
      </c>
      <c r="AY801" s="168" t="s">
        <v>173</v>
      </c>
    </row>
    <row r="802" spans="2:51" s="160" customFormat="1">
      <c r="B802" s="159"/>
      <c r="D802" s="161" t="s">
        <v>184</v>
      </c>
      <c r="E802" s="162" t="s">
        <v>1</v>
      </c>
      <c r="F802" s="163" t="s">
        <v>571</v>
      </c>
      <c r="H802" s="162" t="s">
        <v>1</v>
      </c>
      <c r="L802" s="159"/>
      <c r="M802" s="164"/>
      <c r="T802" s="165"/>
      <c r="AT802" s="162" t="s">
        <v>184</v>
      </c>
      <c r="AU802" s="162" t="s">
        <v>95</v>
      </c>
      <c r="AV802" s="160" t="s">
        <v>93</v>
      </c>
      <c r="AW802" s="160" t="s">
        <v>41</v>
      </c>
      <c r="AX802" s="160" t="s">
        <v>85</v>
      </c>
      <c r="AY802" s="162" t="s">
        <v>173</v>
      </c>
    </row>
    <row r="803" spans="2:51" s="160" customFormat="1">
      <c r="B803" s="159"/>
      <c r="D803" s="161" t="s">
        <v>184</v>
      </c>
      <c r="E803" s="162" t="s">
        <v>1</v>
      </c>
      <c r="F803" s="163" t="s">
        <v>730</v>
      </c>
      <c r="H803" s="162" t="s">
        <v>1</v>
      </c>
      <c r="L803" s="159"/>
      <c r="M803" s="164"/>
      <c r="T803" s="165"/>
      <c r="AT803" s="162" t="s">
        <v>184</v>
      </c>
      <c r="AU803" s="162" t="s">
        <v>95</v>
      </c>
      <c r="AV803" s="160" t="s">
        <v>93</v>
      </c>
      <c r="AW803" s="160" t="s">
        <v>41</v>
      </c>
      <c r="AX803" s="160" t="s">
        <v>85</v>
      </c>
      <c r="AY803" s="162" t="s">
        <v>173</v>
      </c>
    </row>
    <row r="804" spans="2:51" s="167" customFormat="1">
      <c r="B804" s="166"/>
      <c r="D804" s="161" t="s">
        <v>184</v>
      </c>
      <c r="E804" s="168" t="s">
        <v>1</v>
      </c>
      <c r="F804" s="169" t="s">
        <v>731</v>
      </c>
      <c r="H804" s="170">
        <v>3.6</v>
      </c>
      <c r="L804" s="166"/>
      <c r="M804" s="171"/>
      <c r="T804" s="172"/>
      <c r="AT804" s="168" t="s">
        <v>184</v>
      </c>
      <c r="AU804" s="168" t="s">
        <v>95</v>
      </c>
      <c r="AV804" s="167" t="s">
        <v>95</v>
      </c>
      <c r="AW804" s="167" t="s">
        <v>41</v>
      </c>
      <c r="AX804" s="167" t="s">
        <v>85</v>
      </c>
      <c r="AY804" s="168" t="s">
        <v>173</v>
      </c>
    </row>
    <row r="805" spans="2:51" s="160" customFormat="1">
      <c r="B805" s="159"/>
      <c r="D805" s="161" t="s">
        <v>184</v>
      </c>
      <c r="E805" s="162" t="s">
        <v>1</v>
      </c>
      <c r="F805" s="163" t="s">
        <v>735</v>
      </c>
      <c r="H805" s="162" t="s">
        <v>1</v>
      </c>
      <c r="L805" s="159"/>
      <c r="M805" s="164"/>
      <c r="T805" s="165"/>
      <c r="AT805" s="162" t="s">
        <v>184</v>
      </c>
      <c r="AU805" s="162" t="s">
        <v>95</v>
      </c>
      <c r="AV805" s="160" t="s">
        <v>93</v>
      </c>
      <c r="AW805" s="160" t="s">
        <v>41</v>
      </c>
      <c r="AX805" s="160" t="s">
        <v>85</v>
      </c>
      <c r="AY805" s="162" t="s">
        <v>173</v>
      </c>
    </row>
    <row r="806" spans="2:51" s="167" customFormat="1">
      <c r="B806" s="166"/>
      <c r="D806" s="161" t="s">
        <v>184</v>
      </c>
      <c r="E806" s="168" t="s">
        <v>1</v>
      </c>
      <c r="F806" s="169" t="s">
        <v>739</v>
      </c>
      <c r="H806" s="170">
        <v>7.2</v>
      </c>
      <c r="L806" s="166"/>
      <c r="M806" s="171"/>
      <c r="T806" s="172"/>
      <c r="AT806" s="168" t="s">
        <v>184</v>
      </c>
      <c r="AU806" s="168" t="s">
        <v>95</v>
      </c>
      <c r="AV806" s="167" t="s">
        <v>95</v>
      </c>
      <c r="AW806" s="167" t="s">
        <v>41</v>
      </c>
      <c r="AX806" s="167" t="s">
        <v>85</v>
      </c>
      <c r="AY806" s="168" t="s">
        <v>173</v>
      </c>
    </row>
    <row r="807" spans="2:51" s="160" customFormat="1">
      <c r="B807" s="159"/>
      <c r="D807" s="161" t="s">
        <v>184</v>
      </c>
      <c r="E807" s="162" t="s">
        <v>1</v>
      </c>
      <c r="F807" s="163" t="s">
        <v>740</v>
      </c>
      <c r="H807" s="162" t="s">
        <v>1</v>
      </c>
      <c r="L807" s="159"/>
      <c r="M807" s="164"/>
      <c r="T807" s="165"/>
      <c r="AT807" s="162" t="s">
        <v>184</v>
      </c>
      <c r="AU807" s="162" t="s">
        <v>95</v>
      </c>
      <c r="AV807" s="160" t="s">
        <v>93</v>
      </c>
      <c r="AW807" s="160" t="s">
        <v>41</v>
      </c>
      <c r="AX807" s="160" t="s">
        <v>85</v>
      </c>
      <c r="AY807" s="162" t="s">
        <v>173</v>
      </c>
    </row>
    <row r="808" spans="2:51" s="160" customFormat="1">
      <c r="B808" s="159"/>
      <c r="D808" s="161" t="s">
        <v>184</v>
      </c>
      <c r="E808" s="162" t="s">
        <v>1</v>
      </c>
      <c r="F808" s="163" t="s">
        <v>741</v>
      </c>
      <c r="H808" s="162" t="s">
        <v>1</v>
      </c>
      <c r="L808" s="159"/>
      <c r="M808" s="164"/>
      <c r="T808" s="165"/>
      <c r="AT808" s="162" t="s">
        <v>184</v>
      </c>
      <c r="AU808" s="162" t="s">
        <v>95</v>
      </c>
      <c r="AV808" s="160" t="s">
        <v>93</v>
      </c>
      <c r="AW808" s="160" t="s">
        <v>41</v>
      </c>
      <c r="AX808" s="160" t="s">
        <v>85</v>
      </c>
      <c r="AY808" s="162" t="s">
        <v>173</v>
      </c>
    </row>
    <row r="809" spans="2:51" s="167" customFormat="1">
      <c r="B809" s="166"/>
      <c r="D809" s="161" t="s">
        <v>184</v>
      </c>
      <c r="E809" s="168" t="s">
        <v>1</v>
      </c>
      <c r="F809" s="169" t="s">
        <v>742</v>
      </c>
      <c r="H809" s="170">
        <v>1.65</v>
      </c>
      <c r="L809" s="166"/>
      <c r="M809" s="171"/>
      <c r="T809" s="172"/>
      <c r="AT809" s="168" t="s">
        <v>184</v>
      </c>
      <c r="AU809" s="168" t="s">
        <v>95</v>
      </c>
      <c r="AV809" s="167" t="s">
        <v>95</v>
      </c>
      <c r="AW809" s="167" t="s">
        <v>41</v>
      </c>
      <c r="AX809" s="167" t="s">
        <v>85</v>
      </c>
      <c r="AY809" s="168" t="s">
        <v>173</v>
      </c>
    </row>
    <row r="810" spans="2:51" s="160" customFormat="1">
      <c r="B810" s="159"/>
      <c r="D810" s="161" t="s">
        <v>184</v>
      </c>
      <c r="E810" s="162" t="s">
        <v>1</v>
      </c>
      <c r="F810" s="163" t="s">
        <v>743</v>
      </c>
      <c r="H810" s="162" t="s">
        <v>1</v>
      </c>
      <c r="L810" s="159"/>
      <c r="M810" s="164"/>
      <c r="T810" s="165"/>
      <c r="AT810" s="162" t="s">
        <v>184</v>
      </c>
      <c r="AU810" s="162" t="s">
        <v>95</v>
      </c>
      <c r="AV810" s="160" t="s">
        <v>93</v>
      </c>
      <c r="AW810" s="160" t="s">
        <v>41</v>
      </c>
      <c r="AX810" s="160" t="s">
        <v>85</v>
      </c>
      <c r="AY810" s="162" t="s">
        <v>173</v>
      </c>
    </row>
    <row r="811" spans="2:51" s="160" customFormat="1">
      <c r="B811" s="159"/>
      <c r="D811" s="161" t="s">
        <v>184</v>
      </c>
      <c r="E811" s="162" t="s">
        <v>1</v>
      </c>
      <c r="F811" s="163" t="s">
        <v>744</v>
      </c>
      <c r="H811" s="162" t="s">
        <v>1</v>
      </c>
      <c r="L811" s="159"/>
      <c r="M811" s="164"/>
      <c r="T811" s="165"/>
      <c r="AT811" s="162" t="s">
        <v>184</v>
      </c>
      <c r="AU811" s="162" t="s">
        <v>95</v>
      </c>
      <c r="AV811" s="160" t="s">
        <v>93</v>
      </c>
      <c r="AW811" s="160" t="s">
        <v>41</v>
      </c>
      <c r="AX811" s="160" t="s">
        <v>85</v>
      </c>
      <c r="AY811" s="162" t="s">
        <v>173</v>
      </c>
    </row>
    <row r="812" spans="2:51" s="167" customFormat="1">
      <c r="B812" s="166"/>
      <c r="D812" s="161" t="s">
        <v>184</v>
      </c>
      <c r="E812" s="168" t="s">
        <v>1</v>
      </c>
      <c r="F812" s="169" t="s">
        <v>745</v>
      </c>
      <c r="H812" s="170">
        <v>4</v>
      </c>
      <c r="L812" s="166"/>
      <c r="M812" s="171"/>
      <c r="T812" s="172"/>
      <c r="AT812" s="168" t="s">
        <v>184</v>
      </c>
      <c r="AU812" s="168" t="s">
        <v>95</v>
      </c>
      <c r="AV812" s="167" t="s">
        <v>95</v>
      </c>
      <c r="AW812" s="167" t="s">
        <v>41</v>
      </c>
      <c r="AX812" s="167" t="s">
        <v>85</v>
      </c>
      <c r="AY812" s="168" t="s">
        <v>173</v>
      </c>
    </row>
    <row r="813" spans="2:51" s="160" customFormat="1">
      <c r="B813" s="159"/>
      <c r="D813" s="161" t="s">
        <v>184</v>
      </c>
      <c r="E813" s="162" t="s">
        <v>1</v>
      </c>
      <c r="F813" s="163" t="s">
        <v>737</v>
      </c>
      <c r="H813" s="162" t="s">
        <v>1</v>
      </c>
      <c r="L813" s="159"/>
      <c r="M813" s="164"/>
      <c r="T813" s="165"/>
      <c r="AT813" s="162" t="s">
        <v>184</v>
      </c>
      <c r="AU813" s="162" t="s">
        <v>95</v>
      </c>
      <c r="AV813" s="160" t="s">
        <v>93</v>
      </c>
      <c r="AW813" s="160" t="s">
        <v>41</v>
      </c>
      <c r="AX813" s="160" t="s">
        <v>85</v>
      </c>
      <c r="AY813" s="162" t="s">
        <v>173</v>
      </c>
    </row>
    <row r="814" spans="2:51" s="167" customFormat="1">
      <c r="B814" s="166"/>
      <c r="D814" s="161" t="s">
        <v>184</v>
      </c>
      <c r="E814" s="168" t="s">
        <v>1</v>
      </c>
      <c r="F814" s="169" t="s">
        <v>738</v>
      </c>
      <c r="H814" s="170">
        <v>5.3</v>
      </c>
      <c r="L814" s="166"/>
      <c r="M814" s="171"/>
      <c r="T814" s="172"/>
      <c r="AT814" s="168" t="s">
        <v>184</v>
      </c>
      <c r="AU814" s="168" t="s">
        <v>95</v>
      </c>
      <c r="AV814" s="167" t="s">
        <v>95</v>
      </c>
      <c r="AW814" s="167" t="s">
        <v>41</v>
      </c>
      <c r="AX814" s="167" t="s">
        <v>85</v>
      </c>
      <c r="AY814" s="168" t="s">
        <v>173</v>
      </c>
    </row>
    <row r="815" spans="2:51" s="160" customFormat="1">
      <c r="B815" s="159"/>
      <c r="D815" s="161" t="s">
        <v>184</v>
      </c>
      <c r="E815" s="162" t="s">
        <v>1</v>
      </c>
      <c r="F815" s="163" t="s">
        <v>746</v>
      </c>
      <c r="H815" s="162" t="s">
        <v>1</v>
      </c>
      <c r="L815" s="159"/>
      <c r="M815" s="164"/>
      <c r="T815" s="165"/>
      <c r="AT815" s="162" t="s">
        <v>184</v>
      </c>
      <c r="AU815" s="162" t="s">
        <v>95</v>
      </c>
      <c r="AV815" s="160" t="s">
        <v>93</v>
      </c>
      <c r="AW815" s="160" t="s">
        <v>41</v>
      </c>
      <c r="AX815" s="160" t="s">
        <v>85</v>
      </c>
      <c r="AY815" s="162" t="s">
        <v>173</v>
      </c>
    </row>
    <row r="816" spans="2:51" s="167" customFormat="1">
      <c r="B816" s="166"/>
      <c r="D816" s="161" t="s">
        <v>184</v>
      </c>
      <c r="E816" s="168" t="s">
        <v>1</v>
      </c>
      <c r="F816" s="169" t="s">
        <v>747</v>
      </c>
      <c r="H816" s="170">
        <v>11.5</v>
      </c>
      <c r="L816" s="166"/>
      <c r="M816" s="171"/>
      <c r="T816" s="172"/>
      <c r="AT816" s="168" t="s">
        <v>184</v>
      </c>
      <c r="AU816" s="168" t="s">
        <v>95</v>
      </c>
      <c r="AV816" s="167" t="s">
        <v>95</v>
      </c>
      <c r="AW816" s="167" t="s">
        <v>41</v>
      </c>
      <c r="AX816" s="167" t="s">
        <v>85</v>
      </c>
      <c r="AY816" s="168" t="s">
        <v>173</v>
      </c>
    </row>
    <row r="817" spans="2:51" s="160" customFormat="1">
      <c r="B817" s="159"/>
      <c r="D817" s="161" t="s">
        <v>184</v>
      </c>
      <c r="E817" s="162" t="s">
        <v>1</v>
      </c>
      <c r="F817" s="163" t="s">
        <v>741</v>
      </c>
      <c r="H817" s="162" t="s">
        <v>1</v>
      </c>
      <c r="L817" s="159"/>
      <c r="M817" s="164"/>
      <c r="T817" s="165"/>
      <c r="AT817" s="162" t="s">
        <v>184</v>
      </c>
      <c r="AU817" s="162" t="s">
        <v>95</v>
      </c>
      <c r="AV817" s="160" t="s">
        <v>93</v>
      </c>
      <c r="AW817" s="160" t="s">
        <v>41</v>
      </c>
      <c r="AX817" s="160" t="s">
        <v>85</v>
      </c>
      <c r="AY817" s="162" t="s">
        <v>173</v>
      </c>
    </row>
    <row r="818" spans="2:51" s="167" customFormat="1">
      <c r="B818" s="166"/>
      <c r="D818" s="161" t="s">
        <v>184</v>
      </c>
      <c r="E818" s="168" t="s">
        <v>1</v>
      </c>
      <c r="F818" s="169" t="s">
        <v>742</v>
      </c>
      <c r="H818" s="170">
        <v>1.65</v>
      </c>
      <c r="L818" s="166"/>
      <c r="M818" s="171"/>
      <c r="T818" s="172"/>
      <c r="AT818" s="168" t="s">
        <v>184</v>
      </c>
      <c r="AU818" s="168" t="s">
        <v>95</v>
      </c>
      <c r="AV818" s="167" t="s">
        <v>95</v>
      </c>
      <c r="AW818" s="167" t="s">
        <v>41</v>
      </c>
      <c r="AX818" s="167" t="s">
        <v>85</v>
      </c>
      <c r="AY818" s="168" t="s">
        <v>173</v>
      </c>
    </row>
    <row r="819" spans="2:51" s="160" customFormat="1">
      <c r="B819" s="159"/>
      <c r="D819" s="161" t="s">
        <v>184</v>
      </c>
      <c r="E819" s="162" t="s">
        <v>1</v>
      </c>
      <c r="F819" s="163" t="s">
        <v>748</v>
      </c>
      <c r="H819" s="162" t="s">
        <v>1</v>
      </c>
      <c r="L819" s="159"/>
      <c r="M819" s="164"/>
      <c r="T819" s="165"/>
      <c r="AT819" s="162" t="s">
        <v>184</v>
      </c>
      <c r="AU819" s="162" t="s">
        <v>95</v>
      </c>
      <c r="AV819" s="160" t="s">
        <v>93</v>
      </c>
      <c r="AW819" s="160" t="s">
        <v>41</v>
      </c>
      <c r="AX819" s="160" t="s">
        <v>85</v>
      </c>
      <c r="AY819" s="162" t="s">
        <v>173</v>
      </c>
    </row>
    <row r="820" spans="2:51" s="160" customFormat="1">
      <c r="B820" s="159"/>
      <c r="D820" s="161" t="s">
        <v>184</v>
      </c>
      <c r="E820" s="162" t="s">
        <v>1</v>
      </c>
      <c r="F820" s="163" t="s">
        <v>744</v>
      </c>
      <c r="H820" s="162" t="s">
        <v>1</v>
      </c>
      <c r="L820" s="159"/>
      <c r="M820" s="164"/>
      <c r="T820" s="165"/>
      <c r="AT820" s="162" t="s">
        <v>184</v>
      </c>
      <c r="AU820" s="162" t="s">
        <v>95</v>
      </c>
      <c r="AV820" s="160" t="s">
        <v>93</v>
      </c>
      <c r="AW820" s="160" t="s">
        <v>41</v>
      </c>
      <c r="AX820" s="160" t="s">
        <v>85</v>
      </c>
      <c r="AY820" s="162" t="s">
        <v>173</v>
      </c>
    </row>
    <row r="821" spans="2:51" s="167" customFormat="1">
      <c r="B821" s="166"/>
      <c r="D821" s="161" t="s">
        <v>184</v>
      </c>
      <c r="E821" s="168" t="s">
        <v>1</v>
      </c>
      <c r="F821" s="169" t="s">
        <v>745</v>
      </c>
      <c r="H821" s="170">
        <v>4</v>
      </c>
      <c r="L821" s="166"/>
      <c r="M821" s="171"/>
      <c r="T821" s="172"/>
      <c r="AT821" s="168" t="s">
        <v>184</v>
      </c>
      <c r="AU821" s="168" t="s">
        <v>95</v>
      </c>
      <c r="AV821" s="167" t="s">
        <v>95</v>
      </c>
      <c r="AW821" s="167" t="s">
        <v>41</v>
      </c>
      <c r="AX821" s="167" t="s">
        <v>85</v>
      </c>
      <c r="AY821" s="168" t="s">
        <v>173</v>
      </c>
    </row>
    <row r="822" spans="2:51" s="160" customFormat="1">
      <c r="B822" s="159"/>
      <c r="D822" s="161" t="s">
        <v>184</v>
      </c>
      <c r="E822" s="162" t="s">
        <v>1</v>
      </c>
      <c r="F822" s="163" t="s">
        <v>737</v>
      </c>
      <c r="H822" s="162" t="s">
        <v>1</v>
      </c>
      <c r="L822" s="159"/>
      <c r="M822" s="164"/>
      <c r="T822" s="165"/>
      <c r="AT822" s="162" t="s">
        <v>184</v>
      </c>
      <c r="AU822" s="162" t="s">
        <v>95</v>
      </c>
      <c r="AV822" s="160" t="s">
        <v>93</v>
      </c>
      <c r="AW822" s="160" t="s">
        <v>41</v>
      </c>
      <c r="AX822" s="160" t="s">
        <v>85</v>
      </c>
      <c r="AY822" s="162" t="s">
        <v>173</v>
      </c>
    </row>
    <row r="823" spans="2:51" s="167" customFormat="1">
      <c r="B823" s="166"/>
      <c r="D823" s="161" t="s">
        <v>184</v>
      </c>
      <c r="E823" s="168" t="s">
        <v>1</v>
      </c>
      <c r="F823" s="169" t="s">
        <v>749</v>
      </c>
      <c r="H823" s="170">
        <v>15.9</v>
      </c>
      <c r="L823" s="166"/>
      <c r="M823" s="171"/>
      <c r="T823" s="172"/>
      <c r="AT823" s="168" t="s">
        <v>184</v>
      </c>
      <c r="AU823" s="168" t="s">
        <v>95</v>
      </c>
      <c r="AV823" s="167" t="s">
        <v>95</v>
      </c>
      <c r="AW823" s="167" t="s">
        <v>41</v>
      </c>
      <c r="AX823" s="167" t="s">
        <v>85</v>
      </c>
      <c r="AY823" s="168" t="s">
        <v>173</v>
      </c>
    </row>
    <row r="824" spans="2:51" s="160" customFormat="1">
      <c r="B824" s="159"/>
      <c r="D824" s="161" t="s">
        <v>184</v>
      </c>
      <c r="E824" s="162" t="s">
        <v>1</v>
      </c>
      <c r="F824" s="163" t="s">
        <v>750</v>
      </c>
      <c r="H824" s="162" t="s">
        <v>1</v>
      </c>
      <c r="L824" s="159"/>
      <c r="M824" s="164"/>
      <c r="T824" s="165"/>
      <c r="AT824" s="162" t="s">
        <v>184</v>
      </c>
      <c r="AU824" s="162" t="s">
        <v>95</v>
      </c>
      <c r="AV824" s="160" t="s">
        <v>93</v>
      </c>
      <c r="AW824" s="160" t="s">
        <v>41</v>
      </c>
      <c r="AX824" s="160" t="s">
        <v>85</v>
      </c>
      <c r="AY824" s="162" t="s">
        <v>173</v>
      </c>
    </row>
    <row r="825" spans="2:51" s="167" customFormat="1">
      <c r="B825" s="166"/>
      <c r="D825" s="161" t="s">
        <v>184</v>
      </c>
      <c r="E825" s="168" t="s">
        <v>1</v>
      </c>
      <c r="F825" s="169" t="s">
        <v>751</v>
      </c>
      <c r="H825" s="170">
        <v>6</v>
      </c>
      <c r="L825" s="166"/>
      <c r="M825" s="171"/>
      <c r="T825" s="172"/>
      <c r="AT825" s="168" t="s">
        <v>184</v>
      </c>
      <c r="AU825" s="168" t="s">
        <v>95</v>
      </c>
      <c r="AV825" s="167" t="s">
        <v>95</v>
      </c>
      <c r="AW825" s="167" t="s">
        <v>41</v>
      </c>
      <c r="AX825" s="167" t="s">
        <v>85</v>
      </c>
      <c r="AY825" s="168" t="s">
        <v>173</v>
      </c>
    </row>
    <row r="826" spans="2:51" s="160" customFormat="1">
      <c r="B826" s="159"/>
      <c r="D826" s="161" t="s">
        <v>184</v>
      </c>
      <c r="E826" s="162" t="s">
        <v>1</v>
      </c>
      <c r="F826" s="163" t="s">
        <v>752</v>
      </c>
      <c r="H826" s="162" t="s">
        <v>1</v>
      </c>
      <c r="L826" s="159"/>
      <c r="M826" s="164"/>
      <c r="T826" s="165"/>
      <c r="AT826" s="162" t="s">
        <v>184</v>
      </c>
      <c r="AU826" s="162" t="s">
        <v>95</v>
      </c>
      <c r="AV826" s="160" t="s">
        <v>93</v>
      </c>
      <c r="AW826" s="160" t="s">
        <v>41</v>
      </c>
      <c r="AX826" s="160" t="s">
        <v>85</v>
      </c>
      <c r="AY826" s="162" t="s">
        <v>173</v>
      </c>
    </row>
    <row r="827" spans="2:51" s="160" customFormat="1">
      <c r="B827" s="159"/>
      <c r="D827" s="161" t="s">
        <v>184</v>
      </c>
      <c r="E827" s="162" t="s">
        <v>1</v>
      </c>
      <c r="F827" s="163" t="s">
        <v>744</v>
      </c>
      <c r="H827" s="162" t="s">
        <v>1</v>
      </c>
      <c r="L827" s="159"/>
      <c r="M827" s="164"/>
      <c r="T827" s="165"/>
      <c r="AT827" s="162" t="s">
        <v>184</v>
      </c>
      <c r="AU827" s="162" t="s">
        <v>95</v>
      </c>
      <c r="AV827" s="160" t="s">
        <v>93</v>
      </c>
      <c r="AW827" s="160" t="s">
        <v>41</v>
      </c>
      <c r="AX827" s="160" t="s">
        <v>85</v>
      </c>
      <c r="AY827" s="162" t="s">
        <v>173</v>
      </c>
    </row>
    <row r="828" spans="2:51" s="167" customFormat="1">
      <c r="B828" s="166"/>
      <c r="D828" s="161" t="s">
        <v>184</v>
      </c>
      <c r="E828" s="168" t="s">
        <v>1</v>
      </c>
      <c r="F828" s="169" t="s">
        <v>753</v>
      </c>
      <c r="H828" s="170">
        <v>8</v>
      </c>
      <c r="L828" s="166"/>
      <c r="M828" s="171"/>
      <c r="T828" s="172"/>
      <c r="AT828" s="168" t="s">
        <v>184</v>
      </c>
      <c r="AU828" s="168" t="s">
        <v>95</v>
      </c>
      <c r="AV828" s="167" t="s">
        <v>95</v>
      </c>
      <c r="AW828" s="167" t="s">
        <v>41</v>
      </c>
      <c r="AX828" s="167" t="s">
        <v>85</v>
      </c>
      <c r="AY828" s="168" t="s">
        <v>173</v>
      </c>
    </row>
    <row r="829" spans="2:51" s="160" customFormat="1">
      <c r="B829" s="159"/>
      <c r="D829" s="161" t="s">
        <v>184</v>
      </c>
      <c r="E829" s="162" t="s">
        <v>1</v>
      </c>
      <c r="F829" s="163" t="s">
        <v>732</v>
      </c>
      <c r="H829" s="162" t="s">
        <v>1</v>
      </c>
      <c r="L829" s="159"/>
      <c r="M829" s="164"/>
      <c r="T829" s="165"/>
      <c r="AT829" s="162" t="s">
        <v>184</v>
      </c>
      <c r="AU829" s="162" t="s">
        <v>95</v>
      </c>
      <c r="AV829" s="160" t="s">
        <v>93</v>
      </c>
      <c r="AW829" s="160" t="s">
        <v>41</v>
      </c>
      <c r="AX829" s="160" t="s">
        <v>85</v>
      </c>
      <c r="AY829" s="162" t="s">
        <v>173</v>
      </c>
    </row>
    <row r="830" spans="2:51" s="167" customFormat="1">
      <c r="B830" s="166"/>
      <c r="D830" s="161" t="s">
        <v>184</v>
      </c>
      <c r="E830" s="168" t="s">
        <v>1</v>
      </c>
      <c r="F830" s="169" t="s">
        <v>733</v>
      </c>
      <c r="H830" s="170">
        <v>4.0999999999999996</v>
      </c>
      <c r="L830" s="166"/>
      <c r="M830" s="171"/>
      <c r="T830" s="172"/>
      <c r="AT830" s="168" t="s">
        <v>184</v>
      </c>
      <c r="AU830" s="168" t="s">
        <v>95</v>
      </c>
      <c r="AV830" s="167" t="s">
        <v>95</v>
      </c>
      <c r="AW830" s="167" t="s">
        <v>41</v>
      </c>
      <c r="AX830" s="167" t="s">
        <v>85</v>
      </c>
      <c r="AY830" s="168" t="s">
        <v>173</v>
      </c>
    </row>
    <row r="831" spans="2:51" s="160" customFormat="1">
      <c r="B831" s="159"/>
      <c r="D831" s="161" t="s">
        <v>184</v>
      </c>
      <c r="E831" s="162" t="s">
        <v>1</v>
      </c>
      <c r="F831" s="163" t="s">
        <v>737</v>
      </c>
      <c r="H831" s="162" t="s">
        <v>1</v>
      </c>
      <c r="L831" s="159"/>
      <c r="M831" s="164"/>
      <c r="T831" s="165"/>
      <c r="AT831" s="162" t="s">
        <v>184</v>
      </c>
      <c r="AU831" s="162" t="s">
        <v>95</v>
      </c>
      <c r="AV831" s="160" t="s">
        <v>93</v>
      </c>
      <c r="AW831" s="160" t="s">
        <v>41</v>
      </c>
      <c r="AX831" s="160" t="s">
        <v>85</v>
      </c>
      <c r="AY831" s="162" t="s">
        <v>173</v>
      </c>
    </row>
    <row r="832" spans="2:51" s="167" customFormat="1">
      <c r="B832" s="166"/>
      <c r="D832" s="161" t="s">
        <v>184</v>
      </c>
      <c r="E832" s="168" t="s">
        <v>1</v>
      </c>
      <c r="F832" s="169" t="s">
        <v>738</v>
      </c>
      <c r="H832" s="170">
        <v>5.3</v>
      </c>
      <c r="L832" s="166"/>
      <c r="M832" s="171"/>
      <c r="T832" s="172"/>
      <c r="AT832" s="168" t="s">
        <v>184</v>
      </c>
      <c r="AU832" s="168" t="s">
        <v>95</v>
      </c>
      <c r="AV832" s="167" t="s">
        <v>95</v>
      </c>
      <c r="AW832" s="167" t="s">
        <v>41</v>
      </c>
      <c r="AX832" s="167" t="s">
        <v>85</v>
      </c>
      <c r="AY832" s="168" t="s">
        <v>173</v>
      </c>
    </row>
    <row r="833" spans="2:51" s="160" customFormat="1">
      <c r="B833" s="159"/>
      <c r="D833" s="161" t="s">
        <v>184</v>
      </c>
      <c r="E833" s="162" t="s">
        <v>1</v>
      </c>
      <c r="F833" s="163" t="s">
        <v>754</v>
      </c>
      <c r="H833" s="162" t="s">
        <v>1</v>
      </c>
      <c r="L833" s="159"/>
      <c r="M833" s="164"/>
      <c r="T833" s="165"/>
      <c r="AT833" s="162" t="s">
        <v>184</v>
      </c>
      <c r="AU833" s="162" t="s">
        <v>95</v>
      </c>
      <c r="AV833" s="160" t="s">
        <v>93</v>
      </c>
      <c r="AW833" s="160" t="s">
        <v>41</v>
      </c>
      <c r="AX833" s="160" t="s">
        <v>85</v>
      </c>
      <c r="AY833" s="162" t="s">
        <v>173</v>
      </c>
    </row>
    <row r="834" spans="2:51" s="167" customFormat="1">
      <c r="B834" s="166"/>
      <c r="D834" s="161" t="s">
        <v>184</v>
      </c>
      <c r="E834" s="168" t="s">
        <v>1</v>
      </c>
      <c r="F834" s="169" t="s">
        <v>755</v>
      </c>
      <c r="H834" s="170">
        <v>2.5</v>
      </c>
      <c r="L834" s="166"/>
      <c r="M834" s="171"/>
      <c r="T834" s="172"/>
      <c r="AT834" s="168" t="s">
        <v>184</v>
      </c>
      <c r="AU834" s="168" t="s">
        <v>95</v>
      </c>
      <c r="AV834" s="167" t="s">
        <v>95</v>
      </c>
      <c r="AW834" s="167" t="s">
        <v>41</v>
      </c>
      <c r="AX834" s="167" t="s">
        <v>85</v>
      </c>
      <c r="AY834" s="168" t="s">
        <v>173</v>
      </c>
    </row>
    <row r="835" spans="2:51" s="160" customFormat="1">
      <c r="B835" s="159"/>
      <c r="D835" s="161" t="s">
        <v>184</v>
      </c>
      <c r="E835" s="162" t="s">
        <v>1</v>
      </c>
      <c r="F835" s="163" t="s">
        <v>746</v>
      </c>
      <c r="H835" s="162" t="s">
        <v>1</v>
      </c>
      <c r="L835" s="159"/>
      <c r="M835" s="164"/>
      <c r="T835" s="165"/>
      <c r="AT835" s="162" t="s">
        <v>184</v>
      </c>
      <c r="AU835" s="162" t="s">
        <v>95</v>
      </c>
      <c r="AV835" s="160" t="s">
        <v>93</v>
      </c>
      <c r="AW835" s="160" t="s">
        <v>41</v>
      </c>
      <c r="AX835" s="160" t="s">
        <v>85</v>
      </c>
      <c r="AY835" s="162" t="s">
        <v>173</v>
      </c>
    </row>
    <row r="836" spans="2:51" s="167" customFormat="1">
      <c r="B836" s="166"/>
      <c r="D836" s="161" t="s">
        <v>184</v>
      </c>
      <c r="E836" s="168" t="s">
        <v>1</v>
      </c>
      <c r="F836" s="169" t="s">
        <v>756</v>
      </c>
      <c r="H836" s="170">
        <v>13.8</v>
      </c>
      <c r="L836" s="166"/>
      <c r="M836" s="171"/>
      <c r="T836" s="172"/>
      <c r="AT836" s="168" t="s">
        <v>184</v>
      </c>
      <c r="AU836" s="168" t="s">
        <v>95</v>
      </c>
      <c r="AV836" s="167" t="s">
        <v>95</v>
      </c>
      <c r="AW836" s="167" t="s">
        <v>41</v>
      </c>
      <c r="AX836" s="167" t="s">
        <v>85</v>
      </c>
      <c r="AY836" s="168" t="s">
        <v>173</v>
      </c>
    </row>
    <row r="837" spans="2:51" s="160" customFormat="1">
      <c r="B837" s="159"/>
      <c r="D837" s="161" t="s">
        <v>184</v>
      </c>
      <c r="E837" s="162" t="s">
        <v>1</v>
      </c>
      <c r="F837" s="163" t="s">
        <v>423</v>
      </c>
      <c r="H837" s="162" t="s">
        <v>1</v>
      </c>
      <c r="L837" s="159"/>
      <c r="M837" s="164"/>
      <c r="T837" s="165"/>
      <c r="AT837" s="162" t="s">
        <v>184</v>
      </c>
      <c r="AU837" s="162" t="s">
        <v>95</v>
      </c>
      <c r="AV837" s="160" t="s">
        <v>93</v>
      </c>
      <c r="AW837" s="160" t="s">
        <v>41</v>
      </c>
      <c r="AX837" s="160" t="s">
        <v>85</v>
      </c>
      <c r="AY837" s="162" t="s">
        <v>173</v>
      </c>
    </row>
    <row r="838" spans="2:51" s="160" customFormat="1">
      <c r="B838" s="159"/>
      <c r="D838" s="161" t="s">
        <v>184</v>
      </c>
      <c r="E838" s="162" t="s">
        <v>1</v>
      </c>
      <c r="F838" s="163" t="s">
        <v>757</v>
      </c>
      <c r="H838" s="162" t="s">
        <v>1</v>
      </c>
      <c r="L838" s="159"/>
      <c r="M838" s="164"/>
      <c r="T838" s="165"/>
      <c r="AT838" s="162" t="s">
        <v>184</v>
      </c>
      <c r="AU838" s="162" t="s">
        <v>95</v>
      </c>
      <c r="AV838" s="160" t="s">
        <v>93</v>
      </c>
      <c r="AW838" s="160" t="s">
        <v>41</v>
      </c>
      <c r="AX838" s="160" t="s">
        <v>85</v>
      </c>
      <c r="AY838" s="162" t="s">
        <v>173</v>
      </c>
    </row>
    <row r="839" spans="2:51" s="167" customFormat="1">
      <c r="B839" s="166"/>
      <c r="D839" s="161" t="s">
        <v>184</v>
      </c>
      <c r="E839" s="168" t="s">
        <v>1</v>
      </c>
      <c r="F839" s="169" t="s">
        <v>758</v>
      </c>
      <c r="H839" s="170">
        <v>3.2</v>
      </c>
      <c r="L839" s="166"/>
      <c r="M839" s="171"/>
      <c r="T839" s="172"/>
      <c r="AT839" s="168" t="s">
        <v>184</v>
      </c>
      <c r="AU839" s="168" t="s">
        <v>95</v>
      </c>
      <c r="AV839" s="167" t="s">
        <v>95</v>
      </c>
      <c r="AW839" s="167" t="s">
        <v>41</v>
      </c>
      <c r="AX839" s="167" t="s">
        <v>85</v>
      </c>
      <c r="AY839" s="168" t="s">
        <v>173</v>
      </c>
    </row>
    <row r="840" spans="2:51" s="160" customFormat="1">
      <c r="B840" s="159"/>
      <c r="D840" s="161" t="s">
        <v>184</v>
      </c>
      <c r="E840" s="162" t="s">
        <v>1</v>
      </c>
      <c r="F840" s="163" t="s">
        <v>754</v>
      </c>
      <c r="H840" s="162" t="s">
        <v>1</v>
      </c>
      <c r="L840" s="159"/>
      <c r="M840" s="164"/>
      <c r="T840" s="165"/>
      <c r="AT840" s="162" t="s">
        <v>184</v>
      </c>
      <c r="AU840" s="162" t="s">
        <v>95</v>
      </c>
      <c r="AV840" s="160" t="s">
        <v>93</v>
      </c>
      <c r="AW840" s="160" t="s">
        <v>41</v>
      </c>
      <c r="AX840" s="160" t="s">
        <v>85</v>
      </c>
      <c r="AY840" s="162" t="s">
        <v>173</v>
      </c>
    </row>
    <row r="841" spans="2:51" s="167" customFormat="1">
      <c r="B841" s="166"/>
      <c r="D841" s="161" t="s">
        <v>184</v>
      </c>
      <c r="E841" s="168" t="s">
        <v>1</v>
      </c>
      <c r="F841" s="169" t="s">
        <v>755</v>
      </c>
      <c r="H841" s="170">
        <v>2.5</v>
      </c>
      <c r="L841" s="166"/>
      <c r="M841" s="171"/>
      <c r="T841" s="172"/>
      <c r="AT841" s="168" t="s">
        <v>184</v>
      </c>
      <c r="AU841" s="168" t="s">
        <v>95</v>
      </c>
      <c r="AV841" s="167" t="s">
        <v>95</v>
      </c>
      <c r="AW841" s="167" t="s">
        <v>41</v>
      </c>
      <c r="AX841" s="167" t="s">
        <v>85</v>
      </c>
      <c r="AY841" s="168" t="s">
        <v>173</v>
      </c>
    </row>
    <row r="842" spans="2:51" s="160" customFormat="1">
      <c r="B842" s="159"/>
      <c r="D842" s="161" t="s">
        <v>184</v>
      </c>
      <c r="E842" s="162" t="s">
        <v>1</v>
      </c>
      <c r="F842" s="163" t="s">
        <v>741</v>
      </c>
      <c r="H842" s="162" t="s">
        <v>1</v>
      </c>
      <c r="L842" s="159"/>
      <c r="M842" s="164"/>
      <c r="T842" s="165"/>
      <c r="AT842" s="162" t="s">
        <v>184</v>
      </c>
      <c r="AU842" s="162" t="s">
        <v>95</v>
      </c>
      <c r="AV842" s="160" t="s">
        <v>93</v>
      </c>
      <c r="AW842" s="160" t="s">
        <v>41</v>
      </c>
      <c r="AX842" s="160" t="s">
        <v>85</v>
      </c>
      <c r="AY842" s="162" t="s">
        <v>173</v>
      </c>
    </row>
    <row r="843" spans="2:51" s="167" customFormat="1">
      <c r="B843" s="166"/>
      <c r="D843" s="161" t="s">
        <v>184</v>
      </c>
      <c r="E843" s="168" t="s">
        <v>1</v>
      </c>
      <c r="F843" s="169" t="s">
        <v>742</v>
      </c>
      <c r="H843" s="170">
        <v>1.65</v>
      </c>
      <c r="L843" s="166"/>
      <c r="M843" s="171"/>
      <c r="T843" s="172"/>
      <c r="AT843" s="168" t="s">
        <v>184</v>
      </c>
      <c r="AU843" s="168" t="s">
        <v>95</v>
      </c>
      <c r="AV843" s="167" t="s">
        <v>95</v>
      </c>
      <c r="AW843" s="167" t="s">
        <v>41</v>
      </c>
      <c r="AX843" s="167" t="s">
        <v>85</v>
      </c>
      <c r="AY843" s="168" t="s">
        <v>173</v>
      </c>
    </row>
    <row r="844" spans="2:51" s="160" customFormat="1">
      <c r="B844" s="159"/>
      <c r="D844" s="161" t="s">
        <v>184</v>
      </c>
      <c r="E844" s="162" t="s">
        <v>1</v>
      </c>
      <c r="F844" s="163" t="s">
        <v>759</v>
      </c>
      <c r="H844" s="162" t="s">
        <v>1</v>
      </c>
      <c r="L844" s="159"/>
      <c r="M844" s="164"/>
      <c r="T844" s="165"/>
      <c r="AT844" s="162" t="s">
        <v>184</v>
      </c>
      <c r="AU844" s="162" t="s">
        <v>95</v>
      </c>
      <c r="AV844" s="160" t="s">
        <v>93</v>
      </c>
      <c r="AW844" s="160" t="s">
        <v>41</v>
      </c>
      <c r="AX844" s="160" t="s">
        <v>85</v>
      </c>
      <c r="AY844" s="162" t="s">
        <v>173</v>
      </c>
    </row>
    <row r="845" spans="2:51" s="167" customFormat="1">
      <c r="B845" s="166"/>
      <c r="D845" s="161" t="s">
        <v>184</v>
      </c>
      <c r="E845" s="168" t="s">
        <v>1</v>
      </c>
      <c r="F845" s="169" t="s">
        <v>760</v>
      </c>
      <c r="H845" s="170">
        <v>1.85</v>
      </c>
      <c r="L845" s="166"/>
      <c r="M845" s="171"/>
      <c r="T845" s="172"/>
      <c r="AT845" s="168" t="s">
        <v>184</v>
      </c>
      <c r="AU845" s="168" t="s">
        <v>95</v>
      </c>
      <c r="AV845" s="167" t="s">
        <v>95</v>
      </c>
      <c r="AW845" s="167" t="s">
        <v>41</v>
      </c>
      <c r="AX845" s="167" t="s">
        <v>85</v>
      </c>
      <c r="AY845" s="168" t="s">
        <v>173</v>
      </c>
    </row>
    <row r="846" spans="2:51" s="160" customFormat="1">
      <c r="B846" s="159"/>
      <c r="D846" s="161" t="s">
        <v>184</v>
      </c>
      <c r="E846" s="162" t="s">
        <v>1</v>
      </c>
      <c r="F846" s="163" t="s">
        <v>761</v>
      </c>
      <c r="H846" s="162" t="s">
        <v>1</v>
      </c>
      <c r="L846" s="159"/>
      <c r="M846" s="164"/>
      <c r="T846" s="165"/>
      <c r="AT846" s="162" t="s">
        <v>184</v>
      </c>
      <c r="AU846" s="162" t="s">
        <v>95</v>
      </c>
      <c r="AV846" s="160" t="s">
        <v>93</v>
      </c>
      <c r="AW846" s="160" t="s">
        <v>41</v>
      </c>
      <c r="AX846" s="160" t="s">
        <v>85</v>
      </c>
      <c r="AY846" s="162" t="s">
        <v>173</v>
      </c>
    </row>
    <row r="847" spans="2:51" s="160" customFormat="1">
      <c r="B847" s="159"/>
      <c r="D847" s="161" t="s">
        <v>184</v>
      </c>
      <c r="E847" s="162" t="s">
        <v>1</v>
      </c>
      <c r="F847" s="163" t="s">
        <v>759</v>
      </c>
      <c r="H847" s="162" t="s">
        <v>1</v>
      </c>
      <c r="L847" s="159"/>
      <c r="M847" s="164"/>
      <c r="T847" s="165"/>
      <c r="AT847" s="162" t="s">
        <v>184</v>
      </c>
      <c r="AU847" s="162" t="s">
        <v>95</v>
      </c>
      <c r="AV847" s="160" t="s">
        <v>93</v>
      </c>
      <c r="AW847" s="160" t="s">
        <v>41</v>
      </c>
      <c r="AX847" s="160" t="s">
        <v>85</v>
      </c>
      <c r="AY847" s="162" t="s">
        <v>173</v>
      </c>
    </row>
    <row r="848" spans="2:51" s="167" customFormat="1">
      <c r="B848" s="166"/>
      <c r="D848" s="161" t="s">
        <v>184</v>
      </c>
      <c r="E848" s="168" t="s">
        <v>1</v>
      </c>
      <c r="F848" s="169" t="s">
        <v>760</v>
      </c>
      <c r="H848" s="170">
        <v>1.85</v>
      </c>
      <c r="L848" s="166"/>
      <c r="M848" s="171"/>
      <c r="T848" s="172"/>
      <c r="AT848" s="168" t="s">
        <v>184</v>
      </c>
      <c r="AU848" s="168" t="s">
        <v>95</v>
      </c>
      <c r="AV848" s="167" t="s">
        <v>95</v>
      </c>
      <c r="AW848" s="167" t="s">
        <v>41</v>
      </c>
      <c r="AX848" s="167" t="s">
        <v>85</v>
      </c>
      <c r="AY848" s="168" t="s">
        <v>173</v>
      </c>
    </row>
    <row r="849" spans="2:51" s="160" customFormat="1">
      <c r="B849" s="159"/>
      <c r="D849" s="161" t="s">
        <v>184</v>
      </c>
      <c r="E849" s="162" t="s">
        <v>1</v>
      </c>
      <c r="F849" s="163" t="s">
        <v>609</v>
      </c>
      <c r="H849" s="162" t="s">
        <v>1</v>
      </c>
      <c r="L849" s="159"/>
      <c r="M849" s="164"/>
      <c r="T849" s="165"/>
      <c r="AT849" s="162" t="s">
        <v>184</v>
      </c>
      <c r="AU849" s="162" t="s">
        <v>95</v>
      </c>
      <c r="AV849" s="160" t="s">
        <v>93</v>
      </c>
      <c r="AW849" s="160" t="s">
        <v>41</v>
      </c>
      <c r="AX849" s="160" t="s">
        <v>85</v>
      </c>
      <c r="AY849" s="162" t="s">
        <v>173</v>
      </c>
    </row>
    <row r="850" spans="2:51" s="160" customFormat="1">
      <c r="B850" s="159"/>
      <c r="D850" s="161" t="s">
        <v>184</v>
      </c>
      <c r="E850" s="162" t="s">
        <v>1</v>
      </c>
      <c r="F850" s="163" t="s">
        <v>741</v>
      </c>
      <c r="H850" s="162" t="s">
        <v>1</v>
      </c>
      <c r="L850" s="159"/>
      <c r="M850" s="164"/>
      <c r="T850" s="165"/>
      <c r="AT850" s="162" t="s">
        <v>184</v>
      </c>
      <c r="AU850" s="162" t="s">
        <v>95</v>
      </c>
      <c r="AV850" s="160" t="s">
        <v>93</v>
      </c>
      <c r="AW850" s="160" t="s">
        <v>41</v>
      </c>
      <c r="AX850" s="160" t="s">
        <v>85</v>
      </c>
      <c r="AY850" s="162" t="s">
        <v>173</v>
      </c>
    </row>
    <row r="851" spans="2:51" s="167" customFormat="1">
      <c r="B851" s="166"/>
      <c r="D851" s="161" t="s">
        <v>184</v>
      </c>
      <c r="E851" s="168" t="s">
        <v>1</v>
      </c>
      <c r="F851" s="169" t="s">
        <v>762</v>
      </c>
      <c r="H851" s="170">
        <v>3.3</v>
      </c>
      <c r="L851" s="166"/>
      <c r="M851" s="171"/>
      <c r="T851" s="172"/>
      <c r="AT851" s="168" t="s">
        <v>184</v>
      </c>
      <c r="AU851" s="168" t="s">
        <v>95</v>
      </c>
      <c r="AV851" s="167" t="s">
        <v>95</v>
      </c>
      <c r="AW851" s="167" t="s">
        <v>41</v>
      </c>
      <c r="AX851" s="167" t="s">
        <v>85</v>
      </c>
      <c r="AY851" s="168" t="s">
        <v>173</v>
      </c>
    </row>
    <row r="852" spans="2:51" s="160" customFormat="1">
      <c r="B852" s="159"/>
      <c r="D852" s="161" t="s">
        <v>184</v>
      </c>
      <c r="E852" s="162" t="s">
        <v>1</v>
      </c>
      <c r="F852" s="163" t="s">
        <v>611</v>
      </c>
      <c r="H852" s="162" t="s">
        <v>1</v>
      </c>
      <c r="L852" s="159"/>
      <c r="M852" s="164"/>
      <c r="T852" s="165"/>
      <c r="AT852" s="162" t="s">
        <v>184</v>
      </c>
      <c r="AU852" s="162" t="s">
        <v>95</v>
      </c>
      <c r="AV852" s="160" t="s">
        <v>93</v>
      </c>
      <c r="AW852" s="160" t="s">
        <v>41</v>
      </c>
      <c r="AX852" s="160" t="s">
        <v>85</v>
      </c>
      <c r="AY852" s="162" t="s">
        <v>173</v>
      </c>
    </row>
    <row r="853" spans="2:51" s="160" customFormat="1">
      <c r="B853" s="159"/>
      <c r="D853" s="161" t="s">
        <v>184</v>
      </c>
      <c r="E853" s="162" t="s">
        <v>1</v>
      </c>
      <c r="F853" s="163" t="s">
        <v>741</v>
      </c>
      <c r="H853" s="162" t="s">
        <v>1</v>
      </c>
      <c r="L853" s="159"/>
      <c r="M853" s="164"/>
      <c r="T853" s="165"/>
      <c r="AT853" s="162" t="s">
        <v>184</v>
      </c>
      <c r="AU853" s="162" t="s">
        <v>95</v>
      </c>
      <c r="AV853" s="160" t="s">
        <v>93</v>
      </c>
      <c r="AW853" s="160" t="s">
        <v>41</v>
      </c>
      <c r="AX853" s="160" t="s">
        <v>85</v>
      </c>
      <c r="AY853" s="162" t="s">
        <v>173</v>
      </c>
    </row>
    <row r="854" spans="2:51" s="167" customFormat="1">
      <c r="B854" s="166"/>
      <c r="D854" s="161" t="s">
        <v>184</v>
      </c>
      <c r="E854" s="168" t="s">
        <v>1</v>
      </c>
      <c r="F854" s="169" t="s">
        <v>742</v>
      </c>
      <c r="H854" s="170">
        <v>1.65</v>
      </c>
      <c r="L854" s="166"/>
      <c r="M854" s="171"/>
      <c r="T854" s="172"/>
      <c r="AT854" s="168" t="s">
        <v>184</v>
      </c>
      <c r="AU854" s="168" t="s">
        <v>95</v>
      </c>
      <c r="AV854" s="167" t="s">
        <v>95</v>
      </c>
      <c r="AW854" s="167" t="s">
        <v>41</v>
      </c>
      <c r="AX854" s="167" t="s">
        <v>85</v>
      </c>
      <c r="AY854" s="168" t="s">
        <v>173</v>
      </c>
    </row>
    <row r="855" spans="2:51" s="160" customFormat="1">
      <c r="B855" s="159"/>
      <c r="D855" s="161" t="s">
        <v>184</v>
      </c>
      <c r="E855" s="162" t="s">
        <v>1</v>
      </c>
      <c r="F855" s="163" t="s">
        <v>746</v>
      </c>
      <c r="H855" s="162" t="s">
        <v>1</v>
      </c>
      <c r="L855" s="159"/>
      <c r="M855" s="164"/>
      <c r="T855" s="165"/>
      <c r="AT855" s="162" t="s">
        <v>184</v>
      </c>
      <c r="AU855" s="162" t="s">
        <v>95</v>
      </c>
      <c r="AV855" s="160" t="s">
        <v>93</v>
      </c>
      <c r="AW855" s="160" t="s">
        <v>41</v>
      </c>
      <c r="AX855" s="160" t="s">
        <v>85</v>
      </c>
      <c r="AY855" s="162" t="s">
        <v>173</v>
      </c>
    </row>
    <row r="856" spans="2:51" s="167" customFormat="1">
      <c r="B856" s="166"/>
      <c r="D856" s="161" t="s">
        <v>184</v>
      </c>
      <c r="E856" s="168" t="s">
        <v>1</v>
      </c>
      <c r="F856" s="169" t="s">
        <v>763</v>
      </c>
      <c r="H856" s="170">
        <v>2.2999999999999998</v>
      </c>
      <c r="L856" s="166"/>
      <c r="M856" s="171"/>
      <c r="T856" s="172"/>
      <c r="AT856" s="168" t="s">
        <v>184</v>
      </c>
      <c r="AU856" s="168" t="s">
        <v>95</v>
      </c>
      <c r="AV856" s="167" t="s">
        <v>95</v>
      </c>
      <c r="AW856" s="167" t="s">
        <v>41</v>
      </c>
      <c r="AX856" s="167" t="s">
        <v>85</v>
      </c>
      <c r="AY856" s="168" t="s">
        <v>173</v>
      </c>
    </row>
    <row r="857" spans="2:51" s="160" customFormat="1">
      <c r="B857" s="159"/>
      <c r="D857" s="161" t="s">
        <v>184</v>
      </c>
      <c r="E857" s="162" t="s">
        <v>1</v>
      </c>
      <c r="F857" s="163" t="s">
        <v>764</v>
      </c>
      <c r="H857" s="162" t="s">
        <v>1</v>
      </c>
      <c r="L857" s="159"/>
      <c r="M857" s="164"/>
      <c r="T857" s="165"/>
      <c r="AT857" s="162" t="s">
        <v>184</v>
      </c>
      <c r="AU857" s="162" t="s">
        <v>95</v>
      </c>
      <c r="AV857" s="160" t="s">
        <v>93</v>
      </c>
      <c r="AW857" s="160" t="s">
        <v>41</v>
      </c>
      <c r="AX857" s="160" t="s">
        <v>85</v>
      </c>
      <c r="AY857" s="162" t="s">
        <v>173</v>
      </c>
    </row>
    <row r="858" spans="2:51" s="160" customFormat="1">
      <c r="B858" s="159"/>
      <c r="D858" s="161" t="s">
        <v>184</v>
      </c>
      <c r="E858" s="162" t="s">
        <v>1</v>
      </c>
      <c r="F858" s="163" t="s">
        <v>759</v>
      </c>
      <c r="H858" s="162" t="s">
        <v>1</v>
      </c>
      <c r="L858" s="159"/>
      <c r="M858" s="164"/>
      <c r="T858" s="165"/>
      <c r="AT858" s="162" t="s">
        <v>184</v>
      </c>
      <c r="AU858" s="162" t="s">
        <v>95</v>
      </c>
      <c r="AV858" s="160" t="s">
        <v>93</v>
      </c>
      <c r="AW858" s="160" t="s">
        <v>41</v>
      </c>
      <c r="AX858" s="160" t="s">
        <v>85</v>
      </c>
      <c r="AY858" s="162" t="s">
        <v>173</v>
      </c>
    </row>
    <row r="859" spans="2:51" s="167" customFormat="1">
      <c r="B859" s="166"/>
      <c r="D859" s="161" t="s">
        <v>184</v>
      </c>
      <c r="E859" s="168" t="s">
        <v>1</v>
      </c>
      <c r="F859" s="169" t="s">
        <v>760</v>
      </c>
      <c r="H859" s="170">
        <v>1.85</v>
      </c>
      <c r="L859" s="166"/>
      <c r="M859" s="171"/>
      <c r="T859" s="172"/>
      <c r="AT859" s="168" t="s">
        <v>184</v>
      </c>
      <c r="AU859" s="168" t="s">
        <v>95</v>
      </c>
      <c r="AV859" s="167" t="s">
        <v>95</v>
      </c>
      <c r="AW859" s="167" t="s">
        <v>41</v>
      </c>
      <c r="AX859" s="167" t="s">
        <v>85</v>
      </c>
      <c r="AY859" s="168" t="s">
        <v>173</v>
      </c>
    </row>
    <row r="860" spans="2:51" s="160" customFormat="1">
      <c r="B860" s="159"/>
      <c r="D860" s="161" t="s">
        <v>184</v>
      </c>
      <c r="E860" s="162" t="s">
        <v>1</v>
      </c>
      <c r="F860" s="163" t="s">
        <v>746</v>
      </c>
      <c r="H860" s="162" t="s">
        <v>1</v>
      </c>
      <c r="L860" s="159"/>
      <c r="M860" s="164"/>
      <c r="T860" s="165"/>
      <c r="AT860" s="162" t="s">
        <v>184</v>
      </c>
      <c r="AU860" s="162" t="s">
        <v>95</v>
      </c>
      <c r="AV860" s="160" t="s">
        <v>93</v>
      </c>
      <c r="AW860" s="160" t="s">
        <v>41</v>
      </c>
      <c r="AX860" s="160" t="s">
        <v>85</v>
      </c>
      <c r="AY860" s="162" t="s">
        <v>173</v>
      </c>
    </row>
    <row r="861" spans="2:51" s="167" customFormat="1">
      <c r="B861" s="166"/>
      <c r="D861" s="161" t="s">
        <v>184</v>
      </c>
      <c r="E861" s="168" t="s">
        <v>1</v>
      </c>
      <c r="F861" s="169" t="s">
        <v>763</v>
      </c>
      <c r="H861" s="170">
        <v>2.2999999999999998</v>
      </c>
      <c r="L861" s="166"/>
      <c r="M861" s="171"/>
      <c r="T861" s="172"/>
      <c r="AT861" s="168" t="s">
        <v>184</v>
      </c>
      <c r="AU861" s="168" t="s">
        <v>95</v>
      </c>
      <c r="AV861" s="167" t="s">
        <v>95</v>
      </c>
      <c r="AW861" s="167" t="s">
        <v>41</v>
      </c>
      <c r="AX861" s="167" t="s">
        <v>85</v>
      </c>
      <c r="AY861" s="168" t="s">
        <v>173</v>
      </c>
    </row>
    <row r="862" spans="2:51" s="160" customFormat="1">
      <c r="B862" s="159"/>
      <c r="D862" s="161" t="s">
        <v>184</v>
      </c>
      <c r="E862" s="162" t="s">
        <v>1</v>
      </c>
      <c r="F862" s="163" t="s">
        <v>765</v>
      </c>
      <c r="H862" s="162" t="s">
        <v>1</v>
      </c>
      <c r="L862" s="159"/>
      <c r="M862" s="164"/>
      <c r="T862" s="165"/>
      <c r="AT862" s="162" t="s">
        <v>184</v>
      </c>
      <c r="AU862" s="162" t="s">
        <v>95</v>
      </c>
      <c r="AV862" s="160" t="s">
        <v>93</v>
      </c>
      <c r="AW862" s="160" t="s">
        <v>41</v>
      </c>
      <c r="AX862" s="160" t="s">
        <v>85</v>
      </c>
      <c r="AY862" s="162" t="s">
        <v>173</v>
      </c>
    </row>
    <row r="863" spans="2:51" s="167" customFormat="1">
      <c r="B863" s="166"/>
      <c r="D863" s="161" t="s">
        <v>184</v>
      </c>
      <c r="E863" s="168" t="s">
        <v>1</v>
      </c>
      <c r="F863" s="169" t="s">
        <v>766</v>
      </c>
      <c r="H863" s="170">
        <v>0.9</v>
      </c>
      <c r="L863" s="166"/>
      <c r="M863" s="171"/>
      <c r="T863" s="172"/>
      <c r="AT863" s="168" t="s">
        <v>184</v>
      </c>
      <c r="AU863" s="168" t="s">
        <v>95</v>
      </c>
      <c r="AV863" s="167" t="s">
        <v>95</v>
      </c>
      <c r="AW863" s="167" t="s">
        <v>41</v>
      </c>
      <c r="AX863" s="167" t="s">
        <v>85</v>
      </c>
      <c r="AY863" s="168" t="s">
        <v>173</v>
      </c>
    </row>
    <row r="864" spans="2:51" s="160" customFormat="1">
      <c r="B864" s="159"/>
      <c r="D864" s="161" t="s">
        <v>184</v>
      </c>
      <c r="E864" s="162" t="s">
        <v>1</v>
      </c>
      <c r="F864" s="163" t="s">
        <v>767</v>
      </c>
      <c r="H864" s="162" t="s">
        <v>1</v>
      </c>
      <c r="L864" s="159"/>
      <c r="M864" s="164"/>
      <c r="T864" s="165"/>
      <c r="AT864" s="162" t="s">
        <v>184</v>
      </c>
      <c r="AU864" s="162" t="s">
        <v>95</v>
      </c>
      <c r="AV864" s="160" t="s">
        <v>93</v>
      </c>
      <c r="AW864" s="160" t="s">
        <v>41</v>
      </c>
      <c r="AX864" s="160" t="s">
        <v>85</v>
      </c>
      <c r="AY864" s="162" t="s">
        <v>173</v>
      </c>
    </row>
    <row r="865" spans="2:51" s="167" customFormat="1">
      <c r="B865" s="166"/>
      <c r="D865" s="161" t="s">
        <v>184</v>
      </c>
      <c r="E865" s="168" t="s">
        <v>1</v>
      </c>
      <c r="F865" s="169" t="s">
        <v>768</v>
      </c>
      <c r="H865" s="170">
        <v>0.8</v>
      </c>
      <c r="L865" s="166"/>
      <c r="M865" s="171"/>
      <c r="T865" s="172"/>
      <c r="AT865" s="168" t="s">
        <v>184</v>
      </c>
      <c r="AU865" s="168" t="s">
        <v>95</v>
      </c>
      <c r="AV865" s="167" t="s">
        <v>95</v>
      </c>
      <c r="AW865" s="167" t="s">
        <v>41</v>
      </c>
      <c r="AX865" s="167" t="s">
        <v>85</v>
      </c>
      <c r="AY865" s="168" t="s">
        <v>173</v>
      </c>
    </row>
    <row r="866" spans="2:51" s="160" customFormat="1">
      <c r="B866" s="159"/>
      <c r="D866" s="161" t="s">
        <v>184</v>
      </c>
      <c r="E866" s="162" t="s">
        <v>1</v>
      </c>
      <c r="F866" s="163" t="s">
        <v>769</v>
      </c>
      <c r="H866" s="162" t="s">
        <v>1</v>
      </c>
      <c r="L866" s="159"/>
      <c r="M866" s="164"/>
      <c r="T866" s="165"/>
      <c r="AT866" s="162" t="s">
        <v>184</v>
      </c>
      <c r="AU866" s="162" t="s">
        <v>95</v>
      </c>
      <c r="AV866" s="160" t="s">
        <v>93</v>
      </c>
      <c r="AW866" s="160" t="s">
        <v>41</v>
      </c>
      <c r="AX866" s="160" t="s">
        <v>85</v>
      </c>
      <c r="AY866" s="162" t="s">
        <v>173</v>
      </c>
    </row>
    <row r="867" spans="2:51" s="160" customFormat="1">
      <c r="B867" s="159"/>
      <c r="D867" s="161" t="s">
        <v>184</v>
      </c>
      <c r="E867" s="162" t="s">
        <v>1</v>
      </c>
      <c r="F867" s="163" t="s">
        <v>746</v>
      </c>
      <c r="H867" s="162" t="s">
        <v>1</v>
      </c>
      <c r="L867" s="159"/>
      <c r="M867" s="164"/>
      <c r="T867" s="165"/>
      <c r="AT867" s="162" t="s">
        <v>184</v>
      </c>
      <c r="AU867" s="162" t="s">
        <v>95</v>
      </c>
      <c r="AV867" s="160" t="s">
        <v>93</v>
      </c>
      <c r="AW867" s="160" t="s">
        <v>41</v>
      </c>
      <c r="AX867" s="160" t="s">
        <v>85</v>
      </c>
      <c r="AY867" s="162" t="s">
        <v>173</v>
      </c>
    </row>
    <row r="868" spans="2:51" s="167" customFormat="1">
      <c r="B868" s="166"/>
      <c r="D868" s="161" t="s">
        <v>184</v>
      </c>
      <c r="E868" s="168" t="s">
        <v>1</v>
      </c>
      <c r="F868" s="169" t="s">
        <v>763</v>
      </c>
      <c r="H868" s="170">
        <v>2.2999999999999998</v>
      </c>
      <c r="L868" s="166"/>
      <c r="M868" s="171"/>
      <c r="T868" s="172"/>
      <c r="AT868" s="168" t="s">
        <v>184</v>
      </c>
      <c r="AU868" s="168" t="s">
        <v>95</v>
      </c>
      <c r="AV868" s="167" t="s">
        <v>95</v>
      </c>
      <c r="AW868" s="167" t="s">
        <v>41</v>
      </c>
      <c r="AX868" s="167" t="s">
        <v>85</v>
      </c>
      <c r="AY868" s="168" t="s">
        <v>173</v>
      </c>
    </row>
    <row r="869" spans="2:51" s="160" customFormat="1">
      <c r="B869" s="159"/>
      <c r="D869" s="161" t="s">
        <v>184</v>
      </c>
      <c r="E869" s="162" t="s">
        <v>1</v>
      </c>
      <c r="F869" s="163" t="s">
        <v>759</v>
      </c>
      <c r="H869" s="162" t="s">
        <v>1</v>
      </c>
      <c r="L869" s="159"/>
      <c r="M869" s="164"/>
      <c r="T869" s="165"/>
      <c r="AT869" s="162" t="s">
        <v>184</v>
      </c>
      <c r="AU869" s="162" t="s">
        <v>95</v>
      </c>
      <c r="AV869" s="160" t="s">
        <v>93</v>
      </c>
      <c r="AW869" s="160" t="s">
        <v>41</v>
      </c>
      <c r="AX869" s="160" t="s">
        <v>85</v>
      </c>
      <c r="AY869" s="162" t="s">
        <v>173</v>
      </c>
    </row>
    <row r="870" spans="2:51" s="167" customFormat="1">
      <c r="B870" s="166"/>
      <c r="D870" s="161" t="s">
        <v>184</v>
      </c>
      <c r="E870" s="168" t="s">
        <v>1</v>
      </c>
      <c r="F870" s="169" t="s">
        <v>760</v>
      </c>
      <c r="H870" s="170">
        <v>1.85</v>
      </c>
      <c r="L870" s="166"/>
      <c r="M870" s="171"/>
      <c r="T870" s="172"/>
      <c r="AT870" s="168" t="s">
        <v>184</v>
      </c>
      <c r="AU870" s="168" t="s">
        <v>95</v>
      </c>
      <c r="AV870" s="167" t="s">
        <v>95</v>
      </c>
      <c r="AW870" s="167" t="s">
        <v>41</v>
      </c>
      <c r="AX870" s="167" t="s">
        <v>85</v>
      </c>
      <c r="AY870" s="168" t="s">
        <v>173</v>
      </c>
    </row>
    <row r="871" spans="2:51" s="160" customFormat="1">
      <c r="B871" s="159"/>
      <c r="D871" s="161" t="s">
        <v>184</v>
      </c>
      <c r="E871" s="162" t="s">
        <v>1</v>
      </c>
      <c r="F871" s="163" t="s">
        <v>426</v>
      </c>
      <c r="H871" s="162" t="s">
        <v>1</v>
      </c>
      <c r="L871" s="159"/>
      <c r="M871" s="164"/>
      <c r="T871" s="165"/>
      <c r="AT871" s="162" t="s">
        <v>184</v>
      </c>
      <c r="AU871" s="162" t="s">
        <v>95</v>
      </c>
      <c r="AV871" s="160" t="s">
        <v>93</v>
      </c>
      <c r="AW871" s="160" t="s">
        <v>41</v>
      </c>
      <c r="AX871" s="160" t="s">
        <v>85</v>
      </c>
      <c r="AY871" s="162" t="s">
        <v>173</v>
      </c>
    </row>
    <row r="872" spans="2:51" s="160" customFormat="1">
      <c r="B872" s="159"/>
      <c r="D872" s="161" t="s">
        <v>184</v>
      </c>
      <c r="E872" s="162" t="s">
        <v>1</v>
      </c>
      <c r="F872" s="163" t="s">
        <v>770</v>
      </c>
      <c r="H872" s="162" t="s">
        <v>1</v>
      </c>
      <c r="L872" s="159"/>
      <c r="M872" s="164"/>
      <c r="T872" s="165"/>
      <c r="AT872" s="162" t="s">
        <v>184</v>
      </c>
      <c r="AU872" s="162" t="s">
        <v>95</v>
      </c>
      <c r="AV872" s="160" t="s">
        <v>93</v>
      </c>
      <c r="AW872" s="160" t="s">
        <v>41</v>
      </c>
      <c r="AX872" s="160" t="s">
        <v>85</v>
      </c>
      <c r="AY872" s="162" t="s">
        <v>173</v>
      </c>
    </row>
    <row r="873" spans="2:51" s="167" customFormat="1">
      <c r="B873" s="166"/>
      <c r="D873" s="161" t="s">
        <v>184</v>
      </c>
      <c r="E873" s="168" t="s">
        <v>1</v>
      </c>
      <c r="F873" s="169" t="s">
        <v>771</v>
      </c>
      <c r="H873" s="170">
        <v>1.95</v>
      </c>
      <c r="L873" s="166"/>
      <c r="M873" s="171"/>
      <c r="T873" s="172"/>
      <c r="AT873" s="168" t="s">
        <v>184</v>
      </c>
      <c r="AU873" s="168" t="s">
        <v>95</v>
      </c>
      <c r="AV873" s="167" t="s">
        <v>95</v>
      </c>
      <c r="AW873" s="167" t="s">
        <v>41</v>
      </c>
      <c r="AX873" s="167" t="s">
        <v>85</v>
      </c>
      <c r="AY873" s="168" t="s">
        <v>173</v>
      </c>
    </row>
    <row r="874" spans="2:51" s="160" customFormat="1">
      <c r="B874" s="159"/>
      <c r="D874" s="161" t="s">
        <v>184</v>
      </c>
      <c r="E874" s="162" t="s">
        <v>1</v>
      </c>
      <c r="F874" s="163" t="s">
        <v>772</v>
      </c>
      <c r="H874" s="162" t="s">
        <v>1</v>
      </c>
      <c r="L874" s="159"/>
      <c r="M874" s="164"/>
      <c r="T874" s="165"/>
      <c r="AT874" s="162" t="s">
        <v>184</v>
      </c>
      <c r="AU874" s="162" t="s">
        <v>95</v>
      </c>
      <c r="AV874" s="160" t="s">
        <v>93</v>
      </c>
      <c r="AW874" s="160" t="s">
        <v>41</v>
      </c>
      <c r="AX874" s="160" t="s">
        <v>85</v>
      </c>
      <c r="AY874" s="162" t="s">
        <v>173</v>
      </c>
    </row>
    <row r="875" spans="2:51" s="167" customFormat="1">
      <c r="B875" s="166"/>
      <c r="D875" s="161" t="s">
        <v>184</v>
      </c>
      <c r="E875" s="168" t="s">
        <v>1</v>
      </c>
      <c r="F875" s="169" t="s">
        <v>634</v>
      </c>
      <c r="H875" s="170">
        <v>4.2</v>
      </c>
      <c r="L875" s="166"/>
      <c r="M875" s="171"/>
      <c r="T875" s="172"/>
      <c r="AT875" s="168" t="s">
        <v>184</v>
      </c>
      <c r="AU875" s="168" t="s">
        <v>95</v>
      </c>
      <c r="AV875" s="167" t="s">
        <v>95</v>
      </c>
      <c r="AW875" s="167" t="s">
        <v>41</v>
      </c>
      <c r="AX875" s="167" t="s">
        <v>85</v>
      </c>
      <c r="AY875" s="168" t="s">
        <v>173</v>
      </c>
    </row>
    <row r="876" spans="2:51" s="160" customFormat="1">
      <c r="B876" s="159"/>
      <c r="D876" s="161" t="s">
        <v>184</v>
      </c>
      <c r="E876" s="162" t="s">
        <v>1</v>
      </c>
      <c r="F876" s="163" t="s">
        <v>602</v>
      </c>
      <c r="H876" s="162" t="s">
        <v>1</v>
      </c>
      <c r="L876" s="159"/>
      <c r="M876" s="164"/>
      <c r="T876" s="165"/>
      <c r="AT876" s="162" t="s">
        <v>184</v>
      </c>
      <c r="AU876" s="162" t="s">
        <v>95</v>
      </c>
      <c r="AV876" s="160" t="s">
        <v>93</v>
      </c>
      <c r="AW876" s="160" t="s">
        <v>41</v>
      </c>
      <c r="AX876" s="160" t="s">
        <v>85</v>
      </c>
      <c r="AY876" s="162" t="s">
        <v>173</v>
      </c>
    </row>
    <row r="877" spans="2:51" s="160" customFormat="1">
      <c r="B877" s="159"/>
      <c r="D877" s="161" t="s">
        <v>184</v>
      </c>
      <c r="E877" s="162" t="s">
        <v>1</v>
      </c>
      <c r="F877" s="163" t="s">
        <v>773</v>
      </c>
      <c r="H877" s="162" t="s">
        <v>1</v>
      </c>
      <c r="L877" s="159"/>
      <c r="M877" s="164"/>
      <c r="T877" s="165"/>
      <c r="AT877" s="162" t="s">
        <v>184</v>
      </c>
      <c r="AU877" s="162" t="s">
        <v>95</v>
      </c>
      <c r="AV877" s="160" t="s">
        <v>93</v>
      </c>
      <c r="AW877" s="160" t="s">
        <v>41</v>
      </c>
      <c r="AX877" s="160" t="s">
        <v>85</v>
      </c>
      <c r="AY877" s="162" t="s">
        <v>173</v>
      </c>
    </row>
    <row r="878" spans="2:51" s="167" customFormat="1">
      <c r="B878" s="166"/>
      <c r="D878" s="161" t="s">
        <v>184</v>
      </c>
      <c r="E878" s="168" t="s">
        <v>1</v>
      </c>
      <c r="F878" s="169" t="s">
        <v>774</v>
      </c>
      <c r="H878" s="170">
        <v>2.2000000000000002</v>
      </c>
      <c r="L878" s="166"/>
      <c r="M878" s="171"/>
      <c r="T878" s="172"/>
      <c r="AT878" s="168" t="s">
        <v>184</v>
      </c>
      <c r="AU878" s="168" t="s">
        <v>95</v>
      </c>
      <c r="AV878" s="167" t="s">
        <v>95</v>
      </c>
      <c r="AW878" s="167" t="s">
        <v>41</v>
      </c>
      <c r="AX878" s="167" t="s">
        <v>85</v>
      </c>
      <c r="AY878" s="168" t="s">
        <v>173</v>
      </c>
    </row>
    <row r="879" spans="2:51" s="160" customFormat="1">
      <c r="B879" s="159"/>
      <c r="D879" s="161" t="s">
        <v>184</v>
      </c>
      <c r="E879" s="162" t="s">
        <v>1</v>
      </c>
      <c r="F879" s="163" t="s">
        <v>614</v>
      </c>
      <c r="H879" s="162" t="s">
        <v>1</v>
      </c>
      <c r="L879" s="159"/>
      <c r="M879" s="164"/>
      <c r="T879" s="165"/>
      <c r="AT879" s="162" t="s">
        <v>184</v>
      </c>
      <c r="AU879" s="162" t="s">
        <v>95</v>
      </c>
      <c r="AV879" s="160" t="s">
        <v>93</v>
      </c>
      <c r="AW879" s="160" t="s">
        <v>41</v>
      </c>
      <c r="AX879" s="160" t="s">
        <v>85</v>
      </c>
      <c r="AY879" s="162" t="s">
        <v>173</v>
      </c>
    </row>
    <row r="880" spans="2:51" s="160" customFormat="1">
      <c r="B880" s="159"/>
      <c r="D880" s="161" t="s">
        <v>184</v>
      </c>
      <c r="E880" s="162" t="s">
        <v>1</v>
      </c>
      <c r="F880" s="163" t="s">
        <v>770</v>
      </c>
      <c r="H880" s="162" t="s">
        <v>1</v>
      </c>
      <c r="L880" s="159"/>
      <c r="M880" s="164"/>
      <c r="T880" s="165"/>
      <c r="AT880" s="162" t="s">
        <v>184</v>
      </c>
      <c r="AU880" s="162" t="s">
        <v>95</v>
      </c>
      <c r="AV880" s="160" t="s">
        <v>93</v>
      </c>
      <c r="AW880" s="160" t="s">
        <v>41</v>
      </c>
      <c r="AX880" s="160" t="s">
        <v>85</v>
      </c>
      <c r="AY880" s="162" t="s">
        <v>173</v>
      </c>
    </row>
    <row r="881" spans="2:51" s="167" customFormat="1">
      <c r="B881" s="166"/>
      <c r="D881" s="161" t="s">
        <v>184</v>
      </c>
      <c r="E881" s="168" t="s">
        <v>1</v>
      </c>
      <c r="F881" s="169" t="s">
        <v>771</v>
      </c>
      <c r="H881" s="170">
        <v>1.95</v>
      </c>
      <c r="L881" s="166"/>
      <c r="M881" s="171"/>
      <c r="T881" s="172"/>
      <c r="AT881" s="168" t="s">
        <v>184</v>
      </c>
      <c r="AU881" s="168" t="s">
        <v>95</v>
      </c>
      <c r="AV881" s="167" t="s">
        <v>95</v>
      </c>
      <c r="AW881" s="167" t="s">
        <v>41</v>
      </c>
      <c r="AX881" s="167" t="s">
        <v>85</v>
      </c>
      <c r="AY881" s="168" t="s">
        <v>173</v>
      </c>
    </row>
    <row r="882" spans="2:51" s="160" customFormat="1">
      <c r="B882" s="159"/>
      <c r="D882" s="161" t="s">
        <v>184</v>
      </c>
      <c r="E882" s="162" t="s">
        <v>1</v>
      </c>
      <c r="F882" s="163" t="s">
        <v>772</v>
      </c>
      <c r="H882" s="162" t="s">
        <v>1</v>
      </c>
      <c r="L882" s="159"/>
      <c r="M882" s="164"/>
      <c r="T882" s="165"/>
      <c r="AT882" s="162" t="s">
        <v>184</v>
      </c>
      <c r="AU882" s="162" t="s">
        <v>95</v>
      </c>
      <c r="AV882" s="160" t="s">
        <v>93</v>
      </c>
      <c r="AW882" s="160" t="s">
        <v>41</v>
      </c>
      <c r="AX882" s="160" t="s">
        <v>85</v>
      </c>
      <c r="AY882" s="162" t="s">
        <v>173</v>
      </c>
    </row>
    <row r="883" spans="2:51" s="167" customFormat="1">
      <c r="B883" s="166"/>
      <c r="D883" s="161" t="s">
        <v>184</v>
      </c>
      <c r="E883" s="168" t="s">
        <v>1</v>
      </c>
      <c r="F883" s="169" t="s">
        <v>634</v>
      </c>
      <c r="H883" s="170">
        <v>4.2</v>
      </c>
      <c r="L883" s="166"/>
      <c r="M883" s="171"/>
      <c r="T883" s="172"/>
      <c r="AT883" s="168" t="s">
        <v>184</v>
      </c>
      <c r="AU883" s="168" t="s">
        <v>95</v>
      </c>
      <c r="AV883" s="167" t="s">
        <v>95</v>
      </c>
      <c r="AW883" s="167" t="s">
        <v>41</v>
      </c>
      <c r="AX883" s="167" t="s">
        <v>85</v>
      </c>
      <c r="AY883" s="168" t="s">
        <v>173</v>
      </c>
    </row>
    <row r="884" spans="2:51" s="160" customFormat="1">
      <c r="B884" s="159"/>
      <c r="D884" s="161" t="s">
        <v>184</v>
      </c>
      <c r="E884" s="162" t="s">
        <v>1</v>
      </c>
      <c r="F884" s="163" t="s">
        <v>775</v>
      </c>
      <c r="H884" s="162" t="s">
        <v>1</v>
      </c>
      <c r="L884" s="159"/>
      <c r="M884" s="164"/>
      <c r="T884" s="165"/>
      <c r="AT884" s="162" t="s">
        <v>184</v>
      </c>
      <c r="AU884" s="162" t="s">
        <v>95</v>
      </c>
      <c r="AV884" s="160" t="s">
        <v>93</v>
      </c>
      <c r="AW884" s="160" t="s">
        <v>41</v>
      </c>
      <c r="AX884" s="160" t="s">
        <v>85</v>
      </c>
      <c r="AY884" s="162" t="s">
        <v>173</v>
      </c>
    </row>
    <row r="885" spans="2:51" s="167" customFormat="1">
      <c r="B885" s="166"/>
      <c r="D885" s="161" t="s">
        <v>184</v>
      </c>
      <c r="E885" s="168" t="s">
        <v>1</v>
      </c>
      <c r="F885" s="169" t="s">
        <v>776</v>
      </c>
      <c r="H885" s="170">
        <v>2.4</v>
      </c>
      <c r="L885" s="166"/>
      <c r="M885" s="171"/>
      <c r="T885" s="172"/>
      <c r="AT885" s="168" t="s">
        <v>184</v>
      </c>
      <c r="AU885" s="168" t="s">
        <v>95</v>
      </c>
      <c r="AV885" s="167" t="s">
        <v>95</v>
      </c>
      <c r="AW885" s="167" t="s">
        <v>41</v>
      </c>
      <c r="AX885" s="167" t="s">
        <v>85</v>
      </c>
      <c r="AY885" s="168" t="s">
        <v>173</v>
      </c>
    </row>
    <row r="886" spans="2:51" s="160" customFormat="1">
      <c r="B886" s="159"/>
      <c r="D886" s="161" t="s">
        <v>184</v>
      </c>
      <c r="E886" s="162" t="s">
        <v>1</v>
      </c>
      <c r="F886" s="163" t="s">
        <v>777</v>
      </c>
      <c r="H886" s="162" t="s">
        <v>1</v>
      </c>
      <c r="L886" s="159"/>
      <c r="M886" s="164"/>
      <c r="T886" s="165"/>
      <c r="AT886" s="162" t="s">
        <v>184</v>
      </c>
      <c r="AU886" s="162" t="s">
        <v>95</v>
      </c>
      <c r="AV886" s="160" t="s">
        <v>93</v>
      </c>
      <c r="AW886" s="160" t="s">
        <v>41</v>
      </c>
      <c r="AX886" s="160" t="s">
        <v>85</v>
      </c>
      <c r="AY886" s="162" t="s">
        <v>173</v>
      </c>
    </row>
    <row r="887" spans="2:51" s="160" customFormat="1">
      <c r="B887" s="159"/>
      <c r="D887" s="161" t="s">
        <v>184</v>
      </c>
      <c r="E887" s="162" t="s">
        <v>1</v>
      </c>
      <c r="F887" s="163" t="s">
        <v>778</v>
      </c>
      <c r="H887" s="162" t="s">
        <v>1</v>
      </c>
      <c r="L887" s="159"/>
      <c r="M887" s="164"/>
      <c r="T887" s="165"/>
      <c r="AT887" s="162" t="s">
        <v>184</v>
      </c>
      <c r="AU887" s="162" t="s">
        <v>95</v>
      </c>
      <c r="AV887" s="160" t="s">
        <v>93</v>
      </c>
      <c r="AW887" s="160" t="s">
        <v>41</v>
      </c>
      <c r="AX887" s="160" t="s">
        <v>85</v>
      </c>
      <c r="AY887" s="162" t="s">
        <v>173</v>
      </c>
    </row>
    <row r="888" spans="2:51" s="160" customFormat="1">
      <c r="B888" s="159"/>
      <c r="D888" s="161" t="s">
        <v>184</v>
      </c>
      <c r="E888" s="162" t="s">
        <v>1</v>
      </c>
      <c r="F888" s="163" t="s">
        <v>779</v>
      </c>
      <c r="H888" s="162" t="s">
        <v>1</v>
      </c>
      <c r="L888" s="159"/>
      <c r="M888" s="164"/>
      <c r="T888" s="165"/>
      <c r="AT888" s="162" t="s">
        <v>184</v>
      </c>
      <c r="AU888" s="162" t="s">
        <v>95</v>
      </c>
      <c r="AV888" s="160" t="s">
        <v>93</v>
      </c>
      <c r="AW888" s="160" t="s">
        <v>41</v>
      </c>
      <c r="AX888" s="160" t="s">
        <v>85</v>
      </c>
      <c r="AY888" s="162" t="s">
        <v>173</v>
      </c>
    </row>
    <row r="889" spans="2:51" s="167" customFormat="1">
      <c r="B889" s="166"/>
      <c r="D889" s="161" t="s">
        <v>184</v>
      </c>
      <c r="E889" s="168" t="s">
        <v>1</v>
      </c>
      <c r="F889" s="169" t="s">
        <v>780</v>
      </c>
      <c r="H889" s="170">
        <v>2.9</v>
      </c>
      <c r="L889" s="166"/>
      <c r="M889" s="171"/>
      <c r="T889" s="172"/>
      <c r="AT889" s="168" t="s">
        <v>184</v>
      </c>
      <c r="AU889" s="168" t="s">
        <v>95</v>
      </c>
      <c r="AV889" s="167" t="s">
        <v>95</v>
      </c>
      <c r="AW889" s="167" t="s">
        <v>41</v>
      </c>
      <c r="AX889" s="167" t="s">
        <v>85</v>
      </c>
      <c r="AY889" s="168" t="s">
        <v>173</v>
      </c>
    </row>
    <row r="890" spans="2:51" s="160" customFormat="1">
      <c r="B890" s="159"/>
      <c r="D890" s="161" t="s">
        <v>184</v>
      </c>
      <c r="E890" s="162" t="s">
        <v>1</v>
      </c>
      <c r="F890" s="163" t="s">
        <v>781</v>
      </c>
      <c r="H890" s="162" t="s">
        <v>1</v>
      </c>
      <c r="L890" s="159"/>
      <c r="M890" s="164"/>
      <c r="T890" s="165"/>
      <c r="AT890" s="162" t="s">
        <v>184</v>
      </c>
      <c r="AU890" s="162" t="s">
        <v>95</v>
      </c>
      <c r="AV890" s="160" t="s">
        <v>93</v>
      </c>
      <c r="AW890" s="160" t="s">
        <v>41</v>
      </c>
      <c r="AX890" s="160" t="s">
        <v>85</v>
      </c>
      <c r="AY890" s="162" t="s">
        <v>173</v>
      </c>
    </row>
    <row r="891" spans="2:51" s="167" customFormat="1">
      <c r="B891" s="166"/>
      <c r="D891" s="161" t="s">
        <v>184</v>
      </c>
      <c r="E891" s="168" t="s">
        <v>1</v>
      </c>
      <c r="F891" s="169" t="s">
        <v>782</v>
      </c>
      <c r="H891" s="170">
        <v>2.8</v>
      </c>
      <c r="L891" s="166"/>
      <c r="M891" s="171"/>
      <c r="T891" s="172"/>
      <c r="AT891" s="168" t="s">
        <v>184</v>
      </c>
      <c r="AU891" s="168" t="s">
        <v>95</v>
      </c>
      <c r="AV891" s="167" t="s">
        <v>95</v>
      </c>
      <c r="AW891" s="167" t="s">
        <v>41</v>
      </c>
      <c r="AX891" s="167" t="s">
        <v>85</v>
      </c>
      <c r="AY891" s="168" t="s">
        <v>173</v>
      </c>
    </row>
    <row r="892" spans="2:51" s="160" customFormat="1">
      <c r="B892" s="159"/>
      <c r="D892" s="161" t="s">
        <v>184</v>
      </c>
      <c r="E892" s="162" t="s">
        <v>1</v>
      </c>
      <c r="F892" s="163" t="s">
        <v>783</v>
      </c>
      <c r="H892" s="162" t="s">
        <v>1</v>
      </c>
      <c r="L892" s="159"/>
      <c r="M892" s="164"/>
      <c r="T892" s="165"/>
      <c r="AT892" s="162" t="s">
        <v>184</v>
      </c>
      <c r="AU892" s="162" t="s">
        <v>95</v>
      </c>
      <c r="AV892" s="160" t="s">
        <v>93</v>
      </c>
      <c r="AW892" s="160" t="s">
        <v>41</v>
      </c>
      <c r="AX892" s="160" t="s">
        <v>85</v>
      </c>
      <c r="AY892" s="162" t="s">
        <v>173</v>
      </c>
    </row>
    <row r="893" spans="2:51" s="167" customFormat="1">
      <c r="B893" s="166"/>
      <c r="D893" s="161" t="s">
        <v>184</v>
      </c>
      <c r="E893" s="168" t="s">
        <v>1</v>
      </c>
      <c r="F893" s="169" t="s">
        <v>784</v>
      </c>
      <c r="H893" s="170">
        <v>1.7</v>
      </c>
      <c r="L893" s="166"/>
      <c r="M893" s="171"/>
      <c r="T893" s="172"/>
      <c r="AT893" s="168" t="s">
        <v>184</v>
      </c>
      <c r="AU893" s="168" t="s">
        <v>95</v>
      </c>
      <c r="AV893" s="167" t="s">
        <v>95</v>
      </c>
      <c r="AW893" s="167" t="s">
        <v>41</v>
      </c>
      <c r="AX893" s="167" t="s">
        <v>85</v>
      </c>
      <c r="AY893" s="168" t="s">
        <v>173</v>
      </c>
    </row>
    <row r="894" spans="2:51" s="160" customFormat="1">
      <c r="B894" s="159"/>
      <c r="D894" s="161" t="s">
        <v>184</v>
      </c>
      <c r="E894" s="162" t="s">
        <v>1</v>
      </c>
      <c r="F894" s="163" t="s">
        <v>785</v>
      </c>
      <c r="H894" s="162" t="s">
        <v>1</v>
      </c>
      <c r="L894" s="159"/>
      <c r="M894" s="164"/>
      <c r="T894" s="165"/>
      <c r="AT894" s="162" t="s">
        <v>184</v>
      </c>
      <c r="AU894" s="162" t="s">
        <v>95</v>
      </c>
      <c r="AV894" s="160" t="s">
        <v>93</v>
      </c>
      <c r="AW894" s="160" t="s">
        <v>41</v>
      </c>
      <c r="AX894" s="160" t="s">
        <v>85</v>
      </c>
      <c r="AY894" s="162" t="s">
        <v>173</v>
      </c>
    </row>
    <row r="895" spans="2:51" s="160" customFormat="1">
      <c r="B895" s="159"/>
      <c r="D895" s="161" t="s">
        <v>184</v>
      </c>
      <c r="E895" s="162" t="s">
        <v>1</v>
      </c>
      <c r="F895" s="163" t="s">
        <v>783</v>
      </c>
      <c r="H895" s="162" t="s">
        <v>1</v>
      </c>
      <c r="L895" s="159"/>
      <c r="M895" s="164"/>
      <c r="T895" s="165"/>
      <c r="AT895" s="162" t="s">
        <v>184</v>
      </c>
      <c r="AU895" s="162" t="s">
        <v>95</v>
      </c>
      <c r="AV895" s="160" t="s">
        <v>93</v>
      </c>
      <c r="AW895" s="160" t="s">
        <v>41</v>
      </c>
      <c r="AX895" s="160" t="s">
        <v>85</v>
      </c>
      <c r="AY895" s="162" t="s">
        <v>173</v>
      </c>
    </row>
    <row r="896" spans="2:51" s="167" customFormat="1">
      <c r="B896" s="166"/>
      <c r="D896" s="161" t="s">
        <v>184</v>
      </c>
      <c r="E896" s="168" t="s">
        <v>1</v>
      </c>
      <c r="F896" s="169" t="s">
        <v>784</v>
      </c>
      <c r="H896" s="170">
        <v>1.7</v>
      </c>
      <c r="L896" s="166"/>
      <c r="M896" s="171"/>
      <c r="T896" s="172"/>
      <c r="AT896" s="168" t="s">
        <v>184</v>
      </c>
      <c r="AU896" s="168" t="s">
        <v>95</v>
      </c>
      <c r="AV896" s="167" t="s">
        <v>95</v>
      </c>
      <c r="AW896" s="167" t="s">
        <v>41</v>
      </c>
      <c r="AX896" s="167" t="s">
        <v>85</v>
      </c>
      <c r="AY896" s="168" t="s">
        <v>173</v>
      </c>
    </row>
    <row r="897" spans="2:51" s="160" customFormat="1">
      <c r="B897" s="159"/>
      <c r="D897" s="161" t="s">
        <v>184</v>
      </c>
      <c r="E897" s="162" t="s">
        <v>1</v>
      </c>
      <c r="F897" s="163" t="s">
        <v>786</v>
      </c>
      <c r="H897" s="162" t="s">
        <v>1</v>
      </c>
      <c r="L897" s="159"/>
      <c r="M897" s="164"/>
      <c r="T897" s="165"/>
      <c r="AT897" s="162" t="s">
        <v>184</v>
      </c>
      <c r="AU897" s="162" t="s">
        <v>95</v>
      </c>
      <c r="AV897" s="160" t="s">
        <v>93</v>
      </c>
      <c r="AW897" s="160" t="s">
        <v>41</v>
      </c>
      <c r="AX897" s="160" t="s">
        <v>85</v>
      </c>
      <c r="AY897" s="162" t="s">
        <v>173</v>
      </c>
    </row>
    <row r="898" spans="2:51" s="167" customFormat="1">
      <c r="B898" s="166"/>
      <c r="D898" s="161" t="s">
        <v>184</v>
      </c>
      <c r="E898" s="168" t="s">
        <v>1</v>
      </c>
      <c r="F898" s="169" t="s">
        <v>771</v>
      </c>
      <c r="H898" s="170">
        <v>1.95</v>
      </c>
      <c r="L898" s="166"/>
      <c r="M898" s="171"/>
      <c r="T898" s="172"/>
      <c r="AT898" s="168" t="s">
        <v>184</v>
      </c>
      <c r="AU898" s="168" t="s">
        <v>95</v>
      </c>
      <c r="AV898" s="167" t="s">
        <v>95</v>
      </c>
      <c r="AW898" s="167" t="s">
        <v>41</v>
      </c>
      <c r="AX898" s="167" t="s">
        <v>85</v>
      </c>
      <c r="AY898" s="168" t="s">
        <v>173</v>
      </c>
    </row>
    <row r="899" spans="2:51" s="160" customFormat="1">
      <c r="B899" s="159"/>
      <c r="D899" s="161" t="s">
        <v>184</v>
      </c>
      <c r="E899" s="162" t="s">
        <v>1</v>
      </c>
      <c r="F899" s="163" t="s">
        <v>787</v>
      </c>
      <c r="H899" s="162" t="s">
        <v>1</v>
      </c>
      <c r="L899" s="159"/>
      <c r="M899" s="164"/>
      <c r="T899" s="165"/>
      <c r="AT899" s="162" t="s">
        <v>184</v>
      </c>
      <c r="AU899" s="162" t="s">
        <v>95</v>
      </c>
      <c r="AV899" s="160" t="s">
        <v>93</v>
      </c>
      <c r="AW899" s="160" t="s">
        <v>41</v>
      </c>
      <c r="AX899" s="160" t="s">
        <v>85</v>
      </c>
      <c r="AY899" s="162" t="s">
        <v>173</v>
      </c>
    </row>
    <row r="900" spans="2:51" s="167" customFormat="1">
      <c r="B900" s="166"/>
      <c r="D900" s="161" t="s">
        <v>184</v>
      </c>
      <c r="E900" s="168" t="s">
        <v>1</v>
      </c>
      <c r="F900" s="169" t="s">
        <v>788</v>
      </c>
      <c r="H900" s="170">
        <v>1.5</v>
      </c>
      <c r="L900" s="166"/>
      <c r="M900" s="171"/>
      <c r="T900" s="172"/>
      <c r="AT900" s="168" t="s">
        <v>184</v>
      </c>
      <c r="AU900" s="168" t="s">
        <v>95</v>
      </c>
      <c r="AV900" s="167" t="s">
        <v>95</v>
      </c>
      <c r="AW900" s="167" t="s">
        <v>41</v>
      </c>
      <c r="AX900" s="167" t="s">
        <v>85</v>
      </c>
      <c r="AY900" s="168" t="s">
        <v>173</v>
      </c>
    </row>
    <row r="901" spans="2:51" s="160" customFormat="1">
      <c r="B901" s="159"/>
      <c r="D901" s="161" t="s">
        <v>184</v>
      </c>
      <c r="E901" s="162" t="s">
        <v>1</v>
      </c>
      <c r="F901" s="163" t="s">
        <v>789</v>
      </c>
      <c r="H901" s="162" t="s">
        <v>1</v>
      </c>
      <c r="L901" s="159"/>
      <c r="M901" s="164"/>
      <c r="T901" s="165"/>
      <c r="AT901" s="162" t="s">
        <v>184</v>
      </c>
      <c r="AU901" s="162" t="s">
        <v>95</v>
      </c>
      <c r="AV901" s="160" t="s">
        <v>93</v>
      </c>
      <c r="AW901" s="160" t="s">
        <v>41</v>
      </c>
      <c r="AX901" s="160" t="s">
        <v>85</v>
      </c>
      <c r="AY901" s="162" t="s">
        <v>173</v>
      </c>
    </row>
    <row r="902" spans="2:51" s="167" customFormat="1">
      <c r="B902" s="166"/>
      <c r="D902" s="161" t="s">
        <v>184</v>
      </c>
      <c r="E902" s="168" t="s">
        <v>1</v>
      </c>
      <c r="F902" s="169" t="s">
        <v>365</v>
      </c>
      <c r="H902" s="170">
        <v>2</v>
      </c>
      <c r="L902" s="166"/>
      <c r="M902" s="171"/>
      <c r="T902" s="172"/>
      <c r="AT902" s="168" t="s">
        <v>184</v>
      </c>
      <c r="AU902" s="168" t="s">
        <v>95</v>
      </c>
      <c r="AV902" s="167" t="s">
        <v>95</v>
      </c>
      <c r="AW902" s="167" t="s">
        <v>41</v>
      </c>
      <c r="AX902" s="167" t="s">
        <v>85</v>
      </c>
      <c r="AY902" s="168" t="s">
        <v>173</v>
      </c>
    </row>
    <row r="903" spans="2:51" s="160" customFormat="1">
      <c r="B903" s="159"/>
      <c r="D903" s="161" t="s">
        <v>184</v>
      </c>
      <c r="E903" s="162" t="s">
        <v>1</v>
      </c>
      <c r="F903" s="163" t="s">
        <v>790</v>
      </c>
      <c r="H903" s="162" t="s">
        <v>1</v>
      </c>
      <c r="L903" s="159"/>
      <c r="M903" s="164"/>
      <c r="T903" s="165"/>
      <c r="AT903" s="162" t="s">
        <v>184</v>
      </c>
      <c r="AU903" s="162" t="s">
        <v>95</v>
      </c>
      <c r="AV903" s="160" t="s">
        <v>93</v>
      </c>
      <c r="AW903" s="160" t="s">
        <v>41</v>
      </c>
      <c r="AX903" s="160" t="s">
        <v>85</v>
      </c>
      <c r="AY903" s="162" t="s">
        <v>173</v>
      </c>
    </row>
    <row r="904" spans="2:51" s="160" customFormat="1">
      <c r="B904" s="159"/>
      <c r="D904" s="161" t="s">
        <v>184</v>
      </c>
      <c r="E904" s="162" t="s">
        <v>1</v>
      </c>
      <c r="F904" s="163" t="s">
        <v>787</v>
      </c>
      <c r="H904" s="162" t="s">
        <v>1</v>
      </c>
      <c r="L904" s="159"/>
      <c r="M904" s="164"/>
      <c r="T904" s="165"/>
      <c r="AT904" s="162" t="s">
        <v>184</v>
      </c>
      <c r="AU904" s="162" t="s">
        <v>95</v>
      </c>
      <c r="AV904" s="160" t="s">
        <v>93</v>
      </c>
      <c r="AW904" s="160" t="s">
        <v>41</v>
      </c>
      <c r="AX904" s="160" t="s">
        <v>85</v>
      </c>
      <c r="AY904" s="162" t="s">
        <v>173</v>
      </c>
    </row>
    <row r="905" spans="2:51" s="167" customFormat="1">
      <c r="B905" s="166"/>
      <c r="D905" s="161" t="s">
        <v>184</v>
      </c>
      <c r="E905" s="168" t="s">
        <v>1</v>
      </c>
      <c r="F905" s="169" t="s">
        <v>788</v>
      </c>
      <c r="H905" s="170">
        <v>1.5</v>
      </c>
      <c r="L905" s="166"/>
      <c r="M905" s="171"/>
      <c r="T905" s="172"/>
      <c r="AT905" s="168" t="s">
        <v>184</v>
      </c>
      <c r="AU905" s="168" t="s">
        <v>95</v>
      </c>
      <c r="AV905" s="167" t="s">
        <v>95</v>
      </c>
      <c r="AW905" s="167" t="s">
        <v>41</v>
      </c>
      <c r="AX905" s="167" t="s">
        <v>85</v>
      </c>
      <c r="AY905" s="168" t="s">
        <v>173</v>
      </c>
    </row>
    <row r="906" spans="2:51" s="160" customFormat="1">
      <c r="B906" s="159"/>
      <c r="D906" s="161" t="s">
        <v>184</v>
      </c>
      <c r="E906" s="162" t="s">
        <v>1</v>
      </c>
      <c r="F906" s="163" t="s">
        <v>791</v>
      </c>
      <c r="H906" s="162" t="s">
        <v>1</v>
      </c>
      <c r="L906" s="159"/>
      <c r="M906" s="164"/>
      <c r="T906" s="165"/>
      <c r="AT906" s="162" t="s">
        <v>184</v>
      </c>
      <c r="AU906" s="162" t="s">
        <v>95</v>
      </c>
      <c r="AV906" s="160" t="s">
        <v>93</v>
      </c>
      <c r="AW906" s="160" t="s">
        <v>41</v>
      </c>
      <c r="AX906" s="160" t="s">
        <v>85</v>
      </c>
      <c r="AY906" s="162" t="s">
        <v>173</v>
      </c>
    </row>
    <row r="907" spans="2:51" s="160" customFormat="1">
      <c r="B907" s="159"/>
      <c r="D907" s="161" t="s">
        <v>184</v>
      </c>
      <c r="E907" s="162" t="s">
        <v>1</v>
      </c>
      <c r="F907" s="163" t="s">
        <v>781</v>
      </c>
      <c r="H907" s="162" t="s">
        <v>1</v>
      </c>
      <c r="L907" s="159"/>
      <c r="M907" s="164"/>
      <c r="T907" s="165"/>
      <c r="AT907" s="162" t="s">
        <v>184</v>
      </c>
      <c r="AU907" s="162" t="s">
        <v>95</v>
      </c>
      <c r="AV907" s="160" t="s">
        <v>93</v>
      </c>
      <c r="AW907" s="160" t="s">
        <v>41</v>
      </c>
      <c r="AX907" s="160" t="s">
        <v>85</v>
      </c>
      <c r="AY907" s="162" t="s">
        <v>173</v>
      </c>
    </row>
    <row r="908" spans="2:51" s="167" customFormat="1">
      <c r="B908" s="166"/>
      <c r="D908" s="161" t="s">
        <v>184</v>
      </c>
      <c r="E908" s="168" t="s">
        <v>1</v>
      </c>
      <c r="F908" s="169" t="s">
        <v>782</v>
      </c>
      <c r="H908" s="170">
        <v>2.8</v>
      </c>
      <c r="L908" s="166"/>
      <c r="M908" s="171"/>
      <c r="T908" s="172"/>
      <c r="AT908" s="168" t="s">
        <v>184</v>
      </c>
      <c r="AU908" s="168" t="s">
        <v>95</v>
      </c>
      <c r="AV908" s="167" t="s">
        <v>95</v>
      </c>
      <c r="AW908" s="167" t="s">
        <v>41</v>
      </c>
      <c r="AX908" s="167" t="s">
        <v>85</v>
      </c>
      <c r="AY908" s="168" t="s">
        <v>173</v>
      </c>
    </row>
    <row r="909" spans="2:51" s="160" customFormat="1">
      <c r="B909" s="159"/>
      <c r="D909" s="161" t="s">
        <v>184</v>
      </c>
      <c r="E909" s="162" t="s">
        <v>1</v>
      </c>
      <c r="F909" s="163" t="s">
        <v>792</v>
      </c>
      <c r="H909" s="162" t="s">
        <v>1</v>
      </c>
      <c r="L909" s="159"/>
      <c r="M909" s="164"/>
      <c r="T909" s="165"/>
      <c r="AT909" s="162" t="s">
        <v>184</v>
      </c>
      <c r="AU909" s="162" t="s">
        <v>95</v>
      </c>
      <c r="AV909" s="160" t="s">
        <v>93</v>
      </c>
      <c r="AW909" s="160" t="s">
        <v>41</v>
      </c>
      <c r="AX909" s="160" t="s">
        <v>85</v>
      </c>
      <c r="AY909" s="162" t="s">
        <v>173</v>
      </c>
    </row>
    <row r="910" spans="2:51" s="167" customFormat="1">
      <c r="B910" s="166"/>
      <c r="D910" s="161" t="s">
        <v>184</v>
      </c>
      <c r="E910" s="168" t="s">
        <v>1</v>
      </c>
      <c r="F910" s="169" t="s">
        <v>774</v>
      </c>
      <c r="H910" s="170">
        <v>2.2000000000000002</v>
      </c>
      <c r="L910" s="166"/>
      <c r="M910" s="171"/>
      <c r="T910" s="172"/>
      <c r="AT910" s="168" t="s">
        <v>184</v>
      </c>
      <c r="AU910" s="168" t="s">
        <v>95</v>
      </c>
      <c r="AV910" s="167" t="s">
        <v>95</v>
      </c>
      <c r="AW910" s="167" t="s">
        <v>41</v>
      </c>
      <c r="AX910" s="167" t="s">
        <v>85</v>
      </c>
      <c r="AY910" s="168" t="s">
        <v>173</v>
      </c>
    </row>
    <row r="911" spans="2:51" s="160" customFormat="1">
      <c r="B911" s="159"/>
      <c r="D911" s="161" t="s">
        <v>184</v>
      </c>
      <c r="E911" s="162" t="s">
        <v>1</v>
      </c>
      <c r="F911" s="163" t="s">
        <v>783</v>
      </c>
      <c r="H911" s="162" t="s">
        <v>1</v>
      </c>
      <c r="L911" s="159"/>
      <c r="M911" s="164"/>
      <c r="T911" s="165"/>
      <c r="AT911" s="162" t="s">
        <v>184</v>
      </c>
      <c r="AU911" s="162" t="s">
        <v>95</v>
      </c>
      <c r="AV911" s="160" t="s">
        <v>93</v>
      </c>
      <c r="AW911" s="160" t="s">
        <v>41</v>
      </c>
      <c r="AX911" s="160" t="s">
        <v>85</v>
      </c>
      <c r="AY911" s="162" t="s">
        <v>173</v>
      </c>
    </row>
    <row r="912" spans="2:51" s="167" customFormat="1">
      <c r="B912" s="166"/>
      <c r="D912" s="161" t="s">
        <v>184</v>
      </c>
      <c r="E912" s="168" t="s">
        <v>1</v>
      </c>
      <c r="F912" s="169" t="s">
        <v>784</v>
      </c>
      <c r="H912" s="170">
        <v>1.7</v>
      </c>
      <c r="L912" s="166"/>
      <c r="M912" s="171"/>
      <c r="T912" s="172"/>
      <c r="AT912" s="168" t="s">
        <v>184</v>
      </c>
      <c r="AU912" s="168" t="s">
        <v>95</v>
      </c>
      <c r="AV912" s="167" t="s">
        <v>95</v>
      </c>
      <c r="AW912" s="167" t="s">
        <v>41</v>
      </c>
      <c r="AX912" s="167" t="s">
        <v>85</v>
      </c>
      <c r="AY912" s="168" t="s">
        <v>173</v>
      </c>
    </row>
    <row r="913" spans="2:51" s="160" customFormat="1">
      <c r="B913" s="159"/>
      <c r="D913" s="161" t="s">
        <v>184</v>
      </c>
      <c r="E913" s="162" t="s">
        <v>1</v>
      </c>
      <c r="F913" s="163" t="s">
        <v>789</v>
      </c>
      <c r="H913" s="162" t="s">
        <v>1</v>
      </c>
      <c r="L913" s="159"/>
      <c r="M913" s="164"/>
      <c r="T913" s="165"/>
      <c r="AT913" s="162" t="s">
        <v>184</v>
      </c>
      <c r="AU913" s="162" t="s">
        <v>95</v>
      </c>
      <c r="AV913" s="160" t="s">
        <v>93</v>
      </c>
      <c r="AW913" s="160" t="s">
        <v>41</v>
      </c>
      <c r="AX913" s="160" t="s">
        <v>85</v>
      </c>
      <c r="AY913" s="162" t="s">
        <v>173</v>
      </c>
    </row>
    <row r="914" spans="2:51" s="167" customFormat="1">
      <c r="B914" s="166"/>
      <c r="D914" s="161" t="s">
        <v>184</v>
      </c>
      <c r="E914" s="168" t="s">
        <v>1</v>
      </c>
      <c r="F914" s="169" t="s">
        <v>365</v>
      </c>
      <c r="H914" s="170">
        <v>2</v>
      </c>
      <c r="L914" s="166"/>
      <c r="M914" s="171"/>
      <c r="T914" s="172"/>
      <c r="AT914" s="168" t="s">
        <v>184</v>
      </c>
      <c r="AU914" s="168" t="s">
        <v>95</v>
      </c>
      <c r="AV914" s="167" t="s">
        <v>95</v>
      </c>
      <c r="AW914" s="167" t="s">
        <v>41</v>
      </c>
      <c r="AX914" s="167" t="s">
        <v>85</v>
      </c>
      <c r="AY914" s="168" t="s">
        <v>173</v>
      </c>
    </row>
    <row r="915" spans="2:51" s="160" customFormat="1">
      <c r="B915" s="159"/>
      <c r="D915" s="161" t="s">
        <v>184</v>
      </c>
      <c r="E915" s="162" t="s">
        <v>1</v>
      </c>
      <c r="F915" s="163" t="s">
        <v>793</v>
      </c>
      <c r="H915" s="162" t="s">
        <v>1</v>
      </c>
      <c r="L915" s="159"/>
      <c r="M915" s="164"/>
      <c r="T915" s="165"/>
      <c r="AT915" s="162" t="s">
        <v>184</v>
      </c>
      <c r="AU915" s="162" t="s">
        <v>95</v>
      </c>
      <c r="AV915" s="160" t="s">
        <v>93</v>
      </c>
      <c r="AW915" s="160" t="s">
        <v>41</v>
      </c>
      <c r="AX915" s="160" t="s">
        <v>85</v>
      </c>
      <c r="AY915" s="162" t="s">
        <v>173</v>
      </c>
    </row>
    <row r="916" spans="2:51" s="160" customFormat="1">
      <c r="B916" s="159"/>
      <c r="D916" s="161" t="s">
        <v>184</v>
      </c>
      <c r="E916" s="162" t="s">
        <v>1</v>
      </c>
      <c r="F916" s="163" t="s">
        <v>792</v>
      </c>
      <c r="H916" s="162" t="s">
        <v>1</v>
      </c>
      <c r="L916" s="159"/>
      <c r="M916" s="164"/>
      <c r="T916" s="165"/>
      <c r="AT916" s="162" t="s">
        <v>184</v>
      </c>
      <c r="AU916" s="162" t="s">
        <v>95</v>
      </c>
      <c r="AV916" s="160" t="s">
        <v>93</v>
      </c>
      <c r="AW916" s="160" t="s">
        <v>41</v>
      </c>
      <c r="AX916" s="160" t="s">
        <v>85</v>
      </c>
      <c r="AY916" s="162" t="s">
        <v>173</v>
      </c>
    </row>
    <row r="917" spans="2:51" s="167" customFormat="1">
      <c r="B917" s="166"/>
      <c r="D917" s="161" t="s">
        <v>184</v>
      </c>
      <c r="E917" s="168" t="s">
        <v>1</v>
      </c>
      <c r="F917" s="169" t="s">
        <v>774</v>
      </c>
      <c r="H917" s="170">
        <v>2.2000000000000002</v>
      </c>
      <c r="L917" s="166"/>
      <c r="M917" s="171"/>
      <c r="T917" s="172"/>
      <c r="AT917" s="168" t="s">
        <v>184</v>
      </c>
      <c r="AU917" s="168" t="s">
        <v>95</v>
      </c>
      <c r="AV917" s="167" t="s">
        <v>95</v>
      </c>
      <c r="AW917" s="167" t="s">
        <v>41</v>
      </c>
      <c r="AX917" s="167" t="s">
        <v>85</v>
      </c>
      <c r="AY917" s="168" t="s">
        <v>173</v>
      </c>
    </row>
    <row r="918" spans="2:51" s="160" customFormat="1">
      <c r="B918" s="159"/>
      <c r="D918" s="161" t="s">
        <v>184</v>
      </c>
      <c r="E918" s="162" t="s">
        <v>1</v>
      </c>
      <c r="F918" s="163" t="s">
        <v>789</v>
      </c>
      <c r="H918" s="162" t="s">
        <v>1</v>
      </c>
      <c r="L918" s="159"/>
      <c r="M918" s="164"/>
      <c r="T918" s="165"/>
      <c r="AT918" s="162" t="s">
        <v>184</v>
      </c>
      <c r="AU918" s="162" t="s">
        <v>95</v>
      </c>
      <c r="AV918" s="160" t="s">
        <v>93</v>
      </c>
      <c r="AW918" s="160" t="s">
        <v>41</v>
      </c>
      <c r="AX918" s="160" t="s">
        <v>85</v>
      </c>
      <c r="AY918" s="162" t="s">
        <v>173</v>
      </c>
    </row>
    <row r="919" spans="2:51" s="167" customFormat="1">
      <c r="B919" s="166"/>
      <c r="D919" s="161" t="s">
        <v>184</v>
      </c>
      <c r="E919" s="168" t="s">
        <v>1</v>
      </c>
      <c r="F919" s="169" t="s">
        <v>365</v>
      </c>
      <c r="H919" s="170">
        <v>2</v>
      </c>
      <c r="L919" s="166"/>
      <c r="M919" s="171"/>
      <c r="T919" s="172"/>
      <c r="AT919" s="168" t="s">
        <v>184</v>
      </c>
      <c r="AU919" s="168" t="s">
        <v>95</v>
      </c>
      <c r="AV919" s="167" t="s">
        <v>95</v>
      </c>
      <c r="AW919" s="167" t="s">
        <v>41</v>
      </c>
      <c r="AX919" s="167" t="s">
        <v>85</v>
      </c>
      <c r="AY919" s="168" t="s">
        <v>173</v>
      </c>
    </row>
    <row r="920" spans="2:51" s="160" customFormat="1">
      <c r="B920" s="159"/>
      <c r="D920" s="161" t="s">
        <v>184</v>
      </c>
      <c r="E920" s="162" t="s">
        <v>1</v>
      </c>
      <c r="F920" s="163" t="s">
        <v>794</v>
      </c>
      <c r="H920" s="162" t="s">
        <v>1</v>
      </c>
      <c r="L920" s="159"/>
      <c r="M920" s="164"/>
      <c r="T920" s="165"/>
      <c r="AT920" s="162" t="s">
        <v>184</v>
      </c>
      <c r="AU920" s="162" t="s">
        <v>95</v>
      </c>
      <c r="AV920" s="160" t="s">
        <v>93</v>
      </c>
      <c r="AW920" s="160" t="s">
        <v>41</v>
      </c>
      <c r="AX920" s="160" t="s">
        <v>85</v>
      </c>
      <c r="AY920" s="162" t="s">
        <v>173</v>
      </c>
    </row>
    <row r="921" spans="2:51" s="160" customFormat="1">
      <c r="B921" s="159"/>
      <c r="D921" s="161" t="s">
        <v>184</v>
      </c>
      <c r="E921" s="162" t="s">
        <v>1</v>
      </c>
      <c r="F921" s="163" t="s">
        <v>789</v>
      </c>
      <c r="H921" s="162" t="s">
        <v>1</v>
      </c>
      <c r="L921" s="159"/>
      <c r="M921" s="164"/>
      <c r="T921" s="165"/>
      <c r="AT921" s="162" t="s">
        <v>184</v>
      </c>
      <c r="AU921" s="162" t="s">
        <v>95</v>
      </c>
      <c r="AV921" s="160" t="s">
        <v>93</v>
      </c>
      <c r="AW921" s="160" t="s">
        <v>41</v>
      </c>
      <c r="AX921" s="160" t="s">
        <v>85</v>
      </c>
      <c r="AY921" s="162" t="s">
        <v>173</v>
      </c>
    </row>
    <row r="922" spans="2:51" s="167" customFormat="1">
      <c r="B922" s="166"/>
      <c r="D922" s="161" t="s">
        <v>184</v>
      </c>
      <c r="E922" s="168" t="s">
        <v>1</v>
      </c>
      <c r="F922" s="169" t="s">
        <v>365</v>
      </c>
      <c r="H922" s="170">
        <v>2</v>
      </c>
      <c r="L922" s="166"/>
      <c r="M922" s="171"/>
      <c r="T922" s="172"/>
      <c r="AT922" s="168" t="s">
        <v>184</v>
      </c>
      <c r="AU922" s="168" t="s">
        <v>95</v>
      </c>
      <c r="AV922" s="167" t="s">
        <v>95</v>
      </c>
      <c r="AW922" s="167" t="s">
        <v>41</v>
      </c>
      <c r="AX922" s="167" t="s">
        <v>85</v>
      </c>
      <c r="AY922" s="168" t="s">
        <v>173</v>
      </c>
    </row>
    <row r="923" spans="2:51" s="160" customFormat="1">
      <c r="B923" s="159"/>
      <c r="D923" s="161" t="s">
        <v>184</v>
      </c>
      <c r="E923" s="162" t="s">
        <v>1</v>
      </c>
      <c r="F923" s="163" t="s">
        <v>795</v>
      </c>
      <c r="H923" s="162" t="s">
        <v>1</v>
      </c>
      <c r="L923" s="159"/>
      <c r="M923" s="164"/>
      <c r="T923" s="165"/>
      <c r="AT923" s="162" t="s">
        <v>184</v>
      </c>
      <c r="AU923" s="162" t="s">
        <v>95</v>
      </c>
      <c r="AV923" s="160" t="s">
        <v>93</v>
      </c>
      <c r="AW923" s="160" t="s">
        <v>41</v>
      </c>
      <c r="AX923" s="160" t="s">
        <v>85</v>
      </c>
      <c r="AY923" s="162" t="s">
        <v>173</v>
      </c>
    </row>
    <row r="924" spans="2:51" s="160" customFormat="1">
      <c r="B924" s="159"/>
      <c r="D924" s="161" t="s">
        <v>184</v>
      </c>
      <c r="E924" s="162" t="s">
        <v>1</v>
      </c>
      <c r="F924" s="163" t="s">
        <v>783</v>
      </c>
      <c r="H924" s="162" t="s">
        <v>1</v>
      </c>
      <c r="L924" s="159"/>
      <c r="M924" s="164"/>
      <c r="T924" s="165"/>
      <c r="AT924" s="162" t="s">
        <v>184</v>
      </c>
      <c r="AU924" s="162" t="s">
        <v>95</v>
      </c>
      <c r="AV924" s="160" t="s">
        <v>93</v>
      </c>
      <c r="AW924" s="160" t="s">
        <v>41</v>
      </c>
      <c r="AX924" s="160" t="s">
        <v>85</v>
      </c>
      <c r="AY924" s="162" t="s">
        <v>173</v>
      </c>
    </row>
    <row r="925" spans="2:51" s="167" customFormat="1">
      <c r="B925" s="166"/>
      <c r="D925" s="161" t="s">
        <v>184</v>
      </c>
      <c r="E925" s="168" t="s">
        <v>1</v>
      </c>
      <c r="F925" s="169" t="s">
        <v>784</v>
      </c>
      <c r="H925" s="170">
        <v>1.7</v>
      </c>
      <c r="L925" s="166"/>
      <c r="M925" s="171"/>
      <c r="T925" s="172"/>
      <c r="AT925" s="168" t="s">
        <v>184</v>
      </c>
      <c r="AU925" s="168" t="s">
        <v>95</v>
      </c>
      <c r="AV925" s="167" t="s">
        <v>95</v>
      </c>
      <c r="AW925" s="167" t="s">
        <v>41</v>
      </c>
      <c r="AX925" s="167" t="s">
        <v>85</v>
      </c>
      <c r="AY925" s="168" t="s">
        <v>173</v>
      </c>
    </row>
    <row r="926" spans="2:51" s="160" customFormat="1">
      <c r="B926" s="159"/>
      <c r="D926" s="161" t="s">
        <v>184</v>
      </c>
      <c r="E926" s="162" t="s">
        <v>1</v>
      </c>
      <c r="F926" s="163" t="s">
        <v>789</v>
      </c>
      <c r="H926" s="162" t="s">
        <v>1</v>
      </c>
      <c r="L926" s="159"/>
      <c r="M926" s="164"/>
      <c r="T926" s="165"/>
      <c r="AT926" s="162" t="s">
        <v>184</v>
      </c>
      <c r="AU926" s="162" t="s">
        <v>95</v>
      </c>
      <c r="AV926" s="160" t="s">
        <v>93</v>
      </c>
      <c r="AW926" s="160" t="s">
        <v>41</v>
      </c>
      <c r="AX926" s="160" t="s">
        <v>85</v>
      </c>
      <c r="AY926" s="162" t="s">
        <v>173</v>
      </c>
    </row>
    <row r="927" spans="2:51" s="167" customFormat="1">
      <c r="B927" s="166"/>
      <c r="D927" s="161" t="s">
        <v>184</v>
      </c>
      <c r="E927" s="168" t="s">
        <v>1</v>
      </c>
      <c r="F927" s="169" t="s">
        <v>365</v>
      </c>
      <c r="H927" s="170">
        <v>2</v>
      </c>
      <c r="L927" s="166"/>
      <c r="M927" s="171"/>
      <c r="T927" s="172"/>
      <c r="AT927" s="168" t="s">
        <v>184</v>
      </c>
      <c r="AU927" s="168" t="s">
        <v>95</v>
      </c>
      <c r="AV927" s="167" t="s">
        <v>95</v>
      </c>
      <c r="AW927" s="167" t="s">
        <v>41</v>
      </c>
      <c r="AX927" s="167" t="s">
        <v>85</v>
      </c>
      <c r="AY927" s="168" t="s">
        <v>173</v>
      </c>
    </row>
    <row r="928" spans="2:51" s="160" customFormat="1">
      <c r="B928" s="159"/>
      <c r="D928" s="161" t="s">
        <v>184</v>
      </c>
      <c r="E928" s="162" t="s">
        <v>1</v>
      </c>
      <c r="F928" s="163" t="s">
        <v>796</v>
      </c>
      <c r="H928" s="162" t="s">
        <v>1</v>
      </c>
      <c r="L928" s="159"/>
      <c r="M928" s="164"/>
      <c r="T928" s="165"/>
      <c r="AT928" s="162" t="s">
        <v>184</v>
      </c>
      <c r="AU928" s="162" t="s">
        <v>95</v>
      </c>
      <c r="AV928" s="160" t="s">
        <v>93</v>
      </c>
      <c r="AW928" s="160" t="s">
        <v>41</v>
      </c>
      <c r="AX928" s="160" t="s">
        <v>85</v>
      </c>
      <c r="AY928" s="162" t="s">
        <v>173</v>
      </c>
    </row>
    <row r="929" spans="2:65" s="160" customFormat="1">
      <c r="B929" s="159"/>
      <c r="D929" s="161" t="s">
        <v>184</v>
      </c>
      <c r="E929" s="162" t="s">
        <v>1</v>
      </c>
      <c r="F929" s="163" t="s">
        <v>789</v>
      </c>
      <c r="H929" s="162" t="s">
        <v>1</v>
      </c>
      <c r="L929" s="159"/>
      <c r="M929" s="164"/>
      <c r="T929" s="165"/>
      <c r="AT929" s="162" t="s">
        <v>184</v>
      </c>
      <c r="AU929" s="162" t="s">
        <v>95</v>
      </c>
      <c r="AV929" s="160" t="s">
        <v>93</v>
      </c>
      <c r="AW929" s="160" t="s">
        <v>41</v>
      </c>
      <c r="AX929" s="160" t="s">
        <v>85</v>
      </c>
      <c r="AY929" s="162" t="s">
        <v>173</v>
      </c>
    </row>
    <row r="930" spans="2:65" s="167" customFormat="1">
      <c r="B930" s="166"/>
      <c r="D930" s="161" t="s">
        <v>184</v>
      </c>
      <c r="E930" s="168" t="s">
        <v>1</v>
      </c>
      <c r="F930" s="169" t="s">
        <v>365</v>
      </c>
      <c r="H930" s="170">
        <v>2</v>
      </c>
      <c r="L930" s="166"/>
      <c r="M930" s="171"/>
      <c r="T930" s="172"/>
      <c r="AT930" s="168" t="s">
        <v>184</v>
      </c>
      <c r="AU930" s="168" t="s">
        <v>95</v>
      </c>
      <c r="AV930" s="167" t="s">
        <v>95</v>
      </c>
      <c r="AW930" s="167" t="s">
        <v>41</v>
      </c>
      <c r="AX930" s="167" t="s">
        <v>85</v>
      </c>
      <c r="AY930" s="168" t="s">
        <v>173</v>
      </c>
    </row>
    <row r="931" spans="2:65" s="174" customFormat="1">
      <c r="B931" s="173"/>
      <c r="D931" s="161" t="s">
        <v>184</v>
      </c>
      <c r="E931" s="175" t="s">
        <v>1</v>
      </c>
      <c r="F931" s="176" t="s">
        <v>232</v>
      </c>
      <c r="H931" s="177">
        <v>197.15</v>
      </c>
      <c r="L931" s="173"/>
      <c r="M931" s="178"/>
      <c r="T931" s="179"/>
      <c r="AT931" s="175" t="s">
        <v>184</v>
      </c>
      <c r="AU931" s="175" t="s">
        <v>95</v>
      </c>
      <c r="AV931" s="174" t="s">
        <v>180</v>
      </c>
      <c r="AW931" s="174" t="s">
        <v>41</v>
      </c>
      <c r="AX931" s="174" t="s">
        <v>93</v>
      </c>
      <c r="AY931" s="175" t="s">
        <v>173</v>
      </c>
    </row>
    <row r="932" spans="2:65" s="35" customFormat="1" ht="24.2" customHeight="1">
      <c r="B932" s="34"/>
      <c r="C932" s="144" t="s">
        <v>797</v>
      </c>
      <c r="D932" s="144" t="s">
        <v>175</v>
      </c>
      <c r="E932" s="145" t="s">
        <v>798</v>
      </c>
      <c r="F932" s="146" t="s">
        <v>799</v>
      </c>
      <c r="G932" s="147" t="s">
        <v>270</v>
      </c>
      <c r="H932" s="148">
        <v>22.64</v>
      </c>
      <c r="I932" s="3"/>
      <c r="J932" s="149">
        <f>ROUND(I932*H932,2)</f>
        <v>0</v>
      </c>
      <c r="K932" s="146" t="s">
        <v>179</v>
      </c>
      <c r="L932" s="34"/>
      <c r="M932" s="150" t="s">
        <v>1</v>
      </c>
      <c r="N932" s="151" t="s">
        <v>50</v>
      </c>
      <c r="P932" s="152">
        <f>O932*H932</f>
        <v>0</v>
      </c>
      <c r="Q932" s="152">
        <v>6.8999999999999997E-4</v>
      </c>
      <c r="R932" s="152">
        <f>Q932*H932</f>
        <v>1.5621599999999999E-2</v>
      </c>
      <c r="S932" s="152">
        <v>0</v>
      </c>
      <c r="T932" s="153">
        <f>S932*H932</f>
        <v>0</v>
      </c>
      <c r="AR932" s="154" t="s">
        <v>180</v>
      </c>
      <c r="AT932" s="154" t="s">
        <v>175</v>
      </c>
      <c r="AU932" s="154" t="s">
        <v>95</v>
      </c>
      <c r="AY932" s="20" t="s">
        <v>173</v>
      </c>
      <c r="BE932" s="155">
        <f>IF(N932="základní",J932,0)</f>
        <v>0</v>
      </c>
      <c r="BF932" s="155">
        <f>IF(N932="snížená",J932,0)</f>
        <v>0</v>
      </c>
      <c r="BG932" s="155">
        <f>IF(N932="zákl. přenesená",J932,0)</f>
        <v>0</v>
      </c>
      <c r="BH932" s="155">
        <f>IF(N932="sníž. přenesená",J932,0)</f>
        <v>0</v>
      </c>
      <c r="BI932" s="155">
        <f>IF(N932="nulová",J932,0)</f>
        <v>0</v>
      </c>
      <c r="BJ932" s="20" t="s">
        <v>93</v>
      </c>
      <c r="BK932" s="155">
        <f>ROUND(I932*H932,2)</f>
        <v>0</v>
      </c>
      <c r="BL932" s="20" t="s">
        <v>180</v>
      </c>
      <c r="BM932" s="154" t="s">
        <v>800</v>
      </c>
    </row>
    <row r="933" spans="2:65" s="35" customFormat="1">
      <c r="B933" s="34"/>
      <c r="D933" s="156" t="s">
        <v>182</v>
      </c>
      <c r="F933" s="157" t="s">
        <v>801</v>
      </c>
      <c r="L933" s="34"/>
      <c r="M933" s="158"/>
      <c r="T933" s="62"/>
      <c r="AT933" s="20" t="s">
        <v>182</v>
      </c>
      <c r="AU933" s="20" t="s">
        <v>95</v>
      </c>
    </row>
    <row r="934" spans="2:65" s="160" customFormat="1">
      <c r="B934" s="159"/>
      <c r="D934" s="161" t="s">
        <v>184</v>
      </c>
      <c r="E934" s="162" t="s">
        <v>1</v>
      </c>
      <c r="F934" s="163" t="s">
        <v>802</v>
      </c>
      <c r="H934" s="162" t="s">
        <v>1</v>
      </c>
      <c r="L934" s="159"/>
      <c r="M934" s="164"/>
      <c r="T934" s="165"/>
      <c r="AT934" s="162" t="s">
        <v>184</v>
      </c>
      <c r="AU934" s="162" t="s">
        <v>95</v>
      </c>
      <c r="AV934" s="160" t="s">
        <v>93</v>
      </c>
      <c r="AW934" s="160" t="s">
        <v>41</v>
      </c>
      <c r="AX934" s="160" t="s">
        <v>85</v>
      </c>
      <c r="AY934" s="162" t="s">
        <v>173</v>
      </c>
    </row>
    <row r="935" spans="2:65" s="160" customFormat="1">
      <c r="B935" s="159"/>
      <c r="D935" s="161" t="s">
        <v>184</v>
      </c>
      <c r="E935" s="162" t="s">
        <v>1</v>
      </c>
      <c r="F935" s="163" t="s">
        <v>803</v>
      </c>
      <c r="H935" s="162" t="s">
        <v>1</v>
      </c>
      <c r="L935" s="159"/>
      <c r="M935" s="164"/>
      <c r="T935" s="165"/>
      <c r="AT935" s="162" t="s">
        <v>184</v>
      </c>
      <c r="AU935" s="162" t="s">
        <v>95</v>
      </c>
      <c r="AV935" s="160" t="s">
        <v>93</v>
      </c>
      <c r="AW935" s="160" t="s">
        <v>41</v>
      </c>
      <c r="AX935" s="160" t="s">
        <v>85</v>
      </c>
      <c r="AY935" s="162" t="s">
        <v>173</v>
      </c>
    </row>
    <row r="936" spans="2:65" s="160" customFormat="1">
      <c r="B936" s="159"/>
      <c r="D936" s="161" t="s">
        <v>184</v>
      </c>
      <c r="E936" s="162" t="s">
        <v>1</v>
      </c>
      <c r="F936" s="163" t="s">
        <v>743</v>
      </c>
      <c r="H936" s="162" t="s">
        <v>1</v>
      </c>
      <c r="L936" s="159"/>
      <c r="M936" s="164"/>
      <c r="T936" s="165"/>
      <c r="AT936" s="162" t="s">
        <v>184</v>
      </c>
      <c r="AU936" s="162" t="s">
        <v>95</v>
      </c>
      <c r="AV936" s="160" t="s">
        <v>93</v>
      </c>
      <c r="AW936" s="160" t="s">
        <v>41</v>
      </c>
      <c r="AX936" s="160" t="s">
        <v>85</v>
      </c>
      <c r="AY936" s="162" t="s">
        <v>173</v>
      </c>
    </row>
    <row r="937" spans="2:65" s="167" customFormat="1">
      <c r="B937" s="166"/>
      <c r="D937" s="161" t="s">
        <v>184</v>
      </c>
      <c r="E937" s="168" t="s">
        <v>1</v>
      </c>
      <c r="F937" s="169" t="s">
        <v>804</v>
      </c>
      <c r="H937" s="170">
        <v>10.83</v>
      </c>
      <c r="L937" s="166"/>
      <c r="M937" s="171"/>
      <c r="T937" s="172"/>
      <c r="AT937" s="168" t="s">
        <v>184</v>
      </c>
      <c r="AU937" s="168" t="s">
        <v>95</v>
      </c>
      <c r="AV937" s="167" t="s">
        <v>95</v>
      </c>
      <c r="AW937" s="167" t="s">
        <v>41</v>
      </c>
      <c r="AX937" s="167" t="s">
        <v>85</v>
      </c>
      <c r="AY937" s="168" t="s">
        <v>173</v>
      </c>
    </row>
    <row r="938" spans="2:65" s="160" customFormat="1">
      <c r="B938" s="159"/>
      <c r="D938" s="161" t="s">
        <v>184</v>
      </c>
      <c r="E938" s="162" t="s">
        <v>1</v>
      </c>
      <c r="F938" s="163" t="s">
        <v>426</v>
      </c>
      <c r="H938" s="162" t="s">
        <v>1</v>
      </c>
      <c r="L938" s="159"/>
      <c r="M938" s="164"/>
      <c r="T938" s="165"/>
      <c r="AT938" s="162" t="s">
        <v>184</v>
      </c>
      <c r="AU938" s="162" t="s">
        <v>95</v>
      </c>
      <c r="AV938" s="160" t="s">
        <v>93</v>
      </c>
      <c r="AW938" s="160" t="s">
        <v>41</v>
      </c>
      <c r="AX938" s="160" t="s">
        <v>85</v>
      </c>
      <c r="AY938" s="162" t="s">
        <v>173</v>
      </c>
    </row>
    <row r="939" spans="2:65" s="167" customFormat="1">
      <c r="B939" s="166"/>
      <c r="D939" s="161" t="s">
        <v>184</v>
      </c>
      <c r="E939" s="168" t="s">
        <v>1</v>
      </c>
      <c r="F939" s="169" t="s">
        <v>736</v>
      </c>
      <c r="H939" s="170">
        <v>4.2</v>
      </c>
      <c r="L939" s="166"/>
      <c r="M939" s="171"/>
      <c r="T939" s="172"/>
      <c r="AT939" s="168" t="s">
        <v>184</v>
      </c>
      <c r="AU939" s="168" t="s">
        <v>95</v>
      </c>
      <c r="AV939" s="167" t="s">
        <v>95</v>
      </c>
      <c r="AW939" s="167" t="s">
        <v>41</v>
      </c>
      <c r="AX939" s="167" t="s">
        <v>85</v>
      </c>
      <c r="AY939" s="168" t="s">
        <v>173</v>
      </c>
    </row>
    <row r="940" spans="2:65" s="181" customFormat="1">
      <c r="B940" s="180"/>
      <c r="D940" s="161" t="s">
        <v>184</v>
      </c>
      <c r="E940" s="182" t="s">
        <v>1</v>
      </c>
      <c r="F940" s="183" t="s">
        <v>266</v>
      </c>
      <c r="H940" s="184">
        <v>15.03</v>
      </c>
      <c r="L940" s="180"/>
      <c r="M940" s="185"/>
      <c r="T940" s="186"/>
      <c r="AT940" s="182" t="s">
        <v>184</v>
      </c>
      <c r="AU940" s="182" t="s">
        <v>95</v>
      </c>
      <c r="AV940" s="181" t="s">
        <v>243</v>
      </c>
      <c r="AW940" s="181" t="s">
        <v>41</v>
      </c>
      <c r="AX940" s="181" t="s">
        <v>85</v>
      </c>
      <c r="AY940" s="182" t="s">
        <v>173</v>
      </c>
    </row>
    <row r="941" spans="2:65" s="160" customFormat="1">
      <c r="B941" s="159"/>
      <c r="D941" s="161" t="s">
        <v>184</v>
      </c>
      <c r="E941" s="162" t="s">
        <v>1</v>
      </c>
      <c r="F941" s="163" t="s">
        <v>805</v>
      </c>
      <c r="H941" s="162" t="s">
        <v>1</v>
      </c>
      <c r="L941" s="159"/>
      <c r="M941" s="164"/>
      <c r="T941" s="165"/>
      <c r="AT941" s="162" t="s">
        <v>184</v>
      </c>
      <c r="AU941" s="162" t="s">
        <v>95</v>
      </c>
      <c r="AV941" s="160" t="s">
        <v>93</v>
      </c>
      <c r="AW941" s="160" t="s">
        <v>41</v>
      </c>
      <c r="AX941" s="160" t="s">
        <v>85</v>
      </c>
      <c r="AY941" s="162" t="s">
        <v>173</v>
      </c>
    </row>
    <row r="942" spans="2:65" s="160" customFormat="1">
      <c r="B942" s="159"/>
      <c r="D942" s="161" t="s">
        <v>184</v>
      </c>
      <c r="E942" s="162" t="s">
        <v>1</v>
      </c>
      <c r="F942" s="163" t="s">
        <v>803</v>
      </c>
      <c r="H942" s="162" t="s">
        <v>1</v>
      </c>
      <c r="L942" s="159"/>
      <c r="M942" s="164"/>
      <c r="T942" s="165"/>
      <c r="AT942" s="162" t="s">
        <v>184</v>
      </c>
      <c r="AU942" s="162" t="s">
        <v>95</v>
      </c>
      <c r="AV942" s="160" t="s">
        <v>93</v>
      </c>
      <c r="AW942" s="160" t="s">
        <v>41</v>
      </c>
      <c r="AX942" s="160" t="s">
        <v>85</v>
      </c>
      <c r="AY942" s="162" t="s">
        <v>173</v>
      </c>
    </row>
    <row r="943" spans="2:65" s="160" customFormat="1">
      <c r="B943" s="159"/>
      <c r="D943" s="161" t="s">
        <v>184</v>
      </c>
      <c r="E943" s="162" t="s">
        <v>1</v>
      </c>
      <c r="F943" s="163" t="s">
        <v>752</v>
      </c>
      <c r="H943" s="162" t="s">
        <v>1</v>
      </c>
      <c r="L943" s="159"/>
      <c r="M943" s="164"/>
      <c r="T943" s="165"/>
      <c r="AT943" s="162" t="s">
        <v>184</v>
      </c>
      <c r="AU943" s="162" t="s">
        <v>95</v>
      </c>
      <c r="AV943" s="160" t="s">
        <v>93</v>
      </c>
      <c r="AW943" s="160" t="s">
        <v>41</v>
      </c>
      <c r="AX943" s="160" t="s">
        <v>85</v>
      </c>
      <c r="AY943" s="162" t="s">
        <v>173</v>
      </c>
    </row>
    <row r="944" spans="2:65" s="167" customFormat="1">
      <c r="B944" s="166"/>
      <c r="D944" s="161" t="s">
        <v>184</v>
      </c>
      <c r="E944" s="168" t="s">
        <v>1</v>
      </c>
      <c r="F944" s="169" t="s">
        <v>806</v>
      </c>
      <c r="H944" s="170">
        <v>7.61</v>
      </c>
      <c r="L944" s="166"/>
      <c r="M944" s="171"/>
      <c r="T944" s="172"/>
      <c r="AT944" s="168" t="s">
        <v>184</v>
      </c>
      <c r="AU944" s="168" t="s">
        <v>95</v>
      </c>
      <c r="AV944" s="167" t="s">
        <v>95</v>
      </c>
      <c r="AW944" s="167" t="s">
        <v>41</v>
      </c>
      <c r="AX944" s="167" t="s">
        <v>85</v>
      </c>
      <c r="AY944" s="168" t="s">
        <v>173</v>
      </c>
    </row>
    <row r="945" spans="2:65" s="181" customFormat="1">
      <c r="B945" s="180"/>
      <c r="D945" s="161" t="s">
        <v>184</v>
      </c>
      <c r="E945" s="182" t="s">
        <v>1</v>
      </c>
      <c r="F945" s="183" t="s">
        <v>266</v>
      </c>
      <c r="H945" s="184">
        <v>7.61</v>
      </c>
      <c r="L945" s="180"/>
      <c r="M945" s="185"/>
      <c r="T945" s="186"/>
      <c r="AT945" s="182" t="s">
        <v>184</v>
      </c>
      <c r="AU945" s="182" t="s">
        <v>95</v>
      </c>
      <c r="AV945" s="181" t="s">
        <v>243</v>
      </c>
      <c r="AW945" s="181" t="s">
        <v>41</v>
      </c>
      <c r="AX945" s="181" t="s">
        <v>85</v>
      </c>
      <c r="AY945" s="182" t="s">
        <v>173</v>
      </c>
    </row>
    <row r="946" spans="2:65" s="174" customFormat="1">
      <c r="B946" s="173"/>
      <c r="D946" s="161" t="s">
        <v>184</v>
      </c>
      <c r="E946" s="175" t="s">
        <v>1</v>
      </c>
      <c r="F946" s="176" t="s">
        <v>232</v>
      </c>
      <c r="H946" s="177">
        <v>22.64</v>
      </c>
      <c r="L946" s="173"/>
      <c r="M946" s="178"/>
      <c r="T946" s="179"/>
      <c r="AT946" s="175" t="s">
        <v>184</v>
      </c>
      <c r="AU946" s="175" t="s">
        <v>95</v>
      </c>
      <c r="AV946" s="174" t="s">
        <v>180</v>
      </c>
      <c r="AW946" s="174" t="s">
        <v>41</v>
      </c>
      <c r="AX946" s="174" t="s">
        <v>93</v>
      </c>
      <c r="AY946" s="175" t="s">
        <v>173</v>
      </c>
    </row>
    <row r="947" spans="2:65" s="35" customFormat="1" ht="49.15" customHeight="1">
      <c r="B947" s="34"/>
      <c r="C947" s="144" t="s">
        <v>807</v>
      </c>
      <c r="D947" s="144" t="s">
        <v>175</v>
      </c>
      <c r="E947" s="145" t="s">
        <v>808</v>
      </c>
      <c r="F947" s="146" t="s">
        <v>809</v>
      </c>
      <c r="G947" s="147" t="s">
        <v>270</v>
      </c>
      <c r="H947" s="148">
        <v>22.64</v>
      </c>
      <c r="I947" s="3"/>
      <c r="J947" s="149">
        <f>ROUND(I947*H947,2)</f>
        <v>0</v>
      </c>
      <c r="K947" s="146" t="s">
        <v>179</v>
      </c>
      <c r="L947" s="34"/>
      <c r="M947" s="150" t="s">
        <v>1</v>
      </c>
      <c r="N947" s="151" t="s">
        <v>50</v>
      </c>
      <c r="P947" s="152">
        <f>O947*H947</f>
        <v>0</v>
      </c>
      <c r="Q947" s="152">
        <v>1.7330000000000002E-2</v>
      </c>
      <c r="R947" s="152">
        <f>Q947*H947</f>
        <v>0.39235120000000007</v>
      </c>
      <c r="S947" s="152">
        <v>0</v>
      </c>
      <c r="T947" s="153">
        <f>S947*H947</f>
        <v>0</v>
      </c>
      <c r="AR947" s="154" t="s">
        <v>180</v>
      </c>
      <c r="AT947" s="154" t="s">
        <v>175</v>
      </c>
      <c r="AU947" s="154" t="s">
        <v>95</v>
      </c>
      <c r="AY947" s="20" t="s">
        <v>173</v>
      </c>
      <c r="BE947" s="155">
        <f>IF(N947="základní",J947,0)</f>
        <v>0</v>
      </c>
      <c r="BF947" s="155">
        <f>IF(N947="snížená",J947,0)</f>
        <v>0</v>
      </c>
      <c r="BG947" s="155">
        <f>IF(N947="zákl. přenesená",J947,0)</f>
        <v>0</v>
      </c>
      <c r="BH947" s="155">
        <f>IF(N947="sníž. přenesená",J947,0)</f>
        <v>0</v>
      </c>
      <c r="BI947" s="155">
        <f>IF(N947="nulová",J947,0)</f>
        <v>0</v>
      </c>
      <c r="BJ947" s="20" t="s">
        <v>93</v>
      </c>
      <c r="BK947" s="155">
        <f>ROUND(I947*H947,2)</f>
        <v>0</v>
      </c>
      <c r="BL947" s="20" t="s">
        <v>180</v>
      </c>
      <c r="BM947" s="154" t="s">
        <v>810</v>
      </c>
    </row>
    <row r="948" spans="2:65" s="35" customFormat="1">
      <c r="B948" s="34"/>
      <c r="D948" s="156" t="s">
        <v>182</v>
      </c>
      <c r="F948" s="157" t="s">
        <v>811</v>
      </c>
      <c r="L948" s="34"/>
      <c r="M948" s="158"/>
      <c r="T948" s="62"/>
      <c r="AT948" s="20" t="s">
        <v>182</v>
      </c>
      <c r="AU948" s="20" t="s">
        <v>95</v>
      </c>
    </row>
    <row r="949" spans="2:65" s="160" customFormat="1">
      <c r="B949" s="159"/>
      <c r="D949" s="161" t="s">
        <v>184</v>
      </c>
      <c r="E949" s="162" t="s">
        <v>1</v>
      </c>
      <c r="F949" s="163" t="s">
        <v>802</v>
      </c>
      <c r="H949" s="162" t="s">
        <v>1</v>
      </c>
      <c r="L949" s="159"/>
      <c r="M949" s="164"/>
      <c r="T949" s="165"/>
      <c r="AT949" s="162" t="s">
        <v>184</v>
      </c>
      <c r="AU949" s="162" t="s">
        <v>95</v>
      </c>
      <c r="AV949" s="160" t="s">
        <v>93</v>
      </c>
      <c r="AW949" s="160" t="s">
        <v>41</v>
      </c>
      <c r="AX949" s="160" t="s">
        <v>85</v>
      </c>
      <c r="AY949" s="162" t="s">
        <v>173</v>
      </c>
    </row>
    <row r="950" spans="2:65" s="160" customFormat="1">
      <c r="B950" s="159"/>
      <c r="D950" s="161" t="s">
        <v>184</v>
      </c>
      <c r="E950" s="162" t="s">
        <v>1</v>
      </c>
      <c r="F950" s="163" t="s">
        <v>803</v>
      </c>
      <c r="H950" s="162" t="s">
        <v>1</v>
      </c>
      <c r="L950" s="159"/>
      <c r="M950" s="164"/>
      <c r="T950" s="165"/>
      <c r="AT950" s="162" t="s">
        <v>184</v>
      </c>
      <c r="AU950" s="162" t="s">
        <v>95</v>
      </c>
      <c r="AV950" s="160" t="s">
        <v>93</v>
      </c>
      <c r="AW950" s="160" t="s">
        <v>41</v>
      </c>
      <c r="AX950" s="160" t="s">
        <v>85</v>
      </c>
      <c r="AY950" s="162" t="s">
        <v>173</v>
      </c>
    </row>
    <row r="951" spans="2:65" s="160" customFormat="1">
      <c r="B951" s="159"/>
      <c r="D951" s="161" t="s">
        <v>184</v>
      </c>
      <c r="E951" s="162" t="s">
        <v>1</v>
      </c>
      <c r="F951" s="163" t="s">
        <v>743</v>
      </c>
      <c r="H951" s="162" t="s">
        <v>1</v>
      </c>
      <c r="L951" s="159"/>
      <c r="M951" s="164"/>
      <c r="T951" s="165"/>
      <c r="AT951" s="162" t="s">
        <v>184</v>
      </c>
      <c r="AU951" s="162" t="s">
        <v>95</v>
      </c>
      <c r="AV951" s="160" t="s">
        <v>93</v>
      </c>
      <c r="AW951" s="160" t="s">
        <v>41</v>
      </c>
      <c r="AX951" s="160" t="s">
        <v>85</v>
      </c>
      <c r="AY951" s="162" t="s">
        <v>173</v>
      </c>
    </row>
    <row r="952" spans="2:65" s="167" customFormat="1">
      <c r="B952" s="166"/>
      <c r="D952" s="161" t="s">
        <v>184</v>
      </c>
      <c r="E952" s="168" t="s">
        <v>1</v>
      </c>
      <c r="F952" s="169" t="s">
        <v>804</v>
      </c>
      <c r="H952" s="170">
        <v>10.83</v>
      </c>
      <c r="L952" s="166"/>
      <c r="M952" s="171"/>
      <c r="T952" s="172"/>
      <c r="AT952" s="168" t="s">
        <v>184</v>
      </c>
      <c r="AU952" s="168" t="s">
        <v>95</v>
      </c>
      <c r="AV952" s="167" t="s">
        <v>95</v>
      </c>
      <c r="AW952" s="167" t="s">
        <v>41</v>
      </c>
      <c r="AX952" s="167" t="s">
        <v>85</v>
      </c>
      <c r="AY952" s="168" t="s">
        <v>173</v>
      </c>
    </row>
    <row r="953" spans="2:65" s="160" customFormat="1">
      <c r="B953" s="159"/>
      <c r="D953" s="161" t="s">
        <v>184</v>
      </c>
      <c r="E953" s="162" t="s">
        <v>1</v>
      </c>
      <c r="F953" s="163" t="s">
        <v>426</v>
      </c>
      <c r="H953" s="162" t="s">
        <v>1</v>
      </c>
      <c r="L953" s="159"/>
      <c r="M953" s="164"/>
      <c r="T953" s="165"/>
      <c r="AT953" s="162" t="s">
        <v>184</v>
      </c>
      <c r="AU953" s="162" t="s">
        <v>95</v>
      </c>
      <c r="AV953" s="160" t="s">
        <v>93</v>
      </c>
      <c r="AW953" s="160" t="s">
        <v>41</v>
      </c>
      <c r="AX953" s="160" t="s">
        <v>85</v>
      </c>
      <c r="AY953" s="162" t="s">
        <v>173</v>
      </c>
    </row>
    <row r="954" spans="2:65" s="167" customFormat="1">
      <c r="B954" s="166"/>
      <c r="D954" s="161" t="s">
        <v>184</v>
      </c>
      <c r="E954" s="168" t="s">
        <v>1</v>
      </c>
      <c r="F954" s="169" t="s">
        <v>736</v>
      </c>
      <c r="H954" s="170">
        <v>4.2</v>
      </c>
      <c r="L954" s="166"/>
      <c r="M954" s="171"/>
      <c r="T954" s="172"/>
      <c r="AT954" s="168" t="s">
        <v>184</v>
      </c>
      <c r="AU954" s="168" t="s">
        <v>95</v>
      </c>
      <c r="AV954" s="167" t="s">
        <v>95</v>
      </c>
      <c r="AW954" s="167" t="s">
        <v>41</v>
      </c>
      <c r="AX954" s="167" t="s">
        <v>85</v>
      </c>
      <c r="AY954" s="168" t="s">
        <v>173</v>
      </c>
    </row>
    <row r="955" spans="2:65" s="181" customFormat="1">
      <c r="B955" s="180"/>
      <c r="D955" s="161" t="s">
        <v>184</v>
      </c>
      <c r="E955" s="182" t="s">
        <v>1</v>
      </c>
      <c r="F955" s="183" t="s">
        <v>266</v>
      </c>
      <c r="H955" s="184">
        <v>15.03</v>
      </c>
      <c r="L955" s="180"/>
      <c r="M955" s="185"/>
      <c r="T955" s="186"/>
      <c r="AT955" s="182" t="s">
        <v>184</v>
      </c>
      <c r="AU955" s="182" t="s">
        <v>95</v>
      </c>
      <c r="AV955" s="181" t="s">
        <v>243</v>
      </c>
      <c r="AW955" s="181" t="s">
        <v>41</v>
      </c>
      <c r="AX955" s="181" t="s">
        <v>85</v>
      </c>
      <c r="AY955" s="182" t="s">
        <v>173</v>
      </c>
    </row>
    <row r="956" spans="2:65" s="160" customFormat="1">
      <c r="B956" s="159"/>
      <c r="D956" s="161" t="s">
        <v>184</v>
      </c>
      <c r="E956" s="162" t="s">
        <v>1</v>
      </c>
      <c r="F956" s="163" t="s">
        <v>805</v>
      </c>
      <c r="H956" s="162" t="s">
        <v>1</v>
      </c>
      <c r="L956" s="159"/>
      <c r="M956" s="164"/>
      <c r="T956" s="165"/>
      <c r="AT956" s="162" t="s">
        <v>184</v>
      </c>
      <c r="AU956" s="162" t="s">
        <v>95</v>
      </c>
      <c r="AV956" s="160" t="s">
        <v>93</v>
      </c>
      <c r="AW956" s="160" t="s">
        <v>41</v>
      </c>
      <c r="AX956" s="160" t="s">
        <v>85</v>
      </c>
      <c r="AY956" s="162" t="s">
        <v>173</v>
      </c>
    </row>
    <row r="957" spans="2:65" s="160" customFormat="1">
      <c r="B957" s="159"/>
      <c r="D957" s="161" t="s">
        <v>184</v>
      </c>
      <c r="E957" s="162" t="s">
        <v>1</v>
      </c>
      <c r="F957" s="163" t="s">
        <v>803</v>
      </c>
      <c r="H957" s="162" t="s">
        <v>1</v>
      </c>
      <c r="L957" s="159"/>
      <c r="M957" s="164"/>
      <c r="T957" s="165"/>
      <c r="AT957" s="162" t="s">
        <v>184</v>
      </c>
      <c r="AU957" s="162" t="s">
        <v>95</v>
      </c>
      <c r="AV957" s="160" t="s">
        <v>93</v>
      </c>
      <c r="AW957" s="160" t="s">
        <v>41</v>
      </c>
      <c r="AX957" s="160" t="s">
        <v>85</v>
      </c>
      <c r="AY957" s="162" t="s">
        <v>173</v>
      </c>
    </row>
    <row r="958" spans="2:65" s="160" customFormat="1">
      <c r="B958" s="159"/>
      <c r="D958" s="161" t="s">
        <v>184</v>
      </c>
      <c r="E958" s="162" t="s">
        <v>1</v>
      </c>
      <c r="F958" s="163" t="s">
        <v>752</v>
      </c>
      <c r="H958" s="162" t="s">
        <v>1</v>
      </c>
      <c r="L958" s="159"/>
      <c r="M958" s="164"/>
      <c r="T958" s="165"/>
      <c r="AT958" s="162" t="s">
        <v>184</v>
      </c>
      <c r="AU958" s="162" t="s">
        <v>95</v>
      </c>
      <c r="AV958" s="160" t="s">
        <v>93</v>
      </c>
      <c r="AW958" s="160" t="s">
        <v>41</v>
      </c>
      <c r="AX958" s="160" t="s">
        <v>85</v>
      </c>
      <c r="AY958" s="162" t="s">
        <v>173</v>
      </c>
    </row>
    <row r="959" spans="2:65" s="167" customFormat="1">
      <c r="B959" s="166"/>
      <c r="D959" s="161" t="s">
        <v>184</v>
      </c>
      <c r="E959" s="168" t="s">
        <v>1</v>
      </c>
      <c r="F959" s="169" t="s">
        <v>806</v>
      </c>
      <c r="H959" s="170">
        <v>7.61</v>
      </c>
      <c r="L959" s="166"/>
      <c r="M959" s="171"/>
      <c r="T959" s="172"/>
      <c r="AT959" s="168" t="s">
        <v>184</v>
      </c>
      <c r="AU959" s="168" t="s">
        <v>95</v>
      </c>
      <c r="AV959" s="167" t="s">
        <v>95</v>
      </c>
      <c r="AW959" s="167" t="s">
        <v>41</v>
      </c>
      <c r="AX959" s="167" t="s">
        <v>85</v>
      </c>
      <c r="AY959" s="168" t="s">
        <v>173</v>
      </c>
    </row>
    <row r="960" spans="2:65" s="181" customFormat="1">
      <c r="B960" s="180"/>
      <c r="D960" s="161" t="s">
        <v>184</v>
      </c>
      <c r="E960" s="182" t="s">
        <v>1</v>
      </c>
      <c r="F960" s="183" t="s">
        <v>266</v>
      </c>
      <c r="H960" s="184">
        <v>7.61</v>
      </c>
      <c r="L960" s="180"/>
      <c r="M960" s="185"/>
      <c r="T960" s="186"/>
      <c r="AT960" s="182" t="s">
        <v>184</v>
      </c>
      <c r="AU960" s="182" t="s">
        <v>95</v>
      </c>
      <c r="AV960" s="181" t="s">
        <v>243</v>
      </c>
      <c r="AW960" s="181" t="s">
        <v>41</v>
      </c>
      <c r="AX960" s="181" t="s">
        <v>85</v>
      </c>
      <c r="AY960" s="182" t="s">
        <v>173</v>
      </c>
    </row>
    <row r="961" spans="2:65" s="174" customFormat="1">
      <c r="B961" s="173"/>
      <c r="D961" s="161" t="s">
        <v>184</v>
      </c>
      <c r="E961" s="175" t="s">
        <v>1</v>
      </c>
      <c r="F961" s="176" t="s">
        <v>232</v>
      </c>
      <c r="H961" s="177">
        <v>22.64</v>
      </c>
      <c r="L961" s="173"/>
      <c r="M961" s="178"/>
      <c r="T961" s="179"/>
      <c r="AT961" s="175" t="s">
        <v>184</v>
      </c>
      <c r="AU961" s="175" t="s">
        <v>95</v>
      </c>
      <c r="AV961" s="174" t="s">
        <v>180</v>
      </c>
      <c r="AW961" s="174" t="s">
        <v>41</v>
      </c>
      <c r="AX961" s="174" t="s">
        <v>93</v>
      </c>
      <c r="AY961" s="175" t="s">
        <v>173</v>
      </c>
    </row>
    <row r="962" spans="2:65" s="35" customFormat="1" ht="49.15" customHeight="1">
      <c r="B962" s="34"/>
      <c r="C962" s="144" t="s">
        <v>812</v>
      </c>
      <c r="D962" s="144" t="s">
        <v>175</v>
      </c>
      <c r="E962" s="145" t="s">
        <v>813</v>
      </c>
      <c r="F962" s="146" t="s">
        <v>814</v>
      </c>
      <c r="G962" s="147" t="s">
        <v>270</v>
      </c>
      <c r="H962" s="148">
        <v>58.901000000000003</v>
      </c>
      <c r="I962" s="3"/>
      <c r="J962" s="149">
        <f>ROUND(I962*H962,2)</f>
        <v>0</v>
      </c>
      <c r="K962" s="146" t="s">
        <v>179</v>
      </c>
      <c r="L962" s="34"/>
      <c r="M962" s="150" t="s">
        <v>1</v>
      </c>
      <c r="N962" s="151" t="s">
        <v>50</v>
      </c>
      <c r="P962" s="152">
        <f>O962*H962</f>
        <v>0</v>
      </c>
      <c r="Q962" s="152">
        <v>1.7399999999999999E-2</v>
      </c>
      <c r="R962" s="152">
        <f>Q962*H962</f>
        <v>1.0248774</v>
      </c>
      <c r="S962" s="152">
        <v>0</v>
      </c>
      <c r="T962" s="153">
        <f>S962*H962</f>
        <v>0</v>
      </c>
      <c r="AR962" s="154" t="s">
        <v>180</v>
      </c>
      <c r="AT962" s="154" t="s">
        <v>175</v>
      </c>
      <c r="AU962" s="154" t="s">
        <v>95</v>
      </c>
      <c r="AY962" s="20" t="s">
        <v>173</v>
      </c>
      <c r="BE962" s="155">
        <f>IF(N962="základní",J962,0)</f>
        <v>0</v>
      </c>
      <c r="BF962" s="155">
        <f>IF(N962="snížená",J962,0)</f>
        <v>0</v>
      </c>
      <c r="BG962" s="155">
        <f>IF(N962="zákl. přenesená",J962,0)</f>
        <v>0</v>
      </c>
      <c r="BH962" s="155">
        <f>IF(N962="sníž. přenesená",J962,0)</f>
        <v>0</v>
      </c>
      <c r="BI962" s="155">
        <f>IF(N962="nulová",J962,0)</f>
        <v>0</v>
      </c>
      <c r="BJ962" s="20" t="s">
        <v>93</v>
      </c>
      <c r="BK962" s="155">
        <f>ROUND(I962*H962,2)</f>
        <v>0</v>
      </c>
      <c r="BL962" s="20" t="s">
        <v>180</v>
      </c>
      <c r="BM962" s="154" t="s">
        <v>815</v>
      </c>
    </row>
    <row r="963" spans="2:65" s="35" customFormat="1">
      <c r="B963" s="34"/>
      <c r="D963" s="156" t="s">
        <v>182</v>
      </c>
      <c r="F963" s="157" t="s">
        <v>816</v>
      </c>
      <c r="L963" s="34"/>
      <c r="M963" s="158"/>
      <c r="T963" s="62"/>
      <c r="AT963" s="20" t="s">
        <v>182</v>
      </c>
      <c r="AU963" s="20" t="s">
        <v>95</v>
      </c>
    </row>
    <row r="964" spans="2:65" s="160" customFormat="1">
      <c r="B964" s="159"/>
      <c r="D964" s="161" t="s">
        <v>184</v>
      </c>
      <c r="E964" s="162" t="s">
        <v>1</v>
      </c>
      <c r="F964" s="163" t="s">
        <v>499</v>
      </c>
      <c r="H964" s="162" t="s">
        <v>1</v>
      </c>
      <c r="L964" s="159"/>
      <c r="M964" s="164"/>
      <c r="T964" s="165"/>
      <c r="AT964" s="162" t="s">
        <v>184</v>
      </c>
      <c r="AU964" s="162" t="s">
        <v>95</v>
      </c>
      <c r="AV964" s="160" t="s">
        <v>93</v>
      </c>
      <c r="AW964" s="160" t="s">
        <v>41</v>
      </c>
      <c r="AX964" s="160" t="s">
        <v>85</v>
      </c>
      <c r="AY964" s="162" t="s">
        <v>173</v>
      </c>
    </row>
    <row r="965" spans="2:65" s="160" customFormat="1">
      <c r="B965" s="159"/>
      <c r="D965" s="161" t="s">
        <v>184</v>
      </c>
      <c r="E965" s="162" t="s">
        <v>1</v>
      </c>
      <c r="F965" s="163" t="s">
        <v>817</v>
      </c>
      <c r="H965" s="162" t="s">
        <v>1</v>
      </c>
      <c r="L965" s="159"/>
      <c r="M965" s="164"/>
      <c r="T965" s="165"/>
      <c r="AT965" s="162" t="s">
        <v>184</v>
      </c>
      <c r="AU965" s="162" t="s">
        <v>95</v>
      </c>
      <c r="AV965" s="160" t="s">
        <v>93</v>
      </c>
      <c r="AW965" s="160" t="s">
        <v>41</v>
      </c>
      <c r="AX965" s="160" t="s">
        <v>85</v>
      </c>
      <c r="AY965" s="162" t="s">
        <v>173</v>
      </c>
    </row>
    <row r="966" spans="2:65" s="160" customFormat="1">
      <c r="B966" s="159"/>
      <c r="D966" s="161" t="s">
        <v>184</v>
      </c>
      <c r="E966" s="162" t="s">
        <v>1</v>
      </c>
      <c r="F966" s="163" t="s">
        <v>818</v>
      </c>
      <c r="H966" s="162" t="s">
        <v>1</v>
      </c>
      <c r="L966" s="159"/>
      <c r="M966" s="164"/>
      <c r="T966" s="165"/>
      <c r="AT966" s="162" t="s">
        <v>184</v>
      </c>
      <c r="AU966" s="162" t="s">
        <v>95</v>
      </c>
      <c r="AV966" s="160" t="s">
        <v>93</v>
      </c>
      <c r="AW966" s="160" t="s">
        <v>41</v>
      </c>
      <c r="AX966" s="160" t="s">
        <v>85</v>
      </c>
      <c r="AY966" s="162" t="s">
        <v>173</v>
      </c>
    </row>
    <row r="967" spans="2:65" s="167" customFormat="1">
      <c r="B967" s="166"/>
      <c r="D967" s="161" t="s">
        <v>184</v>
      </c>
      <c r="E967" s="168" t="s">
        <v>1</v>
      </c>
      <c r="F967" s="169" t="s">
        <v>736</v>
      </c>
      <c r="H967" s="170">
        <v>4.2</v>
      </c>
      <c r="L967" s="166"/>
      <c r="M967" s="171"/>
      <c r="T967" s="172"/>
      <c r="AT967" s="168" t="s">
        <v>184</v>
      </c>
      <c r="AU967" s="168" t="s">
        <v>95</v>
      </c>
      <c r="AV967" s="167" t="s">
        <v>95</v>
      </c>
      <c r="AW967" s="167" t="s">
        <v>41</v>
      </c>
      <c r="AX967" s="167" t="s">
        <v>85</v>
      </c>
      <c r="AY967" s="168" t="s">
        <v>173</v>
      </c>
    </row>
    <row r="968" spans="2:65" s="160" customFormat="1">
      <c r="B968" s="159"/>
      <c r="D968" s="161" t="s">
        <v>184</v>
      </c>
      <c r="E968" s="162" t="s">
        <v>1</v>
      </c>
      <c r="F968" s="163" t="s">
        <v>819</v>
      </c>
      <c r="H968" s="162" t="s">
        <v>1</v>
      </c>
      <c r="L968" s="159"/>
      <c r="M968" s="164"/>
      <c r="T968" s="165"/>
      <c r="AT968" s="162" t="s">
        <v>184</v>
      </c>
      <c r="AU968" s="162" t="s">
        <v>95</v>
      </c>
      <c r="AV968" s="160" t="s">
        <v>93</v>
      </c>
      <c r="AW968" s="160" t="s">
        <v>41</v>
      </c>
      <c r="AX968" s="160" t="s">
        <v>85</v>
      </c>
      <c r="AY968" s="162" t="s">
        <v>173</v>
      </c>
    </row>
    <row r="969" spans="2:65" s="167" customFormat="1">
      <c r="B969" s="166"/>
      <c r="D969" s="161" t="s">
        <v>184</v>
      </c>
      <c r="E969" s="168" t="s">
        <v>1</v>
      </c>
      <c r="F969" s="169" t="s">
        <v>820</v>
      </c>
      <c r="H969" s="170">
        <v>7.7</v>
      </c>
      <c r="L969" s="166"/>
      <c r="M969" s="171"/>
      <c r="T969" s="172"/>
      <c r="AT969" s="168" t="s">
        <v>184</v>
      </c>
      <c r="AU969" s="168" t="s">
        <v>95</v>
      </c>
      <c r="AV969" s="167" t="s">
        <v>95</v>
      </c>
      <c r="AW969" s="167" t="s">
        <v>41</v>
      </c>
      <c r="AX969" s="167" t="s">
        <v>85</v>
      </c>
      <c r="AY969" s="168" t="s">
        <v>173</v>
      </c>
    </row>
    <row r="970" spans="2:65" s="181" customFormat="1">
      <c r="B970" s="180"/>
      <c r="D970" s="161" t="s">
        <v>184</v>
      </c>
      <c r="E970" s="182" t="s">
        <v>1</v>
      </c>
      <c r="F970" s="183" t="s">
        <v>266</v>
      </c>
      <c r="H970" s="184">
        <v>11.9</v>
      </c>
      <c r="L970" s="180"/>
      <c r="M970" s="185"/>
      <c r="T970" s="186"/>
      <c r="AT970" s="182" t="s">
        <v>184</v>
      </c>
      <c r="AU970" s="182" t="s">
        <v>95</v>
      </c>
      <c r="AV970" s="181" t="s">
        <v>243</v>
      </c>
      <c r="AW970" s="181" t="s">
        <v>41</v>
      </c>
      <c r="AX970" s="181" t="s">
        <v>85</v>
      </c>
      <c r="AY970" s="182" t="s">
        <v>173</v>
      </c>
    </row>
    <row r="971" spans="2:65" s="160" customFormat="1">
      <c r="B971" s="159"/>
      <c r="D971" s="161" t="s">
        <v>184</v>
      </c>
      <c r="E971" s="162" t="s">
        <v>1</v>
      </c>
      <c r="F971" s="163" t="s">
        <v>805</v>
      </c>
      <c r="H971" s="162" t="s">
        <v>1</v>
      </c>
      <c r="L971" s="159"/>
      <c r="M971" s="164"/>
      <c r="T971" s="165"/>
      <c r="AT971" s="162" t="s">
        <v>184</v>
      </c>
      <c r="AU971" s="162" t="s">
        <v>95</v>
      </c>
      <c r="AV971" s="160" t="s">
        <v>93</v>
      </c>
      <c r="AW971" s="160" t="s">
        <v>41</v>
      </c>
      <c r="AX971" s="160" t="s">
        <v>85</v>
      </c>
      <c r="AY971" s="162" t="s">
        <v>173</v>
      </c>
    </row>
    <row r="972" spans="2:65" s="160" customFormat="1">
      <c r="B972" s="159"/>
      <c r="D972" s="161" t="s">
        <v>184</v>
      </c>
      <c r="E972" s="162" t="s">
        <v>1</v>
      </c>
      <c r="F972" s="163" t="s">
        <v>752</v>
      </c>
      <c r="H972" s="162" t="s">
        <v>1</v>
      </c>
      <c r="L972" s="159"/>
      <c r="M972" s="164"/>
      <c r="T972" s="165"/>
      <c r="AT972" s="162" t="s">
        <v>184</v>
      </c>
      <c r="AU972" s="162" t="s">
        <v>95</v>
      </c>
      <c r="AV972" s="160" t="s">
        <v>93</v>
      </c>
      <c r="AW972" s="160" t="s">
        <v>41</v>
      </c>
      <c r="AX972" s="160" t="s">
        <v>85</v>
      </c>
      <c r="AY972" s="162" t="s">
        <v>173</v>
      </c>
    </row>
    <row r="973" spans="2:65" s="167" customFormat="1">
      <c r="B973" s="166"/>
      <c r="D973" s="161" t="s">
        <v>184</v>
      </c>
      <c r="E973" s="168" t="s">
        <v>1</v>
      </c>
      <c r="F973" s="169" t="s">
        <v>821</v>
      </c>
      <c r="H973" s="170">
        <v>68.489999999999995</v>
      </c>
      <c r="L973" s="166"/>
      <c r="M973" s="171"/>
      <c r="T973" s="172"/>
      <c r="AT973" s="168" t="s">
        <v>184</v>
      </c>
      <c r="AU973" s="168" t="s">
        <v>95</v>
      </c>
      <c r="AV973" s="167" t="s">
        <v>95</v>
      </c>
      <c r="AW973" s="167" t="s">
        <v>41</v>
      </c>
      <c r="AX973" s="167" t="s">
        <v>85</v>
      </c>
      <c r="AY973" s="168" t="s">
        <v>173</v>
      </c>
    </row>
    <row r="974" spans="2:65" s="167" customFormat="1">
      <c r="B974" s="166"/>
      <c r="D974" s="161" t="s">
        <v>184</v>
      </c>
      <c r="E974" s="168" t="s">
        <v>1</v>
      </c>
      <c r="F974" s="169" t="s">
        <v>822</v>
      </c>
      <c r="H974" s="170">
        <v>-5.4480000000000004</v>
      </c>
      <c r="L974" s="166"/>
      <c r="M974" s="171"/>
      <c r="T974" s="172"/>
      <c r="AT974" s="168" t="s">
        <v>184</v>
      </c>
      <c r="AU974" s="168" t="s">
        <v>95</v>
      </c>
      <c r="AV974" s="167" t="s">
        <v>95</v>
      </c>
      <c r="AW974" s="167" t="s">
        <v>41</v>
      </c>
      <c r="AX974" s="167" t="s">
        <v>85</v>
      </c>
      <c r="AY974" s="168" t="s">
        <v>173</v>
      </c>
    </row>
    <row r="975" spans="2:65" s="167" customFormat="1">
      <c r="B975" s="166"/>
      <c r="D975" s="161" t="s">
        <v>184</v>
      </c>
      <c r="E975" s="168" t="s">
        <v>1</v>
      </c>
      <c r="F975" s="169" t="s">
        <v>823</v>
      </c>
      <c r="H975" s="170">
        <v>-10.106999999999999</v>
      </c>
      <c r="L975" s="166"/>
      <c r="M975" s="171"/>
      <c r="T975" s="172"/>
      <c r="AT975" s="168" t="s">
        <v>184</v>
      </c>
      <c r="AU975" s="168" t="s">
        <v>95</v>
      </c>
      <c r="AV975" s="167" t="s">
        <v>95</v>
      </c>
      <c r="AW975" s="167" t="s">
        <v>41</v>
      </c>
      <c r="AX975" s="167" t="s">
        <v>85</v>
      </c>
      <c r="AY975" s="168" t="s">
        <v>173</v>
      </c>
    </row>
    <row r="976" spans="2:65" s="167" customFormat="1">
      <c r="B976" s="166"/>
      <c r="D976" s="161" t="s">
        <v>184</v>
      </c>
      <c r="E976" s="168" t="s">
        <v>1</v>
      </c>
      <c r="F976" s="169" t="s">
        <v>824</v>
      </c>
      <c r="H976" s="170">
        <v>-0.22</v>
      </c>
      <c r="L976" s="166"/>
      <c r="M976" s="171"/>
      <c r="T976" s="172"/>
      <c r="AT976" s="168" t="s">
        <v>184</v>
      </c>
      <c r="AU976" s="168" t="s">
        <v>95</v>
      </c>
      <c r="AV976" s="167" t="s">
        <v>95</v>
      </c>
      <c r="AW976" s="167" t="s">
        <v>41</v>
      </c>
      <c r="AX976" s="167" t="s">
        <v>85</v>
      </c>
      <c r="AY976" s="168" t="s">
        <v>173</v>
      </c>
    </row>
    <row r="977" spans="2:65" s="167" customFormat="1">
      <c r="B977" s="166"/>
      <c r="D977" s="161" t="s">
        <v>184</v>
      </c>
      <c r="E977" s="168" t="s">
        <v>1</v>
      </c>
      <c r="F977" s="169" t="s">
        <v>825</v>
      </c>
      <c r="H977" s="170">
        <v>-0.96</v>
      </c>
      <c r="L977" s="166"/>
      <c r="M977" s="171"/>
      <c r="T977" s="172"/>
      <c r="AT977" s="168" t="s">
        <v>184</v>
      </c>
      <c r="AU977" s="168" t="s">
        <v>95</v>
      </c>
      <c r="AV977" s="167" t="s">
        <v>95</v>
      </c>
      <c r="AW977" s="167" t="s">
        <v>41</v>
      </c>
      <c r="AX977" s="167" t="s">
        <v>85</v>
      </c>
      <c r="AY977" s="168" t="s">
        <v>173</v>
      </c>
    </row>
    <row r="978" spans="2:65" s="167" customFormat="1">
      <c r="B978" s="166"/>
      <c r="D978" s="161" t="s">
        <v>184</v>
      </c>
      <c r="E978" s="168" t="s">
        <v>1</v>
      </c>
      <c r="F978" s="169" t="s">
        <v>826</v>
      </c>
      <c r="H978" s="170">
        <v>-0.9</v>
      </c>
      <c r="L978" s="166"/>
      <c r="M978" s="171"/>
      <c r="T978" s="172"/>
      <c r="AT978" s="168" t="s">
        <v>184</v>
      </c>
      <c r="AU978" s="168" t="s">
        <v>95</v>
      </c>
      <c r="AV978" s="167" t="s">
        <v>95</v>
      </c>
      <c r="AW978" s="167" t="s">
        <v>41</v>
      </c>
      <c r="AX978" s="167" t="s">
        <v>85</v>
      </c>
      <c r="AY978" s="168" t="s">
        <v>173</v>
      </c>
    </row>
    <row r="979" spans="2:65" s="167" customFormat="1">
      <c r="B979" s="166"/>
      <c r="D979" s="161" t="s">
        <v>184</v>
      </c>
      <c r="E979" s="168" t="s">
        <v>1</v>
      </c>
      <c r="F979" s="169" t="s">
        <v>827</v>
      </c>
      <c r="H979" s="170">
        <v>-0.38</v>
      </c>
      <c r="L979" s="166"/>
      <c r="M979" s="171"/>
      <c r="T979" s="172"/>
      <c r="AT979" s="168" t="s">
        <v>184</v>
      </c>
      <c r="AU979" s="168" t="s">
        <v>95</v>
      </c>
      <c r="AV979" s="167" t="s">
        <v>95</v>
      </c>
      <c r="AW979" s="167" t="s">
        <v>41</v>
      </c>
      <c r="AX979" s="167" t="s">
        <v>85</v>
      </c>
      <c r="AY979" s="168" t="s">
        <v>173</v>
      </c>
    </row>
    <row r="980" spans="2:65" s="167" customFormat="1">
      <c r="B980" s="166"/>
      <c r="D980" s="161" t="s">
        <v>184</v>
      </c>
      <c r="E980" s="168" t="s">
        <v>1</v>
      </c>
      <c r="F980" s="169" t="s">
        <v>828</v>
      </c>
      <c r="H980" s="170">
        <v>-1.284</v>
      </c>
      <c r="L980" s="166"/>
      <c r="M980" s="171"/>
      <c r="T980" s="172"/>
      <c r="AT980" s="168" t="s">
        <v>184</v>
      </c>
      <c r="AU980" s="168" t="s">
        <v>95</v>
      </c>
      <c r="AV980" s="167" t="s">
        <v>95</v>
      </c>
      <c r="AW980" s="167" t="s">
        <v>41</v>
      </c>
      <c r="AX980" s="167" t="s">
        <v>85</v>
      </c>
      <c r="AY980" s="168" t="s">
        <v>173</v>
      </c>
    </row>
    <row r="981" spans="2:65" s="167" customFormat="1">
      <c r="B981" s="166"/>
      <c r="D981" s="161" t="s">
        <v>184</v>
      </c>
      <c r="E981" s="168" t="s">
        <v>1</v>
      </c>
      <c r="F981" s="169" t="s">
        <v>829</v>
      </c>
      <c r="H981" s="170">
        <v>-2.19</v>
      </c>
      <c r="L981" s="166"/>
      <c r="M981" s="171"/>
      <c r="T981" s="172"/>
      <c r="AT981" s="168" t="s">
        <v>184</v>
      </c>
      <c r="AU981" s="168" t="s">
        <v>95</v>
      </c>
      <c r="AV981" s="167" t="s">
        <v>95</v>
      </c>
      <c r="AW981" s="167" t="s">
        <v>41</v>
      </c>
      <c r="AX981" s="167" t="s">
        <v>85</v>
      </c>
      <c r="AY981" s="168" t="s">
        <v>173</v>
      </c>
    </row>
    <row r="982" spans="2:65" s="181" customFormat="1">
      <c r="B982" s="180"/>
      <c r="D982" s="161" t="s">
        <v>184</v>
      </c>
      <c r="E982" s="182" t="s">
        <v>1</v>
      </c>
      <c r="F982" s="183" t="s">
        <v>266</v>
      </c>
      <c r="H982" s="184">
        <v>47.000999999999998</v>
      </c>
      <c r="L982" s="180"/>
      <c r="M982" s="185"/>
      <c r="T982" s="186"/>
      <c r="AT982" s="182" t="s">
        <v>184</v>
      </c>
      <c r="AU982" s="182" t="s">
        <v>95</v>
      </c>
      <c r="AV982" s="181" t="s">
        <v>243</v>
      </c>
      <c r="AW982" s="181" t="s">
        <v>41</v>
      </c>
      <c r="AX982" s="181" t="s">
        <v>85</v>
      </c>
      <c r="AY982" s="182" t="s">
        <v>173</v>
      </c>
    </row>
    <row r="983" spans="2:65" s="174" customFormat="1">
      <c r="B983" s="173"/>
      <c r="D983" s="161" t="s">
        <v>184</v>
      </c>
      <c r="E983" s="175" t="s">
        <v>1</v>
      </c>
      <c r="F983" s="176" t="s">
        <v>232</v>
      </c>
      <c r="H983" s="177">
        <v>58.901000000000003</v>
      </c>
      <c r="L983" s="173"/>
      <c r="M983" s="178"/>
      <c r="T983" s="179"/>
      <c r="AT983" s="175" t="s">
        <v>184</v>
      </c>
      <c r="AU983" s="175" t="s">
        <v>95</v>
      </c>
      <c r="AV983" s="174" t="s">
        <v>180</v>
      </c>
      <c r="AW983" s="174" t="s">
        <v>41</v>
      </c>
      <c r="AX983" s="174" t="s">
        <v>93</v>
      </c>
      <c r="AY983" s="175" t="s">
        <v>173</v>
      </c>
    </row>
    <row r="984" spans="2:65" s="35" customFormat="1" ht="44.25" customHeight="1">
      <c r="B984" s="34"/>
      <c r="C984" s="144" t="s">
        <v>830</v>
      </c>
      <c r="D984" s="144" t="s">
        <v>175</v>
      </c>
      <c r="E984" s="145" t="s">
        <v>831</v>
      </c>
      <c r="F984" s="146" t="s">
        <v>832</v>
      </c>
      <c r="G984" s="147" t="s">
        <v>270</v>
      </c>
      <c r="H984" s="148">
        <v>47.000999999999998</v>
      </c>
      <c r="I984" s="3"/>
      <c r="J984" s="149">
        <f>ROUND(I984*H984,2)</f>
        <v>0</v>
      </c>
      <c r="K984" s="146" t="s">
        <v>179</v>
      </c>
      <c r="L984" s="34"/>
      <c r="M984" s="150" t="s">
        <v>1</v>
      </c>
      <c r="N984" s="151" t="s">
        <v>50</v>
      </c>
      <c r="P984" s="152">
        <f>O984*H984</f>
        <v>0</v>
      </c>
      <c r="Q984" s="152">
        <v>2.7999999999999998E-4</v>
      </c>
      <c r="R984" s="152">
        <f>Q984*H984</f>
        <v>1.3160279999999998E-2</v>
      </c>
      <c r="S984" s="152">
        <v>0</v>
      </c>
      <c r="T984" s="153">
        <f>S984*H984</f>
        <v>0</v>
      </c>
      <c r="AR984" s="154" t="s">
        <v>180</v>
      </c>
      <c r="AT984" s="154" t="s">
        <v>175</v>
      </c>
      <c r="AU984" s="154" t="s">
        <v>95</v>
      </c>
      <c r="AY984" s="20" t="s">
        <v>173</v>
      </c>
      <c r="BE984" s="155">
        <f>IF(N984="základní",J984,0)</f>
        <v>0</v>
      </c>
      <c r="BF984" s="155">
        <f>IF(N984="snížená",J984,0)</f>
        <v>0</v>
      </c>
      <c r="BG984" s="155">
        <f>IF(N984="zákl. přenesená",J984,0)</f>
        <v>0</v>
      </c>
      <c r="BH984" s="155">
        <f>IF(N984="sníž. přenesená",J984,0)</f>
        <v>0</v>
      </c>
      <c r="BI984" s="155">
        <f>IF(N984="nulová",J984,0)</f>
        <v>0</v>
      </c>
      <c r="BJ984" s="20" t="s">
        <v>93</v>
      </c>
      <c r="BK984" s="155">
        <f>ROUND(I984*H984,2)</f>
        <v>0</v>
      </c>
      <c r="BL984" s="20" t="s">
        <v>180</v>
      </c>
      <c r="BM984" s="154" t="s">
        <v>833</v>
      </c>
    </row>
    <row r="985" spans="2:65" s="35" customFormat="1">
      <c r="B985" s="34"/>
      <c r="D985" s="156" t="s">
        <v>182</v>
      </c>
      <c r="F985" s="157" t="s">
        <v>834</v>
      </c>
      <c r="L985" s="34"/>
      <c r="M985" s="158"/>
      <c r="T985" s="62"/>
      <c r="AT985" s="20" t="s">
        <v>182</v>
      </c>
      <c r="AU985" s="20" t="s">
        <v>95</v>
      </c>
    </row>
    <row r="986" spans="2:65" s="160" customFormat="1">
      <c r="B986" s="159"/>
      <c r="D986" s="161" t="s">
        <v>184</v>
      </c>
      <c r="E986" s="162" t="s">
        <v>1</v>
      </c>
      <c r="F986" s="163" t="s">
        <v>805</v>
      </c>
      <c r="H986" s="162" t="s">
        <v>1</v>
      </c>
      <c r="L986" s="159"/>
      <c r="M986" s="164"/>
      <c r="T986" s="165"/>
      <c r="AT986" s="162" t="s">
        <v>184</v>
      </c>
      <c r="AU986" s="162" t="s">
        <v>95</v>
      </c>
      <c r="AV986" s="160" t="s">
        <v>93</v>
      </c>
      <c r="AW986" s="160" t="s">
        <v>41</v>
      </c>
      <c r="AX986" s="160" t="s">
        <v>85</v>
      </c>
      <c r="AY986" s="162" t="s">
        <v>173</v>
      </c>
    </row>
    <row r="987" spans="2:65" s="160" customFormat="1">
      <c r="B987" s="159"/>
      <c r="D987" s="161" t="s">
        <v>184</v>
      </c>
      <c r="E987" s="162" t="s">
        <v>1</v>
      </c>
      <c r="F987" s="163" t="s">
        <v>752</v>
      </c>
      <c r="H987" s="162" t="s">
        <v>1</v>
      </c>
      <c r="L987" s="159"/>
      <c r="M987" s="164"/>
      <c r="T987" s="165"/>
      <c r="AT987" s="162" t="s">
        <v>184</v>
      </c>
      <c r="AU987" s="162" t="s">
        <v>95</v>
      </c>
      <c r="AV987" s="160" t="s">
        <v>93</v>
      </c>
      <c r="AW987" s="160" t="s">
        <v>41</v>
      </c>
      <c r="AX987" s="160" t="s">
        <v>85</v>
      </c>
      <c r="AY987" s="162" t="s">
        <v>173</v>
      </c>
    </row>
    <row r="988" spans="2:65" s="167" customFormat="1">
      <c r="B988" s="166"/>
      <c r="D988" s="161" t="s">
        <v>184</v>
      </c>
      <c r="E988" s="168" t="s">
        <v>1</v>
      </c>
      <c r="F988" s="169" t="s">
        <v>821</v>
      </c>
      <c r="H988" s="170">
        <v>68.489999999999995</v>
      </c>
      <c r="L988" s="166"/>
      <c r="M988" s="171"/>
      <c r="T988" s="172"/>
      <c r="AT988" s="168" t="s">
        <v>184</v>
      </c>
      <c r="AU988" s="168" t="s">
        <v>95</v>
      </c>
      <c r="AV988" s="167" t="s">
        <v>95</v>
      </c>
      <c r="AW988" s="167" t="s">
        <v>41</v>
      </c>
      <c r="AX988" s="167" t="s">
        <v>85</v>
      </c>
      <c r="AY988" s="168" t="s">
        <v>173</v>
      </c>
    </row>
    <row r="989" spans="2:65" s="167" customFormat="1">
      <c r="B989" s="166"/>
      <c r="D989" s="161" t="s">
        <v>184</v>
      </c>
      <c r="E989" s="168" t="s">
        <v>1</v>
      </c>
      <c r="F989" s="169" t="s">
        <v>822</v>
      </c>
      <c r="H989" s="170">
        <v>-5.4480000000000004</v>
      </c>
      <c r="L989" s="166"/>
      <c r="M989" s="171"/>
      <c r="T989" s="172"/>
      <c r="AT989" s="168" t="s">
        <v>184</v>
      </c>
      <c r="AU989" s="168" t="s">
        <v>95</v>
      </c>
      <c r="AV989" s="167" t="s">
        <v>95</v>
      </c>
      <c r="AW989" s="167" t="s">
        <v>41</v>
      </c>
      <c r="AX989" s="167" t="s">
        <v>85</v>
      </c>
      <c r="AY989" s="168" t="s">
        <v>173</v>
      </c>
    </row>
    <row r="990" spans="2:65" s="167" customFormat="1">
      <c r="B990" s="166"/>
      <c r="D990" s="161" t="s">
        <v>184</v>
      </c>
      <c r="E990" s="168" t="s">
        <v>1</v>
      </c>
      <c r="F990" s="169" t="s">
        <v>823</v>
      </c>
      <c r="H990" s="170">
        <v>-10.106999999999999</v>
      </c>
      <c r="L990" s="166"/>
      <c r="M990" s="171"/>
      <c r="T990" s="172"/>
      <c r="AT990" s="168" t="s">
        <v>184</v>
      </c>
      <c r="AU990" s="168" t="s">
        <v>95</v>
      </c>
      <c r="AV990" s="167" t="s">
        <v>95</v>
      </c>
      <c r="AW990" s="167" t="s">
        <v>41</v>
      </c>
      <c r="AX990" s="167" t="s">
        <v>85</v>
      </c>
      <c r="AY990" s="168" t="s">
        <v>173</v>
      </c>
    </row>
    <row r="991" spans="2:65" s="167" customFormat="1">
      <c r="B991" s="166"/>
      <c r="D991" s="161" t="s">
        <v>184</v>
      </c>
      <c r="E991" s="168" t="s">
        <v>1</v>
      </c>
      <c r="F991" s="169" t="s">
        <v>824</v>
      </c>
      <c r="H991" s="170">
        <v>-0.22</v>
      </c>
      <c r="L991" s="166"/>
      <c r="M991" s="171"/>
      <c r="T991" s="172"/>
      <c r="AT991" s="168" t="s">
        <v>184</v>
      </c>
      <c r="AU991" s="168" t="s">
        <v>95</v>
      </c>
      <c r="AV991" s="167" t="s">
        <v>95</v>
      </c>
      <c r="AW991" s="167" t="s">
        <v>41</v>
      </c>
      <c r="AX991" s="167" t="s">
        <v>85</v>
      </c>
      <c r="AY991" s="168" t="s">
        <v>173</v>
      </c>
    </row>
    <row r="992" spans="2:65" s="167" customFormat="1">
      <c r="B992" s="166"/>
      <c r="D992" s="161" t="s">
        <v>184</v>
      </c>
      <c r="E992" s="168" t="s">
        <v>1</v>
      </c>
      <c r="F992" s="169" t="s">
        <v>825</v>
      </c>
      <c r="H992" s="170">
        <v>-0.96</v>
      </c>
      <c r="L992" s="166"/>
      <c r="M992" s="171"/>
      <c r="T992" s="172"/>
      <c r="AT992" s="168" t="s">
        <v>184</v>
      </c>
      <c r="AU992" s="168" t="s">
        <v>95</v>
      </c>
      <c r="AV992" s="167" t="s">
        <v>95</v>
      </c>
      <c r="AW992" s="167" t="s">
        <v>41</v>
      </c>
      <c r="AX992" s="167" t="s">
        <v>85</v>
      </c>
      <c r="AY992" s="168" t="s">
        <v>173</v>
      </c>
    </row>
    <row r="993" spans="2:65" s="167" customFormat="1">
      <c r="B993" s="166"/>
      <c r="D993" s="161" t="s">
        <v>184</v>
      </c>
      <c r="E993" s="168" t="s">
        <v>1</v>
      </c>
      <c r="F993" s="169" t="s">
        <v>826</v>
      </c>
      <c r="H993" s="170">
        <v>-0.9</v>
      </c>
      <c r="L993" s="166"/>
      <c r="M993" s="171"/>
      <c r="T993" s="172"/>
      <c r="AT993" s="168" t="s">
        <v>184</v>
      </c>
      <c r="AU993" s="168" t="s">
        <v>95</v>
      </c>
      <c r="AV993" s="167" t="s">
        <v>95</v>
      </c>
      <c r="AW993" s="167" t="s">
        <v>41</v>
      </c>
      <c r="AX993" s="167" t="s">
        <v>85</v>
      </c>
      <c r="AY993" s="168" t="s">
        <v>173</v>
      </c>
    </row>
    <row r="994" spans="2:65" s="167" customFormat="1">
      <c r="B994" s="166"/>
      <c r="D994" s="161" t="s">
        <v>184</v>
      </c>
      <c r="E994" s="168" t="s">
        <v>1</v>
      </c>
      <c r="F994" s="169" t="s">
        <v>827</v>
      </c>
      <c r="H994" s="170">
        <v>-0.38</v>
      </c>
      <c r="L994" s="166"/>
      <c r="M994" s="171"/>
      <c r="T994" s="172"/>
      <c r="AT994" s="168" t="s">
        <v>184</v>
      </c>
      <c r="AU994" s="168" t="s">
        <v>95</v>
      </c>
      <c r="AV994" s="167" t="s">
        <v>95</v>
      </c>
      <c r="AW994" s="167" t="s">
        <v>41</v>
      </c>
      <c r="AX994" s="167" t="s">
        <v>85</v>
      </c>
      <c r="AY994" s="168" t="s">
        <v>173</v>
      </c>
    </row>
    <row r="995" spans="2:65" s="167" customFormat="1">
      <c r="B995" s="166"/>
      <c r="D995" s="161" t="s">
        <v>184</v>
      </c>
      <c r="E995" s="168" t="s">
        <v>1</v>
      </c>
      <c r="F995" s="169" t="s">
        <v>828</v>
      </c>
      <c r="H995" s="170">
        <v>-1.284</v>
      </c>
      <c r="L995" s="166"/>
      <c r="M995" s="171"/>
      <c r="T995" s="172"/>
      <c r="AT995" s="168" t="s">
        <v>184</v>
      </c>
      <c r="AU995" s="168" t="s">
        <v>95</v>
      </c>
      <c r="AV995" s="167" t="s">
        <v>95</v>
      </c>
      <c r="AW995" s="167" t="s">
        <v>41</v>
      </c>
      <c r="AX995" s="167" t="s">
        <v>85</v>
      </c>
      <c r="AY995" s="168" t="s">
        <v>173</v>
      </c>
    </row>
    <row r="996" spans="2:65" s="167" customFormat="1">
      <c r="B996" s="166"/>
      <c r="D996" s="161" t="s">
        <v>184</v>
      </c>
      <c r="E996" s="168" t="s">
        <v>1</v>
      </c>
      <c r="F996" s="169" t="s">
        <v>829</v>
      </c>
      <c r="H996" s="170">
        <v>-2.19</v>
      </c>
      <c r="L996" s="166"/>
      <c r="M996" s="171"/>
      <c r="T996" s="172"/>
      <c r="AT996" s="168" t="s">
        <v>184</v>
      </c>
      <c r="AU996" s="168" t="s">
        <v>95</v>
      </c>
      <c r="AV996" s="167" t="s">
        <v>95</v>
      </c>
      <c r="AW996" s="167" t="s">
        <v>41</v>
      </c>
      <c r="AX996" s="167" t="s">
        <v>85</v>
      </c>
      <c r="AY996" s="168" t="s">
        <v>173</v>
      </c>
    </row>
    <row r="997" spans="2:65" s="174" customFormat="1">
      <c r="B997" s="173"/>
      <c r="D997" s="161" t="s">
        <v>184</v>
      </c>
      <c r="E997" s="175" t="s">
        <v>1</v>
      </c>
      <c r="F997" s="176" t="s">
        <v>232</v>
      </c>
      <c r="H997" s="177">
        <v>47.000999999999998</v>
      </c>
      <c r="L997" s="173"/>
      <c r="M997" s="178"/>
      <c r="T997" s="179"/>
      <c r="AT997" s="175" t="s">
        <v>184</v>
      </c>
      <c r="AU997" s="175" t="s">
        <v>95</v>
      </c>
      <c r="AV997" s="174" t="s">
        <v>180</v>
      </c>
      <c r="AW997" s="174" t="s">
        <v>41</v>
      </c>
      <c r="AX997" s="174" t="s">
        <v>93</v>
      </c>
      <c r="AY997" s="175" t="s">
        <v>173</v>
      </c>
    </row>
    <row r="998" spans="2:65" s="35" customFormat="1" ht="49.15" customHeight="1">
      <c r="B998" s="34"/>
      <c r="C998" s="144" t="s">
        <v>835</v>
      </c>
      <c r="D998" s="144" t="s">
        <v>175</v>
      </c>
      <c r="E998" s="145" t="s">
        <v>836</v>
      </c>
      <c r="F998" s="146" t="s">
        <v>837</v>
      </c>
      <c r="G998" s="147" t="s">
        <v>270</v>
      </c>
      <c r="H998" s="148">
        <v>234.47</v>
      </c>
      <c r="I998" s="3"/>
      <c r="J998" s="149">
        <f>ROUND(I998*H998,2)</f>
        <v>0</v>
      </c>
      <c r="K998" s="146" t="s">
        <v>179</v>
      </c>
      <c r="L998" s="34"/>
      <c r="M998" s="150" t="s">
        <v>1</v>
      </c>
      <c r="N998" s="151" t="s">
        <v>50</v>
      </c>
      <c r="P998" s="152">
        <f>O998*H998</f>
        <v>0</v>
      </c>
      <c r="Q998" s="152">
        <v>2.9100000000000001E-2</v>
      </c>
      <c r="R998" s="152">
        <f>Q998*H998</f>
        <v>6.8230770000000005</v>
      </c>
      <c r="S998" s="152">
        <v>0</v>
      </c>
      <c r="T998" s="153">
        <f>S998*H998</f>
        <v>0</v>
      </c>
      <c r="AR998" s="154" t="s">
        <v>180</v>
      </c>
      <c r="AT998" s="154" t="s">
        <v>175</v>
      </c>
      <c r="AU998" s="154" t="s">
        <v>95</v>
      </c>
      <c r="AY998" s="20" t="s">
        <v>173</v>
      </c>
      <c r="BE998" s="155">
        <f>IF(N998="základní",J998,0)</f>
        <v>0</v>
      </c>
      <c r="BF998" s="155">
        <f>IF(N998="snížená",J998,0)</f>
        <v>0</v>
      </c>
      <c r="BG998" s="155">
        <f>IF(N998="zákl. přenesená",J998,0)</f>
        <v>0</v>
      </c>
      <c r="BH998" s="155">
        <f>IF(N998="sníž. přenesená",J998,0)</f>
        <v>0</v>
      </c>
      <c r="BI998" s="155">
        <f>IF(N998="nulová",J998,0)</f>
        <v>0</v>
      </c>
      <c r="BJ998" s="20" t="s">
        <v>93</v>
      </c>
      <c r="BK998" s="155">
        <f>ROUND(I998*H998,2)</f>
        <v>0</v>
      </c>
      <c r="BL998" s="20" t="s">
        <v>180</v>
      </c>
      <c r="BM998" s="154" t="s">
        <v>838</v>
      </c>
    </row>
    <row r="999" spans="2:65" s="35" customFormat="1">
      <c r="B999" s="34"/>
      <c r="D999" s="156" t="s">
        <v>182</v>
      </c>
      <c r="F999" s="157" t="s">
        <v>839</v>
      </c>
      <c r="L999" s="34"/>
      <c r="M999" s="158"/>
      <c r="T999" s="62"/>
      <c r="AT999" s="20" t="s">
        <v>182</v>
      </c>
      <c r="AU999" s="20" t="s">
        <v>95</v>
      </c>
    </row>
    <row r="1000" spans="2:65" s="160" customFormat="1">
      <c r="B1000" s="159"/>
      <c r="D1000" s="161" t="s">
        <v>184</v>
      </c>
      <c r="E1000" s="162" t="s">
        <v>1</v>
      </c>
      <c r="F1000" s="163" t="s">
        <v>499</v>
      </c>
      <c r="H1000" s="162" t="s">
        <v>1</v>
      </c>
      <c r="L1000" s="159"/>
      <c r="M1000" s="164"/>
      <c r="T1000" s="165"/>
      <c r="AT1000" s="162" t="s">
        <v>184</v>
      </c>
      <c r="AU1000" s="162" t="s">
        <v>95</v>
      </c>
      <c r="AV1000" s="160" t="s">
        <v>93</v>
      </c>
      <c r="AW1000" s="160" t="s">
        <v>41</v>
      </c>
      <c r="AX1000" s="160" t="s">
        <v>85</v>
      </c>
      <c r="AY1000" s="162" t="s">
        <v>173</v>
      </c>
    </row>
    <row r="1001" spans="2:65" s="160" customFormat="1">
      <c r="B1001" s="159"/>
      <c r="D1001" s="161" t="s">
        <v>184</v>
      </c>
      <c r="E1001" s="162" t="s">
        <v>1</v>
      </c>
      <c r="F1001" s="163" t="s">
        <v>532</v>
      </c>
      <c r="H1001" s="162" t="s">
        <v>1</v>
      </c>
      <c r="L1001" s="159"/>
      <c r="M1001" s="164"/>
      <c r="T1001" s="165"/>
      <c r="AT1001" s="162" t="s">
        <v>184</v>
      </c>
      <c r="AU1001" s="162" t="s">
        <v>95</v>
      </c>
      <c r="AV1001" s="160" t="s">
        <v>93</v>
      </c>
      <c r="AW1001" s="160" t="s">
        <v>41</v>
      </c>
      <c r="AX1001" s="160" t="s">
        <v>85</v>
      </c>
      <c r="AY1001" s="162" t="s">
        <v>173</v>
      </c>
    </row>
    <row r="1002" spans="2:65" s="167" customFormat="1">
      <c r="B1002" s="166"/>
      <c r="D1002" s="161" t="s">
        <v>184</v>
      </c>
      <c r="E1002" s="168" t="s">
        <v>1</v>
      </c>
      <c r="F1002" s="169" t="s">
        <v>840</v>
      </c>
      <c r="H1002" s="170">
        <v>15.7</v>
      </c>
      <c r="L1002" s="166"/>
      <c r="M1002" s="171"/>
      <c r="T1002" s="172"/>
      <c r="AT1002" s="168" t="s">
        <v>184</v>
      </c>
      <c r="AU1002" s="168" t="s">
        <v>95</v>
      </c>
      <c r="AV1002" s="167" t="s">
        <v>95</v>
      </c>
      <c r="AW1002" s="167" t="s">
        <v>41</v>
      </c>
      <c r="AX1002" s="167" t="s">
        <v>85</v>
      </c>
      <c r="AY1002" s="168" t="s">
        <v>173</v>
      </c>
    </row>
    <row r="1003" spans="2:65" s="160" customFormat="1">
      <c r="B1003" s="159"/>
      <c r="D1003" s="161" t="s">
        <v>184</v>
      </c>
      <c r="E1003" s="162" t="s">
        <v>1</v>
      </c>
      <c r="F1003" s="163" t="s">
        <v>734</v>
      </c>
      <c r="H1003" s="162" t="s">
        <v>1</v>
      </c>
      <c r="L1003" s="159"/>
      <c r="M1003" s="164"/>
      <c r="T1003" s="165"/>
      <c r="AT1003" s="162" t="s">
        <v>184</v>
      </c>
      <c r="AU1003" s="162" t="s">
        <v>95</v>
      </c>
      <c r="AV1003" s="160" t="s">
        <v>93</v>
      </c>
      <c r="AW1003" s="160" t="s">
        <v>41</v>
      </c>
      <c r="AX1003" s="160" t="s">
        <v>85</v>
      </c>
      <c r="AY1003" s="162" t="s">
        <v>173</v>
      </c>
    </row>
    <row r="1004" spans="2:65" s="167" customFormat="1">
      <c r="B1004" s="166"/>
      <c r="D1004" s="161" t="s">
        <v>184</v>
      </c>
      <c r="E1004" s="168" t="s">
        <v>1</v>
      </c>
      <c r="F1004" s="169" t="s">
        <v>841</v>
      </c>
      <c r="H1004" s="170">
        <v>10.6</v>
      </c>
      <c r="L1004" s="166"/>
      <c r="M1004" s="171"/>
      <c r="T1004" s="172"/>
      <c r="AT1004" s="168" t="s">
        <v>184</v>
      </c>
      <c r="AU1004" s="168" t="s">
        <v>95</v>
      </c>
      <c r="AV1004" s="167" t="s">
        <v>95</v>
      </c>
      <c r="AW1004" s="167" t="s">
        <v>41</v>
      </c>
      <c r="AX1004" s="167" t="s">
        <v>85</v>
      </c>
      <c r="AY1004" s="168" t="s">
        <v>173</v>
      </c>
    </row>
    <row r="1005" spans="2:65" s="160" customFormat="1">
      <c r="B1005" s="159"/>
      <c r="D1005" s="161" t="s">
        <v>184</v>
      </c>
      <c r="E1005" s="162" t="s">
        <v>1</v>
      </c>
      <c r="F1005" s="163" t="s">
        <v>571</v>
      </c>
      <c r="H1005" s="162" t="s">
        <v>1</v>
      </c>
      <c r="L1005" s="159"/>
      <c r="M1005" s="164"/>
      <c r="T1005" s="165"/>
      <c r="AT1005" s="162" t="s">
        <v>184</v>
      </c>
      <c r="AU1005" s="162" t="s">
        <v>95</v>
      </c>
      <c r="AV1005" s="160" t="s">
        <v>93</v>
      </c>
      <c r="AW1005" s="160" t="s">
        <v>41</v>
      </c>
      <c r="AX1005" s="160" t="s">
        <v>85</v>
      </c>
      <c r="AY1005" s="162" t="s">
        <v>173</v>
      </c>
    </row>
    <row r="1006" spans="2:65" s="167" customFormat="1">
      <c r="B1006" s="166"/>
      <c r="D1006" s="161" t="s">
        <v>184</v>
      </c>
      <c r="E1006" s="168" t="s">
        <v>1</v>
      </c>
      <c r="F1006" s="169" t="s">
        <v>842</v>
      </c>
      <c r="H1006" s="170">
        <v>5.5</v>
      </c>
      <c r="L1006" s="166"/>
      <c r="M1006" s="171"/>
      <c r="T1006" s="172"/>
      <c r="AT1006" s="168" t="s">
        <v>184</v>
      </c>
      <c r="AU1006" s="168" t="s">
        <v>95</v>
      </c>
      <c r="AV1006" s="167" t="s">
        <v>95</v>
      </c>
      <c r="AW1006" s="167" t="s">
        <v>41</v>
      </c>
      <c r="AX1006" s="167" t="s">
        <v>85</v>
      </c>
      <c r="AY1006" s="168" t="s">
        <v>173</v>
      </c>
    </row>
    <row r="1007" spans="2:65" s="160" customFormat="1">
      <c r="B1007" s="159"/>
      <c r="D1007" s="161" t="s">
        <v>184</v>
      </c>
      <c r="E1007" s="162" t="s">
        <v>1</v>
      </c>
      <c r="F1007" s="163" t="s">
        <v>740</v>
      </c>
      <c r="H1007" s="162" t="s">
        <v>1</v>
      </c>
      <c r="L1007" s="159"/>
      <c r="M1007" s="164"/>
      <c r="T1007" s="165"/>
      <c r="AT1007" s="162" t="s">
        <v>184</v>
      </c>
      <c r="AU1007" s="162" t="s">
        <v>95</v>
      </c>
      <c r="AV1007" s="160" t="s">
        <v>93</v>
      </c>
      <c r="AW1007" s="160" t="s">
        <v>41</v>
      </c>
      <c r="AX1007" s="160" t="s">
        <v>85</v>
      </c>
      <c r="AY1007" s="162" t="s">
        <v>173</v>
      </c>
    </row>
    <row r="1008" spans="2:65" s="167" customFormat="1">
      <c r="B1008" s="166"/>
      <c r="D1008" s="161" t="s">
        <v>184</v>
      </c>
      <c r="E1008" s="168" t="s">
        <v>1</v>
      </c>
      <c r="F1008" s="169" t="s">
        <v>365</v>
      </c>
      <c r="H1008" s="170">
        <v>2</v>
      </c>
      <c r="L1008" s="166"/>
      <c r="M1008" s="171"/>
      <c r="T1008" s="172"/>
      <c r="AT1008" s="168" t="s">
        <v>184</v>
      </c>
      <c r="AU1008" s="168" t="s">
        <v>95</v>
      </c>
      <c r="AV1008" s="167" t="s">
        <v>95</v>
      </c>
      <c r="AW1008" s="167" t="s">
        <v>41</v>
      </c>
      <c r="AX1008" s="167" t="s">
        <v>85</v>
      </c>
      <c r="AY1008" s="168" t="s">
        <v>173</v>
      </c>
    </row>
    <row r="1009" spans="2:51" s="160" customFormat="1">
      <c r="B1009" s="159"/>
      <c r="D1009" s="161" t="s">
        <v>184</v>
      </c>
      <c r="E1009" s="162" t="s">
        <v>1</v>
      </c>
      <c r="F1009" s="163" t="s">
        <v>748</v>
      </c>
      <c r="H1009" s="162" t="s">
        <v>1</v>
      </c>
      <c r="L1009" s="159"/>
      <c r="M1009" s="164"/>
      <c r="T1009" s="165"/>
      <c r="AT1009" s="162" t="s">
        <v>184</v>
      </c>
      <c r="AU1009" s="162" t="s">
        <v>95</v>
      </c>
      <c r="AV1009" s="160" t="s">
        <v>93</v>
      </c>
      <c r="AW1009" s="160" t="s">
        <v>41</v>
      </c>
      <c r="AX1009" s="160" t="s">
        <v>85</v>
      </c>
      <c r="AY1009" s="162" t="s">
        <v>173</v>
      </c>
    </row>
    <row r="1010" spans="2:51" s="167" customFormat="1">
      <c r="B1010" s="166"/>
      <c r="D1010" s="161" t="s">
        <v>184</v>
      </c>
      <c r="E1010" s="168" t="s">
        <v>1</v>
      </c>
      <c r="F1010" s="169" t="s">
        <v>843</v>
      </c>
      <c r="H1010" s="170">
        <v>50.3</v>
      </c>
      <c r="L1010" s="166"/>
      <c r="M1010" s="171"/>
      <c r="T1010" s="172"/>
      <c r="AT1010" s="168" t="s">
        <v>184</v>
      </c>
      <c r="AU1010" s="168" t="s">
        <v>95</v>
      </c>
      <c r="AV1010" s="167" t="s">
        <v>95</v>
      </c>
      <c r="AW1010" s="167" t="s">
        <v>41</v>
      </c>
      <c r="AX1010" s="167" t="s">
        <v>85</v>
      </c>
      <c r="AY1010" s="168" t="s">
        <v>173</v>
      </c>
    </row>
    <row r="1011" spans="2:51" s="181" customFormat="1">
      <c r="B1011" s="180"/>
      <c r="D1011" s="161" t="s">
        <v>184</v>
      </c>
      <c r="E1011" s="182" t="s">
        <v>1</v>
      </c>
      <c r="F1011" s="183" t="s">
        <v>266</v>
      </c>
      <c r="H1011" s="184">
        <v>84.1</v>
      </c>
      <c r="L1011" s="180"/>
      <c r="M1011" s="185"/>
      <c r="T1011" s="186"/>
      <c r="AT1011" s="182" t="s">
        <v>184</v>
      </c>
      <c r="AU1011" s="182" t="s">
        <v>95</v>
      </c>
      <c r="AV1011" s="181" t="s">
        <v>243</v>
      </c>
      <c r="AW1011" s="181" t="s">
        <v>41</v>
      </c>
      <c r="AX1011" s="181" t="s">
        <v>85</v>
      </c>
      <c r="AY1011" s="182" t="s">
        <v>173</v>
      </c>
    </row>
    <row r="1012" spans="2:51" s="160" customFormat="1">
      <c r="B1012" s="159"/>
      <c r="D1012" s="161" t="s">
        <v>184</v>
      </c>
      <c r="E1012" s="162" t="s">
        <v>1</v>
      </c>
      <c r="F1012" s="163" t="s">
        <v>844</v>
      </c>
      <c r="H1012" s="162" t="s">
        <v>1</v>
      </c>
      <c r="L1012" s="159"/>
      <c r="M1012" s="164"/>
      <c r="T1012" s="165"/>
      <c r="AT1012" s="162" t="s">
        <v>184</v>
      </c>
      <c r="AU1012" s="162" t="s">
        <v>95</v>
      </c>
      <c r="AV1012" s="160" t="s">
        <v>93</v>
      </c>
      <c r="AW1012" s="160" t="s">
        <v>41</v>
      </c>
      <c r="AX1012" s="160" t="s">
        <v>85</v>
      </c>
      <c r="AY1012" s="162" t="s">
        <v>173</v>
      </c>
    </row>
    <row r="1013" spans="2:51" s="160" customFormat="1">
      <c r="B1013" s="159"/>
      <c r="D1013" s="161" t="s">
        <v>184</v>
      </c>
      <c r="E1013" s="162" t="s">
        <v>1</v>
      </c>
      <c r="F1013" s="163" t="s">
        <v>778</v>
      </c>
      <c r="H1013" s="162" t="s">
        <v>1</v>
      </c>
      <c r="L1013" s="159"/>
      <c r="M1013" s="164"/>
      <c r="T1013" s="165"/>
      <c r="AT1013" s="162" t="s">
        <v>184</v>
      </c>
      <c r="AU1013" s="162" t="s">
        <v>95</v>
      </c>
      <c r="AV1013" s="160" t="s">
        <v>93</v>
      </c>
      <c r="AW1013" s="160" t="s">
        <v>41</v>
      </c>
      <c r="AX1013" s="160" t="s">
        <v>85</v>
      </c>
      <c r="AY1013" s="162" t="s">
        <v>173</v>
      </c>
    </row>
    <row r="1014" spans="2:51" s="167" customFormat="1">
      <c r="B1014" s="166"/>
      <c r="D1014" s="161" t="s">
        <v>184</v>
      </c>
      <c r="E1014" s="168" t="s">
        <v>1</v>
      </c>
      <c r="F1014" s="169" t="s">
        <v>365</v>
      </c>
      <c r="H1014" s="170">
        <v>2</v>
      </c>
      <c r="L1014" s="166"/>
      <c r="M1014" s="171"/>
      <c r="T1014" s="172"/>
      <c r="AT1014" s="168" t="s">
        <v>184</v>
      </c>
      <c r="AU1014" s="168" t="s">
        <v>95</v>
      </c>
      <c r="AV1014" s="167" t="s">
        <v>95</v>
      </c>
      <c r="AW1014" s="167" t="s">
        <v>41</v>
      </c>
      <c r="AX1014" s="167" t="s">
        <v>85</v>
      </c>
      <c r="AY1014" s="168" t="s">
        <v>173</v>
      </c>
    </row>
    <row r="1015" spans="2:51" s="160" customFormat="1">
      <c r="B1015" s="159"/>
      <c r="D1015" s="161" t="s">
        <v>184</v>
      </c>
      <c r="E1015" s="162" t="s">
        <v>1</v>
      </c>
      <c r="F1015" s="163" t="s">
        <v>785</v>
      </c>
      <c r="H1015" s="162" t="s">
        <v>1</v>
      </c>
      <c r="L1015" s="159"/>
      <c r="M1015" s="164"/>
      <c r="T1015" s="165"/>
      <c r="AT1015" s="162" t="s">
        <v>184</v>
      </c>
      <c r="AU1015" s="162" t="s">
        <v>95</v>
      </c>
      <c r="AV1015" s="160" t="s">
        <v>93</v>
      </c>
      <c r="AW1015" s="160" t="s">
        <v>41</v>
      </c>
      <c r="AX1015" s="160" t="s">
        <v>85</v>
      </c>
      <c r="AY1015" s="162" t="s">
        <v>173</v>
      </c>
    </row>
    <row r="1016" spans="2:51" s="167" customFormat="1">
      <c r="B1016" s="166"/>
      <c r="D1016" s="161" t="s">
        <v>184</v>
      </c>
      <c r="E1016" s="168" t="s">
        <v>1</v>
      </c>
      <c r="F1016" s="169" t="s">
        <v>763</v>
      </c>
      <c r="H1016" s="170">
        <v>2.2999999999999998</v>
      </c>
      <c r="L1016" s="166"/>
      <c r="M1016" s="171"/>
      <c r="T1016" s="172"/>
      <c r="AT1016" s="168" t="s">
        <v>184</v>
      </c>
      <c r="AU1016" s="168" t="s">
        <v>95</v>
      </c>
      <c r="AV1016" s="167" t="s">
        <v>95</v>
      </c>
      <c r="AW1016" s="167" t="s">
        <v>41</v>
      </c>
      <c r="AX1016" s="167" t="s">
        <v>85</v>
      </c>
      <c r="AY1016" s="168" t="s">
        <v>173</v>
      </c>
    </row>
    <row r="1017" spans="2:51" s="160" customFormat="1">
      <c r="B1017" s="159"/>
      <c r="D1017" s="161" t="s">
        <v>184</v>
      </c>
      <c r="E1017" s="162" t="s">
        <v>1</v>
      </c>
      <c r="F1017" s="163" t="s">
        <v>790</v>
      </c>
      <c r="H1017" s="162" t="s">
        <v>1</v>
      </c>
      <c r="L1017" s="159"/>
      <c r="M1017" s="164"/>
      <c r="T1017" s="165"/>
      <c r="AT1017" s="162" t="s">
        <v>184</v>
      </c>
      <c r="AU1017" s="162" t="s">
        <v>95</v>
      </c>
      <c r="AV1017" s="160" t="s">
        <v>93</v>
      </c>
      <c r="AW1017" s="160" t="s">
        <v>41</v>
      </c>
      <c r="AX1017" s="160" t="s">
        <v>85</v>
      </c>
      <c r="AY1017" s="162" t="s">
        <v>173</v>
      </c>
    </row>
    <row r="1018" spans="2:51" s="167" customFormat="1">
      <c r="B1018" s="166"/>
      <c r="D1018" s="161" t="s">
        <v>184</v>
      </c>
      <c r="E1018" s="168" t="s">
        <v>1</v>
      </c>
      <c r="F1018" s="169" t="s">
        <v>845</v>
      </c>
      <c r="H1018" s="170">
        <v>3.3</v>
      </c>
      <c r="L1018" s="166"/>
      <c r="M1018" s="171"/>
      <c r="T1018" s="172"/>
      <c r="AT1018" s="168" t="s">
        <v>184</v>
      </c>
      <c r="AU1018" s="168" t="s">
        <v>95</v>
      </c>
      <c r="AV1018" s="167" t="s">
        <v>95</v>
      </c>
      <c r="AW1018" s="167" t="s">
        <v>41</v>
      </c>
      <c r="AX1018" s="167" t="s">
        <v>85</v>
      </c>
      <c r="AY1018" s="168" t="s">
        <v>173</v>
      </c>
    </row>
    <row r="1019" spans="2:51" s="160" customFormat="1">
      <c r="B1019" s="159"/>
      <c r="D1019" s="161" t="s">
        <v>184</v>
      </c>
      <c r="E1019" s="162" t="s">
        <v>1</v>
      </c>
      <c r="F1019" s="163" t="s">
        <v>791</v>
      </c>
      <c r="H1019" s="162" t="s">
        <v>1</v>
      </c>
      <c r="L1019" s="159"/>
      <c r="M1019" s="164"/>
      <c r="T1019" s="165"/>
      <c r="AT1019" s="162" t="s">
        <v>184</v>
      </c>
      <c r="AU1019" s="162" t="s">
        <v>95</v>
      </c>
      <c r="AV1019" s="160" t="s">
        <v>93</v>
      </c>
      <c r="AW1019" s="160" t="s">
        <v>41</v>
      </c>
      <c r="AX1019" s="160" t="s">
        <v>85</v>
      </c>
      <c r="AY1019" s="162" t="s">
        <v>173</v>
      </c>
    </row>
    <row r="1020" spans="2:51" s="167" customFormat="1">
      <c r="B1020" s="166"/>
      <c r="D1020" s="161" t="s">
        <v>184</v>
      </c>
      <c r="E1020" s="168" t="s">
        <v>1</v>
      </c>
      <c r="F1020" s="169" t="s">
        <v>846</v>
      </c>
      <c r="H1020" s="170">
        <v>11</v>
      </c>
      <c r="L1020" s="166"/>
      <c r="M1020" s="171"/>
      <c r="T1020" s="172"/>
      <c r="AT1020" s="168" t="s">
        <v>184</v>
      </c>
      <c r="AU1020" s="168" t="s">
        <v>95</v>
      </c>
      <c r="AV1020" s="167" t="s">
        <v>95</v>
      </c>
      <c r="AW1020" s="167" t="s">
        <v>41</v>
      </c>
      <c r="AX1020" s="167" t="s">
        <v>85</v>
      </c>
      <c r="AY1020" s="168" t="s">
        <v>173</v>
      </c>
    </row>
    <row r="1021" spans="2:51" s="160" customFormat="1">
      <c r="B1021" s="159"/>
      <c r="D1021" s="161" t="s">
        <v>184</v>
      </c>
      <c r="E1021" s="162" t="s">
        <v>1</v>
      </c>
      <c r="F1021" s="163" t="s">
        <v>793</v>
      </c>
      <c r="H1021" s="162" t="s">
        <v>1</v>
      </c>
      <c r="L1021" s="159"/>
      <c r="M1021" s="164"/>
      <c r="T1021" s="165"/>
      <c r="AT1021" s="162" t="s">
        <v>184</v>
      </c>
      <c r="AU1021" s="162" t="s">
        <v>95</v>
      </c>
      <c r="AV1021" s="160" t="s">
        <v>93</v>
      </c>
      <c r="AW1021" s="160" t="s">
        <v>41</v>
      </c>
      <c r="AX1021" s="160" t="s">
        <v>85</v>
      </c>
      <c r="AY1021" s="162" t="s">
        <v>173</v>
      </c>
    </row>
    <row r="1022" spans="2:51" s="167" customFormat="1">
      <c r="B1022" s="166"/>
      <c r="D1022" s="161" t="s">
        <v>184</v>
      </c>
      <c r="E1022" s="168" t="s">
        <v>1</v>
      </c>
      <c r="F1022" s="169" t="s">
        <v>847</v>
      </c>
      <c r="H1022" s="170">
        <v>16.3</v>
      </c>
      <c r="L1022" s="166"/>
      <c r="M1022" s="171"/>
      <c r="T1022" s="172"/>
      <c r="AT1022" s="168" t="s">
        <v>184</v>
      </c>
      <c r="AU1022" s="168" t="s">
        <v>95</v>
      </c>
      <c r="AV1022" s="167" t="s">
        <v>95</v>
      </c>
      <c r="AW1022" s="167" t="s">
        <v>41</v>
      </c>
      <c r="AX1022" s="167" t="s">
        <v>85</v>
      </c>
      <c r="AY1022" s="168" t="s">
        <v>173</v>
      </c>
    </row>
    <row r="1023" spans="2:51" s="160" customFormat="1">
      <c r="B1023" s="159"/>
      <c r="D1023" s="161" t="s">
        <v>184</v>
      </c>
      <c r="E1023" s="162" t="s">
        <v>1</v>
      </c>
      <c r="F1023" s="163" t="s">
        <v>794</v>
      </c>
      <c r="H1023" s="162" t="s">
        <v>1</v>
      </c>
      <c r="L1023" s="159"/>
      <c r="M1023" s="164"/>
      <c r="T1023" s="165"/>
      <c r="AT1023" s="162" t="s">
        <v>184</v>
      </c>
      <c r="AU1023" s="162" t="s">
        <v>95</v>
      </c>
      <c r="AV1023" s="160" t="s">
        <v>93</v>
      </c>
      <c r="AW1023" s="160" t="s">
        <v>41</v>
      </c>
      <c r="AX1023" s="160" t="s">
        <v>85</v>
      </c>
      <c r="AY1023" s="162" t="s">
        <v>173</v>
      </c>
    </row>
    <row r="1024" spans="2:51" s="167" customFormat="1">
      <c r="B1024" s="166"/>
      <c r="D1024" s="161" t="s">
        <v>184</v>
      </c>
      <c r="E1024" s="168" t="s">
        <v>1</v>
      </c>
      <c r="F1024" s="169" t="s">
        <v>848</v>
      </c>
      <c r="H1024" s="170">
        <v>17.5</v>
      </c>
      <c r="L1024" s="166"/>
      <c r="M1024" s="171"/>
      <c r="T1024" s="172"/>
      <c r="AT1024" s="168" t="s">
        <v>184</v>
      </c>
      <c r="AU1024" s="168" t="s">
        <v>95</v>
      </c>
      <c r="AV1024" s="167" t="s">
        <v>95</v>
      </c>
      <c r="AW1024" s="167" t="s">
        <v>41</v>
      </c>
      <c r="AX1024" s="167" t="s">
        <v>85</v>
      </c>
      <c r="AY1024" s="168" t="s">
        <v>173</v>
      </c>
    </row>
    <row r="1025" spans="2:51" s="160" customFormat="1">
      <c r="B1025" s="159"/>
      <c r="D1025" s="161" t="s">
        <v>184</v>
      </c>
      <c r="E1025" s="162" t="s">
        <v>1</v>
      </c>
      <c r="F1025" s="163" t="s">
        <v>795</v>
      </c>
      <c r="H1025" s="162" t="s">
        <v>1</v>
      </c>
      <c r="L1025" s="159"/>
      <c r="M1025" s="164"/>
      <c r="T1025" s="165"/>
      <c r="AT1025" s="162" t="s">
        <v>184</v>
      </c>
      <c r="AU1025" s="162" t="s">
        <v>95</v>
      </c>
      <c r="AV1025" s="160" t="s">
        <v>93</v>
      </c>
      <c r="AW1025" s="160" t="s">
        <v>41</v>
      </c>
      <c r="AX1025" s="160" t="s">
        <v>85</v>
      </c>
      <c r="AY1025" s="162" t="s">
        <v>173</v>
      </c>
    </row>
    <row r="1026" spans="2:51" s="167" customFormat="1">
      <c r="B1026" s="166"/>
      <c r="D1026" s="161" t="s">
        <v>184</v>
      </c>
      <c r="E1026" s="168" t="s">
        <v>1</v>
      </c>
      <c r="F1026" s="169" t="s">
        <v>849</v>
      </c>
      <c r="H1026" s="170">
        <v>17.100000000000001</v>
      </c>
      <c r="L1026" s="166"/>
      <c r="M1026" s="171"/>
      <c r="T1026" s="172"/>
      <c r="AT1026" s="168" t="s">
        <v>184</v>
      </c>
      <c r="AU1026" s="168" t="s">
        <v>95</v>
      </c>
      <c r="AV1026" s="167" t="s">
        <v>95</v>
      </c>
      <c r="AW1026" s="167" t="s">
        <v>41</v>
      </c>
      <c r="AX1026" s="167" t="s">
        <v>85</v>
      </c>
      <c r="AY1026" s="168" t="s">
        <v>173</v>
      </c>
    </row>
    <row r="1027" spans="2:51" s="160" customFormat="1">
      <c r="B1027" s="159"/>
      <c r="D1027" s="161" t="s">
        <v>184</v>
      </c>
      <c r="E1027" s="162" t="s">
        <v>1</v>
      </c>
      <c r="F1027" s="163" t="s">
        <v>796</v>
      </c>
      <c r="H1027" s="162" t="s">
        <v>1</v>
      </c>
      <c r="L1027" s="159"/>
      <c r="M1027" s="164"/>
      <c r="T1027" s="165"/>
      <c r="AT1027" s="162" t="s">
        <v>184</v>
      </c>
      <c r="AU1027" s="162" t="s">
        <v>95</v>
      </c>
      <c r="AV1027" s="160" t="s">
        <v>93</v>
      </c>
      <c r="AW1027" s="160" t="s">
        <v>41</v>
      </c>
      <c r="AX1027" s="160" t="s">
        <v>85</v>
      </c>
      <c r="AY1027" s="162" t="s">
        <v>173</v>
      </c>
    </row>
    <row r="1028" spans="2:51" s="167" customFormat="1">
      <c r="B1028" s="166"/>
      <c r="D1028" s="161" t="s">
        <v>184</v>
      </c>
      <c r="E1028" s="168" t="s">
        <v>1</v>
      </c>
      <c r="F1028" s="169" t="s">
        <v>850</v>
      </c>
      <c r="H1028" s="170">
        <v>17.899999999999999</v>
      </c>
      <c r="L1028" s="166"/>
      <c r="M1028" s="171"/>
      <c r="T1028" s="172"/>
      <c r="AT1028" s="168" t="s">
        <v>184</v>
      </c>
      <c r="AU1028" s="168" t="s">
        <v>95</v>
      </c>
      <c r="AV1028" s="167" t="s">
        <v>95</v>
      </c>
      <c r="AW1028" s="167" t="s">
        <v>41</v>
      </c>
      <c r="AX1028" s="167" t="s">
        <v>85</v>
      </c>
      <c r="AY1028" s="168" t="s">
        <v>173</v>
      </c>
    </row>
    <row r="1029" spans="2:51" s="181" customFormat="1">
      <c r="B1029" s="180"/>
      <c r="D1029" s="161" t="s">
        <v>184</v>
      </c>
      <c r="E1029" s="182" t="s">
        <v>1</v>
      </c>
      <c r="F1029" s="183" t="s">
        <v>266</v>
      </c>
      <c r="H1029" s="184">
        <v>87.4</v>
      </c>
      <c r="L1029" s="180"/>
      <c r="M1029" s="185"/>
      <c r="T1029" s="186"/>
      <c r="AT1029" s="182" t="s">
        <v>184</v>
      </c>
      <c r="AU1029" s="182" t="s">
        <v>95</v>
      </c>
      <c r="AV1029" s="181" t="s">
        <v>243</v>
      </c>
      <c r="AW1029" s="181" t="s">
        <v>41</v>
      </c>
      <c r="AX1029" s="181" t="s">
        <v>85</v>
      </c>
      <c r="AY1029" s="182" t="s">
        <v>173</v>
      </c>
    </row>
    <row r="1030" spans="2:51" s="160" customFormat="1">
      <c r="B1030" s="159"/>
      <c r="D1030" s="161" t="s">
        <v>184</v>
      </c>
      <c r="E1030" s="162" t="s">
        <v>1</v>
      </c>
      <c r="F1030" s="163" t="s">
        <v>802</v>
      </c>
      <c r="H1030" s="162" t="s">
        <v>1</v>
      </c>
      <c r="L1030" s="159"/>
      <c r="M1030" s="164"/>
      <c r="T1030" s="165"/>
      <c r="AT1030" s="162" t="s">
        <v>184</v>
      </c>
      <c r="AU1030" s="162" t="s">
        <v>95</v>
      </c>
      <c r="AV1030" s="160" t="s">
        <v>93</v>
      </c>
      <c r="AW1030" s="160" t="s">
        <v>41</v>
      </c>
      <c r="AX1030" s="160" t="s">
        <v>85</v>
      </c>
      <c r="AY1030" s="162" t="s">
        <v>173</v>
      </c>
    </row>
    <row r="1031" spans="2:51" s="160" customFormat="1">
      <c r="B1031" s="159"/>
      <c r="D1031" s="161" t="s">
        <v>184</v>
      </c>
      <c r="E1031" s="162" t="s">
        <v>1</v>
      </c>
      <c r="F1031" s="163" t="s">
        <v>743</v>
      </c>
      <c r="H1031" s="162" t="s">
        <v>1</v>
      </c>
      <c r="L1031" s="159"/>
      <c r="M1031" s="164"/>
      <c r="T1031" s="165"/>
      <c r="AT1031" s="162" t="s">
        <v>184</v>
      </c>
      <c r="AU1031" s="162" t="s">
        <v>95</v>
      </c>
      <c r="AV1031" s="160" t="s">
        <v>93</v>
      </c>
      <c r="AW1031" s="160" t="s">
        <v>41</v>
      </c>
      <c r="AX1031" s="160" t="s">
        <v>85</v>
      </c>
      <c r="AY1031" s="162" t="s">
        <v>173</v>
      </c>
    </row>
    <row r="1032" spans="2:51" s="167" customFormat="1">
      <c r="B1032" s="166"/>
      <c r="D1032" s="161" t="s">
        <v>184</v>
      </c>
      <c r="E1032" s="168" t="s">
        <v>1</v>
      </c>
      <c r="F1032" s="169" t="s">
        <v>851</v>
      </c>
      <c r="H1032" s="170">
        <v>25.27</v>
      </c>
      <c r="L1032" s="166"/>
      <c r="M1032" s="171"/>
      <c r="T1032" s="172"/>
      <c r="AT1032" s="168" t="s">
        <v>184</v>
      </c>
      <c r="AU1032" s="168" t="s">
        <v>95</v>
      </c>
      <c r="AV1032" s="167" t="s">
        <v>95</v>
      </c>
      <c r="AW1032" s="167" t="s">
        <v>41</v>
      </c>
      <c r="AX1032" s="167" t="s">
        <v>85</v>
      </c>
      <c r="AY1032" s="168" t="s">
        <v>173</v>
      </c>
    </row>
    <row r="1033" spans="2:51" s="160" customFormat="1">
      <c r="B1033" s="159"/>
      <c r="D1033" s="161" t="s">
        <v>184</v>
      </c>
      <c r="E1033" s="162" t="s">
        <v>1</v>
      </c>
      <c r="F1033" s="163" t="s">
        <v>423</v>
      </c>
      <c r="H1033" s="162" t="s">
        <v>1</v>
      </c>
      <c r="L1033" s="159"/>
      <c r="M1033" s="164"/>
      <c r="T1033" s="165"/>
      <c r="AT1033" s="162" t="s">
        <v>184</v>
      </c>
      <c r="AU1033" s="162" t="s">
        <v>95</v>
      </c>
      <c r="AV1033" s="160" t="s">
        <v>93</v>
      </c>
      <c r="AW1033" s="160" t="s">
        <v>41</v>
      </c>
      <c r="AX1033" s="160" t="s">
        <v>85</v>
      </c>
      <c r="AY1033" s="162" t="s">
        <v>173</v>
      </c>
    </row>
    <row r="1034" spans="2:51" s="167" customFormat="1">
      <c r="B1034" s="166"/>
      <c r="D1034" s="161" t="s">
        <v>184</v>
      </c>
      <c r="E1034" s="168" t="s">
        <v>1</v>
      </c>
      <c r="F1034" s="169" t="s">
        <v>852</v>
      </c>
      <c r="H1034" s="170">
        <v>4.9000000000000004</v>
      </c>
      <c r="L1034" s="166"/>
      <c r="M1034" s="171"/>
      <c r="T1034" s="172"/>
      <c r="AT1034" s="168" t="s">
        <v>184</v>
      </c>
      <c r="AU1034" s="168" t="s">
        <v>95</v>
      </c>
      <c r="AV1034" s="167" t="s">
        <v>95</v>
      </c>
      <c r="AW1034" s="167" t="s">
        <v>41</v>
      </c>
      <c r="AX1034" s="167" t="s">
        <v>85</v>
      </c>
      <c r="AY1034" s="168" t="s">
        <v>173</v>
      </c>
    </row>
    <row r="1035" spans="2:51" s="160" customFormat="1">
      <c r="B1035" s="159"/>
      <c r="D1035" s="161" t="s">
        <v>184</v>
      </c>
      <c r="E1035" s="162" t="s">
        <v>1</v>
      </c>
      <c r="F1035" s="163" t="s">
        <v>761</v>
      </c>
      <c r="H1035" s="162" t="s">
        <v>1</v>
      </c>
      <c r="L1035" s="159"/>
      <c r="M1035" s="164"/>
      <c r="T1035" s="165"/>
      <c r="AT1035" s="162" t="s">
        <v>184</v>
      </c>
      <c r="AU1035" s="162" t="s">
        <v>95</v>
      </c>
      <c r="AV1035" s="160" t="s">
        <v>93</v>
      </c>
      <c r="AW1035" s="160" t="s">
        <v>41</v>
      </c>
      <c r="AX1035" s="160" t="s">
        <v>85</v>
      </c>
      <c r="AY1035" s="162" t="s">
        <v>173</v>
      </c>
    </row>
    <row r="1036" spans="2:51" s="167" customFormat="1">
      <c r="B1036" s="166"/>
      <c r="D1036" s="161" t="s">
        <v>184</v>
      </c>
      <c r="E1036" s="168" t="s">
        <v>1</v>
      </c>
      <c r="F1036" s="169" t="s">
        <v>853</v>
      </c>
      <c r="H1036" s="170">
        <v>3.5</v>
      </c>
      <c r="L1036" s="166"/>
      <c r="M1036" s="171"/>
      <c r="T1036" s="172"/>
      <c r="AT1036" s="168" t="s">
        <v>184</v>
      </c>
      <c r="AU1036" s="168" t="s">
        <v>95</v>
      </c>
      <c r="AV1036" s="167" t="s">
        <v>95</v>
      </c>
      <c r="AW1036" s="167" t="s">
        <v>41</v>
      </c>
      <c r="AX1036" s="167" t="s">
        <v>85</v>
      </c>
      <c r="AY1036" s="168" t="s">
        <v>173</v>
      </c>
    </row>
    <row r="1037" spans="2:51" s="160" customFormat="1">
      <c r="B1037" s="159"/>
      <c r="D1037" s="161" t="s">
        <v>184</v>
      </c>
      <c r="E1037" s="162" t="s">
        <v>1</v>
      </c>
      <c r="F1037" s="163" t="s">
        <v>609</v>
      </c>
      <c r="H1037" s="162" t="s">
        <v>1</v>
      </c>
      <c r="L1037" s="159"/>
      <c r="M1037" s="164"/>
      <c r="T1037" s="165"/>
      <c r="AT1037" s="162" t="s">
        <v>184</v>
      </c>
      <c r="AU1037" s="162" t="s">
        <v>95</v>
      </c>
      <c r="AV1037" s="160" t="s">
        <v>93</v>
      </c>
      <c r="AW1037" s="160" t="s">
        <v>41</v>
      </c>
      <c r="AX1037" s="160" t="s">
        <v>85</v>
      </c>
      <c r="AY1037" s="162" t="s">
        <v>173</v>
      </c>
    </row>
    <row r="1038" spans="2:51" s="167" customFormat="1">
      <c r="B1038" s="166"/>
      <c r="D1038" s="161" t="s">
        <v>184</v>
      </c>
      <c r="E1038" s="168" t="s">
        <v>1</v>
      </c>
      <c r="F1038" s="169" t="s">
        <v>854</v>
      </c>
      <c r="H1038" s="170">
        <v>2.4</v>
      </c>
      <c r="L1038" s="166"/>
      <c r="M1038" s="171"/>
      <c r="T1038" s="172"/>
      <c r="AT1038" s="168" t="s">
        <v>184</v>
      </c>
      <c r="AU1038" s="168" t="s">
        <v>95</v>
      </c>
      <c r="AV1038" s="167" t="s">
        <v>95</v>
      </c>
      <c r="AW1038" s="167" t="s">
        <v>41</v>
      </c>
      <c r="AX1038" s="167" t="s">
        <v>85</v>
      </c>
      <c r="AY1038" s="168" t="s">
        <v>173</v>
      </c>
    </row>
    <row r="1039" spans="2:51" s="160" customFormat="1">
      <c r="B1039" s="159"/>
      <c r="D1039" s="161" t="s">
        <v>184</v>
      </c>
      <c r="E1039" s="162" t="s">
        <v>1</v>
      </c>
      <c r="F1039" s="163" t="s">
        <v>611</v>
      </c>
      <c r="H1039" s="162" t="s">
        <v>1</v>
      </c>
      <c r="L1039" s="159"/>
      <c r="M1039" s="164"/>
      <c r="T1039" s="165"/>
      <c r="AT1039" s="162" t="s">
        <v>184</v>
      </c>
      <c r="AU1039" s="162" t="s">
        <v>95</v>
      </c>
      <c r="AV1039" s="160" t="s">
        <v>93</v>
      </c>
      <c r="AW1039" s="160" t="s">
        <v>41</v>
      </c>
      <c r="AX1039" s="160" t="s">
        <v>85</v>
      </c>
      <c r="AY1039" s="162" t="s">
        <v>173</v>
      </c>
    </row>
    <row r="1040" spans="2:51" s="167" customFormat="1">
      <c r="B1040" s="166"/>
      <c r="D1040" s="161" t="s">
        <v>184</v>
      </c>
      <c r="E1040" s="168" t="s">
        <v>1</v>
      </c>
      <c r="F1040" s="169" t="s">
        <v>855</v>
      </c>
      <c r="H1040" s="170">
        <v>1.8</v>
      </c>
      <c r="L1040" s="166"/>
      <c r="M1040" s="171"/>
      <c r="T1040" s="172"/>
      <c r="AT1040" s="168" t="s">
        <v>184</v>
      </c>
      <c r="AU1040" s="168" t="s">
        <v>95</v>
      </c>
      <c r="AV1040" s="167" t="s">
        <v>95</v>
      </c>
      <c r="AW1040" s="167" t="s">
        <v>41</v>
      </c>
      <c r="AX1040" s="167" t="s">
        <v>85</v>
      </c>
      <c r="AY1040" s="168" t="s">
        <v>173</v>
      </c>
    </row>
    <row r="1041" spans="2:65" s="160" customFormat="1">
      <c r="B1041" s="159"/>
      <c r="D1041" s="161" t="s">
        <v>184</v>
      </c>
      <c r="E1041" s="162" t="s">
        <v>1</v>
      </c>
      <c r="F1041" s="163" t="s">
        <v>764</v>
      </c>
      <c r="H1041" s="162" t="s">
        <v>1</v>
      </c>
      <c r="L1041" s="159"/>
      <c r="M1041" s="164"/>
      <c r="T1041" s="165"/>
      <c r="AT1041" s="162" t="s">
        <v>184</v>
      </c>
      <c r="AU1041" s="162" t="s">
        <v>95</v>
      </c>
      <c r="AV1041" s="160" t="s">
        <v>93</v>
      </c>
      <c r="AW1041" s="160" t="s">
        <v>41</v>
      </c>
      <c r="AX1041" s="160" t="s">
        <v>85</v>
      </c>
      <c r="AY1041" s="162" t="s">
        <v>173</v>
      </c>
    </row>
    <row r="1042" spans="2:65" s="167" customFormat="1">
      <c r="B1042" s="166"/>
      <c r="D1042" s="161" t="s">
        <v>184</v>
      </c>
      <c r="E1042" s="168" t="s">
        <v>1</v>
      </c>
      <c r="F1042" s="169" t="s">
        <v>856</v>
      </c>
      <c r="H1042" s="170">
        <v>7.2</v>
      </c>
      <c r="L1042" s="166"/>
      <c r="M1042" s="171"/>
      <c r="T1042" s="172"/>
      <c r="AT1042" s="168" t="s">
        <v>184</v>
      </c>
      <c r="AU1042" s="168" t="s">
        <v>95</v>
      </c>
      <c r="AV1042" s="167" t="s">
        <v>95</v>
      </c>
      <c r="AW1042" s="167" t="s">
        <v>41</v>
      </c>
      <c r="AX1042" s="167" t="s">
        <v>85</v>
      </c>
      <c r="AY1042" s="168" t="s">
        <v>173</v>
      </c>
    </row>
    <row r="1043" spans="2:65" s="160" customFormat="1">
      <c r="B1043" s="159"/>
      <c r="D1043" s="161" t="s">
        <v>184</v>
      </c>
      <c r="E1043" s="162" t="s">
        <v>1</v>
      </c>
      <c r="F1043" s="163" t="s">
        <v>769</v>
      </c>
      <c r="H1043" s="162" t="s">
        <v>1</v>
      </c>
      <c r="L1043" s="159"/>
      <c r="M1043" s="164"/>
      <c r="T1043" s="165"/>
      <c r="AT1043" s="162" t="s">
        <v>184</v>
      </c>
      <c r="AU1043" s="162" t="s">
        <v>95</v>
      </c>
      <c r="AV1043" s="160" t="s">
        <v>93</v>
      </c>
      <c r="AW1043" s="160" t="s">
        <v>41</v>
      </c>
      <c r="AX1043" s="160" t="s">
        <v>85</v>
      </c>
      <c r="AY1043" s="162" t="s">
        <v>173</v>
      </c>
    </row>
    <row r="1044" spans="2:65" s="167" customFormat="1">
      <c r="B1044" s="166"/>
      <c r="D1044" s="161" t="s">
        <v>184</v>
      </c>
      <c r="E1044" s="168" t="s">
        <v>1</v>
      </c>
      <c r="F1044" s="169" t="s">
        <v>857</v>
      </c>
      <c r="H1044" s="170">
        <v>2.1</v>
      </c>
      <c r="L1044" s="166"/>
      <c r="M1044" s="171"/>
      <c r="T1044" s="172"/>
      <c r="AT1044" s="168" t="s">
        <v>184</v>
      </c>
      <c r="AU1044" s="168" t="s">
        <v>95</v>
      </c>
      <c r="AV1044" s="167" t="s">
        <v>95</v>
      </c>
      <c r="AW1044" s="167" t="s">
        <v>41</v>
      </c>
      <c r="AX1044" s="167" t="s">
        <v>85</v>
      </c>
      <c r="AY1044" s="168" t="s">
        <v>173</v>
      </c>
    </row>
    <row r="1045" spans="2:65" s="160" customFormat="1">
      <c r="B1045" s="159"/>
      <c r="D1045" s="161" t="s">
        <v>184</v>
      </c>
      <c r="E1045" s="162" t="s">
        <v>1</v>
      </c>
      <c r="F1045" s="163" t="s">
        <v>426</v>
      </c>
      <c r="H1045" s="162" t="s">
        <v>1</v>
      </c>
      <c r="L1045" s="159"/>
      <c r="M1045" s="164"/>
      <c r="T1045" s="165"/>
      <c r="AT1045" s="162" t="s">
        <v>184</v>
      </c>
      <c r="AU1045" s="162" t="s">
        <v>95</v>
      </c>
      <c r="AV1045" s="160" t="s">
        <v>93</v>
      </c>
      <c r="AW1045" s="160" t="s">
        <v>41</v>
      </c>
      <c r="AX1045" s="160" t="s">
        <v>85</v>
      </c>
      <c r="AY1045" s="162" t="s">
        <v>173</v>
      </c>
    </row>
    <row r="1046" spans="2:65" s="167" customFormat="1">
      <c r="B1046" s="166"/>
      <c r="D1046" s="161" t="s">
        <v>184</v>
      </c>
      <c r="E1046" s="168" t="s">
        <v>1</v>
      </c>
      <c r="F1046" s="169" t="s">
        <v>782</v>
      </c>
      <c r="H1046" s="170">
        <v>2.8</v>
      </c>
      <c r="L1046" s="166"/>
      <c r="M1046" s="171"/>
      <c r="T1046" s="172"/>
      <c r="AT1046" s="168" t="s">
        <v>184</v>
      </c>
      <c r="AU1046" s="168" t="s">
        <v>95</v>
      </c>
      <c r="AV1046" s="167" t="s">
        <v>95</v>
      </c>
      <c r="AW1046" s="167" t="s">
        <v>41</v>
      </c>
      <c r="AX1046" s="167" t="s">
        <v>85</v>
      </c>
      <c r="AY1046" s="168" t="s">
        <v>173</v>
      </c>
    </row>
    <row r="1047" spans="2:65" s="160" customFormat="1">
      <c r="B1047" s="159"/>
      <c r="D1047" s="161" t="s">
        <v>184</v>
      </c>
      <c r="E1047" s="162" t="s">
        <v>1</v>
      </c>
      <c r="F1047" s="163" t="s">
        <v>602</v>
      </c>
      <c r="H1047" s="162" t="s">
        <v>1</v>
      </c>
      <c r="L1047" s="159"/>
      <c r="M1047" s="164"/>
      <c r="T1047" s="165"/>
      <c r="AT1047" s="162" t="s">
        <v>184</v>
      </c>
      <c r="AU1047" s="162" t="s">
        <v>95</v>
      </c>
      <c r="AV1047" s="160" t="s">
        <v>93</v>
      </c>
      <c r="AW1047" s="160" t="s">
        <v>41</v>
      </c>
      <c r="AX1047" s="160" t="s">
        <v>85</v>
      </c>
      <c r="AY1047" s="162" t="s">
        <v>173</v>
      </c>
    </row>
    <row r="1048" spans="2:65" s="167" customFormat="1">
      <c r="B1048" s="166"/>
      <c r="D1048" s="161" t="s">
        <v>184</v>
      </c>
      <c r="E1048" s="168" t="s">
        <v>1</v>
      </c>
      <c r="F1048" s="169" t="s">
        <v>858</v>
      </c>
      <c r="H1048" s="170">
        <v>3</v>
      </c>
      <c r="L1048" s="166"/>
      <c r="M1048" s="171"/>
      <c r="T1048" s="172"/>
      <c r="AT1048" s="168" t="s">
        <v>184</v>
      </c>
      <c r="AU1048" s="168" t="s">
        <v>95</v>
      </c>
      <c r="AV1048" s="167" t="s">
        <v>95</v>
      </c>
      <c r="AW1048" s="167" t="s">
        <v>41</v>
      </c>
      <c r="AX1048" s="167" t="s">
        <v>85</v>
      </c>
      <c r="AY1048" s="168" t="s">
        <v>173</v>
      </c>
    </row>
    <row r="1049" spans="2:65" s="160" customFormat="1">
      <c r="B1049" s="159"/>
      <c r="D1049" s="161" t="s">
        <v>184</v>
      </c>
      <c r="E1049" s="162" t="s">
        <v>1</v>
      </c>
      <c r="F1049" s="163" t="s">
        <v>614</v>
      </c>
      <c r="H1049" s="162" t="s">
        <v>1</v>
      </c>
      <c r="L1049" s="159"/>
      <c r="M1049" s="164"/>
      <c r="T1049" s="165"/>
      <c r="AT1049" s="162" t="s">
        <v>184</v>
      </c>
      <c r="AU1049" s="162" t="s">
        <v>95</v>
      </c>
      <c r="AV1049" s="160" t="s">
        <v>93</v>
      </c>
      <c r="AW1049" s="160" t="s">
        <v>41</v>
      </c>
      <c r="AX1049" s="160" t="s">
        <v>85</v>
      </c>
      <c r="AY1049" s="162" t="s">
        <v>173</v>
      </c>
    </row>
    <row r="1050" spans="2:65" s="167" customFormat="1">
      <c r="B1050" s="166"/>
      <c r="D1050" s="161" t="s">
        <v>184</v>
      </c>
      <c r="E1050" s="168" t="s">
        <v>1</v>
      </c>
      <c r="F1050" s="169" t="s">
        <v>859</v>
      </c>
      <c r="H1050" s="170">
        <v>6.7</v>
      </c>
      <c r="L1050" s="166"/>
      <c r="M1050" s="171"/>
      <c r="T1050" s="172"/>
      <c r="AT1050" s="168" t="s">
        <v>184</v>
      </c>
      <c r="AU1050" s="168" t="s">
        <v>95</v>
      </c>
      <c r="AV1050" s="167" t="s">
        <v>95</v>
      </c>
      <c r="AW1050" s="167" t="s">
        <v>41</v>
      </c>
      <c r="AX1050" s="167" t="s">
        <v>85</v>
      </c>
      <c r="AY1050" s="168" t="s">
        <v>173</v>
      </c>
    </row>
    <row r="1051" spans="2:65" s="167" customFormat="1">
      <c r="B1051" s="166"/>
      <c r="D1051" s="161" t="s">
        <v>184</v>
      </c>
      <c r="E1051" s="168" t="s">
        <v>1</v>
      </c>
      <c r="F1051" s="169" t="s">
        <v>845</v>
      </c>
      <c r="H1051" s="170">
        <v>3.3</v>
      </c>
      <c r="L1051" s="166"/>
      <c r="M1051" s="171"/>
      <c r="T1051" s="172"/>
      <c r="AT1051" s="168" t="s">
        <v>184</v>
      </c>
      <c r="AU1051" s="168" t="s">
        <v>95</v>
      </c>
      <c r="AV1051" s="167" t="s">
        <v>95</v>
      </c>
      <c r="AW1051" s="167" t="s">
        <v>41</v>
      </c>
      <c r="AX1051" s="167" t="s">
        <v>85</v>
      </c>
      <c r="AY1051" s="168" t="s">
        <v>173</v>
      </c>
    </row>
    <row r="1052" spans="2:65" s="181" customFormat="1">
      <c r="B1052" s="180"/>
      <c r="D1052" s="161" t="s">
        <v>184</v>
      </c>
      <c r="E1052" s="182" t="s">
        <v>1</v>
      </c>
      <c r="F1052" s="183" t="s">
        <v>266</v>
      </c>
      <c r="H1052" s="184">
        <v>62.97</v>
      </c>
      <c r="L1052" s="180"/>
      <c r="M1052" s="185"/>
      <c r="T1052" s="186"/>
      <c r="AT1052" s="182" t="s">
        <v>184</v>
      </c>
      <c r="AU1052" s="182" t="s">
        <v>95</v>
      </c>
      <c r="AV1052" s="181" t="s">
        <v>243</v>
      </c>
      <c r="AW1052" s="181" t="s">
        <v>41</v>
      </c>
      <c r="AX1052" s="181" t="s">
        <v>85</v>
      </c>
      <c r="AY1052" s="182" t="s">
        <v>173</v>
      </c>
    </row>
    <row r="1053" spans="2:65" s="174" customFormat="1">
      <c r="B1053" s="173"/>
      <c r="D1053" s="161" t="s">
        <v>184</v>
      </c>
      <c r="E1053" s="175" t="s">
        <v>1</v>
      </c>
      <c r="F1053" s="176" t="s">
        <v>232</v>
      </c>
      <c r="H1053" s="177">
        <v>234.47</v>
      </c>
      <c r="L1053" s="173"/>
      <c r="M1053" s="178"/>
      <c r="T1053" s="179"/>
      <c r="AT1053" s="175" t="s">
        <v>184</v>
      </c>
      <c r="AU1053" s="175" t="s">
        <v>95</v>
      </c>
      <c r="AV1053" s="174" t="s">
        <v>180</v>
      </c>
      <c r="AW1053" s="174" t="s">
        <v>41</v>
      </c>
      <c r="AX1053" s="174" t="s">
        <v>93</v>
      </c>
      <c r="AY1053" s="175" t="s">
        <v>173</v>
      </c>
    </row>
    <row r="1054" spans="2:65" s="35" customFormat="1" ht="44.25" customHeight="1">
      <c r="B1054" s="34"/>
      <c r="C1054" s="144" t="s">
        <v>860</v>
      </c>
      <c r="D1054" s="144" t="s">
        <v>175</v>
      </c>
      <c r="E1054" s="145" t="s">
        <v>861</v>
      </c>
      <c r="F1054" s="146" t="s">
        <v>862</v>
      </c>
      <c r="G1054" s="147" t="s">
        <v>270</v>
      </c>
      <c r="H1054" s="148">
        <v>234.47</v>
      </c>
      <c r="I1054" s="3"/>
      <c r="J1054" s="149">
        <f>ROUND(I1054*H1054,2)</f>
        <v>0</v>
      </c>
      <c r="K1054" s="146" t="s">
        <v>1</v>
      </c>
      <c r="L1054" s="34"/>
      <c r="M1054" s="150" t="s">
        <v>1</v>
      </c>
      <c r="N1054" s="151" t="s">
        <v>50</v>
      </c>
      <c r="P1054" s="152">
        <f>O1054*H1054</f>
        <v>0</v>
      </c>
      <c r="Q1054" s="152">
        <v>4.6999999999999999E-4</v>
      </c>
      <c r="R1054" s="152">
        <f>Q1054*H1054</f>
        <v>0.11020089999999999</v>
      </c>
      <c r="S1054" s="152">
        <v>0</v>
      </c>
      <c r="T1054" s="153">
        <f>S1054*H1054</f>
        <v>0</v>
      </c>
      <c r="AR1054" s="154" t="s">
        <v>180</v>
      </c>
      <c r="AT1054" s="154" t="s">
        <v>175</v>
      </c>
      <c r="AU1054" s="154" t="s">
        <v>95</v>
      </c>
      <c r="AY1054" s="20" t="s">
        <v>173</v>
      </c>
      <c r="BE1054" s="155">
        <f>IF(N1054="základní",J1054,0)</f>
        <v>0</v>
      </c>
      <c r="BF1054" s="155">
        <f>IF(N1054="snížená",J1054,0)</f>
        <v>0</v>
      </c>
      <c r="BG1054" s="155">
        <f>IF(N1054="zákl. přenesená",J1054,0)</f>
        <v>0</v>
      </c>
      <c r="BH1054" s="155">
        <f>IF(N1054="sníž. přenesená",J1054,0)</f>
        <v>0</v>
      </c>
      <c r="BI1054" s="155">
        <f>IF(N1054="nulová",J1054,0)</f>
        <v>0</v>
      </c>
      <c r="BJ1054" s="20" t="s">
        <v>93</v>
      </c>
      <c r="BK1054" s="155">
        <f>ROUND(I1054*H1054,2)</f>
        <v>0</v>
      </c>
      <c r="BL1054" s="20" t="s">
        <v>180</v>
      </c>
      <c r="BM1054" s="154" t="s">
        <v>863</v>
      </c>
    </row>
    <row r="1055" spans="2:65" s="160" customFormat="1">
      <c r="B1055" s="159"/>
      <c r="D1055" s="161" t="s">
        <v>184</v>
      </c>
      <c r="E1055" s="162" t="s">
        <v>1</v>
      </c>
      <c r="F1055" s="163" t="s">
        <v>499</v>
      </c>
      <c r="H1055" s="162" t="s">
        <v>1</v>
      </c>
      <c r="L1055" s="159"/>
      <c r="M1055" s="164"/>
      <c r="T1055" s="165"/>
      <c r="AT1055" s="162" t="s">
        <v>184</v>
      </c>
      <c r="AU1055" s="162" t="s">
        <v>95</v>
      </c>
      <c r="AV1055" s="160" t="s">
        <v>93</v>
      </c>
      <c r="AW1055" s="160" t="s">
        <v>41</v>
      </c>
      <c r="AX1055" s="160" t="s">
        <v>85</v>
      </c>
      <c r="AY1055" s="162" t="s">
        <v>173</v>
      </c>
    </row>
    <row r="1056" spans="2:65" s="160" customFormat="1">
      <c r="B1056" s="159"/>
      <c r="D1056" s="161" t="s">
        <v>184</v>
      </c>
      <c r="E1056" s="162" t="s">
        <v>1</v>
      </c>
      <c r="F1056" s="163" t="s">
        <v>532</v>
      </c>
      <c r="H1056" s="162" t="s">
        <v>1</v>
      </c>
      <c r="L1056" s="159"/>
      <c r="M1056" s="164"/>
      <c r="T1056" s="165"/>
      <c r="AT1056" s="162" t="s">
        <v>184</v>
      </c>
      <c r="AU1056" s="162" t="s">
        <v>95</v>
      </c>
      <c r="AV1056" s="160" t="s">
        <v>93</v>
      </c>
      <c r="AW1056" s="160" t="s">
        <v>41</v>
      </c>
      <c r="AX1056" s="160" t="s">
        <v>85</v>
      </c>
      <c r="AY1056" s="162" t="s">
        <v>173</v>
      </c>
    </row>
    <row r="1057" spans="2:51" s="167" customFormat="1">
      <c r="B1057" s="166"/>
      <c r="D1057" s="161" t="s">
        <v>184</v>
      </c>
      <c r="E1057" s="168" t="s">
        <v>1</v>
      </c>
      <c r="F1057" s="169" t="s">
        <v>840</v>
      </c>
      <c r="H1057" s="170">
        <v>15.7</v>
      </c>
      <c r="L1057" s="166"/>
      <c r="M1057" s="171"/>
      <c r="T1057" s="172"/>
      <c r="AT1057" s="168" t="s">
        <v>184</v>
      </c>
      <c r="AU1057" s="168" t="s">
        <v>95</v>
      </c>
      <c r="AV1057" s="167" t="s">
        <v>95</v>
      </c>
      <c r="AW1057" s="167" t="s">
        <v>41</v>
      </c>
      <c r="AX1057" s="167" t="s">
        <v>85</v>
      </c>
      <c r="AY1057" s="168" t="s">
        <v>173</v>
      </c>
    </row>
    <row r="1058" spans="2:51" s="160" customFormat="1">
      <c r="B1058" s="159"/>
      <c r="D1058" s="161" t="s">
        <v>184</v>
      </c>
      <c r="E1058" s="162" t="s">
        <v>1</v>
      </c>
      <c r="F1058" s="163" t="s">
        <v>734</v>
      </c>
      <c r="H1058" s="162" t="s">
        <v>1</v>
      </c>
      <c r="L1058" s="159"/>
      <c r="M1058" s="164"/>
      <c r="T1058" s="165"/>
      <c r="AT1058" s="162" t="s">
        <v>184</v>
      </c>
      <c r="AU1058" s="162" t="s">
        <v>95</v>
      </c>
      <c r="AV1058" s="160" t="s">
        <v>93</v>
      </c>
      <c r="AW1058" s="160" t="s">
        <v>41</v>
      </c>
      <c r="AX1058" s="160" t="s">
        <v>85</v>
      </c>
      <c r="AY1058" s="162" t="s">
        <v>173</v>
      </c>
    </row>
    <row r="1059" spans="2:51" s="167" customFormat="1">
      <c r="B1059" s="166"/>
      <c r="D1059" s="161" t="s">
        <v>184</v>
      </c>
      <c r="E1059" s="168" t="s">
        <v>1</v>
      </c>
      <c r="F1059" s="169" t="s">
        <v>841</v>
      </c>
      <c r="H1059" s="170">
        <v>10.6</v>
      </c>
      <c r="L1059" s="166"/>
      <c r="M1059" s="171"/>
      <c r="T1059" s="172"/>
      <c r="AT1059" s="168" t="s">
        <v>184</v>
      </c>
      <c r="AU1059" s="168" t="s">
        <v>95</v>
      </c>
      <c r="AV1059" s="167" t="s">
        <v>95</v>
      </c>
      <c r="AW1059" s="167" t="s">
        <v>41</v>
      </c>
      <c r="AX1059" s="167" t="s">
        <v>85</v>
      </c>
      <c r="AY1059" s="168" t="s">
        <v>173</v>
      </c>
    </row>
    <row r="1060" spans="2:51" s="160" customFormat="1">
      <c r="B1060" s="159"/>
      <c r="D1060" s="161" t="s">
        <v>184</v>
      </c>
      <c r="E1060" s="162" t="s">
        <v>1</v>
      </c>
      <c r="F1060" s="163" t="s">
        <v>571</v>
      </c>
      <c r="H1060" s="162" t="s">
        <v>1</v>
      </c>
      <c r="L1060" s="159"/>
      <c r="M1060" s="164"/>
      <c r="T1060" s="165"/>
      <c r="AT1060" s="162" t="s">
        <v>184</v>
      </c>
      <c r="AU1060" s="162" t="s">
        <v>95</v>
      </c>
      <c r="AV1060" s="160" t="s">
        <v>93</v>
      </c>
      <c r="AW1060" s="160" t="s">
        <v>41</v>
      </c>
      <c r="AX1060" s="160" t="s">
        <v>85</v>
      </c>
      <c r="AY1060" s="162" t="s">
        <v>173</v>
      </c>
    </row>
    <row r="1061" spans="2:51" s="167" customFormat="1">
      <c r="B1061" s="166"/>
      <c r="D1061" s="161" t="s">
        <v>184</v>
      </c>
      <c r="E1061" s="168" t="s">
        <v>1</v>
      </c>
      <c r="F1061" s="169" t="s">
        <v>842</v>
      </c>
      <c r="H1061" s="170">
        <v>5.5</v>
      </c>
      <c r="L1061" s="166"/>
      <c r="M1061" s="171"/>
      <c r="T1061" s="172"/>
      <c r="AT1061" s="168" t="s">
        <v>184</v>
      </c>
      <c r="AU1061" s="168" t="s">
        <v>95</v>
      </c>
      <c r="AV1061" s="167" t="s">
        <v>95</v>
      </c>
      <c r="AW1061" s="167" t="s">
        <v>41</v>
      </c>
      <c r="AX1061" s="167" t="s">
        <v>85</v>
      </c>
      <c r="AY1061" s="168" t="s">
        <v>173</v>
      </c>
    </row>
    <row r="1062" spans="2:51" s="160" customFormat="1">
      <c r="B1062" s="159"/>
      <c r="D1062" s="161" t="s">
        <v>184</v>
      </c>
      <c r="E1062" s="162" t="s">
        <v>1</v>
      </c>
      <c r="F1062" s="163" t="s">
        <v>740</v>
      </c>
      <c r="H1062" s="162" t="s">
        <v>1</v>
      </c>
      <c r="L1062" s="159"/>
      <c r="M1062" s="164"/>
      <c r="T1062" s="165"/>
      <c r="AT1062" s="162" t="s">
        <v>184</v>
      </c>
      <c r="AU1062" s="162" t="s">
        <v>95</v>
      </c>
      <c r="AV1062" s="160" t="s">
        <v>93</v>
      </c>
      <c r="AW1062" s="160" t="s">
        <v>41</v>
      </c>
      <c r="AX1062" s="160" t="s">
        <v>85</v>
      </c>
      <c r="AY1062" s="162" t="s">
        <v>173</v>
      </c>
    </row>
    <row r="1063" spans="2:51" s="167" customFormat="1">
      <c r="B1063" s="166"/>
      <c r="D1063" s="161" t="s">
        <v>184</v>
      </c>
      <c r="E1063" s="168" t="s">
        <v>1</v>
      </c>
      <c r="F1063" s="169" t="s">
        <v>365</v>
      </c>
      <c r="H1063" s="170">
        <v>2</v>
      </c>
      <c r="L1063" s="166"/>
      <c r="M1063" s="171"/>
      <c r="T1063" s="172"/>
      <c r="AT1063" s="168" t="s">
        <v>184</v>
      </c>
      <c r="AU1063" s="168" t="s">
        <v>95</v>
      </c>
      <c r="AV1063" s="167" t="s">
        <v>95</v>
      </c>
      <c r="AW1063" s="167" t="s">
        <v>41</v>
      </c>
      <c r="AX1063" s="167" t="s">
        <v>85</v>
      </c>
      <c r="AY1063" s="168" t="s">
        <v>173</v>
      </c>
    </row>
    <row r="1064" spans="2:51" s="160" customFormat="1">
      <c r="B1064" s="159"/>
      <c r="D1064" s="161" t="s">
        <v>184</v>
      </c>
      <c r="E1064" s="162" t="s">
        <v>1</v>
      </c>
      <c r="F1064" s="163" t="s">
        <v>748</v>
      </c>
      <c r="H1064" s="162" t="s">
        <v>1</v>
      </c>
      <c r="L1064" s="159"/>
      <c r="M1064" s="164"/>
      <c r="T1064" s="165"/>
      <c r="AT1064" s="162" t="s">
        <v>184</v>
      </c>
      <c r="AU1064" s="162" t="s">
        <v>95</v>
      </c>
      <c r="AV1064" s="160" t="s">
        <v>93</v>
      </c>
      <c r="AW1064" s="160" t="s">
        <v>41</v>
      </c>
      <c r="AX1064" s="160" t="s">
        <v>85</v>
      </c>
      <c r="AY1064" s="162" t="s">
        <v>173</v>
      </c>
    </row>
    <row r="1065" spans="2:51" s="167" customFormat="1">
      <c r="B1065" s="166"/>
      <c r="D1065" s="161" t="s">
        <v>184</v>
      </c>
      <c r="E1065" s="168" t="s">
        <v>1</v>
      </c>
      <c r="F1065" s="169" t="s">
        <v>843</v>
      </c>
      <c r="H1065" s="170">
        <v>50.3</v>
      </c>
      <c r="L1065" s="166"/>
      <c r="M1065" s="171"/>
      <c r="T1065" s="172"/>
      <c r="AT1065" s="168" t="s">
        <v>184</v>
      </c>
      <c r="AU1065" s="168" t="s">
        <v>95</v>
      </c>
      <c r="AV1065" s="167" t="s">
        <v>95</v>
      </c>
      <c r="AW1065" s="167" t="s">
        <v>41</v>
      </c>
      <c r="AX1065" s="167" t="s">
        <v>85</v>
      </c>
      <c r="AY1065" s="168" t="s">
        <v>173</v>
      </c>
    </row>
    <row r="1066" spans="2:51" s="181" customFormat="1">
      <c r="B1066" s="180"/>
      <c r="D1066" s="161" t="s">
        <v>184</v>
      </c>
      <c r="E1066" s="182" t="s">
        <v>1</v>
      </c>
      <c r="F1066" s="183" t="s">
        <v>266</v>
      </c>
      <c r="H1066" s="184">
        <v>84.1</v>
      </c>
      <c r="L1066" s="180"/>
      <c r="M1066" s="185"/>
      <c r="T1066" s="186"/>
      <c r="AT1066" s="182" t="s">
        <v>184</v>
      </c>
      <c r="AU1066" s="182" t="s">
        <v>95</v>
      </c>
      <c r="AV1066" s="181" t="s">
        <v>243</v>
      </c>
      <c r="AW1066" s="181" t="s">
        <v>41</v>
      </c>
      <c r="AX1066" s="181" t="s">
        <v>85</v>
      </c>
      <c r="AY1066" s="182" t="s">
        <v>173</v>
      </c>
    </row>
    <row r="1067" spans="2:51" s="160" customFormat="1">
      <c r="B1067" s="159"/>
      <c r="D1067" s="161" t="s">
        <v>184</v>
      </c>
      <c r="E1067" s="162" t="s">
        <v>1</v>
      </c>
      <c r="F1067" s="163" t="s">
        <v>844</v>
      </c>
      <c r="H1067" s="162" t="s">
        <v>1</v>
      </c>
      <c r="L1067" s="159"/>
      <c r="M1067" s="164"/>
      <c r="T1067" s="165"/>
      <c r="AT1067" s="162" t="s">
        <v>184</v>
      </c>
      <c r="AU1067" s="162" t="s">
        <v>95</v>
      </c>
      <c r="AV1067" s="160" t="s">
        <v>93</v>
      </c>
      <c r="AW1067" s="160" t="s">
        <v>41</v>
      </c>
      <c r="AX1067" s="160" t="s">
        <v>85</v>
      </c>
      <c r="AY1067" s="162" t="s">
        <v>173</v>
      </c>
    </row>
    <row r="1068" spans="2:51" s="160" customFormat="1">
      <c r="B1068" s="159"/>
      <c r="D1068" s="161" t="s">
        <v>184</v>
      </c>
      <c r="E1068" s="162" t="s">
        <v>1</v>
      </c>
      <c r="F1068" s="163" t="s">
        <v>778</v>
      </c>
      <c r="H1068" s="162" t="s">
        <v>1</v>
      </c>
      <c r="L1068" s="159"/>
      <c r="M1068" s="164"/>
      <c r="T1068" s="165"/>
      <c r="AT1068" s="162" t="s">
        <v>184</v>
      </c>
      <c r="AU1068" s="162" t="s">
        <v>95</v>
      </c>
      <c r="AV1068" s="160" t="s">
        <v>93</v>
      </c>
      <c r="AW1068" s="160" t="s">
        <v>41</v>
      </c>
      <c r="AX1068" s="160" t="s">
        <v>85</v>
      </c>
      <c r="AY1068" s="162" t="s">
        <v>173</v>
      </c>
    </row>
    <row r="1069" spans="2:51" s="167" customFormat="1">
      <c r="B1069" s="166"/>
      <c r="D1069" s="161" t="s">
        <v>184</v>
      </c>
      <c r="E1069" s="168" t="s">
        <v>1</v>
      </c>
      <c r="F1069" s="169" t="s">
        <v>365</v>
      </c>
      <c r="H1069" s="170">
        <v>2</v>
      </c>
      <c r="L1069" s="166"/>
      <c r="M1069" s="171"/>
      <c r="T1069" s="172"/>
      <c r="AT1069" s="168" t="s">
        <v>184</v>
      </c>
      <c r="AU1069" s="168" t="s">
        <v>95</v>
      </c>
      <c r="AV1069" s="167" t="s">
        <v>95</v>
      </c>
      <c r="AW1069" s="167" t="s">
        <v>41</v>
      </c>
      <c r="AX1069" s="167" t="s">
        <v>85</v>
      </c>
      <c r="AY1069" s="168" t="s">
        <v>173</v>
      </c>
    </row>
    <row r="1070" spans="2:51" s="160" customFormat="1">
      <c r="B1070" s="159"/>
      <c r="D1070" s="161" t="s">
        <v>184</v>
      </c>
      <c r="E1070" s="162" t="s">
        <v>1</v>
      </c>
      <c r="F1070" s="163" t="s">
        <v>785</v>
      </c>
      <c r="H1070" s="162" t="s">
        <v>1</v>
      </c>
      <c r="L1070" s="159"/>
      <c r="M1070" s="164"/>
      <c r="T1070" s="165"/>
      <c r="AT1070" s="162" t="s">
        <v>184</v>
      </c>
      <c r="AU1070" s="162" t="s">
        <v>95</v>
      </c>
      <c r="AV1070" s="160" t="s">
        <v>93</v>
      </c>
      <c r="AW1070" s="160" t="s">
        <v>41</v>
      </c>
      <c r="AX1070" s="160" t="s">
        <v>85</v>
      </c>
      <c r="AY1070" s="162" t="s">
        <v>173</v>
      </c>
    </row>
    <row r="1071" spans="2:51" s="167" customFormat="1">
      <c r="B1071" s="166"/>
      <c r="D1071" s="161" t="s">
        <v>184</v>
      </c>
      <c r="E1071" s="168" t="s">
        <v>1</v>
      </c>
      <c r="F1071" s="169" t="s">
        <v>763</v>
      </c>
      <c r="H1071" s="170">
        <v>2.2999999999999998</v>
      </c>
      <c r="L1071" s="166"/>
      <c r="M1071" s="171"/>
      <c r="T1071" s="172"/>
      <c r="AT1071" s="168" t="s">
        <v>184</v>
      </c>
      <c r="AU1071" s="168" t="s">
        <v>95</v>
      </c>
      <c r="AV1071" s="167" t="s">
        <v>95</v>
      </c>
      <c r="AW1071" s="167" t="s">
        <v>41</v>
      </c>
      <c r="AX1071" s="167" t="s">
        <v>85</v>
      </c>
      <c r="AY1071" s="168" t="s">
        <v>173</v>
      </c>
    </row>
    <row r="1072" spans="2:51" s="160" customFormat="1">
      <c r="B1072" s="159"/>
      <c r="D1072" s="161" t="s">
        <v>184</v>
      </c>
      <c r="E1072" s="162" t="s">
        <v>1</v>
      </c>
      <c r="F1072" s="163" t="s">
        <v>790</v>
      </c>
      <c r="H1072" s="162" t="s">
        <v>1</v>
      </c>
      <c r="L1072" s="159"/>
      <c r="M1072" s="164"/>
      <c r="T1072" s="165"/>
      <c r="AT1072" s="162" t="s">
        <v>184</v>
      </c>
      <c r="AU1072" s="162" t="s">
        <v>95</v>
      </c>
      <c r="AV1072" s="160" t="s">
        <v>93</v>
      </c>
      <c r="AW1072" s="160" t="s">
        <v>41</v>
      </c>
      <c r="AX1072" s="160" t="s">
        <v>85</v>
      </c>
      <c r="AY1072" s="162" t="s">
        <v>173</v>
      </c>
    </row>
    <row r="1073" spans="2:51" s="167" customFormat="1">
      <c r="B1073" s="166"/>
      <c r="D1073" s="161" t="s">
        <v>184</v>
      </c>
      <c r="E1073" s="168" t="s">
        <v>1</v>
      </c>
      <c r="F1073" s="169" t="s">
        <v>845</v>
      </c>
      <c r="H1073" s="170">
        <v>3.3</v>
      </c>
      <c r="L1073" s="166"/>
      <c r="M1073" s="171"/>
      <c r="T1073" s="172"/>
      <c r="AT1073" s="168" t="s">
        <v>184</v>
      </c>
      <c r="AU1073" s="168" t="s">
        <v>95</v>
      </c>
      <c r="AV1073" s="167" t="s">
        <v>95</v>
      </c>
      <c r="AW1073" s="167" t="s">
        <v>41</v>
      </c>
      <c r="AX1073" s="167" t="s">
        <v>85</v>
      </c>
      <c r="AY1073" s="168" t="s">
        <v>173</v>
      </c>
    </row>
    <row r="1074" spans="2:51" s="160" customFormat="1">
      <c r="B1074" s="159"/>
      <c r="D1074" s="161" t="s">
        <v>184</v>
      </c>
      <c r="E1074" s="162" t="s">
        <v>1</v>
      </c>
      <c r="F1074" s="163" t="s">
        <v>791</v>
      </c>
      <c r="H1074" s="162" t="s">
        <v>1</v>
      </c>
      <c r="L1074" s="159"/>
      <c r="M1074" s="164"/>
      <c r="T1074" s="165"/>
      <c r="AT1074" s="162" t="s">
        <v>184</v>
      </c>
      <c r="AU1074" s="162" t="s">
        <v>95</v>
      </c>
      <c r="AV1074" s="160" t="s">
        <v>93</v>
      </c>
      <c r="AW1074" s="160" t="s">
        <v>41</v>
      </c>
      <c r="AX1074" s="160" t="s">
        <v>85</v>
      </c>
      <c r="AY1074" s="162" t="s">
        <v>173</v>
      </c>
    </row>
    <row r="1075" spans="2:51" s="167" customFormat="1">
      <c r="B1075" s="166"/>
      <c r="D1075" s="161" t="s">
        <v>184</v>
      </c>
      <c r="E1075" s="168" t="s">
        <v>1</v>
      </c>
      <c r="F1075" s="169" t="s">
        <v>846</v>
      </c>
      <c r="H1075" s="170">
        <v>11</v>
      </c>
      <c r="L1075" s="166"/>
      <c r="M1075" s="171"/>
      <c r="T1075" s="172"/>
      <c r="AT1075" s="168" t="s">
        <v>184</v>
      </c>
      <c r="AU1075" s="168" t="s">
        <v>95</v>
      </c>
      <c r="AV1075" s="167" t="s">
        <v>95</v>
      </c>
      <c r="AW1075" s="167" t="s">
        <v>41</v>
      </c>
      <c r="AX1075" s="167" t="s">
        <v>85</v>
      </c>
      <c r="AY1075" s="168" t="s">
        <v>173</v>
      </c>
    </row>
    <row r="1076" spans="2:51" s="160" customFormat="1">
      <c r="B1076" s="159"/>
      <c r="D1076" s="161" t="s">
        <v>184</v>
      </c>
      <c r="E1076" s="162" t="s">
        <v>1</v>
      </c>
      <c r="F1076" s="163" t="s">
        <v>793</v>
      </c>
      <c r="H1076" s="162" t="s">
        <v>1</v>
      </c>
      <c r="L1076" s="159"/>
      <c r="M1076" s="164"/>
      <c r="T1076" s="165"/>
      <c r="AT1076" s="162" t="s">
        <v>184</v>
      </c>
      <c r="AU1076" s="162" t="s">
        <v>95</v>
      </c>
      <c r="AV1076" s="160" t="s">
        <v>93</v>
      </c>
      <c r="AW1076" s="160" t="s">
        <v>41</v>
      </c>
      <c r="AX1076" s="160" t="s">
        <v>85</v>
      </c>
      <c r="AY1076" s="162" t="s">
        <v>173</v>
      </c>
    </row>
    <row r="1077" spans="2:51" s="167" customFormat="1">
      <c r="B1077" s="166"/>
      <c r="D1077" s="161" t="s">
        <v>184</v>
      </c>
      <c r="E1077" s="168" t="s">
        <v>1</v>
      </c>
      <c r="F1077" s="169" t="s">
        <v>847</v>
      </c>
      <c r="H1077" s="170">
        <v>16.3</v>
      </c>
      <c r="L1077" s="166"/>
      <c r="M1077" s="171"/>
      <c r="T1077" s="172"/>
      <c r="AT1077" s="168" t="s">
        <v>184</v>
      </c>
      <c r="AU1077" s="168" t="s">
        <v>95</v>
      </c>
      <c r="AV1077" s="167" t="s">
        <v>95</v>
      </c>
      <c r="AW1077" s="167" t="s">
        <v>41</v>
      </c>
      <c r="AX1077" s="167" t="s">
        <v>85</v>
      </c>
      <c r="AY1077" s="168" t="s">
        <v>173</v>
      </c>
    </row>
    <row r="1078" spans="2:51" s="160" customFormat="1">
      <c r="B1078" s="159"/>
      <c r="D1078" s="161" t="s">
        <v>184</v>
      </c>
      <c r="E1078" s="162" t="s">
        <v>1</v>
      </c>
      <c r="F1078" s="163" t="s">
        <v>794</v>
      </c>
      <c r="H1078" s="162" t="s">
        <v>1</v>
      </c>
      <c r="L1078" s="159"/>
      <c r="M1078" s="164"/>
      <c r="T1078" s="165"/>
      <c r="AT1078" s="162" t="s">
        <v>184</v>
      </c>
      <c r="AU1078" s="162" t="s">
        <v>95</v>
      </c>
      <c r="AV1078" s="160" t="s">
        <v>93</v>
      </c>
      <c r="AW1078" s="160" t="s">
        <v>41</v>
      </c>
      <c r="AX1078" s="160" t="s">
        <v>85</v>
      </c>
      <c r="AY1078" s="162" t="s">
        <v>173</v>
      </c>
    </row>
    <row r="1079" spans="2:51" s="167" customFormat="1">
      <c r="B1079" s="166"/>
      <c r="D1079" s="161" t="s">
        <v>184</v>
      </c>
      <c r="E1079" s="168" t="s">
        <v>1</v>
      </c>
      <c r="F1079" s="169" t="s">
        <v>848</v>
      </c>
      <c r="H1079" s="170">
        <v>17.5</v>
      </c>
      <c r="L1079" s="166"/>
      <c r="M1079" s="171"/>
      <c r="T1079" s="172"/>
      <c r="AT1079" s="168" t="s">
        <v>184</v>
      </c>
      <c r="AU1079" s="168" t="s">
        <v>95</v>
      </c>
      <c r="AV1079" s="167" t="s">
        <v>95</v>
      </c>
      <c r="AW1079" s="167" t="s">
        <v>41</v>
      </c>
      <c r="AX1079" s="167" t="s">
        <v>85</v>
      </c>
      <c r="AY1079" s="168" t="s">
        <v>173</v>
      </c>
    </row>
    <row r="1080" spans="2:51" s="160" customFormat="1">
      <c r="B1080" s="159"/>
      <c r="D1080" s="161" t="s">
        <v>184</v>
      </c>
      <c r="E1080" s="162" t="s">
        <v>1</v>
      </c>
      <c r="F1080" s="163" t="s">
        <v>795</v>
      </c>
      <c r="H1080" s="162" t="s">
        <v>1</v>
      </c>
      <c r="L1080" s="159"/>
      <c r="M1080" s="164"/>
      <c r="T1080" s="165"/>
      <c r="AT1080" s="162" t="s">
        <v>184</v>
      </c>
      <c r="AU1080" s="162" t="s">
        <v>95</v>
      </c>
      <c r="AV1080" s="160" t="s">
        <v>93</v>
      </c>
      <c r="AW1080" s="160" t="s">
        <v>41</v>
      </c>
      <c r="AX1080" s="160" t="s">
        <v>85</v>
      </c>
      <c r="AY1080" s="162" t="s">
        <v>173</v>
      </c>
    </row>
    <row r="1081" spans="2:51" s="167" customFormat="1">
      <c r="B1081" s="166"/>
      <c r="D1081" s="161" t="s">
        <v>184</v>
      </c>
      <c r="E1081" s="168" t="s">
        <v>1</v>
      </c>
      <c r="F1081" s="169" t="s">
        <v>849</v>
      </c>
      <c r="H1081" s="170">
        <v>17.100000000000001</v>
      </c>
      <c r="L1081" s="166"/>
      <c r="M1081" s="171"/>
      <c r="T1081" s="172"/>
      <c r="AT1081" s="168" t="s">
        <v>184</v>
      </c>
      <c r="AU1081" s="168" t="s">
        <v>95</v>
      </c>
      <c r="AV1081" s="167" t="s">
        <v>95</v>
      </c>
      <c r="AW1081" s="167" t="s">
        <v>41</v>
      </c>
      <c r="AX1081" s="167" t="s">
        <v>85</v>
      </c>
      <c r="AY1081" s="168" t="s">
        <v>173</v>
      </c>
    </row>
    <row r="1082" spans="2:51" s="160" customFormat="1">
      <c r="B1082" s="159"/>
      <c r="D1082" s="161" t="s">
        <v>184</v>
      </c>
      <c r="E1082" s="162" t="s">
        <v>1</v>
      </c>
      <c r="F1082" s="163" t="s">
        <v>796</v>
      </c>
      <c r="H1082" s="162" t="s">
        <v>1</v>
      </c>
      <c r="L1082" s="159"/>
      <c r="M1082" s="164"/>
      <c r="T1082" s="165"/>
      <c r="AT1082" s="162" t="s">
        <v>184</v>
      </c>
      <c r="AU1082" s="162" t="s">
        <v>95</v>
      </c>
      <c r="AV1082" s="160" t="s">
        <v>93</v>
      </c>
      <c r="AW1082" s="160" t="s">
        <v>41</v>
      </c>
      <c r="AX1082" s="160" t="s">
        <v>85</v>
      </c>
      <c r="AY1082" s="162" t="s">
        <v>173</v>
      </c>
    </row>
    <row r="1083" spans="2:51" s="167" customFormat="1">
      <c r="B1083" s="166"/>
      <c r="D1083" s="161" t="s">
        <v>184</v>
      </c>
      <c r="E1083" s="168" t="s">
        <v>1</v>
      </c>
      <c r="F1083" s="169" t="s">
        <v>850</v>
      </c>
      <c r="H1083" s="170">
        <v>17.899999999999999</v>
      </c>
      <c r="L1083" s="166"/>
      <c r="M1083" s="171"/>
      <c r="T1083" s="172"/>
      <c r="AT1083" s="168" t="s">
        <v>184</v>
      </c>
      <c r="AU1083" s="168" t="s">
        <v>95</v>
      </c>
      <c r="AV1083" s="167" t="s">
        <v>95</v>
      </c>
      <c r="AW1083" s="167" t="s">
        <v>41</v>
      </c>
      <c r="AX1083" s="167" t="s">
        <v>85</v>
      </c>
      <c r="AY1083" s="168" t="s">
        <v>173</v>
      </c>
    </row>
    <row r="1084" spans="2:51" s="181" customFormat="1">
      <c r="B1084" s="180"/>
      <c r="D1084" s="161" t="s">
        <v>184</v>
      </c>
      <c r="E1084" s="182" t="s">
        <v>1</v>
      </c>
      <c r="F1084" s="183" t="s">
        <v>266</v>
      </c>
      <c r="H1084" s="184">
        <v>87.4</v>
      </c>
      <c r="L1084" s="180"/>
      <c r="M1084" s="185"/>
      <c r="T1084" s="186"/>
      <c r="AT1084" s="182" t="s">
        <v>184</v>
      </c>
      <c r="AU1084" s="182" t="s">
        <v>95</v>
      </c>
      <c r="AV1084" s="181" t="s">
        <v>243</v>
      </c>
      <c r="AW1084" s="181" t="s">
        <v>41</v>
      </c>
      <c r="AX1084" s="181" t="s">
        <v>85</v>
      </c>
      <c r="AY1084" s="182" t="s">
        <v>173</v>
      </c>
    </row>
    <row r="1085" spans="2:51" s="160" customFormat="1">
      <c r="B1085" s="159"/>
      <c r="D1085" s="161" t="s">
        <v>184</v>
      </c>
      <c r="E1085" s="162" t="s">
        <v>1</v>
      </c>
      <c r="F1085" s="163" t="s">
        <v>802</v>
      </c>
      <c r="H1085" s="162" t="s">
        <v>1</v>
      </c>
      <c r="L1085" s="159"/>
      <c r="M1085" s="164"/>
      <c r="T1085" s="165"/>
      <c r="AT1085" s="162" t="s">
        <v>184</v>
      </c>
      <c r="AU1085" s="162" t="s">
        <v>95</v>
      </c>
      <c r="AV1085" s="160" t="s">
        <v>93</v>
      </c>
      <c r="AW1085" s="160" t="s">
        <v>41</v>
      </c>
      <c r="AX1085" s="160" t="s">
        <v>85</v>
      </c>
      <c r="AY1085" s="162" t="s">
        <v>173</v>
      </c>
    </row>
    <row r="1086" spans="2:51" s="160" customFormat="1">
      <c r="B1086" s="159"/>
      <c r="D1086" s="161" t="s">
        <v>184</v>
      </c>
      <c r="E1086" s="162" t="s">
        <v>1</v>
      </c>
      <c r="F1086" s="163" t="s">
        <v>743</v>
      </c>
      <c r="H1086" s="162" t="s">
        <v>1</v>
      </c>
      <c r="L1086" s="159"/>
      <c r="M1086" s="164"/>
      <c r="T1086" s="165"/>
      <c r="AT1086" s="162" t="s">
        <v>184</v>
      </c>
      <c r="AU1086" s="162" t="s">
        <v>95</v>
      </c>
      <c r="AV1086" s="160" t="s">
        <v>93</v>
      </c>
      <c r="AW1086" s="160" t="s">
        <v>41</v>
      </c>
      <c r="AX1086" s="160" t="s">
        <v>85</v>
      </c>
      <c r="AY1086" s="162" t="s">
        <v>173</v>
      </c>
    </row>
    <row r="1087" spans="2:51" s="167" customFormat="1">
      <c r="B1087" s="166"/>
      <c r="D1087" s="161" t="s">
        <v>184</v>
      </c>
      <c r="E1087" s="168" t="s">
        <v>1</v>
      </c>
      <c r="F1087" s="169" t="s">
        <v>851</v>
      </c>
      <c r="H1087" s="170">
        <v>25.27</v>
      </c>
      <c r="L1087" s="166"/>
      <c r="M1087" s="171"/>
      <c r="T1087" s="172"/>
      <c r="AT1087" s="168" t="s">
        <v>184</v>
      </c>
      <c r="AU1087" s="168" t="s">
        <v>95</v>
      </c>
      <c r="AV1087" s="167" t="s">
        <v>95</v>
      </c>
      <c r="AW1087" s="167" t="s">
        <v>41</v>
      </c>
      <c r="AX1087" s="167" t="s">
        <v>85</v>
      </c>
      <c r="AY1087" s="168" t="s">
        <v>173</v>
      </c>
    </row>
    <row r="1088" spans="2:51" s="160" customFormat="1">
      <c r="B1088" s="159"/>
      <c r="D1088" s="161" t="s">
        <v>184</v>
      </c>
      <c r="E1088" s="162" t="s">
        <v>1</v>
      </c>
      <c r="F1088" s="163" t="s">
        <v>423</v>
      </c>
      <c r="H1088" s="162" t="s">
        <v>1</v>
      </c>
      <c r="L1088" s="159"/>
      <c r="M1088" s="164"/>
      <c r="T1088" s="165"/>
      <c r="AT1088" s="162" t="s">
        <v>184</v>
      </c>
      <c r="AU1088" s="162" t="s">
        <v>95</v>
      </c>
      <c r="AV1088" s="160" t="s">
        <v>93</v>
      </c>
      <c r="AW1088" s="160" t="s">
        <v>41</v>
      </c>
      <c r="AX1088" s="160" t="s">
        <v>85</v>
      </c>
      <c r="AY1088" s="162" t="s">
        <v>173</v>
      </c>
    </row>
    <row r="1089" spans="2:51" s="167" customFormat="1">
      <c r="B1089" s="166"/>
      <c r="D1089" s="161" t="s">
        <v>184</v>
      </c>
      <c r="E1089" s="168" t="s">
        <v>1</v>
      </c>
      <c r="F1089" s="169" t="s">
        <v>852</v>
      </c>
      <c r="H1089" s="170">
        <v>4.9000000000000004</v>
      </c>
      <c r="L1089" s="166"/>
      <c r="M1089" s="171"/>
      <c r="T1089" s="172"/>
      <c r="AT1089" s="168" t="s">
        <v>184</v>
      </c>
      <c r="AU1089" s="168" t="s">
        <v>95</v>
      </c>
      <c r="AV1089" s="167" t="s">
        <v>95</v>
      </c>
      <c r="AW1089" s="167" t="s">
        <v>41</v>
      </c>
      <c r="AX1089" s="167" t="s">
        <v>85</v>
      </c>
      <c r="AY1089" s="168" t="s">
        <v>173</v>
      </c>
    </row>
    <row r="1090" spans="2:51" s="160" customFormat="1">
      <c r="B1090" s="159"/>
      <c r="D1090" s="161" t="s">
        <v>184</v>
      </c>
      <c r="E1090" s="162" t="s">
        <v>1</v>
      </c>
      <c r="F1090" s="163" t="s">
        <v>761</v>
      </c>
      <c r="H1090" s="162" t="s">
        <v>1</v>
      </c>
      <c r="L1090" s="159"/>
      <c r="M1090" s="164"/>
      <c r="T1090" s="165"/>
      <c r="AT1090" s="162" t="s">
        <v>184</v>
      </c>
      <c r="AU1090" s="162" t="s">
        <v>95</v>
      </c>
      <c r="AV1090" s="160" t="s">
        <v>93</v>
      </c>
      <c r="AW1090" s="160" t="s">
        <v>41</v>
      </c>
      <c r="AX1090" s="160" t="s">
        <v>85</v>
      </c>
      <c r="AY1090" s="162" t="s">
        <v>173</v>
      </c>
    </row>
    <row r="1091" spans="2:51" s="167" customFormat="1">
      <c r="B1091" s="166"/>
      <c r="D1091" s="161" t="s">
        <v>184</v>
      </c>
      <c r="E1091" s="168" t="s">
        <v>1</v>
      </c>
      <c r="F1091" s="169" t="s">
        <v>853</v>
      </c>
      <c r="H1091" s="170">
        <v>3.5</v>
      </c>
      <c r="L1091" s="166"/>
      <c r="M1091" s="171"/>
      <c r="T1091" s="172"/>
      <c r="AT1091" s="168" t="s">
        <v>184</v>
      </c>
      <c r="AU1091" s="168" t="s">
        <v>95</v>
      </c>
      <c r="AV1091" s="167" t="s">
        <v>95</v>
      </c>
      <c r="AW1091" s="167" t="s">
        <v>41</v>
      </c>
      <c r="AX1091" s="167" t="s">
        <v>85</v>
      </c>
      <c r="AY1091" s="168" t="s">
        <v>173</v>
      </c>
    </row>
    <row r="1092" spans="2:51" s="160" customFormat="1">
      <c r="B1092" s="159"/>
      <c r="D1092" s="161" t="s">
        <v>184</v>
      </c>
      <c r="E1092" s="162" t="s">
        <v>1</v>
      </c>
      <c r="F1092" s="163" t="s">
        <v>609</v>
      </c>
      <c r="H1092" s="162" t="s">
        <v>1</v>
      </c>
      <c r="L1092" s="159"/>
      <c r="M1092" s="164"/>
      <c r="T1092" s="165"/>
      <c r="AT1092" s="162" t="s">
        <v>184</v>
      </c>
      <c r="AU1092" s="162" t="s">
        <v>95</v>
      </c>
      <c r="AV1092" s="160" t="s">
        <v>93</v>
      </c>
      <c r="AW1092" s="160" t="s">
        <v>41</v>
      </c>
      <c r="AX1092" s="160" t="s">
        <v>85</v>
      </c>
      <c r="AY1092" s="162" t="s">
        <v>173</v>
      </c>
    </row>
    <row r="1093" spans="2:51" s="167" customFormat="1">
      <c r="B1093" s="166"/>
      <c r="D1093" s="161" t="s">
        <v>184</v>
      </c>
      <c r="E1093" s="168" t="s">
        <v>1</v>
      </c>
      <c r="F1093" s="169" t="s">
        <v>854</v>
      </c>
      <c r="H1093" s="170">
        <v>2.4</v>
      </c>
      <c r="L1093" s="166"/>
      <c r="M1093" s="171"/>
      <c r="T1093" s="172"/>
      <c r="AT1093" s="168" t="s">
        <v>184</v>
      </c>
      <c r="AU1093" s="168" t="s">
        <v>95</v>
      </c>
      <c r="AV1093" s="167" t="s">
        <v>95</v>
      </c>
      <c r="AW1093" s="167" t="s">
        <v>41</v>
      </c>
      <c r="AX1093" s="167" t="s">
        <v>85</v>
      </c>
      <c r="AY1093" s="168" t="s">
        <v>173</v>
      </c>
    </row>
    <row r="1094" spans="2:51" s="160" customFormat="1">
      <c r="B1094" s="159"/>
      <c r="D1094" s="161" t="s">
        <v>184</v>
      </c>
      <c r="E1094" s="162" t="s">
        <v>1</v>
      </c>
      <c r="F1094" s="163" t="s">
        <v>611</v>
      </c>
      <c r="H1094" s="162" t="s">
        <v>1</v>
      </c>
      <c r="L1094" s="159"/>
      <c r="M1094" s="164"/>
      <c r="T1094" s="165"/>
      <c r="AT1094" s="162" t="s">
        <v>184</v>
      </c>
      <c r="AU1094" s="162" t="s">
        <v>95</v>
      </c>
      <c r="AV1094" s="160" t="s">
        <v>93</v>
      </c>
      <c r="AW1094" s="160" t="s">
        <v>41</v>
      </c>
      <c r="AX1094" s="160" t="s">
        <v>85</v>
      </c>
      <c r="AY1094" s="162" t="s">
        <v>173</v>
      </c>
    </row>
    <row r="1095" spans="2:51" s="167" customFormat="1">
      <c r="B1095" s="166"/>
      <c r="D1095" s="161" t="s">
        <v>184</v>
      </c>
      <c r="E1095" s="168" t="s">
        <v>1</v>
      </c>
      <c r="F1095" s="169" t="s">
        <v>855</v>
      </c>
      <c r="H1095" s="170">
        <v>1.8</v>
      </c>
      <c r="L1095" s="166"/>
      <c r="M1095" s="171"/>
      <c r="T1095" s="172"/>
      <c r="AT1095" s="168" t="s">
        <v>184</v>
      </c>
      <c r="AU1095" s="168" t="s">
        <v>95</v>
      </c>
      <c r="AV1095" s="167" t="s">
        <v>95</v>
      </c>
      <c r="AW1095" s="167" t="s">
        <v>41</v>
      </c>
      <c r="AX1095" s="167" t="s">
        <v>85</v>
      </c>
      <c r="AY1095" s="168" t="s">
        <v>173</v>
      </c>
    </row>
    <row r="1096" spans="2:51" s="160" customFormat="1">
      <c r="B1096" s="159"/>
      <c r="D1096" s="161" t="s">
        <v>184</v>
      </c>
      <c r="E1096" s="162" t="s">
        <v>1</v>
      </c>
      <c r="F1096" s="163" t="s">
        <v>764</v>
      </c>
      <c r="H1096" s="162" t="s">
        <v>1</v>
      </c>
      <c r="L1096" s="159"/>
      <c r="M1096" s="164"/>
      <c r="T1096" s="165"/>
      <c r="AT1096" s="162" t="s">
        <v>184</v>
      </c>
      <c r="AU1096" s="162" t="s">
        <v>95</v>
      </c>
      <c r="AV1096" s="160" t="s">
        <v>93</v>
      </c>
      <c r="AW1096" s="160" t="s">
        <v>41</v>
      </c>
      <c r="AX1096" s="160" t="s">
        <v>85</v>
      </c>
      <c r="AY1096" s="162" t="s">
        <v>173</v>
      </c>
    </row>
    <row r="1097" spans="2:51" s="167" customFormat="1">
      <c r="B1097" s="166"/>
      <c r="D1097" s="161" t="s">
        <v>184</v>
      </c>
      <c r="E1097" s="168" t="s">
        <v>1</v>
      </c>
      <c r="F1097" s="169" t="s">
        <v>856</v>
      </c>
      <c r="H1097" s="170">
        <v>7.2</v>
      </c>
      <c r="L1097" s="166"/>
      <c r="M1097" s="171"/>
      <c r="T1097" s="172"/>
      <c r="AT1097" s="168" t="s">
        <v>184</v>
      </c>
      <c r="AU1097" s="168" t="s">
        <v>95</v>
      </c>
      <c r="AV1097" s="167" t="s">
        <v>95</v>
      </c>
      <c r="AW1097" s="167" t="s">
        <v>41</v>
      </c>
      <c r="AX1097" s="167" t="s">
        <v>85</v>
      </c>
      <c r="AY1097" s="168" t="s">
        <v>173</v>
      </c>
    </row>
    <row r="1098" spans="2:51" s="160" customFormat="1">
      <c r="B1098" s="159"/>
      <c r="D1098" s="161" t="s">
        <v>184</v>
      </c>
      <c r="E1098" s="162" t="s">
        <v>1</v>
      </c>
      <c r="F1098" s="163" t="s">
        <v>769</v>
      </c>
      <c r="H1098" s="162" t="s">
        <v>1</v>
      </c>
      <c r="L1098" s="159"/>
      <c r="M1098" s="164"/>
      <c r="T1098" s="165"/>
      <c r="AT1098" s="162" t="s">
        <v>184</v>
      </c>
      <c r="AU1098" s="162" t="s">
        <v>95</v>
      </c>
      <c r="AV1098" s="160" t="s">
        <v>93</v>
      </c>
      <c r="AW1098" s="160" t="s">
        <v>41</v>
      </c>
      <c r="AX1098" s="160" t="s">
        <v>85</v>
      </c>
      <c r="AY1098" s="162" t="s">
        <v>173</v>
      </c>
    </row>
    <row r="1099" spans="2:51" s="167" customFormat="1">
      <c r="B1099" s="166"/>
      <c r="D1099" s="161" t="s">
        <v>184</v>
      </c>
      <c r="E1099" s="168" t="s">
        <v>1</v>
      </c>
      <c r="F1099" s="169" t="s">
        <v>857</v>
      </c>
      <c r="H1099" s="170">
        <v>2.1</v>
      </c>
      <c r="L1099" s="166"/>
      <c r="M1099" s="171"/>
      <c r="T1099" s="172"/>
      <c r="AT1099" s="168" t="s">
        <v>184</v>
      </c>
      <c r="AU1099" s="168" t="s">
        <v>95</v>
      </c>
      <c r="AV1099" s="167" t="s">
        <v>95</v>
      </c>
      <c r="AW1099" s="167" t="s">
        <v>41</v>
      </c>
      <c r="AX1099" s="167" t="s">
        <v>85</v>
      </c>
      <c r="AY1099" s="168" t="s">
        <v>173</v>
      </c>
    </row>
    <row r="1100" spans="2:51" s="160" customFormat="1">
      <c r="B1100" s="159"/>
      <c r="D1100" s="161" t="s">
        <v>184</v>
      </c>
      <c r="E1100" s="162" t="s">
        <v>1</v>
      </c>
      <c r="F1100" s="163" t="s">
        <v>426</v>
      </c>
      <c r="H1100" s="162" t="s">
        <v>1</v>
      </c>
      <c r="L1100" s="159"/>
      <c r="M1100" s="164"/>
      <c r="T1100" s="165"/>
      <c r="AT1100" s="162" t="s">
        <v>184</v>
      </c>
      <c r="AU1100" s="162" t="s">
        <v>95</v>
      </c>
      <c r="AV1100" s="160" t="s">
        <v>93</v>
      </c>
      <c r="AW1100" s="160" t="s">
        <v>41</v>
      </c>
      <c r="AX1100" s="160" t="s">
        <v>85</v>
      </c>
      <c r="AY1100" s="162" t="s">
        <v>173</v>
      </c>
    </row>
    <row r="1101" spans="2:51" s="167" customFormat="1">
      <c r="B1101" s="166"/>
      <c r="D1101" s="161" t="s">
        <v>184</v>
      </c>
      <c r="E1101" s="168" t="s">
        <v>1</v>
      </c>
      <c r="F1101" s="169" t="s">
        <v>782</v>
      </c>
      <c r="H1101" s="170">
        <v>2.8</v>
      </c>
      <c r="L1101" s="166"/>
      <c r="M1101" s="171"/>
      <c r="T1101" s="172"/>
      <c r="AT1101" s="168" t="s">
        <v>184</v>
      </c>
      <c r="AU1101" s="168" t="s">
        <v>95</v>
      </c>
      <c r="AV1101" s="167" t="s">
        <v>95</v>
      </c>
      <c r="AW1101" s="167" t="s">
        <v>41</v>
      </c>
      <c r="AX1101" s="167" t="s">
        <v>85</v>
      </c>
      <c r="AY1101" s="168" t="s">
        <v>173</v>
      </c>
    </row>
    <row r="1102" spans="2:51" s="160" customFormat="1">
      <c r="B1102" s="159"/>
      <c r="D1102" s="161" t="s">
        <v>184</v>
      </c>
      <c r="E1102" s="162" t="s">
        <v>1</v>
      </c>
      <c r="F1102" s="163" t="s">
        <v>602</v>
      </c>
      <c r="H1102" s="162" t="s">
        <v>1</v>
      </c>
      <c r="L1102" s="159"/>
      <c r="M1102" s="164"/>
      <c r="T1102" s="165"/>
      <c r="AT1102" s="162" t="s">
        <v>184</v>
      </c>
      <c r="AU1102" s="162" t="s">
        <v>95</v>
      </c>
      <c r="AV1102" s="160" t="s">
        <v>93</v>
      </c>
      <c r="AW1102" s="160" t="s">
        <v>41</v>
      </c>
      <c r="AX1102" s="160" t="s">
        <v>85</v>
      </c>
      <c r="AY1102" s="162" t="s">
        <v>173</v>
      </c>
    </row>
    <row r="1103" spans="2:51" s="167" customFormat="1">
      <c r="B1103" s="166"/>
      <c r="D1103" s="161" t="s">
        <v>184</v>
      </c>
      <c r="E1103" s="168" t="s">
        <v>1</v>
      </c>
      <c r="F1103" s="169" t="s">
        <v>858</v>
      </c>
      <c r="H1103" s="170">
        <v>3</v>
      </c>
      <c r="L1103" s="166"/>
      <c r="M1103" s="171"/>
      <c r="T1103" s="172"/>
      <c r="AT1103" s="168" t="s">
        <v>184</v>
      </c>
      <c r="AU1103" s="168" t="s">
        <v>95</v>
      </c>
      <c r="AV1103" s="167" t="s">
        <v>95</v>
      </c>
      <c r="AW1103" s="167" t="s">
        <v>41</v>
      </c>
      <c r="AX1103" s="167" t="s">
        <v>85</v>
      </c>
      <c r="AY1103" s="168" t="s">
        <v>173</v>
      </c>
    </row>
    <row r="1104" spans="2:51" s="160" customFormat="1">
      <c r="B1104" s="159"/>
      <c r="D1104" s="161" t="s">
        <v>184</v>
      </c>
      <c r="E1104" s="162" t="s">
        <v>1</v>
      </c>
      <c r="F1104" s="163" t="s">
        <v>614</v>
      </c>
      <c r="H1104" s="162" t="s">
        <v>1</v>
      </c>
      <c r="L1104" s="159"/>
      <c r="M1104" s="164"/>
      <c r="T1104" s="165"/>
      <c r="AT1104" s="162" t="s">
        <v>184</v>
      </c>
      <c r="AU1104" s="162" t="s">
        <v>95</v>
      </c>
      <c r="AV1104" s="160" t="s">
        <v>93</v>
      </c>
      <c r="AW1104" s="160" t="s">
        <v>41</v>
      </c>
      <c r="AX1104" s="160" t="s">
        <v>85</v>
      </c>
      <c r="AY1104" s="162" t="s">
        <v>173</v>
      </c>
    </row>
    <row r="1105" spans="2:65" s="167" customFormat="1">
      <c r="B1105" s="166"/>
      <c r="D1105" s="161" t="s">
        <v>184</v>
      </c>
      <c r="E1105" s="168" t="s">
        <v>1</v>
      </c>
      <c r="F1105" s="169" t="s">
        <v>859</v>
      </c>
      <c r="H1105" s="170">
        <v>6.7</v>
      </c>
      <c r="L1105" s="166"/>
      <c r="M1105" s="171"/>
      <c r="T1105" s="172"/>
      <c r="AT1105" s="168" t="s">
        <v>184</v>
      </c>
      <c r="AU1105" s="168" t="s">
        <v>95</v>
      </c>
      <c r="AV1105" s="167" t="s">
        <v>95</v>
      </c>
      <c r="AW1105" s="167" t="s">
        <v>41</v>
      </c>
      <c r="AX1105" s="167" t="s">
        <v>85</v>
      </c>
      <c r="AY1105" s="168" t="s">
        <v>173</v>
      </c>
    </row>
    <row r="1106" spans="2:65" s="167" customFormat="1">
      <c r="B1106" s="166"/>
      <c r="D1106" s="161" t="s">
        <v>184</v>
      </c>
      <c r="E1106" s="168" t="s">
        <v>1</v>
      </c>
      <c r="F1106" s="169" t="s">
        <v>845</v>
      </c>
      <c r="H1106" s="170">
        <v>3.3</v>
      </c>
      <c r="L1106" s="166"/>
      <c r="M1106" s="171"/>
      <c r="T1106" s="172"/>
      <c r="AT1106" s="168" t="s">
        <v>184</v>
      </c>
      <c r="AU1106" s="168" t="s">
        <v>95</v>
      </c>
      <c r="AV1106" s="167" t="s">
        <v>95</v>
      </c>
      <c r="AW1106" s="167" t="s">
        <v>41</v>
      </c>
      <c r="AX1106" s="167" t="s">
        <v>85</v>
      </c>
      <c r="AY1106" s="168" t="s">
        <v>173</v>
      </c>
    </row>
    <row r="1107" spans="2:65" s="181" customFormat="1">
      <c r="B1107" s="180"/>
      <c r="D1107" s="161" t="s">
        <v>184</v>
      </c>
      <c r="E1107" s="182" t="s">
        <v>1</v>
      </c>
      <c r="F1107" s="183" t="s">
        <v>266</v>
      </c>
      <c r="H1107" s="184">
        <v>62.97</v>
      </c>
      <c r="L1107" s="180"/>
      <c r="M1107" s="185"/>
      <c r="T1107" s="186"/>
      <c r="AT1107" s="182" t="s">
        <v>184</v>
      </c>
      <c r="AU1107" s="182" t="s">
        <v>95</v>
      </c>
      <c r="AV1107" s="181" t="s">
        <v>243</v>
      </c>
      <c r="AW1107" s="181" t="s">
        <v>41</v>
      </c>
      <c r="AX1107" s="181" t="s">
        <v>85</v>
      </c>
      <c r="AY1107" s="182" t="s">
        <v>173</v>
      </c>
    </row>
    <row r="1108" spans="2:65" s="174" customFormat="1">
      <c r="B1108" s="173"/>
      <c r="D1108" s="161" t="s">
        <v>184</v>
      </c>
      <c r="E1108" s="175" t="s">
        <v>1</v>
      </c>
      <c r="F1108" s="176" t="s">
        <v>232</v>
      </c>
      <c r="H1108" s="177">
        <v>234.47</v>
      </c>
      <c r="L1108" s="173"/>
      <c r="M1108" s="178"/>
      <c r="T1108" s="179"/>
      <c r="AT1108" s="175" t="s">
        <v>184</v>
      </c>
      <c r="AU1108" s="175" t="s">
        <v>95</v>
      </c>
      <c r="AV1108" s="174" t="s">
        <v>180</v>
      </c>
      <c r="AW1108" s="174" t="s">
        <v>41</v>
      </c>
      <c r="AX1108" s="174" t="s">
        <v>93</v>
      </c>
      <c r="AY1108" s="175" t="s">
        <v>173</v>
      </c>
    </row>
    <row r="1109" spans="2:65" s="35" customFormat="1" ht="33" customHeight="1">
      <c r="B1109" s="34"/>
      <c r="C1109" s="144" t="s">
        <v>864</v>
      </c>
      <c r="D1109" s="144" t="s">
        <v>175</v>
      </c>
      <c r="E1109" s="145" t="s">
        <v>865</v>
      </c>
      <c r="F1109" s="146" t="s">
        <v>866</v>
      </c>
      <c r="G1109" s="147" t="s">
        <v>270</v>
      </c>
      <c r="H1109" s="148">
        <v>273.85000000000002</v>
      </c>
      <c r="I1109" s="3"/>
      <c r="J1109" s="149">
        <f>ROUND(I1109*H1109,2)</f>
        <v>0</v>
      </c>
      <c r="K1109" s="146" t="s">
        <v>179</v>
      </c>
      <c r="L1109" s="34"/>
      <c r="M1109" s="150" t="s">
        <v>1</v>
      </c>
      <c r="N1109" s="151" t="s">
        <v>50</v>
      </c>
      <c r="P1109" s="152">
        <f>O1109*H1109</f>
        <v>0</v>
      </c>
      <c r="Q1109" s="152">
        <v>6.4999999999999997E-3</v>
      </c>
      <c r="R1109" s="152">
        <f>Q1109*H1109</f>
        <v>1.780025</v>
      </c>
      <c r="S1109" s="152">
        <v>0</v>
      </c>
      <c r="T1109" s="153">
        <f>S1109*H1109</f>
        <v>0</v>
      </c>
      <c r="AR1109" s="154" t="s">
        <v>180</v>
      </c>
      <c r="AT1109" s="154" t="s">
        <v>175</v>
      </c>
      <c r="AU1109" s="154" t="s">
        <v>95</v>
      </c>
      <c r="AY1109" s="20" t="s">
        <v>173</v>
      </c>
      <c r="BE1109" s="155">
        <f>IF(N1109="základní",J1109,0)</f>
        <v>0</v>
      </c>
      <c r="BF1109" s="155">
        <f>IF(N1109="snížená",J1109,0)</f>
        <v>0</v>
      </c>
      <c r="BG1109" s="155">
        <f>IF(N1109="zákl. přenesená",J1109,0)</f>
        <v>0</v>
      </c>
      <c r="BH1109" s="155">
        <f>IF(N1109="sníž. přenesená",J1109,0)</f>
        <v>0</v>
      </c>
      <c r="BI1109" s="155">
        <f>IF(N1109="nulová",J1109,0)</f>
        <v>0</v>
      </c>
      <c r="BJ1109" s="20" t="s">
        <v>93</v>
      </c>
      <c r="BK1109" s="155">
        <f>ROUND(I1109*H1109,2)</f>
        <v>0</v>
      </c>
      <c r="BL1109" s="20" t="s">
        <v>180</v>
      </c>
      <c r="BM1109" s="154" t="s">
        <v>867</v>
      </c>
    </row>
    <row r="1110" spans="2:65" s="35" customFormat="1">
      <c r="B1110" s="34"/>
      <c r="D1110" s="156" t="s">
        <v>182</v>
      </c>
      <c r="F1110" s="157" t="s">
        <v>868</v>
      </c>
      <c r="L1110" s="34"/>
      <c r="M1110" s="158"/>
      <c r="T1110" s="62"/>
      <c r="AT1110" s="20" t="s">
        <v>182</v>
      </c>
      <c r="AU1110" s="20" t="s">
        <v>95</v>
      </c>
    </row>
    <row r="1111" spans="2:65" s="160" customFormat="1">
      <c r="B1111" s="159"/>
      <c r="D1111" s="161" t="s">
        <v>184</v>
      </c>
      <c r="E1111" s="162" t="s">
        <v>1</v>
      </c>
      <c r="F1111" s="163" t="s">
        <v>869</v>
      </c>
      <c r="H1111" s="162" t="s">
        <v>1</v>
      </c>
      <c r="L1111" s="159"/>
      <c r="M1111" s="164"/>
      <c r="T1111" s="165"/>
      <c r="AT1111" s="162" t="s">
        <v>184</v>
      </c>
      <c r="AU1111" s="162" t="s">
        <v>95</v>
      </c>
      <c r="AV1111" s="160" t="s">
        <v>93</v>
      </c>
      <c r="AW1111" s="160" t="s">
        <v>41</v>
      </c>
      <c r="AX1111" s="160" t="s">
        <v>85</v>
      </c>
      <c r="AY1111" s="162" t="s">
        <v>173</v>
      </c>
    </row>
    <row r="1112" spans="2:65" s="167" customFormat="1">
      <c r="B1112" s="166"/>
      <c r="D1112" s="161" t="s">
        <v>184</v>
      </c>
      <c r="E1112" s="168" t="s">
        <v>1</v>
      </c>
      <c r="F1112" s="169" t="s">
        <v>870</v>
      </c>
      <c r="H1112" s="170">
        <v>86.56</v>
      </c>
      <c r="L1112" s="166"/>
      <c r="M1112" s="171"/>
      <c r="T1112" s="172"/>
      <c r="AT1112" s="168" t="s">
        <v>184</v>
      </c>
      <c r="AU1112" s="168" t="s">
        <v>95</v>
      </c>
      <c r="AV1112" s="167" t="s">
        <v>95</v>
      </c>
      <c r="AW1112" s="167" t="s">
        <v>41</v>
      </c>
      <c r="AX1112" s="167" t="s">
        <v>85</v>
      </c>
      <c r="AY1112" s="168" t="s">
        <v>173</v>
      </c>
    </row>
    <row r="1113" spans="2:65" s="160" customFormat="1">
      <c r="B1113" s="159"/>
      <c r="D1113" s="161" t="s">
        <v>184</v>
      </c>
      <c r="E1113" s="162" t="s">
        <v>1</v>
      </c>
      <c r="F1113" s="163" t="s">
        <v>871</v>
      </c>
      <c r="H1113" s="162" t="s">
        <v>1</v>
      </c>
      <c r="L1113" s="159"/>
      <c r="M1113" s="164"/>
      <c r="T1113" s="165"/>
      <c r="AT1113" s="162" t="s">
        <v>184</v>
      </c>
      <c r="AU1113" s="162" t="s">
        <v>95</v>
      </c>
      <c r="AV1113" s="160" t="s">
        <v>93</v>
      </c>
      <c r="AW1113" s="160" t="s">
        <v>41</v>
      </c>
      <c r="AX1113" s="160" t="s">
        <v>85</v>
      </c>
      <c r="AY1113" s="162" t="s">
        <v>173</v>
      </c>
    </row>
    <row r="1114" spans="2:65" s="167" customFormat="1">
      <c r="B1114" s="166"/>
      <c r="D1114" s="161" t="s">
        <v>184</v>
      </c>
      <c r="E1114" s="168" t="s">
        <v>1</v>
      </c>
      <c r="F1114" s="169" t="s">
        <v>872</v>
      </c>
      <c r="H1114" s="170">
        <v>187.29</v>
      </c>
      <c r="L1114" s="166"/>
      <c r="M1114" s="171"/>
      <c r="T1114" s="172"/>
      <c r="AT1114" s="168" t="s">
        <v>184</v>
      </c>
      <c r="AU1114" s="168" t="s">
        <v>95</v>
      </c>
      <c r="AV1114" s="167" t="s">
        <v>95</v>
      </c>
      <c r="AW1114" s="167" t="s">
        <v>41</v>
      </c>
      <c r="AX1114" s="167" t="s">
        <v>85</v>
      </c>
      <c r="AY1114" s="168" t="s">
        <v>173</v>
      </c>
    </row>
    <row r="1115" spans="2:65" s="174" customFormat="1">
      <c r="B1115" s="173"/>
      <c r="D1115" s="161" t="s">
        <v>184</v>
      </c>
      <c r="E1115" s="175" t="s">
        <v>1</v>
      </c>
      <c r="F1115" s="176" t="s">
        <v>232</v>
      </c>
      <c r="H1115" s="177">
        <v>273.85000000000002</v>
      </c>
      <c r="L1115" s="173"/>
      <c r="M1115" s="178"/>
      <c r="T1115" s="179"/>
      <c r="AT1115" s="175" t="s">
        <v>184</v>
      </c>
      <c r="AU1115" s="175" t="s">
        <v>95</v>
      </c>
      <c r="AV1115" s="174" t="s">
        <v>180</v>
      </c>
      <c r="AW1115" s="174" t="s">
        <v>41</v>
      </c>
      <c r="AX1115" s="174" t="s">
        <v>93</v>
      </c>
      <c r="AY1115" s="175" t="s">
        <v>173</v>
      </c>
    </row>
    <row r="1116" spans="2:65" s="35" customFormat="1" ht="37.9" customHeight="1">
      <c r="B1116" s="34"/>
      <c r="C1116" s="144" t="s">
        <v>873</v>
      </c>
      <c r="D1116" s="144" t="s">
        <v>175</v>
      </c>
      <c r="E1116" s="145" t="s">
        <v>874</v>
      </c>
      <c r="F1116" s="146" t="s">
        <v>875</v>
      </c>
      <c r="G1116" s="147" t="s">
        <v>270</v>
      </c>
      <c r="H1116" s="148">
        <v>86.561999999999998</v>
      </c>
      <c r="I1116" s="3"/>
      <c r="J1116" s="149">
        <f>ROUND(I1116*H1116,2)</f>
        <v>0</v>
      </c>
      <c r="K1116" s="146" t="s">
        <v>179</v>
      </c>
      <c r="L1116" s="34"/>
      <c r="M1116" s="150" t="s">
        <v>1</v>
      </c>
      <c r="N1116" s="151" t="s">
        <v>50</v>
      </c>
      <c r="P1116" s="152">
        <f>O1116*H1116</f>
        <v>0</v>
      </c>
      <c r="Q1116" s="152">
        <v>1.47E-2</v>
      </c>
      <c r="R1116" s="152">
        <f>Q1116*H1116</f>
        <v>1.2724613999999999</v>
      </c>
      <c r="S1116" s="152">
        <v>0</v>
      </c>
      <c r="T1116" s="153">
        <f>S1116*H1116</f>
        <v>0</v>
      </c>
      <c r="AR1116" s="154" t="s">
        <v>180</v>
      </c>
      <c r="AT1116" s="154" t="s">
        <v>175</v>
      </c>
      <c r="AU1116" s="154" t="s">
        <v>95</v>
      </c>
      <c r="AY1116" s="20" t="s">
        <v>173</v>
      </c>
      <c r="BE1116" s="155">
        <f>IF(N1116="základní",J1116,0)</f>
        <v>0</v>
      </c>
      <c r="BF1116" s="155">
        <f>IF(N1116="snížená",J1116,0)</f>
        <v>0</v>
      </c>
      <c r="BG1116" s="155">
        <f>IF(N1116="zákl. přenesená",J1116,0)</f>
        <v>0</v>
      </c>
      <c r="BH1116" s="155">
        <f>IF(N1116="sníž. přenesená",J1116,0)</f>
        <v>0</v>
      </c>
      <c r="BI1116" s="155">
        <f>IF(N1116="nulová",J1116,0)</f>
        <v>0</v>
      </c>
      <c r="BJ1116" s="20" t="s">
        <v>93</v>
      </c>
      <c r="BK1116" s="155">
        <f>ROUND(I1116*H1116,2)</f>
        <v>0</v>
      </c>
      <c r="BL1116" s="20" t="s">
        <v>180</v>
      </c>
      <c r="BM1116" s="154" t="s">
        <v>876</v>
      </c>
    </row>
    <row r="1117" spans="2:65" s="35" customFormat="1">
      <c r="B1117" s="34"/>
      <c r="D1117" s="156" t="s">
        <v>182</v>
      </c>
      <c r="F1117" s="157" t="s">
        <v>877</v>
      </c>
      <c r="L1117" s="34"/>
      <c r="M1117" s="158"/>
      <c r="T1117" s="62"/>
      <c r="AT1117" s="20" t="s">
        <v>182</v>
      </c>
      <c r="AU1117" s="20" t="s">
        <v>95</v>
      </c>
    </row>
    <row r="1118" spans="2:65" s="160" customFormat="1">
      <c r="B1118" s="159"/>
      <c r="D1118" s="161" t="s">
        <v>184</v>
      </c>
      <c r="E1118" s="162" t="s">
        <v>1</v>
      </c>
      <c r="F1118" s="163" t="s">
        <v>878</v>
      </c>
      <c r="H1118" s="162" t="s">
        <v>1</v>
      </c>
      <c r="L1118" s="159"/>
      <c r="M1118" s="164"/>
      <c r="T1118" s="165"/>
      <c r="AT1118" s="162" t="s">
        <v>184</v>
      </c>
      <c r="AU1118" s="162" t="s">
        <v>95</v>
      </c>
      <c r="AV1118" s="160" t="s">
        <v>93</v>
      </c>
      <c r="AW1118" s="160" t="s">
        <v>41</v>
      </c>
      <c r="AX1118" s="160" t="s">
        <v>85</v>
      </c>
      <c r="AY1118" s="162" t="s">
        <v>173</v>
      </c>
    </row>
    <row r="1119" spans="2:65" s="160" customFormat="1">
      <c r="B1119" s="159"/>
      <c r="D1119" s="161" t="s">
        <v>184</v>
      </c>
      <c r="E1119" s="162" t="s">
        <v>1</v>
      </c>
      <c r="F1119" s="163" t="s">
        <v>764</v>
      </c>
      <c r="H1119" s="162" t="s">
        <v>1</v>
      </c>
      <c r="L1119" s="159"/>
      <c r="M1119" s="164"/>
      <c r="T1119" s="165"/>
      <c r="AT1119" s="162" t="s">
        <v>184</v>
      </c>
      <c r="AU1119" s="162" t="s">
        <v>95</v>
      </c>
      <c r="AV1119" s="160" t="s">
        <v>93</v>
      </c>
      <c r="AW1119" s="160" t="s">
        <v>41</v>
      </c>
      <c r="AX1119" s="160" t="s">
        <v>85</v>
      </c>
      <c r="AY1119" s="162" t="s">
        <v>173</v>
      </c>
    </row>
    <row r="1120" spans="2:65" s="167" customFormat="1">
      <c r="B1120" s="166"/>
      <c r="D1120" s="161" t="s">
        <v>184</v>
      </c>
      <c r="E1120" s="168" t="s">
        <v>1</v>
      </c>
      <c r="F1120" s="169" t="s">
        <v>879</v>
      </c>
      <c r="H1120" s="170">
        <v>10.9</v>
      </c>
      <c r="L1120" s="166"/>
      <c r="M1120" s="171"/>
      <c r="T1120" s="172"/>
      <c r="AT1120" s="168" t="s">
        <v>184</v>
      </c>
      <c r="AU1120" s="168" t="s">
        <v>95</v>
      </c>
      <c r="AV1120" s="167" t="s">
        <v>95</v>
      </c>
      <c r="AW1120" s="167" t="s">
        <v>41</v>
      </c>
      <c r="AX1120" s="167" t="s">
        <v>85</v>
      </c>
      <c r="AY1120" s="168" t="s">
        <v>173</v>
      </c>
    </row>
    <row r="1121" spans="2:51" s="160" customFormat="1">
      <c r="B1121" s="159"/>
      <c r="D1121" s="161" t="s">
        <v>184</v>
      </c>
      <c r="E1121" s="162" t="s">
        <v>1</v>
      </c>
      <c r="F1121" s="163" t="s">
        <v>426</v>
      </c>
      <c r="H1121" s="162" t="s">
        <v>1</v>
      </c>
      <c r="L1121" s="159"/>
      <c r="M1121" s="164"/>
      <c r="T1121" s="165"/>
      <c r="AT1121" s="162" t="s">
        <v>184</v>
      </c>
      <c r="AU1121" s="162" t="s">
        <v>95</v>
      </c>
      <c r="AV1121" s="160" t="s">
        <v>93</v>
      </c>
      <c r="AW1121" s="160" t="s">
        <v>41</v>
      </c>
      <c r="AX1121" s="160" t="s">
        <v>85</v>
      </c>
      <c r="AY1121" s="162" t="s">
        <v>173</v>
      </c>
    </row>
    <row r="1122" spans="2:51" s="167" customFormat="1">
      <c r="B1122" s="166"/>
      <c r="D1122" s="161" t="s">
        <v>184</v>
      </c>
      <c r="E1122" s="168" t="s">
        <v>1</v>
      </c>
      <c r="F1122" s="169" t="s">
        <v>880</v>
      </c>
      <c r="H1122" s="170">
        <v>8.25</v>
      </c>
      <c r="L1122" s="166"/>
      <c r="M1122" s="171"/>
      <c r="T1122" s="172"/>
      <c r="AT1122" s="168" t="s">
        <v>184</v>
      </c>
      <c r="AU1122" s="168" t="s">
        <v>95</v>
      </c>
      <c r="AV1122" s="167" t="s">
        <v>95</v>
      </c>
      <c r="AW1122" s="167" t="s">
        <v>41</v>
      </c>
      <c r="AX1122" s="167" t="s">
        <v>85</v>
      </c>
      <c r="AY1122" s="168" t="s">
        <v>173</v>
      </c>
    </row>
    <row r="1123" spans="2:51" s="160" customFormat="1">
      <c r="B1123" s="159"/>
      <c r="D1123" s="161" t="s">
        <v>184</v>
      </c>
      <c r="E1123" s="162" t="s">
        <v>1</v>
      </c>
      <c r="F1123" s="163" t="s">
        <v>614</v>
      </c>
      <c r="H1123" s="162" t="s">
        <v>1</v>
      </c>
      <c r="L1123" s="159"/>
      <c r="M1123" s="164"/>
      <c r="T1123" s="165"/>
      <c r="AT1123" s="162" t="s">
        <v>184</v>
      </c>
      <c r="AU1123" s="162" t="s">
        <v>95</v>
      </c>
      <c r="AV1123" s="160" t="s">
        <v>93</v>
      </c>
      <c r="AW1123" s="160" t="s">
        <v>41</v>
      </c>
      <c r="AX1123" s="160" t="s">
        <v>85</v>
      </c>
      <c r="AY1123" s="162" t="s">
        <v>173</v>
      </c>
    </row>
    <row r="1124" spans="2:51" s="167" customFormat="1">
      <c r="B1124" s="166"/>
      <c r="D1124" s="161" t="s">
        <v>184</v>
      </c>
      <c r="E1124" s="168" t="s">
        <v>1</v>
      </c>
      <c r="F1124" s="169" t="s">
        <v>881</v>
      </c>
      <c r="H1124" s="170">
        <v>2.37</v>
      </c>
      <c r="L1124" s="166"/>
      <c r="M1124" s="171"/>
      <c r="T1124" s="172"/>
      <c r="AT1124" s="168" t="s">
        <v>184</v>
      </c>
      <c r="AU1124" s="168" t="s">
        <v>95</v>
      </c>
      <c r="AV1124" s="167" t="s">
        <v>95</v>
      </c>
      <c r="AW1124" s="167" t="s">
        <v>41</v>
      </c>
      <c r="AX1124" s="167" t="s">
        <v>85</v>
      </c>
      <c r="AY1124" s="168" t="s">
        <v>173</v>
      </c>
    </row>
    <row r="1125" spans="2:51" s="160" customFormat="1">
      <c r="B1125" s="159"/>
      <c r="D1125" s="161" t="s">
        <v>184</v>
      </c>
      <c r="E1125" s="162" t="s">
        <v>1</v>
      </c>
      <c r="F1125" s="163" t="s">
        <v>882</v>
      </c>
      <c r="H1125" s="162" t="s">
        <v>1</v>
      </c>
      <c r="L1125" s="159"/>
      <c r="M1125" s="164"/>
      <c r="T1125" s="165"/>
      <c r="AT1125" s="162" t="s">
        <v>184</v>
      </c>
      <c r="AU1125" s="162" t="s">
        <v>95</v>
      </c>
      <c r="AV1125" s="160" t="s">
        <v>93</v>
      </c>
      <c r="AW1125" s="160" t="s">
        <v>41</v>
      </c>
      <c r="AX1125" s="160" t="s">
        <v>85</v>
      </c>
      <c r="AY1125" s="162" t="s">
        <v>173</v>
      </c>
    </row>
    <row r="1126" spans="2:51" s="160" customFormat="1">
      <c r="B1126" s="159"/>
      <c r="D1126" s="161" t="s">
        <v>184</v>
      </c>
      <c r="E1126" s="162" t="s">
        <v>1</v>
      </c>
      <c r="F1126" s="163" t="s">
        <v>761</v>
      </c>
      <c r="H1126" s="162" t="s">
        <v>1</v>
      </c>
      <c r="L1126" s="159"/>
      <c r="M1126" s="164"/>
      <c r="T1126" s="165"/>
      <c r="AT1126" s="162" t="s">
        <v>184</v>
      </c>
      <c r="AU1126" s="162" t="s">
        <v>95</v>
      </c>
      <c r="AV1126" s="160" t="s">
        <v>93</v>
      </c>
      <c r="AW1126" s="160" t="s">
        <v>41</v>
      </c>
      <c r="AX1126" s="160" t="s">
        <v>85</v>
      </c>
      <c r="AY1126" s="162" t="s">
        <v>173</v>
      </c>
    </row>
    <row r="1127" spans="2:51" s="167" customFormat="1">
      <c r="B1127" s="166"/>
      <c r="D1127" s="161" t="s">
        <v>184</v>
      </c>
      <c r="E1127" s="168" t="s">
        <v>1</v>
      </c>
      <c r="F1127" s="169" t="s">
        <v>883</v>
      </c>
      <c r="H1127" s="170">
        <v>4.2</v>
      </c>
      <c r="L1127" s="166"/>
      <c r="M1127" s="171"/>
      <c r="T1127" s="172"/>
      <c r="AT1127" s="168" t="s">
        <v>184</v>
      </c>
      <c r="AU1127" s="168" t="s">
        <v>95</v>
      </c>
      <c r="AV1127" s="167" t="s">
        <v>95</v>
      </c>
      <c r="AW1127" s="167" t="s">
        <v>41</v>
      </c>
      <c r="AX1127" s="167" t="s">
        <v>85</v>
      </c>
      <c r="AY1127" s="168" t="s">
        <v>173</v>
      </c>
    </row>
    <row r="1128" spans="2:51" s="160" customFormat="1">
      <c r="B1128" s="159"/>
      <c r="D1128" s="161" t="s">
        <v>184</v>
      </c>
      <c r="E1128" s="162" t="s">
        <v>1</v>
      </c>
      <c r="F1128" s="163" t="s">
        <v>609</v>
      </c>
      <c r="H1128" s="162" t="s">
        <v>1</v>
      </c>
      <c r="L1128" s="159"/>
      <c r="M1128" s="164"/>
      <c r="T1128" s="165"/>
      <c r="AT1128" s="162" t="s">
        <v>184</v>
      </c>
      <c r="AU1128" s="162" t="s">
        <v>95</v>
      </c>
      <c r="AV1128" s="160" t="s">
        <v>93</v>
      </c>
      <c r="AW1128" s="160" t="s">
        <v>41</v>
      </c>
      <c r="AX1128" s="160" t="s">
        <v>85</v>
      </c>
      <c r="AY1128" s="162" t="s">
        <v>173</v>
      </c>
    </row>
    <row r="1129" spans="2:51" s="167" customFormat="1">
      <c r="B1129" s="166"/>
      <c r="D1129" s="161" t="s">
        <v>184</v>
      </c>
      <c r="E1129" s="168" t="s">
        <v>1</v>
      </c>
      <c r="F1129" s="169" t="s">
        <v>883</v>
      </c>
      <c r="H1129" s="170">
        <v>4.2</v>
      </c>
      <c r="L1129" s="166"/>
      <c r="M1129" s="171"/>
      <c r="T1129" s="172"/>
      <c r="AT1129" s="168" t="s">
        <v>184</v>
      </c>
      <c r="AU1129" s="168" t="s">
        <v>95</v>
      </c>
      <c r="AV1129" s="167" t="s">
        <v>95</v>
      </c>
      <c r="AW1129" s="167" t="s">
        <v>41</v>
      </c>
      <c r="AX1129" s="167" t="s">
        <v>85</v>
      </c>
      <c r="AY1129" s="168" t="s">
        <v>173</v>
      </c>
    </row>
    <row r="1130" spans="2:51" s="167" customFormat="1">
      <c r="B1130" s="166"/>
      <c r="D1130" s="161" t="s">
        <v>184</v>
      </c>
      <c r="E1130" s="168" t="s">
        <v>1</v>
      </c>
      <c r="F1130" s="169" t="s">
        <v>884</v>
      </c>
      <c r="H1130" s="170">
        <v>2.73</v>
      </c>
      <c r="L1130" s="166"/>
      <c r="M1130" s="171"/>
      <c r="T1130" s="172"/>
      <c r="AT1130" s="168" t="s">
        <v>184</v>
      </c>
      <c r="AU1130" s="168" t="s">
        <v>95</v>
      </c>
      <c r="AV1130" s="167" t="s">
        <v>95</v>
      </c>
      <c r="AW1130" s="167" t="s">
        <v>41</v>
      </c>
      <c r="AX1130" s="167" t="s">
        <v>85</v>
      </c>
      <c r="AY1130" s="168" t="s">
        <v>173</v>
      </c>
    </row>
    <row r="1131" spans="2:51" s="160" customFormat="1">
      <c r="B1131" s="159"/>
      <c r="D1131" s="161" t="s">
        <v>184</v>
      </c>
      <c r="E1131" s="162" t="s">
        <v>1</v>
      </c>
      <c r="F1131" s="163" t="s">
        <v>611</v>
      </c>
      <c r="H1131" s="162" t="s">
        <v>1</v>
      </c>
      <c r="L1131" s="159"/>
      <c r="M1131" s="164"/>
      <c r="T1131" s="165"/>
      <c r="AT1131" s="162" t="s">
        <v>184</v>
      </c>
      <c r="AU1131" s="162" t="s">
        <v>95</v>
      </c>
      <c r="AV1131" s="160" t="s">
        <v>93</v>
      </c>
      <c r="AW1131" s="160" t="s">
        <v>41</v>
      </c>
      <c r="AX1131" s="160" t="s">
        <v>85</v>
      </c>
      <c r="AY1131" s="162" t="s">
        <v>173</v>
      </c>
    </row>
    <row r="1132" spans="2:51" s="167" customFormat="1">
      <c r="B1132" s="166"/>
      <c r="D1132" s="161" t="s">
        <v>184</v>
      </c>
      <c r="E1132" s="168" t="s">
        <v>1</v>
      </c>
      <c r="F1132" s="169" t="s">
        <v>884</v>
      </c>
      <c r="H1132" s="170">
        <v>2.73</v>
      </c>
      <c r="L1132" s="166"/>
      <c r="M1132" s="171"/>
      <c r="T1132" s="172"/>
      <c r="AT1132" s="168" t="s">
        <v>184</v>
      </c>
      <c r="AU1132" s="168" t="s">
        <v>95</v>
      </c>
      <c r="AV1132" s="167" t="s">
        <v>95</v>
      </c>
      <c r="AW1132" s="167" t="s">
        <v>41</v>
      </c>
      <c r="AX1132" s="167" t="s">
        <v>85</v>
      </c>
      <c r="AY1132" s="168" t="s">
        <v>173</v>
      </c>
    </row>
    <row r="1133" spans="2:51" s="160" customFormat="1">
      <c r="B1133" s="159"/>
      <c r="D1133" s="161" t="s">
        <v>184</v>
      </c>
      <c r="E1133" s="162" t="s">
        <v>1</v>
      </c>
      <c r="F1133" s="163" t="s">
        <v>764</v>
      </c>
      <c r="H1133" s="162" t="s">
        <v>1</v>
      </c>
      <c r="L1133" s="159"/>
      <c r="M1133" s="164"/>
      <c r="T1133" s="165"/>
      <c r="AT1133" s="162" t="s">
        <v>184</v>
      </c>
      <c r="AU1133" s="162" t="s">
        <v>95</v>
      </c>
      <c r="AV1133" s="160" t="s">
        <v>93</v>
      </c>
      <c r="AW1133" s="160" t="s">
        <v>41</v>
      </c>
      <c r="AX1133" s="160" t="s">
        <v>85</v>
      </c>
      <c r="AY1133" s="162" t="s">
        <v>173</v>
      </c>
    </row>
    <row r="1134" spans="2:51" s="167" customFormat="1">
      <c r="B1134" s="166"/>
      <c r="D1134" s="161" t="s">
        <v>184</v>
      </c>
      <c r="E1134" s="168" t="s">
        <v>1</v>
      </c>
      <c r="F1134" s="169" t="s">
        <v>885</v>
      </c>
      <c r="H1134" s="170">
        <v>11.319000000000001</v>
      </c>
      <c r="L1134" s="166"/>
      <c r="M1134" s="171"/>
      <c r="T1134" s="172"/>
      <c r="AT1134" s="168" t="s">
        <v>184</v>
      </c>
      <c r="AU1134" s="168" t="s">
        <v>95</v>
      </c>
      <c r="AV1134" s="167" t="s">
        <v>95</v>
      </c>
      <c r="AW1134" s="167" t="s">
        <v>41</v>
      </c>
      <c r="AX1134" s="167" t="s">
        <v>85</v>
      </c>
      <c r="AY1134" s="168" t="s">
        <v>173</v>
      </c>
    </row>
    <row r="1135" spans="2:51" s="167" customFormat="1">
      <c r="B1135" s="166"/>
      <c r="D1135" s="161" t="s">
        <v>184</v>
      </c>
      <c r="E1135" s="168" t="s">
        <v>1</v>
      </c>
      <c r="F1135" s="169" t="s">
        <v>546</v>
      </c>
      <c r="H1135" s="170">
        <v>-1.68</v>
      </c>
      <c r="L1135" s="166"/>
      <c r="M1135" s="171"/>
      <c r="T1135" s="172"/>
      <c r="AT1135" s="168" t="s">
        <v>184</v>
      </c>
      <c r="AU1135" s="168" t="s">
        <v>95</v>
      </c>
      <c r="AV1135" s="167" t="s">
        <v>95</v>
      </c>
      <c r="AW1135" s="167" t="s">
        <v>41</v>
      </c>
      <c r="AX1135" s="167" t="s">
        <v>85</v>
      </c>
      <c r="AY1135" s="168" t="s">
        <v>173</v>
      </c>
    </row>
    <row r="1136" spans="2:51" s="167" customFormat="1">
      <c r="B1136" s="166"/>
      <c r="D1136" s="161" t="s">
        <v>184</v>
      </c>
      <c r="E1136" s="168" t="s">
        <v>1</v>
      </c>
      <c r="F1136" s="169" t="s">
        <v>886</v>
      </c>
      <c r="H1136" s="170">
        <v>-0.8</v>
      </c>
      <c r="L1136" s="166"/>
      <c r="M1136" s="171"/>
      <c r="T1136" s="172"/>
      <c r="AT1136" s="168" t="s">
        <v>184</v>
      </c>
      <c r="AU1136" s="168" t="s">
        <v>95</v>
      </c>
      <c r="AV1136" s="167" t="s">
        <v>95</v>
      </c>
      <c r="AW1136" s="167" t="s">
        <v>41</v>
      </c>
      <c r="AX1136" s="167" t="s">
        <v>85</v>
      </c>
      <c r="AY1136" s="168" t="s">
        <v>173</v>
      </c>
    </row>
    <row r="1137" spans="2:65" s="160" customFormat="1">
      <c r="B1137" s="159"/>
      <c r="D1137" s="161" t="s">
        <v>184</v>
      </c>
      <c r="E1137" s="162" t="s">
        <v>1</v>
      </c>
      <c r="F1137" s="163" t="s">
        <v>426</v>
      </c>
      <c r="H1137" s="162" t="s">
        <v>1</v>
      </c>
      <c r="L1137" s="159"/>
      <c r="M1137" s="164"/>
      <c r="T1137" s="165"/>
      <c r="AT1137" s="162" t="s">
        <v>184</v>
      </c>
      <c r="AU1137" s="162" t="s">
        <v>95</v>
      </c>
      <c r="AV1137" s="160" t="s">
        <v>93</v>
      </c>
      <c r="AW1137" s="160" t="s">
        <v>41</v>
      </c>
      <c r="AX1137" s="160" t="s">
        <v>85</v>
      </c>
      <c r="AY1137" s="162" t="s">
        <v>173</v>
      </c>
    </row>
    <row r="1138" spans="2:65" s="167" customFormat="1">
      <c r="B1138" s="166"/>
      <c r="D1138" s="161" t="s">
        <v>184</v>
      </c>
      <c r="E1138" s="168" t="s">
        <v>1</v>
      </c>
      <c r="F1138" s="169" t="s">
        <v>887</v>
      </c>
      <c r="H1138" s="170">
        <v>15.456</v>
      </c>
      <c r="L1138" s="166"/>
      <c r="M1138" s="171"/>
      <c r="T1138" s="172"/>
      <c r="AT1138" s="168" t="s">
        <v>184</v>
      </c>
      <c r="AU1138" s="168" t="s">
        <v>95</v>
      </c>
      <c r="AV1138" s="167" t="s">
        <v>95</v>
      </c>
      <c r="AW1138" s="167" t="s">
        <v>41</v>
      </c>
      <c r="AX1138" s="167" t="s">
        <v>85</v>
      </c>
      <c r="AY1138" s="168" t="s">
        <v>173</v>
      </c>
    </row>
    <row r="1139" spans="2:65" s="160" customFormat="1">
      <c r="B1139" s="159"/>
      <c r="D1139" s="161" t="s">
        <v>184</v>
      </c>
      <c r="E1139" s="162" t="s">
        <v>1</v>
      </c>
      <c r="F1139" s="163" t="s">
        <v>602</v>
      </c>
      <c r="H1139" s="162" t="s">
        <v>1</v>
      </c>
      <c r="L1139" s="159"/>
      <c r="M1139" s="164"/>
      <c r="T1139" s="165"/>
      <c r="AT1139" s="162" t="s">
        <v>184</v>
      </c>
      <c r="AU1139" s="162" t="s">
        <v>95</v>
      </c>
      <c r="AV1139" s="160" t="s">
        <v>93</v>
      </c>
      <c r="AW1139" s="160" t="s">
        <v>41</v>
      </c>
      <c r="AX1139" s="160" t="s">
        <v>85</v>
      </c>
      <c r="AY1139" s="162" t="s">
        <v>173</v>
      </c>
    </row>
    <row r="1140" spans="2:65" s="167" customFormat="1">
      <c r="B1140" s="166"/>
      <c r="D1140" s="161" t="s">
        <v>184</v>
      </c>
      <c r="E1140" s="168" t="s">
        <v>1</v>
      </c>
      <c r="F1140" s="169" t="s">
        <v>888</v>
      </c>
      <c r="H1140" s="170">
        <v>11.13</v>
      </c>
      <c r="L1140" s="166"/>
      <c r="M1140" s="171"/>
      <c r="T1140" s="172"/>
      <c r="AT1140" s="168" t="s">
        <v>184</v>
      </c>
      <c r="AU1140" s="168" t="s">
        <v>95</v>
      </c>
      <c r="AV1140" s="167" t="s">
        <v>95</v>
      </c>
      <c r="AW1140" s="167" t="s">
        <v>41</v>
      </c>
      <c r="AX1140" s="167" t="s">
        <v>85</v>
      </c>
      <c r="AY1140" s="168" t="s">
        <v>173</v>
      </c>
    </row>
    <row r="1141" spans="2:65" s="160" customFormat="1">
      <c r="B1141" s="159"/>
      <c r="D1141" s="161" t="s">
        <v>184</v>
      </c>
      <c r="E1141" s="162" t="s">
        <v>1</v>
      </c>
      <c r="F1141" s="163" t="s">
        <v>614</v>
      </c>
      <c r="H1141" s="162" t="s">
        <v>1</v>
      </c>
      <c r="L1141" s="159"/>
      <c r="M1141" s="164"/>
      <c r="T1141" s="165"/>
      <c r="AT1141" s="162" t="s">
        <v>184</v>
      </c>
      <c r="AU1141" s="162" t="s">
        <v>95</v>
      </c>
      <c r="AV1141" s="160" t="s">
        <v>93</v>
      </c>
      <c r="AW1141" s="160" t="s">
        <v>41</v>
      </c>
      <c r="AX1141" s="160" t="s">
        <v>85</v>
      </c>
      <c r="AY1141" s="162" t="s">
        <v>173</v>
      </c>
    </row>
    <row r="1142" spans="2:65" s="167" customFormat="1">
      <c r="B1142" s="166"/>
      <c r="D1142" s="161" t="s">
        <v>184</v>
      </c>
      <c r="E1142" s="168" t="s">
        <v>1</v>
      </c>
      <c r="F1142" s="169" t="s">
        <v>889</v>
      </c>
      <c r="H1142" s="170">
        <v>11.823</v>
      </c>
      <c r="L1142" s="166"/>
      <c r="M1142" s="171"/>
      <c r="T1142" s="172"/>
      <c r="AT1142" s="168" t="s">
        <v>184</v>
      </c>
      <c r="AU1142" s="168" t="s">
        <v>95</v>
      </c>
      <c r="AV1142" s="167" t="s">
        <v>95</v>
      </c>
      <c r="AW1142" s="167" t="s">
        <v>41</v>
      </c>
      <c r="AX1142" s="167" t="s">
        <v>85</v>
      </c>
      <c r="AY1142" s="168" t="s">
        <v>173</v>
      </c>
    </row>
    <row r="1143" spans="2:65" s="160" customFormat="1">
      <c r="B1143" s="159"/>
      <c r="D1143" s="161" t="s">
        <v>184</v>
      </c>
      <c r="E1143" s="162" t="s">
        <v>1</v>
      </c>
      <c r="F1143" s="163" t="s">
        <v>785</v>
      </c>
      <c r="H1143" s="162" t="s">
        <v>1</v>
      </c>
      <c r="L1143" s="159"/>
      <c r="M1143" s="164"/>
      <c r="T1143" s="165"/>
      <c r="AT1143" s="162" t="s">
        <v>184</v>
      </c>
      <c r="AU1143" s="162" t="s">
        <v>95</v>
      </c>
      <c r="AV1143" s="160" t="s">
        <v>93</v>
      </c>
      <c r="AW1143" s="160" t="s">
        <v>41</v>
      </c>
      <c r="AX1143" s="160" t="s">
        <v>85</v>
      </c>
      <c r="AY1143" s="162" t="s">
        <v>173</v>
      </c>
    </row>
    <row r="1144" spans="2:65" s="167" customFormat="1">
      <c r="B1144" s="166"/>
      <c r="D1144" s="161" t="s">
        <v>184</v>
      </c>
      <c r="E1144" s="168" t="s">
        <v>1</v>
      </c>
      <c r="F1144" s="169" t="s">
        <v>890</v>
      </c>
      <c r="H1144" s="170">
        <v>1.52</v>
      </c>
      <c r="L1144" s="166"/>
      <c r="M1144" s="171"/>
      <c r="T1144" s="172"/>
      <c r="AT1144" s="168" t="s">
        <v>184</v>
      </c>
      <c r="AU1144" s="168" t="s">
        <v>95</v>
      </c>
      <c r="AV1144" s="167" t="s">
        <v>95</v>
      </c>
      <c r="AW1144" s="167" t="s">
        <v>41</v>
      </c>
      <c r="AX1144" s="167" t="s">
        <v>85</v>
      </c>
      <c r="AY1144" s="168" t="s">
        <v>173</v>
      </c>
    </row>
    <row r="1145" spans="2:65" s="160" customFormat="1">
      <c r="B1145" s="159"/>
      <c r="D1145" s="161" t="s">
        <v>184</v>
      </c>
      <c r="E1145" s="162" t="s">
        <v>1</v>
      </c>
      <c r="F1145" s="163" t="s">
        <v>790</v>
      </c>
      <c r="H1145" s="162" t="s">
        <v>1</v>
      </c>
      <c r="L1145" s="159"/>
      <c r="M1145" s="164"/>
      <c r="T1145" s="165"/>
      <c r="AT1145" s="162" t="s">
        <v>184</v>
      </c>
      <c r="AU1145" s="162" t="s">
        <v>95</v>
      </c>
      <c r="AV1145" s="160" t="s">
        <v>93</v>
      </c>
      <c r="AW1145" s="160" t="s">
        <v>41</v>
      </c>
      <c r="AX1145" s="160" t="s">
        <v>85</v>
      </c>
      <c r="AY1145" s="162" t="s">
        <v>173</v>
      </c>
    </row>
    <row r="1146" spans="2:65" s="167" customFormat="1">
      <c r="B1146" s="166"/>
      <c r="D1146" s="161" t="s">
        <v>184</v>
      </c>
      <c r="E1146" s="168" t="s">
        <v>1</v>
      </c>
      <c r="F1146" s="169" t="s">
        <v>891</v>
      </c>
      <c r="H1146" s="170">
        <v>3.8</v>
      </c>
      <c r="L1146" s="166"/>
      <c r="M1146" s="171"/>
      <c r="T1146" s="172"/>
      <c r="AT1146" s="168" t="s">
        <v>184</v>
      </c>
      <c r="AU1146" s="168" t="s">
        <v>95</v>
      </c>
      <c r="AV1146" s="167" t="s">
        <v>95</v>
      </c>
      <c r="AW1146" s="167" t="s">
        <v>41</v>
      </c>
      <c r="AX1146" s="167" t="s">
        <v>85</v>
      </c>
      <c r="AY1146" s="168" t="s">
        <v>173</v>
      </c>
    </row>
    <row r="1147" spans="2:65" s="167" customFormat="1">
      <c r="B1147" s="166"/>
      <c r="D1147" s="161" t="s">
        <v>184</v>
      </c>
      <c r="E1147" s="168" t="s">
        <v>1</v>
      </c>
      <c r="F1147" s="169" t="s">
        <v>541</v>
      </c>
      <c r="H1147" s="170">
        <v>-1.3859999999999999</v>
      </c>
      <c r="L1147" s="166"/>
      <c r="M1147" s="171"/>
      <c r="T1147" s="172"/>
      <c r="AT1147" s="168" t="s">
        <v>184</v>
      </c>
      <c r="AU1147" s="168" t="s">
        <v>95</v>
      </c>
      <c r="AV1147" s="167" t="s">
        <v>95</v>
      </c>
      <c r="AW1147" s="167" t="s">
        <v>41</v>
      </c>
      <c r="AX1147" s="167" t="s">
        <v>85</v>
      </c>
      <c r="AY1147" s="168" t="s">
        <v>173</v>
      </c>
    </row>
    <row r="1148" spans="2:65" s="174" customFormat="1">
      <c r="B1148" s="173"/>
      <c r="D1148" s="161" t="s">
        <v>184</v>
      </c>
      <c r="E1148" s="175" t="s">
        <v>1</v>
      </c>
      <c r="F1148" s="176" t="s">
        <v>232</v>
      </c>
      <c r="H1148" s="177">
        <v>86.561999999999998</v>
      </c>
      <c r="L1148" s="173"/>
      <c r="M1148" s="178"/>
      <c r="T1148" s="179"/>
      <c r="AT1148" s="175" t="s">
        <v>184</v>
      </c>
      <c r="AU1148" s="175" t="s">
        <v>95</v>
      </c>
      <c r="AV1148" s="174" t="s">
        <v>180</v>
      </c>
      <c r="AW1148" s="174" t="s">
        <v>41</v>
      </c>
      <c r="AX1148" s="174" t="s">
        <v>93</v>
      </c>
      <c r="AY1148" s="175" t="s">
        <v>173</v>
      </c>
    </row>
    <row r="1149" spans="2:65" s="35" customFormat="1" ht="44.25" customHeight="1">
      <c r="B1149" s="34"/>
      <c r="C1149" s="144" t="s">
        <v>892</v>
      </c>
      <c r="D1149" s="144" t="s">
        <v>175</v>
      </c>
      <c r="E1149" s="145" t="s">
        <v>893</v>
      </c>
      <c r="F1149" s="146" t="s">
        <v>894</v>
      </c>
      <c r="G1149" s="147" t="s">
        <v>270</v>
      </c>
      <c r="H1149" s="148">
        <v>187.286</v>
      </c>
      <c r="I1149" s="3"/>
      <c r="J1149" s="149">
        <f>ROUND(I1149*H1149,2)</f>
        <v>0</v>
      </c>
      <c r="K1149" s="146" t="s">
        <v>179</v>
      </c>
      <c r="L1149" s="34"/>
      <c r="M1149" s="150" t="s">
        <v>1</v>
      </c>
      <c r="N1149" s="151" t="s">
        <v>50</v>
      </c>
      <c r="P1149" s="152">
        <f>O1149*H1149</f>
        <v>0</v>
      </c>
      <c r="Q1149" s="152">
        <v>1.7330000000000002E-2</v>
      </c>
      <c r="R1149" s="152">
        <f>Q1149*H1149</f>
        <v>3.2456663800000003</v>
      </c>
      <c r="S1149" s="152">
        <v>0</v>
      </c>
      <c r="T1149" s="153">
        <f>S1149*H1149</f>
        <v>0</v>
      </c>
      <c r="AR1149" s="154" t="s">
        <v>180</v>
      </c>
      <c r="AT1149" s="154" t="s">
        <v>175</v>
      </c>
      <c r="AU1149" s="154" t="s">
        <v>95</v>
      </c>
      <c r="AY1149" s="20" t="s">
        <v>173</v>
      </c>
      <c r="BE1149" s="155">
        <f>IF(N1149="základní",J1149,0)</f>
        <v>0</v>
      </c>
      <c r="BF1149" s="155">
        <f>IF(N1149="snížená",J1149,0)</f>
        <v>0</v>
      </c>
      <c r="BG1149" s="155">
        <f>IF(N1149="zákl. přenesená",J1149,0)</f>
        <v>0</v>
      </c>
      <c r="BH1149" s="155">
        <f>IF(N1149="sníž. přenesená",J1149,0)</f>
        <v>0</v>
      </c>
      <c r="BI1149" s="155">
        <f>IF(N1149="nulová",J1149,0)</f>
        <v>0</v>
      </c>
      <c r="BJ1149" s="20" t="s">
        <v>93</v>
      </c>
      <c r="BK1149" s="155">
        <f>ROUND(I1149*H1149,2)</f>
        <v>0</v>
      </c>
      <c r="BL1149" s="20" t="s">
        <v>180</v>
      </c>
      <c r="BM1149" s="154" t="s">
        <v>895</v>
      </c>
    </row>
    <row r="1150" spans="2:65" s="35" customFormat="1">
      <c r="B1150" s="34"/>
      <c r="D1150" s="156" t="s">
        <v>182</v>
      </c>
      <c r="F1150" s="157" t="s">
        <v>896</v>
      </c>
      <c r="L1150" s="34"/>
      <c r="M1150" s="158"/>
      <c r="T1150" s="62"/>
      <c r="AT1150" s="20" t="s">
        <v>182</v>
      </c>
      <c r="AU1150" s="20" t="s">
        <v>95</v>
      </c>
    </row>
    <row r="1151" spans="2:65" s="160" customFormat="1">
      <c r="B1151" s="159"/>
      <c r="D1151" s="161" t="s">
        <v>184</v>
      </c>
      <c r="E1151" s="162" t="s">
        <v>1</v>
      </c>
      <c r="F1151" s="163" t="s">
        <v>878</v>
      </c>
      <c r="H1151" s="162" t="s">
        <v>1</v>
      </c>
      <c r="L1151" s="159"/>
      <c r="M1151" s="164"/>
      <c r="T1151" s="165"/>
      <c r="AT1151" s="162" t="s">
        <v>184</v>
      </c>
      <c r="AU1151" s="162" t="s">
        <v>95</v>
      </c>
      <c r="AV1151" s="160" t="s">
        <v>93</v>
      </c>
      <c r="AW1151" s="160" t="s">
        <v>41</v>
      </c>
      <c r="AX1151" s="160" t="s">
        <v>85</v>
      </c>
      <c r="AY1151" s="162" t="s">
        <v>173</v>
      </c>
    </row>
    <row r="1152" spans="2:65" s="160" customFormat="1">
      <c r="B1152" s="159"/>
      <c r="D1152" s="161" t="s">
        <v>184</v>
      </c>
      <c r="E1152" s="162" t="s">
        <v>1</v>
      </c>
      <c r="F1152" s="163" t="s">
        <v>740</v>
      </c>
      <c r="H1152" s="162" t="s">
        <v>1</v>
      </c>
      <c r="L1152" s="159"/>
      <c r="M1152" s="164"/>
      <c r="T1152" s="165"/>
      <c r="AT1152" s="162" t="s">
        <v>184</v>
      </c>
      <c r="AU1152" s="162" t="s">
        <v>95</v>
      </c>
      <c r="AV1152" s="160" t="s">
        <v>93</v>
      </c>
      <c r="AW1152" s="160" t="s">
        <v>41</v>
      </c>
      <c r="AX1152" s="160" t="s">
        <v>85</v>
      </c>
      <c r="AY1152" s="162" t="s">
        <v>173</v>
      </c>
    </row>
    <row r="1153" spans="2:51" s="167" customFormat="1">
      <c r="B1153" s="166"/>
      <c r="D1153" s="161" t="s">
        <v>184</v>
      </c>
      <c r="E1153" s="168" t="s">
        <v>1</v>
      </c>
      <c r="F1153" s="169" t="s">
        <v>897</v>
      </c>
      <c r="H1153" s="170">
        <v>10.199999999999999</v>
      </c>
      <c r="L1153" s="166"/>
      <c r="M1153" s="171"/>
      <c r="T1153" s="172"/>
      <c r="AT1153" s="168" t="s">
        <v>184</v>
      </c>
      <c r="AU1153" s="168" t="s">
        <v>95</v>
      </c>
      <c r="AV1153" s="167" t="s">
        <v>95</v>
      </c>
      <c r="AW1153" s="167" t="s">
        <v>41</v>
      </c>
      <c r="AX1153" s="167" t="s">
        <v>85</v>
      </c>
      <c r="AY1153" s="168" t="s">
        <v>173</v>
      </c>
    </row>
    <row r="1154" spans="2:51" s="160" customFormat="1">
      <c r="B1154" s="159"/>
      <c r="D1154" s="161" t="s">
        <v>184</v>
      </c>
      <c r="E1154" s="162" t="s">
        <v>1</v>
      </c>
      <c r="F1154" s="163" t="s">
        <v>743</v>
      </c>
      <c r="H1154" s="162" t="s">
        <v>1</v>
      </c>
      <c r="L1154" s="159"/>
      <c r="M1154" s="164"/>
      <c r="T1154" s="165"/>
      <c r="AT1154" s="162" t="s">
        <v>184</v>
      </c>
      <c r="AU1154" s="162" t="s">
        <v>95</v>
      </c>
      <c r="AV1154" s="160" t="s">
        <v>93</v>
      </c>
      <c r="AW1154" s="160" t="s">
        <v>41</v>
      </c>
      <c r="AX1154" s="160" t="s">
        <v>85</v>
      </c>
      <c r="AY1154" s="162" t="s">
        <v>173</v>
      </c>
    </row>
    <row r="1155" spans="2:51" s="167" customFormat="1">
      <c r="B1155" s="166"/>
      <c r="D1155" s="161" t="s">
        <v>184</v>
      </c>
      <c r="E1155" s="168" t="s">
        <v>1</v>
      </c>
      <c r="F1155" s="169" t="s">
        <v>898</v>
      </c>
      <c r="H1155" s="170">
        <v>4.9000000000000004</v>
      </c>
      <c r="L1155" s="166"/>
      <c r="M1155" s="171"/>
      <c r="T1155" s="172"/>
      <c r="AT1155" s="168" t="s">
        <v>184</v>
      </c>
      <c r="AU1155" s="168" t="s">
        <v>95</v>
      </c>
      <c r="AV1155" s="167" t="s">
        <v>95</v>
      </c>
      <c r="AW1155" s="167" t="s">
        <v>41</v>
      </c>
      <c r="AX1155" s="167" t="s">
        <v>85</v>
      </c>
      <c r="AY1155" s="168" t="s">
        <v>173</v>
      </c>
    </row>
    <row r="1156" spans="2:51" s="160" customFormat="1">
      <c r="B1156" s="159"/>
      <c r="D1156" s="161" t="s">
        <v>184</v>
      </c>
      <c r="E1156" s="162" t="s">
        <v>1</v>
      </c>
      <c r="F1156" s="163" t="s">
        <v>748</v>
      </c>
      <c r="H1156" s="162" t="s">
        <v>1</v>
      </c>
      <c r="L1156" s="159"/>
      <c r="M1156" s="164"/>
      <c r="T1156" s="165"/>
      <c r="AT1156" s="162" t="s">
        <v>184</v>
      </c>
      <c r="AU1156" s="162" t="s">
        <v>95</v>
      </c>
      <c r="AV1156" s="160" t="s">
        <v>93</v>
      </c>
      <c r="AW1156" s="160" t="s">
        <v>41</v>
      </c>
      <c r="AX1156" s="160" t="s">
        <v>85</v>
      </c>
      <c r="AY1156" s="162" t="s">
        <v>173</v>
      </c>
    </row>
    <row r="1157" spans="2:51" s="167" customFormat="1">
      <c r="B1157" s="166"/>
      <c r="D1157" s="161" t="s">
        <v>184</v>
      </c>
      <c r="E1157" s="168" t="s">
        <v>1</v>
      </c>
      <c r="F1157" s="169" t="s">
        <v>899</v>
      </c>
      <c r="H1157" s="170">
        <v>4.5999999999999996</v>
      </c>
      <c r="L1157" s="166"/>
      <c r="M1157" s="171"/>
      <c r="T1157" s="172"/>
      <c r="AT1157" s="168" t="s">
        <v>184</v>
      </c>
      <c r="AU1157" s="168" t="s">
        <v>95</v>
      </c>
      <c r="AV1157" s="167" t="s">
        <v>95</v>
      </c>
      <c r="AW1157" s="167" t="s">
        <v>41</v>
      </c>
      <c r="AX1157" s="167" t="s">
        <v>85</v>
      </c>
      <c r="AY1157" s="168" t="s">
        <v>173</v>
      </c>
    </row>
    <row r="1158" spans="2:51" s="160" customFormat="1">
      <c r="B1158" s="159"/>
      <c r="D1158" s="161" t="s">
        <v>184</v>
      </c>
      <c r="E1158" s="162" t="s">
        <v>1</v>
      </c>
      <c r="F1158" s="163" t="s">
        <v>769</v>
      </c>
      <c r="H1158" s="162" t="s">
        <v>1</v>
      </c>
      <c r="L1158" s="159"/>
      <c r="M1158" s="164"/>
      <c r="T1158" s="165"/>
      <c r="AT1158" s="162" t="s">
        <v>184</v>
      </c>
      <c r="AU1158" s="162" t="s">
        <v>95</v>
      </c>
      <c r="AV1158" s="160" t="s">
        <v>93</v>
      </c>
      <c r="AW1158" s="160" t="s">
        <v>41</v>
      </c>
      <c r="AX1158" s="160" t="s">
        <v>85</v>
      </c>
      <c r="AY1158" s="162" t="s">
        <v>173</v>
      </c>
    </row>
    <row r="1159" spans="2:51" s="167" customFormat="1">
      <c r="B1159" s="166"/>
      <c r="D1159" s="161" t="s">
        <v>184</v>
      </c>
      <c r="E1159" s="168" t="s">
        <v>1</v>
      </c>
      <c r="F1159" s="169" t="s">
        <v>900</v>
      </c>
      <c r="H1159" s="170">
        <v>6.3</v>
      </c>
      <c r="L1159" s="166"/>
      <c r="M1159" s="171"/>
      <c r="T1159" s="172"/>
      <c r="AT1159" s="168" t="s">
        <v>184</v>
      </c>
      <c r="AU1159" s="168" t="s">
        <v>95</v>
      </c>
      <c r="AV1159" s="167" t="s">
        <v>95</v>
      </c>
      <c r="AW1159" s="167" t="s">
        <v>41</v>
      </c>
      <c r="AX1159" s="167" t="s">
        <v>85</v>
      </c>
      <c r="AY1159" s="168" t="s">
        <v>173</v>
      </c>
    </row>
    <row r="1160" spans="2:51" s="160" customFormat="1">
      <c r="B1160" s="159"/>
      <c r="D1160" s="161" t="s">
        <v>184</v>
      </c>
      <c r="E1160" s="162" t="s">
        <v>1</v>
      </c>
      <c r="F1160" s="163" t="s">
        <v>614</v>
      </c>
      <c r="H1160" s="162" t="s">
        <v>1</v>
      </c>
      <c r="L1160" s="159"/>
      <c r="M1160" s="164"/>
      <c r="T1160" s="165"/>
      <c r="AT1160" s="162" t="s">
        <v>184</v>
      </c>
      <c r="AU1160" s="162" t="s">
        <v>95</v>
      </c>
      <c r="AV1160" s="160" t="s">
        <v>93</v>
      </c>
      <c r="AW1160" s="160" t="s">
        <v>41</v>
      </c>
      <c r="AX1160" s="160" t="s">
        <v>85</v>
      </c>
      <c r="AY1160" s="162" t="s">
        <v>173</v>
      </c>
    </row>
    <row r="1161" spans="2:51" s="167" customFormat="1">
      <c r="B1161" s="166"/>
      <c r="D1161" s="161" t="s">
        <v>184</v>
      </c>
      <c r="E1161" s="168" t="s">
        <v>1</v>
      </c>
      <c r="F1161" s="169" t="s">
        <v>901</v>
      </c>
      <c r="H1161" s="170">
        <v>1.38</v>
      </c>
      <c r="L1161" s="166"/>
      <c r="M1161" s="171"/>
      <c r="T1161" s="172"/>
      <c r="AT1161" s="168" t="s">
        <v>184</v>
      </c>
      <c r="AU1161" s="168" t="s">
        <v>95</v>
      </c>
      <c r="AV1161" s="167" t="s">
        <v>95</v>
      </c>
      <c r="AW1161" s="167" t="s">
        <v>41</v>
      </c>
      <c r="AX1161" s="167" t="s">
        <v>85</v>
      </c>
      <c r="AY1161" s="168" t="s">
        <v>173</v>
      </c>
    </row>
    <row r="1162" spans="2:51" s="167" customFormat="1">
      <c r="B1162" s="166"/>
      <c r="D1162" s="161" t="s">
        <v>184</v>
      </c>
      <c r="E1162" s="168" t="s">
        <v>1</v>
      </c>
      <c r="F1162" s="169" t="s">
        <v>902</v>
      </c>
      <c r="H1162" s="170">
        <v>1.2</v>
      </c>
      <c r="L1162" s="166"/>
      <c r="M1162" s="171"/>
      <c r="T1162" s="172"/>
      <c r="AT1162" s="168" t="s">
        <v>184</v>
      </c>
      <c r="AU1162" s="168" t="s">
        <v>95</v>
      </c>
      <c r="AV1162" s="167" t="s">
        <v>95</v>
      </c>
      <c r="AW1162" s="167" t="s">
        <v>41</v>
      </c>
      <c r="AX1162" s="167" t="s">
        <v>85</v>
      </c>
      <c r="AY1162" s="168" t="s">
        <v>173</v>
      </c>
    </row>
    <row r="1163" spans="2:51" s="167" customFormat="1">
      <c r="B1163" s="166"/>
      <c r="D1163" s="161" t="s">
        <v>184</v>
      </c>
      <c r="E1163" s="168" t="s">
        <v>1</v>
      </c>
      <c r="F1163" s="169" t="s">
        <v>612</v>
      </c>
      <c r="H1163" s="170">
        <v>1.35</v>
      </c>
      <c r="L1163" s="166"/>
      <c r="M1163" s="171"/>
      <c r="T1163" s="172"/>
      <c r="AT1163" s="168" t="s">
        <v>184</v>
      </c>
      <c r="AU1163" s="168" t="s">
        <v>95</v>
      </c>
      <c r="AV1163" s="167" t="s">
        <v>95</v>
      </c>
      <c r="AW1163" s="167" t="s">
        <v>41</v>
      </c>
      <c r="AX1163" s="167" t="s">
        <v>85</v>
      </c>
      <c r="AY1163" s="168" t="s">
        <v>173</v>
      </c>
    </row>
    <row r="1164" spans="2:51" s="167" customFormat="1">
      <c r="B1164" s="166"/>
      <c r="D1164" s="161" t="s">
        <v>184</v>
      </c>
      <c r="E1164" s="168" t="s">
        <v>1</v>
      </c>
      <c r="F1164" s="169" t="s">
        <v>903</v>
      </c>
      <c r="H1164" s="170">
        <v>5.55</v>
      </c>
      <c r="L1164" s="166"/>
      <c r="M1164" s="171"/>
      <c r="T1164" s="172"/>
      <c r="AT1164" s="168" t="s">
        <v>184</v>
      </c>
      <c r="AU1164" s="168" t="s">
        <v>95</v>
      </c>
      <c r="AV1164" s="167" t="s">
        <v>95</v>
      </c>
      <c r="AW1164" s="167" t="s">
        <v>41</v>
      </c>
      <c r="AX1164" s="167" t="s">
        <v>85</v>
      </c>
      <c r="AY1164" s="168" t="s">
        <v>173</v>
      </c>
    </row>
    <row r="1165" spans="2:51" s="160" customFormat="1">
      <c r="B1165" s="159"/>
      <c r="D1165" s="161" t="s">
        <v>184</v>
      </c>
      <c r="E1165" s="162" t="s">
        <v>1</v>
      </c>
      <c r="F1165" s="163" t="s">
        <v>904</v>
      </c>
      <c r="H1165" s="162" t="s">
        <v>1</v>
      </c>
      <c r="L1165" s="159"/>
      <c r="M1165" s="164"/>
      <c r="T1165" s="165"/>
      <c r="AT1165" s="162" t="s">
        <v>184</v>
      </c>
      <c r="AU1165" s="162" t="s">
        <v>95</v>
      </c>
      <c r="AV1165" s="160" t="s">
        <v>93</v>
      </c>
      <c r="AW1165" s="160" t="s">
        <v>41</v>
      </c>
      <c r="AX1165" s="160" t="s">
        <v>85</v>
      </c>
      <c r="AY1165" s="162" t="s">
        <v>173</v>
      </c>
    </row>
    <row r="1166" spans="2:51" s="160" customFormat="1">
      <c r="B1166" s="159"/>
      <c r="D1166" s="161" t="s">
        <v>184</v>
      </c>
      <c r="E1166" s="162" t="s">
        <v>1</v>
      </c>
      <c r="F1166" s="163" t="s">
        <v>423</v>
      </c>
      <c r="H1166" s="162" t="s">
        <v>1</v>
      </c>
      <c r="L1166" s="159"/>
      <c r="M1166" s="164"/>
      <c r="T1166" s="165"/>
      <c r="AT1166" s="162" t="s">
        <v>184</v>
      </c>
      <c r="AU1166" s="162" t="s">
        <v>95</v>
      </c>
      <c r="AV1166" s="160" t="s">
        <v>93</v>
      </c>
      <c r="AW1166" s="160" t="s">
        <v>41</v>
      </c>
      <c r="AX1166" s="160" t="s">
        <v>85</v>
      </c>
      <c r="AY1166" s="162" t="s">
        <v>173</v>
      </c>
    </row>
    <row r="1167" spans="2:51" s="167" customFormat="1">
      <c r="B1167" s="166"/>
      <c r="D1167" s="161" t="s">
        <v>184</v>
      </c>
      <c r="E1167" s="168" t="s">
        <v>1</v>
      </c>
      <c r="F1167" s="169" t="s">
        <v>905</v>
      </c>
      <c r="H1167" s="170">
        <v>28.673999999999999</v>
      </c>
      <c r="L1167" s="166"/>
      <c r="M1167" s="171"/>
      <c r="T1167" s="172"/>
      <c r="AT1167" s="168" t="s">
        <v>184</v>
      </c>
      <c r="AU1167" s="168" t="s">
        <v>95</v>
      </c>
      <c r="AV1167" s="167" t="s">
        <v>95</v>
      </c>
      <c r="AW1167" s="167" t="s">
        <v>41</v>
      </c>
      <c r="AX1167" s="167" t="s">
        <v>85</v>
      </c>
      <c r="AY1167" s="168" t="s">
        <v>173</v>
      </c>
    </row>
    <row r="1168" spans="2:51" s="167" customFormat="1">
      <c r="B1168" s="166"/>
      <c r="D1168" s="161" t="s">
        <v>184</v>
      </c>
      <c r="E1168" s="168" t="s">
        <v>1</v>
      </c>
      <c r="F1168" s="169" t="s">
        <v>548</v>
      </c>
      <c r="H1168" s="170">
        <v>-1.47</v>
      </c>
      <c r="L1168" s="166"/>
      <c r="M1168" s="171"/>
      <c r="T1168" s="172"/>
      <c r="AT1168" s="168" t="s">
        <v>184</v>
      </c>
      <c r="AU1168" s="168" t="s">
        <v>95</v>
      </c>
      <c r="AV1168" s="167" t="s">
        <v>95</v>
      </c>
      <c r="AW1168" s="167" t="s">
        <v>41</v>
      </c>
      <c r="AX1168" s="167" t="s">
        <v>85</v>
      </c>
      <c r="AY1168" s="168" t="s">
        <v>173</v>
      </c>
    </row>
    <row r="1169" spans="2:51" s="167" customFormat="1">
      <c r="B1169" s="166"/>
      <c r="D1169" s="161" t="s">
        <v>184</v>
      </c>
      <c r="E1169" s="168" t="s">
        <v>1</v>
      </c>
      <c r="F1169" s="169" t="s">
        <v>906</v>
      </c>
      <c r="H1169" s="170">
        <v>-5.04</v>
      </c>
      <c r="L1169" s="166"/>
      <c r="M1169" s="171"/>
      <c r="T1169" s="172"/>
      <c r="AT1169" s="168" t="s">
        <v>184</v>
      </c>
      <c r="AU1169" s="168" t="s">
        <v>95</v>
      </c>
      <c r="AV1169" s="167" t="s">
        <v>95</v>
      </c>
      <c r="AW1169" s="167" t="s">
        <v>41</v>
      </c>
      <c r="AX1169" s="167" t="s">
        <v>85</v>
      </c>
      <c r="AY1169" s="168" t="s">
        <v>173</v>
      </c>
    </row>
    <row r="1170" spans="2:51" s="160" customFormat="1">
      <c r="B1170" s="159"/>
      <c r="D1170" s="161" t="s">
        <v>184</v>
      </c>
      <c r="E1170" s="162" t="s">
        <v>1</v>
      </c>
      <c r="F1170" s="163" t="s">
        <v>761</v>
      </c>
      <c r="H1170" s="162" t="s">
        <v>1</v>
      </c>
      <c r="L1170" s="159"/>
      <c r="M1170" s="164"/>
      <c r="T1170" s="165"/>
      <c r="AT1170" s="162" t="s">
        <v>184</v>
      </c>
      <c r="AU1170" s="162" t="s">
        <v>95</v>
      </c>
      <c r="AV1170" s="160" t="s">
        <v>93</v>
      </c>
      <c r="AW1170" s="160" t="s">
        <v>41</v>
      </c>
      <c r="AX1170" s="160" t="s">
        <v>85</v>
      </c>
      <c r="AY1170" s="162" t="s">
        <v>173</v>
      </c>
    </row>
    <row r="1171" spans="2:51" s="167" customFormat="1">
      <c r="B1171" s="166"/>
      <c r="D1171" s="161" t="s">
        <v>184</v>
      </c>
      <c r="E1171" s="168" t="s">
        <v>1</v>
      </c>
      <c r="F1171" s="169" t="s">
        <v>907</v>
      </c>
      <c r="H1171" s="170">
        <v>13.275</v>
      </c>
      <c r="L1171" s="166"/>
      <c r="M1171" s="171"/>
      <c r="T1171" s="172"/>
      <c r="AT1171" s="168" t="s">
        <v>184</v>
      </c>
      <c r="AU1171" s="168" t="s">
        <v>95</v>
      </c>
      <c r="AV1171" s="167" t="s">
        <v>95</v>
      </c>
      <c r="AW1171" s="167" t="s">
        <v>41</v>
      </c>
      <c r="AX1171" s="167" t="s">
        <v>85</v>
      </c>
      <c r="AY1171" s="168" t="s">
        <v>173</v>
      </c>
    </row>
    <row r="1172" spans="2:51" s="167" customFormat="1">
      <c r="B1172" s="166"/>
      <c r="D1172" s="161" t="s">
        <v>184</v>
      </c>
      <c r="E1172" s="168" t="s">
        <v>1</v>
      </c>
      <c r="F1172" s="169" t="s">
        <v>546</v>
      </c>
      <c r="H1172" s="170">
        <v>-1.68</v>
      </c>
      <c r="L1172" s="166"/>
      <c r="M1172" s="171"/>
      <c r="T1172" s="172"/>
      <c r="AT1172" s="168" t="s">
        <v>184</v>
      </c>
      <c r="AU1172" s="168" t="s">
        <v>95</v>
      </c>
      <c r="AV1172" s="167" t="s">
        <v>95</v>
      </c>
      <c r="AW1172" s="167" t="s">
        <v>41</v>
      </c>
      <c r="AX1172" s="167" t="s">
        <v>85</v>
      </c>
      <c r="AY1172" s="168" t="s">
        <v>173</v>
      </c>
    </row>
    <row r="1173" spans="2:51" s="167" customFormat="1">
      <c r="B1173" s="166"/>
      <c r="D1173" s="161" t="s">
        <v>184</v>
      </c>
      <c r="E1173" s="168" t="s">
        <v>1</v>
      </c>
      <c r="F1173" s="169" t="s">
        <v>908</v>
      </c>
      <c r="H1173" s="170">
        <v>-4.2</v>
      </c>
      <c r="L1173" s="166"/>
      <c r="M1173" s="171"/>
      <c r="T1173" s="172"/>
      <c r="AT1173" s="168" t="s">
        <v>184</v>
      </c>
      <c r="AU1173" s="168" t="s">
        <v>95</v>
      </c>
      <c r="AV1173" s="167" t="s">
        <v>95</v>
      </c>
      <c r="AW1173" s="167" t="s">
        <v>41</v>
      </c>
      <c r="AX1173" s="167" t="s">
        <v>85</v>
      </c>
      <c r="AY1173" s="168" t="s">
        <v>173</v>
      </c>
    </row>
    <row r="1174" spans="2:51" s="160" customFormat="1">
      <c r="B1174" s="159"/>
      <c r="D1174" s="161" t="s">
        <v>184</v>
      </c>
      <c r="E1174" s="162" t="s">
        <v>1</v>
      </c>
      <c r="F1174" s="163" t="s">
        <v>609</v>
      </c>
      <c r="H1174" s="162" t="s">
        <v>1</v>
      </c>
      <c r="L1174" s="159"/>
      <c r="M1174" s="164"/>
      <c r="T1174" s="165"/>
      <c r="AT1174" s="162" t="s">
        <v>184</v>
      </c>
      <c r="AU1174" s="162" t="s">
        <v>95</v>
      </c>
      <c r="AV1174" s="160" t="s">
        <v>93</v>
      </c>
      <c r="AW1174" s="160" t="s">
        <v>41</v>
      </c>
      <c r="AX1174" s="160" t="s">
        <v>85</v>
      </c>
      <c r="AY1174" s="162" t="s">
        <v>173</v>
      </c>
    </row>
    <row r="1175" spans="2:51" s="167" customFormat="1">
      <c r="B1175" s="166"/>
      <c r="D1175" s="161" t="s">
        <v>184</v>
      </c>
      <c r="E1175" s="168" t="s">
        <v>1</v>
      </c>
      <c r="F1175" s="169" t="s">
        <v>909</v>
      </c>
      <c r="H1175" s="170">
        <v>18.408000000000001</v>
      </c>
      <c r="L1175" s="166"/>
      <c r="M1175" s="171"/>
      <c r="T1175" s="172"/>
      <c r="AT1175" s="168" t="s">
        <v>184</v>
      </c>
      <c r="AU1175" s="168" t="s">
        <v>95</v>
      </c>
      <c r="AV1175" s="167" t="s">
        <v>95</v>
      </c>
      <c r="AW1175" s="167" t="s">
        <v>41</v>
      </c>
      <c r="AX1175" s="167" t="s">
        <v>85</v>
      </c>
      <c r="AY1175" s="168" t="s">
        <v>173</v>
      </c>
    </row>
    <row r="1176" spans="2:51" s="167" customFormat="1">
      <c r="B1176" s="166"/>
      <c r="D1176" s="161" t="s">
        <v>184</v>
      </c>
      <c r="E1176" s="168" t="s">
        <v>1</v>
      </c>
      <c r="F1176" s="169" t="s">
        <v>548</v>
      </c>
      <c r="H1176" s="170">
        <v>-1.47</v>
      </c>
      <c r="L1176" s="166"/>
      <c r="M1176" s="171"/>
      <c r="T1176" s="172"/>
      <c r="AT1176" s="168" t="s">
        <v>184</v>
      </c>
      <c r="AU1176" s="168" t="s">
        <v>95</v>
      </c>
      <c r="AV1176" s="167" t="s">
        <v>95</v>
      </c>
      <c r="AW1176" s="167" t="s">
        <v>41</v>
      </c>
      <c r="AX1176" s="167" t="s">
        <v>85</v>
      </c>
      <c r="AY1176" s="168" t="s">
        <v>173</v>
      </c>
    </row>
    <row r="1177" spans="2:51" s="167" customFormat="1">
      <c r="B1177" s="166"/>
      <c r="D1177" s="161" t="s">
        <v>184</v>
      </c>
      <c r="E1177" s="168" t="s">
        <v>1</v>
      </c>
      <c r="F1177" s="169" t="s">
        <v>910</v>
      </c>
      <c r="H1177" s="170">
        <v>-8.4</v>
      </c>
      <c r="L1177" s="166"/>
      <c r="M1177" s="171"/>
      <c r="T1177" s="172"/>
      <c r="AT1177" s="168" t="s">
        <v>184</v>
      </c>
      <c r="AU1177" s="168" t="s">
        <v>95</v>
      </c>
      <c r="AV1177" s="167" t="s">
        <v>95</v>
      </c>
      <c r="AW1177" s="167" t="s">
        <v>41</v>
      </c>
      <c r="AX1177" s="167" t="s">
        <v>85</v>
      </c>
      <c r="AY1177" s="168" t="s">
        <v>173</v>
      </c>
    </row>
    <row r="1178" spans="2:51" s="160" customFormat="1">
      <c r="B1178" s="159"/>
      <c r="D1178" s="161" t="s">
        <v>184</v>
      </c>
      <c r="E1178" s="162" t="s">
        <v>1</v>
      </c>
      <c r="F1178" s="163" t="s">
        <v>611</v>
      </c>
      <c r="H1178" s="162" t="s">
        <v>1</v>
      </c>
      <c r="L1178" s="159"/>
      <c r="M1178" s="164"/>
      <c r="T1178" s="165"/>
      <c r="AT1178" s="162" t="s">
        <v>184</v>
      </c>
      <c r="AU1178" s="162" t="s">
        <v>95</v>
      </c>
      <c r="AV1178" s="160" t="s">
        <v>93</v>
      </c>
      <c r="AW1178" s="160" t="s">
        <v>41</v>
      </c>
      <c r="AX1178" s="160" t="s">
        <v>85</v>
      </c>
      <c r="AY1178" s="162" t="s">
        <v>173</v>
      </c>
    </row>
    <row r="1179" spans="2:51" s="167" customFormat="1">
      <c r="B1179" s="166"/>
      <c r="D1179" s="161" t="s">
        <v>184</v>
      </c>
      <c r="E1179" s="168" t="s">
        <v>1</v>
      </c>
      <c r="F1179" s="169" t="s">
        <v>911</v>
      </c>
      <c r="H1179" s="170">
        <v>10.266</v>
      </c>
      <c r="L1179" s="166"/>
      <c r="M1179" s="171"/>
      <c r="T1179" s="172"/>
      <c r="AT1179" s="168" t="s">
        <v>184</v>
      </c>
      <c r="AU1179" s="168" t="s">
        <v>95</v>
      </c>
      <c r="AV1179" s="167" t="s">
        <v>95</v>
      </c>
      <c r="AW1179" s="167" t="s">
        <v>41</v>
      </c>
      <c r="AX1179" s="167" t="s">
        <v>85</v>
      </c>
      <c r="AY1179" s="168" t="s">
        <v>173</v>
      </c>
    </row>
    <row r="1180" spans="2:51" s="167" customFormat="1">
      <c r="B1180" s="166"/>
      <c r="D1180" s="161" t="s">
        <v>184</v>
      </c>
      <c r="E1180" s="168" t="s">
        <v>1</v>
      </c>
      <c r="F1180" s="169" t="s">
        <v>908</v>
      </c>
      <c r="H1180" s="170">
        <v>-4.2</v>
      </c>
      <c r="L1180" s="166"/>
      <c r="M1180" s="171"/>
      <c r="T1180" s="172"/>
      <c r="AT1180" s="168" t="s">
        <v>184</v>
      </c>
      <c r="AU1180" s="168" t="s">
        <v>95</v>
      </c>
      <c r="AV1180" s="167" t="s">
        <v>95</v>
      </c>
      <c r="AW1180" s="167" t="s">
        <v>41</v>
      </c>
      <c r="AX1180" s="167" t="s">
        <v>85</v>
      </c>
      <c r="AY1180" s="168" t="s">
        <v>173</v>
      </c>
    </row>
    <row r="1181" spans="2:51" s="160" customFormat="1">
      <c r="B1181" s="159"/>
      <c r="D1181" s="161" t="s">
        <v>184</v>
      </c>
      <c r="E1181" s="162" t="s">
        <v>1</v>
      </c>
      <c r="F1181" s="163" t="s">
        <v>764</v>
      </c>
      <c r="H1181" s="162" t="s">
        <v>1</v>
      </c>
      <c r="L1181" s="159"/>
      <c r="M1181" s="164"/>
      <c r="T1181" s="165"/>
      <c r="AT1181" s="162" t="s">
        <v>184</v>
      </c>
      <c r="AU1181" s="162" t="s">
        <v>95</v>
      </c>
      <c r="AV1181" s="160" t="s">
        <v>93</v>
      </c>
      <c r="AW1181" s="160" t="s">
        <v>41</v>
      </c>
      <c r="AX1181" s="160" t="s">
        <v>85</v>
      </c>
      <c r="AY1181" s="162" t="s">
        <v>173</v>
      </c>
    </row>
    <row r="1182" spans="2:51" s="167" customFormat="1">
      <c r="B1182" s="166"/>
      <c r="D1182" s="161" t="s">
        <v>184</v>
      </c>
      <c r="E1182" s="168" t="s">
        <v>1</v>
      </c>
      <c r="F1182" s="169" t="s">
        <v>912</v>
      </c>
      <c r="H1182" s="170">
        <v>19.081</v>
      </c>
      <c r="L1182" s="166"/>
      <c r="M1182" s="171"/>
      <c r="T1182" s="172"/>
      <c r="AT1182" s="168" t="s">
        <v>184</v>
      </c>
      <c r="AU1182" s="168" t="s">
        <v>95</v>
      </c>
      <c r="AV1182" s="167" t="s">
        <v>95</v>
      </c>
      <c r="AW1182" s="167" t="s">
        <v>41</v>
      </c>
      <c r="AX1182" s="167" t="s">
        <v>85</v>
      </c>
      <c r="AY1182" s="168" t="s">
        <v>173</v>
      </c>
    </row>
    <row r="1183" spans="2:51" s="167" customFormat="1">
      <c r="B1183" s="166"/>
      <c r="D1183" s="161" t="s">
        <v>184</v>
      </c>
      <c r="E1183" s="168" t="s">
        <v>1</v>
      </c>
      <c r="F1183" s="169" t="s">
        <v>546</v>
      </c>
      <c r="H1183" s="170">
        <v>-1.68</v>
      </c>
      <c r="L1183" s="166"/>
      <c r="M1183" s="171"/>
      <c r="T1183" s="172"/>
      <c r="AT1183" s="168" t="s">
        <v>184</v>
      </c>
      <c r="AU1183" s="168" t="s">
        <v>95</v>
      </c>
      <c r="AV1183" s="167" t="s">
        <v>95</v>
      </c>
      <c r="AW1183" s="167" t="s">
        <v>41</v>
      </c>
      <c r="AX1183" s="167" t="s">
        <v>85</v>
      </c>
      <c r="AY1183" s="168" t="s">
        <v>173</v>
      </c>
    </row>
    <row r="1184" spans="2:51" s="167" customFormat="1">
      <c r="B1184" s="166"/>
      <c r="D1184" s="161" t="s">
        <v>184</v>
      </c>
      <c r="E1184" s="168" t="s">
        <v>1</v>
      </c>
      <c r="F1184" s="169" t="s">
        <v>886</v>
      </c>
      <c r="H1184" s="170">
        <v>-0.8</v>
      </c>
      <c r="L1184" s="166"/>
      <c r="M1184" s="171"/>
      <c r="T1184" s="172"/>
      <c r="AT1184" s="168" t="s">
        <v>184</v>
      </c>
      <c r="AU1184" s="168" t="s">
        <v>95</v>
      </c>
      <c r="AV1184" s="167" t="s">
        <v>95</v>
      </c>
      <c r="AW1184" s="167" t="s">
        <v>41</v>
      </c>
      <c r="AX1184" s="167" t="s">
        <v>85</v>
      </c>
      <c r="AY1184" s="168" t="s">
        <v>173</v>
      </c>
    </row>
    <row r="1185" spans="2:51" s="160" customFormat="1">
      <c r="B1185" s="159"/>
      <c r="D1185" s="161" t="s">
        <v>184</v>
      </c>
      <c r="E1185" s="162" t="s">
        <v>1</v>
      </c>
      <c r="F1185" s="163" t="s">
        <v>769</v>
      </c>
      <c r="H1185" s="162" t="s">
        <v>1</v>
      </c>
      <c r="L1185" s="159"/>
      <c r="M1185" s="164"/>
      <c r="T1185" s="165"/>
      <c r="AT1185" s="162" t="s">
        <v>184</v>
      </c>
      <c r="AU1185" s="162" t="s">
        <v>95</v>
      </c>
      <c r="AV1185" s="160" t="s">
        <v>93</v>
      </c>
      <c r="AW1185" s="160" t="s">
        <v>41</v>
      </c>
      <c r="AX1185" s="160" t="s">
        <v>85</v>
      </c>
      <c r="AY1185" s="162" t="s">
        <v>173</v>
      </c>
    </row>
    <row r="1186" spans="2:51" s="167" customFormat="1">
      <c r="B1186" s="166"/>
      <c r="D1186" s="161" t="s">
        <v>184</v>
      </c>
      <c r="E1186" s="168" t="s">
        <v>1</v>
      </c>
      <c r="F1186" s="169" t="s">
        <v>913</v>
      </c>
      <c r="H1186" s="170">
        <v>11.505000000000001</v>
      </c>
      <c r="L1186" s="166"/>
      <c r="M1186" s="171"/>
      <c r="T1186" s="172"/>
      <c r="AT1186" s="168" t="s">
        <v>184</v>
      </c>
      <c r="AU1186" s="168" t="s">
        <v>95</v>
      </c>
      <c r="AV1186" s="167" t="s">
        <v>95</v>
      </c>
      <c r="AW1186" s="167" t="s">
        <v>41</v>
      </c>
      <c r="AX1186" s="167" t="s">
        <v>85</v>
      </c>
      <c r="AY1186" s="168" t="s">
        <v>173</v>
      </c>
    </row>
    <row r="1187" spans="2:51" s="167" customFormat="1">
      <c r="B1187" s="166"/>
      <c r="D1187" s="161" t="s">
        <v>184</v>
      </c>
      <c r="E1187" s="168" t="s">
        <v>1</v>
      </c>
      <c r="F1187" s="169" t="s">
        <v>546</v>
      </c>
      <c r="H1187" s="170">
        <v>-1.68</v>
      </c>
      <c r="L1187" s="166"/>
      <c r="M1187" s="171"/>
      <c r="T1187" s="172"/>
      <c r="AT1187" s="168" t="s">
        <v>184</v>
      </c>
      <c r="AU1187" s="168" t="s">
        <v>95</v>
      </c>
      <c r="AV1187" s="167" t="s">
        <v>95</v>
      </c>
      <c r="AW1187" s="167" t="s">
        <v>41</v>
      </c>
      <c r="AX1187" s="167" t="s">
        <v>85</v>
      </c>
      <c r="AY1187" s="168" t="s">
        <v>173</v>
      </c>
    </row>
    <row r="1188" spans="2:51" s="160" customFormat="1">
      <c r="B1188" s="159"/>
      <c r="D1188" s="161" t="s">
        <v>184</v>
      </c>
      <c r="E1188" s="162" t="s">
        <v>1</v>
      </c>
      <c r="F1188" s="163" t="s">
        <v>426</v>
      </c>
      <c r="H1188" s="162" t="s">
        <v>1</v>
      </c>
      <c r="L1188" s="159"/>
      <c r="M1188" s="164"/>
      <c r="T1188" s="165"/>
      <c r="AT1188" s="162" t="s">
        <v>184</v>
      </c>
      <c r="AU1188" s="162" t="s">
        <v>95</v>
      </c>
      <c r="AV1188" s="160" t="s">
        <v>93</v>
      </c>
      <c r="AW1188" s="160" t="s">
        <v>41</v>
      </c>
      <c r="AX1188" s="160" t="s">
        <v>85</v>
      </c>
      <c r="AY1188" s="162" t="s">
        <v>173</v>
      </c>
    </row>
    <row r="1189" spans="2:51" s="167" customFormat="1">
      <c r="B1189" s="166"/>
      <c r="D1189" s="161" t="s">
        <v>184</v>
      </c>
      <c r="E1189" s="168" t="s">
        <v>1</v>
      </c>
      <c r="F1189" s="169" t="s">
        <v>914</v>
      </c>
      <c r="H1189" s="170">
        <v>23.92</v>
      </c>
      <c r="L1189" s="166"/>
      <c r="M1189" s="171"/>
      <c r="T1189" s="172"/>
      <c r="AT1189" s="168" t="s">
        <v>184</v>
      </c>
      <c r="AU1189" s="168" t="s">
        <v>95</v>
      </c>
      <c r="AV1189" s="167" t="s">
        <v>95</v>
      </c>
      <c r="AW1189" s="167" t="s">
        <v>41</v>
      </c>
      <c r="AX1189" s="167" t="s">
        <v>85</v>
      </c>
      <c r="AY1189" s="168" t="s">
        <v>173</v>
      </c>
    </row>
    <row r="1190" spans="2:51" s="167" customFormat="1">
      <c r="B1190" s="166"/>
      <c r="D1190" s="161" t="s">
        <v>184</v>
      </c>
      <c r="E1190" s="168" t="s">
        <v>1</v>
      </c>
      <c r="F1190" s="169" t="s">
        <v>915</v>
      </c>
      <c r="H1190" s="170">
        <v>-15.456</v>
      </c>
      <c r="L1190" s="166"/>
      <c r="M1190" s="171"/>
      <c r="T1190" s="172"/>
      <c r="AT1190" s="168" t="s">
        <v>184</v>
      </c>
      <c r="AU1190" s="168" t="s">
        <v>95</v>
      </c>
      <c r="AV1190" s="167" t="s">
        <v>95</v>
      </c>
      <c r="AW1190" s="167" t="s">
        <v>41</v>
      </c>
      <c r="AX1190" s="167" t="s">
        <v>85</v>
      </c>
      <c r="AY1190" s="168" t="s">
        <v>173</v>
      </c>
    </row>
    <row r="1191" spans="2:51" s="160" customFormat="1">
      <c r="B1191" s="159"/>
      <c r="D1191" s="161" t="s">
        <v>184</v>
      </c>
      <c r="E1191" s="162" t="s">
        <v>1</v>
      </c>
      <c r="F1191" s="163" t="s">
        <v>602</v>
      </c>
      <c r="H1191" s="162" t="s">
        <v>1</v>
      </c>
      <c r="L1191" s="159"/>
      <c r="M1191" s="164"/>
      <c r="T1191" s="165"/>
      <c r="AT1191" s="162" t="s">
        <v>184</v>
      </c>
      <c r="AU1191" s="162" t="s">
        <v>95</v>
      </c>
      <c r="AV1191" s="160" t="s">
        <v>93</v>
      </c>
      <c r="AW1191" s="160" t="s">
        <v>41</v>
      </c>
      <c r="AX1191" s="160" t="s">
        <v>85</v>
      </c>
      <c r="AY1191" s="162" t="s">
        <v>173</v>
      </c>
    </row>
    <row r="1192" spans="2:51" s="167" customFormat="1">
      <c r="B1192" s="166"/>
      <c r="D1192" s="161" t="s">
        <v>184</v>
      </c>
      <c r="E1192" s="168" t="s">
        <v>1</v>
      </c>
      <c r="F1192" s="169" t="s">
        <v>916</v>
      </c>
      <c r="H1192" s="170">
        <v>17.225000000000001</v>
      </c>
      <c r="L1192" s="166"/>
      <c r="M1192" s="171"/>
      <c r="T1192" s="172"/>
      <c r="AT1192" s="168" t="s">
        <v>184</v>
      </c>
      <c r="AU1192" s="168" t="s">
        <v>95</v>
      </c>
      <c r="AV1192" s="167" t="s">
        <v>95</v>
      </c>
      <c r="AW1192" s="167" t="s">
        <v>41</v>
      </c>
      <c r="AX1192" s="167" t="s">
        <v>85</v>
      </c>
      <c r="AY1192" s="168" t="s">
        <v>173</v>
      </c>
    </row>
    <row r="1193" spans="2:51" s="167" customFormat="1">
      <c r="B1193" s="166"/>
      <c r="D1193" s="161" t="s">
        <v>184</v>
      </c>
      <c r="E1193" s="168" t="s">
        <v>1</v>
      </c>
      <c r="F1193" s="169" t="s">
        <v>917</v>
      </c>
      <c r="H1193" s="170">
        <v>-11.13</v>
      </c>
      <c r="L1193" s="166"/>
      <c r="M1193" s="171"/>
      <c r="T1193" s="172"/>
      <c r="AT1193" s="168" t="s">
        <v>184</v>
      </c>
      <c r="AU1193" s="168" t="s">
        <v>95</v>
      </c>
      <c r="AV1193" s="167" t="s">
        <v>95</v>
      </c>
      <c r="AW1193" s="167" t="s">
        <v>41</v>
      </c>
      <c r="AX1193" s="167" t="s">
        <v>85</v>
      </c>
      <c r="AY1193" s="168" t="s">
        <v>173</v>
      </c>
    </row>
    <row r="1194" spans="2:51" s="160" customFormat="1">
      <c r="B1194" s="159"/>
      <c r="D1194" s="161" t="s">
        <v>184</v>
      </c>
      <c r="E1194" s="162" t="s">
        <v>1</v>
      </c>
      <c r="F1194" s="163" t="s">
        <v>614</v>
      </c>
      <c r="H1194" s="162" t="s">
        <v>1</v>
      </c>
      <c r="L1194" s="159"/>
      <c r="M1194" s="164"/>
      <c r="T1194" s="165"/>
      <c r="AT1194" s="162" t="s">
        <v>184</v>
      </c>
      <c r="AU1194" s="162" t="s">
        <v>95</v>
      </c>
      <c r="AV1194" s="160" t="s">
        <v>93</v>
      </c>
      <c r="AW1194" s="160" t="s">
        <v>41</v>
      </c>
      <c r="AX1194" s="160" t="s">
        <v>85</v>
      </c>
      <c r="AY1194" s="162" t="s">
        <v>173</v>
      </c>
    </row>
    <row r="1195" spans="2:51" s="167" customFormat="1">
      <c r="B1195" s="166"/>
      <c r="D1195" s="161" t="s">
        <v>184</v>
      </c>
      <c r="E1195" s="168" t="s">
        <v>1</v>
      </c>
      <c r="F1195" s="169" t="s">
        <v>918</v>
      </c>
      <c r="H1195" s="170">
        <v>18.466000000000001</v>
      </c>
      <c r="L1195" s="166"/>
      <c r="M1195" s="171"/>
      <c r="T1195" s="172"/>
      <c r="AT1195" s="168" t="s">
        <v>184</v>
      </c>
      <c r="AU1195" s="168" t="s">
        <v>95</v>
      </c>
      <c r="AV1195" s="167" t="s">
        <v>95</v>
      </c>
      <c r="AW1195" s="167" t="s">
        <v>41</v>
      </c>
      <c r="AX1195" s="167" t="s">
        <v>85</v>
      </c>
      <c r="AY1195" s="168" t="s">
        <v>173</v>
      </c>
    </row>
    <row r="1196" spans="2:51" s="167" customFormat="1">
      <c r="B1196" s="166"/>
      <c r="D1196" s="161" t="s">
        <v>184</v>
      </c>
      <c r="E1196" s="168" t="s">
        <v>1</v>
      </c>
      <c r="F1196" s="169" t="s">
        <v>919</v>
      </c>
      <c r="H1196" s="170">
        <v>-11.823</v>
      </c>
      <c r="L1196" s="166"/>
      <c r="M1196" s="171"/>
      <c r="T1196" s="172"/>
      <c r="AT1196" s="168" t="s">
        <v>184</v>
      </c>
      <c r="AU1196" s="168" t="s">
        <v>95</v>
      </c>
      <c r="AV1196" s="167" t="s">
        <v>95</v>
      </c>
      <c r="AW1196" s="167" t="s">
        <v>41</v>
      </c>
      <c r="AX1196" s="167" t="s">
        <v>85</v>
      </c>
      <c r="AY1196" s="168" t="s">
        <v>173</v>
      </c>
    </row>
    <row r="1197" spans="2:51" s="160" customFormat="1">
      <c r="B1197" s="159"/>
      <c r="D1197" s="161" t="s">
        <v>184</v>
      </c>
      <c r="E1197" s="162" t="s">
        <v>1</v>
      </c>
      <c r="F1197" s="163" t="s">
        <v>785</v>
      </c>
      <c r="H1197" s="162" t="s">
        <v>1</v>
      </c>
      <c r="L1197" s="159"/>
      <c r="M1197" s="164"/>
      <c r="T1197" s="165"/>
      <c r="AT1197" s="162" t="s">
        <v>184</v>
      </c>
      <c r="AU1197" s="162" t="s">
        <v>95</v>
      </c>
      <c r="AV1197" s="160" t="s">
        <v>93</v>
      </c>
      <c r="AW1197" s="160" t="s">
        <v>41</v>
      </c>
      <c r="AX1197" s="160" t="s">
        <v>85</v>
      </c>
      <c r="AY1197" s="162" t="s">
        <v>173</v>
      </c>
    </row>
    <row r="1198" spans="2:51" s="167" customFormat="1">
      <c r="B1198" s="166"/>
      <c r="D1198" s="161" t="s">
        <v>184</v>
      </c>
      <c r="E1198" s="168" t="s">
        <v>1</v>
      </c>
      <c r="F1198" s="169" t="s">
        <v>920</v>
      </c>
      <c r="H1198" s="170">
        <v>4.681</v>
      </c>
      <c r="L1198" s="166"/>
      <c r="M1198" s="171"/>
      <c r="T1198" s="172"/>
      <c r="AT1198" s="168" t="s">
        <v>184</v>
      </c>
      <c r="AU1198" s="168" t="s">
        <v>95</v>
      </c>
      <c r="AV1198" s="167" t="s">
        <v>95</v>
      </c>
      <c r="AW1198" s="167" t="s">
        <v>41</v>
      </c>
      <c r="AX1198" s="167" t="s">
        <v>85</v>
      </c>
      <c r="AY1198" s="168" t="s">
        <v>173</v>
      </c>
    </row>
    <row r="1199" spans="2:51" s="167" customFormat="1">
      <c r="B1199" s="166"/>
      <c r="D1199" s="161" t="s">
        <v>184</v>
      </c>
      <c r="E1199" s="168" t="s">
        <v>1</v>
      </c>
      <c r="F1199" s="169" t="s">
        <v>541</v>
      </c>
      <c r="H1199" s="170">
        <v>-1.3859999999999999</v>
      </c>
      <c r="L1199" s="166"/>
      <c r="M1199" s="171"/>
      <c r="T1199" s="172"/>
      <c r="AT1199" s="168" t="s">
        <v>184</v>
      </c>
      <c r="AU1199" s="168" t="s">
        <v>95</v>
      </c>
      <c r="AV1199" s="167" t="s">
        <v>95</v>
      </c>
      <c r="AW1199" s="167" t="s">
        <v>41</v>
      </c>
      <c r="AX1199" s="167" t="s">
        <v>85</v>
      </c>
      <c r="AY1199" s="168" t="s">
        <v>173</v>
      </c>
    </row>
    <row r="1200" spans="2:51" s="167" customFormat="1">
      <c r="B1200" s="166"/>
      <c r="D1200" s="161" t="s">
        <v>184</v>
      </c>
      <c r="E1200" s="168" t="s">
        <v>1</v>
      </c>
      <c r="F1200" s="169" t="s">
        <v>921</v>
      </c>
      <c r="H1200" s="170">
        <v>-1.52</v>
      </c>
      <c r="L1200" s="166"/>
      <c r="M1200" s="171"/>
      <c r="T1200" s="172"/>
      <c r="AT1200" s="168" t="s">
        <v>184</v>
      </c>
      <c r="AU1200" s="168" t="s">
        <v>95</v>
      </c>
      <c r="AV1200" s="167" t="s">
        <v>95</v>
      </c>
      <c r="AW1200" s="167" t="s">
        <v>41</v>
      </c>
      <c r="AX1200" s="167" t="s">
        <v>85</v>
      </c>
      <c r="AY1200" s="168" t="s">
        <v>173</v>
      </c>
    </row>
    <row r="1201" spans="2:51" s="160" customFormat="1">
      <c r="B1201" s="159"/>
      <c r="D1201" s="161" t="s">
        <v>184</v>
      </c>
      <c r="E1201" s="162" t="s">
        <v>1</v>
      </c>
      <c r="F1201" s="163" t="s">
        <v>790</v>
      </c>
      <c r="H1201" s="162" t="s">
        <v>1</v>
      </c>
      <c r="L1201" s="159"/>
      <c r="M1201" s="164"/>
      <c r="T1201" s="165"/>
      <c r="AT1201" s="162" t="s">
        <v>184</v>
      </c>
      <c r="AU1201" s="162" t="s">
        <v>95</v>
      </c>
      <c r="AV1201" s="160" t="s">
        <v>93</v>
      </c>
      <c r="AW1201" s="160" t="s">
        <v>41</v>
      </c>
      <c r="AX1201" s="160" t="s">
        <v>85</v>
      </c>
      <c r="AY1201" s="162" t="s">
        <v>173</v>
      </c>
    </row>
    <row r="1202" spans="2:51" s="167" customFormat="1">
      <c r="B1202" s="166"/>
      <c r="D1202" s="161" t="s">
        <v>184</v>
      </c>
      <c r="E1202" s="168" t="s">
        <v>1</v>
      </c>
      <c r="F1202" s="169" t="s">
        <v>922</v>
      </c>
      <c r="H1202" s="170">
        <v>5.89</v>
      </c>
      <c r="L1202" s="166"/>
      <c r="M1202" s="171"/>
      <c r="T1202" s="172"/>
      <c r="AT1202" s="168" t="s">
        <v>184</v>
      </c>
      <c r="AU1202" s="168" t="s">
        <v>95</v>
      </c>
      <c r="AV1202" s="167" t="s">
        <v>95</v>
      </c>
      <c r="AW1202" s="167" t="s">
        <v>41</v>
      </c>
      <c r="AX1202" s="167" t="s">
        <v>85</v>
      </c>
      <c r="AY1202" s="168" t="s">
        <v>173</v>
      </c>
    </row>
    <row r="1203" spans="2:51" s="167" customFormat="1">
      <c r="B1203" s="166"/>
      <c r="D1203" s="161" t="s">
        <v>184</v>
      </c>
      <c r="E1203" s="168" t="s">
        <v>1</v>
      </c>
      <c r="F1203" s="169" t="s">
        <v>923</v>
      </c>
      <c r="H1203" s="170">
        <v>-3.8</v>
      </c>
      <c r="L1203" s="166"/>
      <c r="M1203" s="171"/>
      <c r="T1203" s="172"/>
      <c r="AT1203" s="168" t="s">
        <v>184</v>
      </c>
      <c r="AU1203" s="168" t="s">
        <v>95</v>
      </c>
      <c r="AV1203" s="167" t="s">
        <v>95</v>
      </c>
      <c r="AW1203" s="167" t="s">
        <v>41</v>
      </c>
      <c r="AX1203" s="167" t="s">
        <v>85</v>
      </c>
      <c r="AY1203" s="168" t="s">
        <v>173</v>
      </c>
    </row>
    <row r="1204" spans="2:51" s="160" customFormat="1">
      <c r="B1204" s="159"/>
      <c r="D1204" s="161" t="s">
        <v>184</v>
      </c>
      <c r="E1204" s="162" t="s">
        <v>1</v>
      </c>
      <c r="F1204" s="163" t="s">
        <v>793</v>
      </c>
      <c r="H1204" s="162" t="s">
        <v>1</v>
      </c>
      <c r="L1204" s="159"/>
      <c r="M1204" s="164"/>
      <c r="T1204" s="165"/>
      <c r="AT1204" s="162" t="s">
        <v>184</v>
      </c>
      <c r="AU1204" s="162" t="s">
        <v>95</v>
      </c>
      <c r="AV1204" s="160" t="s">
        <v>93</v>
      </c>
      <c r="AW1204" s="160" t="s">
        <v>41</v>
      </c>
      <c r="AX1204" s="160" t="s">
        <v>85</v>
      </c>
      <c r="AY1204" s="162" t="s">
        <v>173</v>
      </c>
    </row>
    <row r="1205" spans="2:51" s="167" customFormat="1">
      <c r="B1205" s="166"/>
      <c r="D1205" s="161" t="s">
        <v>184</v>
      </c>
      <c r="E1205" s="168" t="s">
        <v>1</v>
      </c>
      <c r="F1205" s="169" t="s">
        <v>924</v>
      </c>
      <c r="H1205" s="170">
        <v>1.9570000000000001</v>
      </c>
      <c r="L1205" s="166"/>
      <c r="M1205" s="171"/>
      <c r="T1205" s="172"/>
      <c r="AT1205" s="168" t="s">
        <v>184</v>
      </c>
      <c r="AU1205" s="168" t="s">
        <v>95</v>
      </c>
      <c r="AV1205" s="167" t="s">
        <v>95</v>
      </c>
      <c r="AW1205" s="167" t="s">
        <v>41</v>
      </c>
      <c r="AX1205" s="167" t="s">
        <v>85</v>
      </c>
      <c r="AY1205" s="168" t="s">
        <v>173</v>
      </c>
    </row>
    <row r="1206" spans="2:51" s="160" customFormat="1">
      <c r="B1206" s="159"/>
      <c r="D1206" s="161" t="s">
        <v>184</v>
      </c>
      <c r="E1206" s="162" t="s">
        <v>1</v>
      </c>
      <c r="F1206" s="163" t="s">
        <v>794</v>
      </c>
      <c r="H1206" s="162" t="s">
        <v>1</v>
      </c>
      <c r="L1206" s="159"/>
      <c r="M1206" s="164"/>
      <c r="T1206" s="165"/>
      <c r="AT1206" s="162" t="s">
        <v>184</v>
      </c>
      <c r="AU1206" s="162" t="s">
        <v>95</v>
      </c>
      <c r="AV1206" s="160" t="s">
        <v>93</v>
      </c>
      <c r="AW1206" s="160" t="s">
        <v>41</v>
      </c>
      <c r="AX1206" s="160" t="s">
        <v>85</v>
      </c>
      <c r="AY1206" s="162" t="s">
        <v>173</v>
      </c>
    </row>
    <row r="1207" spans="2:51" s="167" customFormat="1">
      <c r="B1207" s="166"/>
      <c r="D1207" s="161" t="s">
        <v>184</v>
      </c>
      <c r="E1207" s="168" t="s">
        <v>1</v>
      </c>
      <c r="F1207" s="169" t="s">
        <v>924</v>
      </c>
      <c r="H1207" s="170">
        <v>1.9570000000000001</v>
      </c>
      <c r="L1207" s="166"/>
      <c r="M1207" s="171"/>
      <c r="T1207" s="172"/>
      <c r="AT1207" s="168" t="s">
        <v>184</v>
      </c>
      <c r="AU1207" s="168" t="s">
        <v>95</v>
      </c>
      <c r="AV1207" s="167" t="s">
        <v>95</v>
      </c>
      <c r="AW1207" s="167" t="s">
        <v>41</v>
      </c>
      <c r="AX1207" s="167" t="s">
        <v>85</v>
      </c>
      <c r="AY1207" s="168" t="s">
        <v>173</v>
      </c>
    </row>
    <row r="1208" spans="2:51" s="167" customFormat="1">
      <c r="B1208" s="166"/>
      <c r="D1208" s="161" t="s">
        <v>184</v>
      </c>
      <c r="E1208" s="168" t="s">
        <v>1</v>
      </c>
      <c r="F1208" s="169" t="s">
        <v>925</v>
      </c>
      <c r="H1208" s="170">
        <v>15.159000000000001</v>
      </c>
      <c r="L1208" s="166"/>
      <c r="M1208" s="171"/>
      <c r="T1208" s="172"/>
      <c r="AT1208" s="168" t="s">
        <v>184</v>
      </c>
      <c r="AU1208" s="168" t="s">
        <v>95</v>
      </c>
      <c r="AV1208" s="167" t="s">
        <v>95</v>
      </c>
      <c r="AW1208" s="167" t="s">
        <v>41</v>
      </c>
      <c r="AX1208" s="167" t="s">
        <v>85</v>
      </c>
      <c r="AY1208" s="168" t="s">
        <v>173</v>
      </c>
    </row>
    <row r="1209" spans="2:51" s="167" customFormat="1">
      <c r="B1209" s="166"/>
      <c r="D1209" s="161" t="s">
        <v>184</v>
      </c>
      <c r="E1209" s="168" t="s">
        <v>1</v>
      </c>
      <c r="F1209" s="169" t="s">
        <v>577</v>
      </c>
      <c r="H1209" s="170">
        <v>-2.1</v>
      </c>
      <c r="L1209" s="166"/>
      <c r="M1209" s="171"/>
      <c r="T1209" s="172"/>
      <c r="AT1209" s="168" t="s">
        <v>184</v>
      </c>
      <c r="AU1209" s="168" t="s">
        <v>95</v>
      </c>
      <c r="AV1209" s="167" t="s">
        <v>95</v>
      </c>
      <c r="AW1209" s="167" t="s">
        <v>41</v>
      </c>
      <c r="AX1209" s="167" t="s">
        <v>85</v>
      </c>
      <c r="AY1209" s="168" t="s">
        <v>173</v>
      </c>
    </row>
    <row r="1210" spans="2:51" s="160" customFormat="1">
      <c r="B1210" s="159"/>
      <c r="D1210" s="161" t="s">
        <v>184</v>
      </c>
      <c r="E1210" s="162" t="s">
        <v>1</v>
      </c>
      <c r="F1210" s="163" t="s">
        <v>795</v>
      </c>
      <c r="H1210" s="162" t="s">
        <v>1</v>
      </c>
      <c r="L1210" s="159"/>
      <c r="M1210" s="164"/>
      <c r="T1210" s="165"/>
      <c r="AT1210" s="162" t="s">
        <v>184</v>
      </c>
      <c r="AU1210" s="162" t="s">
        <v>95</v>
      </c>
      <c r="AV1210" s="160" t="s">
        <v>93</v>
      </c>
      <c r="AW1210" s="160" t="s">
        <v>41</v>
      </c>
      <c r="AX1210" s="160" t="s">
        <v>85</v>
      </c>
      <c r="AY1210" s="162" t="s">
        <v>173</v>
      </c>
    </row>
    <row r="1211" spans="2:51" s="167" customFormat="1">
      <c r="B1211" s="166"/>
      <c r="D1211" s="161" t="s">
        <v>184</v>
      </c>
      <c r="E1211" s="168" t="s">
        <v>1</v>
      </c>
      <c r="F1211" s="169" t="s">
        <v>926</v>
      </c>
      <c r="H1211" s="170">
        <v>30.318000000000001</v>
      </c>
      <c r="L1211" s="166"/>
      <c r="M1211" s="171"/>
      <c r="T1211" s="172"/>
      <c r="AT1211" s="168" t="s">
        <v>184</v>
      </c>
      <c r="AU1211" s="168" t="s">
        <v>95</v>
      </c>
      <c r="AV1211" s="167" t="s">
        <v>95</v>
      </c>
      <c r="AW1211" s="167" t="s">
        <v>41</v>
      </c>
      <c r="AX1211" s="167" t="s">
        <v>85</v>
      </c>
      <c r="AY1211" s="168" t="s">
        <v>173</v>
      </c>
    </row>
    <row r="1212" spans="2:51" s="167" customFormat="1">
      <c r="B1212" s="166"/>
      <c r="D1212" s="161" t="s">
        <v>184</v>
      </c>
      <c r="E1212" s="168" t="s">
        <v>1</v>
      </c>
      <c r="F1212" s="169" t="s">
        <v>927</v>
      </c>
      <c r="H1212" s="170">
        <v>-4.2</v>
      </c>
      <c r="L1212" s="166"/>
      <c r="M1212" s="171"/>
      <c r="T1212" s="172"/>
      <c r="AT1212" s="168" t="s">
        <v>184</v>
      </c>
      <c r="AU1212" s="168" t="s">
        <v>95</v>
      </c>
      <c r="AV1212" s="167" t="s">
        <v>95</v>
      </c>
      <c r="AW1212" s="167" t="s">
        <v>41</v>
      </c>
      <c r="AX1212" s="167" t="s">
        <v>85</v>
      </c>
      <c r="AY1212" s="168" t="s">
        <v>173</v>
      </c>
    </row>
    <row r="1213" spans="2:51" s="160" customFormat="1">
      <c r="B1213" s="159"/>
      <c r="D1213" s="161" t="s">
        <v>184</v>
      </c>
      <c r="E1213" s="162" t="s">
        <v>1</v>
      </c>
      <c r="F1213" s="163" t="s">
        <v>796</v>
      </c>
      <c r="H1213" s="162" t="s">
        <v>1</v>
      </c>
      <c r="L1213" s="159"/>
      <c r="M1213" s="164"/>
      <c r="T1213" s="165"/>
      <c r="AT1213" s="162" t="s">
        <v>184</v>
      </c>
      <c r="AU1213" s="162" t="s">
        <v>95</v>
      </c>
      <c r="AV1213" s="160" t="s">
        <v>93</v>
      </c>
      <c r="AW1213" s="160" t="s">
        <v>41</v>
      </c>
      <c r="AX1213" s="160" t="s">
        <v>85</v>
      </c>
      <c r="AY1213" s="162" t="s">
        <v>173</v>
      </c>
    </row>
    <row r="1214" spans="2:51" s="167" customFormat="1">
      <c r="B1214" s="166"/>
      <c r="D1214" s="161" t="s">
        <v>184</v>
      </c>
      <c r="E1214" s="168" t="s">
        <v>1</v>
      </c>
      <c r="F1214" s="169" t="s">
        <v>925</v>
      </c>
      <c r="H1214" s="170">
        <v>15.159000000000001</v>
      </c>
      <c r="L1214" s="166"/>
      <c r="M1214" s="171"/>
      <c r="T1214" s="172"/>
      <c r="AT1214" s="168" t="s">
        <v>184</v>
      </c>
      <c r="AU1214" s="168" t="s">
        <v>95</v>
      </c>
      <c r="AV1214" s="167" t="s">
        <v>95</v>
      </c>
      <c r="AW1214" s="167" t="s">
        <v>41</v>
      </c>
      <c r="AX1214" s="167" t="s">
        <v>85</v>
      </c>
      <c r="AY1214" s="168" t="s">
        <v>173</v>
      </c>
    </row>
    <row r="1215" spans="2:51" s="167" customFormat="1">
      <c r="B1215" s="166"/>
      <c r="D1215" s="161" t="s">
        <v>184</v>
      </c>
      <c r="E1215" s="168" t="s">
        <v>1</v>
      </c>
      <c r="F1215" s="169" t="s">
        <v>577</v>
      </c>
      <c r="H1215" s="170">
        <v>-2.1</v>
      </c>
      <c r="L1215" s="166"/>
      <c r="M1215" s="171"/>
      <c r="T1215" s="172"/>
      <c r="AT1215" s="168" t="s">
        <v>184</v>
      </c>
      <c r="AU1215" s="168" t="s">
        <v>95</v>
      </c>
      <c r="AV1215" s="167" t="s">
        <v>95</v>
      </c>
      <c r="AW1215" s="167" t="s">
        <v>41</v>
      </c>
      <c r="AX1215" s="167" t="s">
        <v>85</v>
      </c>
      <c r="AY1215" s="168" t="s">
        <v>173</v>
      </c>
    </row>
    <row r="1216" spans="2:51" s="174" customFormat="1">
      <c r="B1216" s="173"/>
      <c r="D1216" s="161" t="s">
        <v>184</v>
      </c>
      <c r="E1216" s="175" t="s">
        <v>1</v>
      </c>
      <c r="F1216" s="176" t="s">
        <v>232</v>
      </c>
      <c r="H1216" s="177">
        <v>187.286</v>
      </c>
      <c r="L1216" s="173"/>
      <c r="M1216" s="178"/>
      <c r="T1216" s="179"/>
      <c r="AT1216" s="175" t="s">
        <v>184</v>
      </c>
      <c r="AU1216" s="175" t="s">
        <v>95</v>
      </c>
      <c r="AV1216" s="174" t="s">
        <v>180</v>
      </c>
      <c r="AW1216" s="174" t="s">
        <v>41</v>
      </c>
      <c r="AX1216" s="174" t="s">
        <v>93</v>
      </c>
      <c r="AY1216" s="175" t="s">
        <v>173</v>
      </c>
    </row>
    <row r="1217" spans="2:65" s="35" customFormat="1" ht="16.5" customHeight="1">
      <c r="B1217" s="34"/>
      <c r="C1217" s="144" t="s">
        <v>928</v>
      </c>
      <c r="D1217" s="144" t="s">
        <v>175</v>
      </c>
      <c r="E1217" s="145" t="s">
        <v>929</v>
      </c>
      <c r="F1217" s="146" t="s">
        <v>930</v>
      </c>
      <c r="G1217" s="147" t="s">
        <v>270</v>
      </c>
      <c r="H1217" s="148">
        <v>81.984999999999999</v>
      </c>
      <c r="I1217" s="3"/>
      <c r="J1217" s="149">
        <f>ROUND(I1217*H1217,2)</f>
        <v>0</v>
      </c>
      <c r="K1217" s="146" t="s">
        <v>179</v>
      </c>
      <c r="L1217" s="34"/>
      <c r="M1217" s="150" t="s">
        <v>1</v>
      </c>
      <c r="N1217" s="151" t="s">
        <v>50</v>
      </c>
      <c r="P1217" s="152">
        <f>O1217*H1217</f>
        <v>0</v>
      </c>
      <c r="Q1217" s="152">
        <v>3.2730000000000002E-2</v>
      </c>
      <c r="R1217" s="152">
        <f>Q1217*H1217</f>
        <v>2.68336905</v>
      </c>
      <c r="S1217" s="152">
        <v>0</v>
      </c>
      <c r="T1217" s="153">
        <f>S1217*H1217</f>
        <v>0</v>
      </c>
      <c r="AR1217" s="154" t="s">
        <v>180</v>
      </c>
      <c r="AT1217" s="154" t="s">
        <v>175</v>
      </c>
      <c r="AU1217" s="154" t="s">
        <v>95</v>
      </c>
      <c r="AY1217" s="20" t="s">
        <v>173</v>
      </c>
      <c r="BE1217" s="155">
        <f>IF(N1217="základní",J1217,0)</f>
        <v>0</v>
      </c>
      <c r="BF1217" s="155">
        <f>IF(N1217="snížená",J1217,0)</f>
        <v>0</v>
      </c>
      <c r="BG1217" s="155">
        <f>IF(N1217="zákl. přenesená",J1217,0)</f>
        <v>0</v>
      </c>
      <c r="BH1217" s="155">
        <f>IF(N1217="sníž. přenesená",J1217,0)</f>
        <v>0</v>
      </c>
      <c r="BI1217" s="155">
        <f>IF(N1217="nulová",J1217,0)</f>
        <v>0</v>
      </c>
      <c r="BJ1217" s="20" t="s">
        <v>93</v>
      </c>
      <c r="BK1217" s="155">
        <f>ROUND(I1217*H1217,2)</f>
        <v>0</v>
      </c>
      <c r="BL1217" s="20" t="s">
        <v>180</v>
      </c>
      <c r="BM1217" s="154" t="s">
        <v>931</v>
      </c>
    </row>
    <row r="1218" spans="2:65" s="35" customFormat="1">
      <c r="B1218" s="34"/>
      <c r="D1218" s="156" t="s">
        <v>182</v>
      </c>
      <c r="F1218" s="157" t="s">
        <v>932</v>
      </c>
      <c r="L1218" s="34"/>
      <c r="M1218" s="158"/>
      <c r="T1218" s="62"/>
      <c r="AT1218" s="20" t="s">
        <v>182</v>
      </c>
      <c r="AU1218" s="20" t="s">
        <v>95</v>
      </c>
    </row>
    <row r="1219" spans="2:65" s="160" customFormat="1">
      <c r="B1219" s="159"/>
      <c r="D1219" s="161" t="s">
        <v>184</v>
      </c>
      <c r="E1219" s="162" t="s">
        <v>1</v>
      </c>
      <c r="F1219" s="163" t="s">
        <v>933</v>
      </c>
      <c r="H1219" s="162" t="s">
        <v>1</v>
      </c>
      <c r="L1219" s="159"/>
      <c r="M1219" s="164"/>
      <c r="T1219" s="165"/>
      <c r="AT1219" s="162" t="s">
        <v>184</v>
      </c>
      <c r="AU1219" s="162" t="s">
        <v>95</v>
      </c>
      <c r="AV1219" s="160" t="s">
        <v>93</v>
      </c>
      <c r="AW1219" s="160" t="s">
        <v>41</v>
      </c>
      <c r="AX1219" s="160" t="s">
        <v>85</v>
      </c>
      <c r="AY1219" s="162" t="s">
        <v>173</v>
      </c>
    </row>
    <row r="1220" spans="2:65" s="160" customFormat="1">
      <c r="B1220" s="159"/>
      <c r="D1220" s="161" t="s">
        <v>184</v>
      </c>
      <c r="E1220" s="162" t="s">
        <v>1</v>
      </c>
      <c r="F1220" s="163" t="s">
        <v>532</v>
      </c>
      <c r="H1220" s="162" t="s">
        <v>1</v>
      </c>
      <c r="L1220" s="159"/>
      <c r="M1220" s="164"/>
      <c r="T1220" s="165"/>
      <c r="AT1220" s="162" t="s">
        <v>184</v>
      </c>
      <c r="AU1220" s="162" t="s">
        <v>95</v>
      </c>
      <c r="AV1220" s="160" t="s">
        <v>93</v>
      </c>
      <c r="AW1220" s="160" t="s">
        <v>41</v>
      </c>
      <c r="AX1220" s="160" t="s">
        <v>85</v>
      </c>
      <c r="AY1220" s="162" t="s">
        <v>173</v>
      </c>
    </row>
    <row r="1221" spans="2:65" s="167" customFormat="1">
      <c r="B1221" s="166"/>
      <c r="D1221" s="161" t="s">
        <v>184</v>
      </c>
      <c r="E1221" s="168" t="s">
        <v>1</v>
      </c>
      <c r="F1221" s="169" t="s">
        <v>934</v>
      </c>
      <c r="H1221" s="170">
        <v>0.45900000000000002</v>
      </c>
      <c r="L1221" s="166"/>
      <c r="M1221" s="171"/>
      <c r="T1221" s="172"/>
      <c r="AT1221" s="168" t="s">
        <v>184</v>
      </c>
      <c r="AU1221" s="168" t="s">
        <v>95</v>
      </c>
      <c r="AV1221" s="167" t="s">
        <v>95</v>
      </c>
      <c r="AW1221" s="167" t="s">
        <v>41</v>
      </c>
      <c r="AX1221" s="167" t="s">
        <v>85</v>
      </c>
      <c r="AY1221" s="168" t="s">
        <v>173</v>
      </c>
    </row>
    <row r="1222" spans="2:65" s="167" customFormat="1">
      <c r="B1222" s="166"/>
      <c r="D1222" s="161" t="s">
        <v>184</v>
      </c>
      <c r="E1222" s="168" t="s">
        <v>1</v>
      </c>
      <c r="F1222" s="169" t="s">
        <v>935</v>
      </c>
      <c r="H1222" s="170">
        <v>1.44</v>
      </c>
      <c r="L1222" s="166"/>
      <c r="M1222" s="171"/>
      <c r="T1222" s="172"/>
      <c r="AT1222" s="168" t="s">
        <v>184</v>
      </c>
      <c r="AU1222" s="168" t="s">
        <v>95</v>
      </c>
      <c r="AV1222" s="167" t="s">
        <v>95</v>
      </c>
      <c r="AW1222" s="167" t="s">
        <v>41</v>
      </c>
      <c r="AX1222" s="167" t="s">
        <v>85</v>
      </c>
      <c r="AY1222" s="168" t="s">
        <v>173</v>
      </c>
    </row>
    <row r="1223" spans="2:65" s="167" customFormat="1">
      <c r="B1223" s="166"/>
      <c r="D1223" s="161" t="s">
        <v>184</v>
      </c>
      <c r="E1223" s="168" t="s">
        <v>1</v>
      </c>
      <c r="F1223" s="169" t="s">
        <v>936</v>
      </c>
      <c r="H1223" s="170">
        <v>0.45</v>
      </c>
      <c r="L1223" s="166"/>
      <c r="M1223" s="171"/>
      <c r="T1223" s="172"/>
      <c r="AT1223" s="168" t="s">
        <v>184</v>
      </c>
      <c r="AU1223" s="168" t="s">
        <v>95</v>
      </c>
      <c r="AV1223" s="167" t="s">
        <v>95</v>
      </c>
      <c r="AW1223" s="167" t="s">
        <v>41</v>
      </c>
      <c r="AX1223" s="167" t="s">
        <v>85</v>
      </c>
      <c r="AY1223" s="168" t="s">
        <v>173</v>
      </c>
    </row>
    <row r="1224" spans="2:65" s="160" customFormat="1">
      <c r="B1224" s="159"/>
      <c r="D1224" s="161" t="s">
        <v>184</v>
      </c>
      <c r="E1224" s="162" t="s">
        <v>1</v>
      </c>
      <c r="F1224" s="163" t="s">
        <v>734</v>
      </c>
      <c r="H1224" s="162" t="s">
        <v>1</v>
      </c>
      <c r="L1224" s="159"/>
      <c r="M1224" s="164"/>
      <c r="T1224" s="165"/>
      <c r="AT1224" s="162" t="s">
        <v>184</v>
      </c>
      <c r="AU1224" s="162" t="s">
        <v>95</v>
      </c>
      <c r="AV1224" s="160" t="s">
        <v>93</v>
      </c>
      <c r="AW1224" s="160" t="s">
        <v>41</v>
      </c>
      <c r="AX1224" s="160" t="s">
        <v>85</v>
      </c>
      <c r="AY1224" s="162" t="s">
        <v>173</v>
      </c>
    </row>
    <row r="1225" spans="2:65" s="167" customFormat="1">
      <c r="B1225" s="166"/>
      <c r="D1225" s="161" t="s">
        <v>184</v>
      </c>
      <c r="E1225" s="168" t="s">
        <v>1</v>
      </c>
      <c r="F1225" s="169" t="s">
        <v>937</v>
      </c>
      <c r="H1225" s="170">
        <v>0.69399999999999995</v>
      </c>
      <c r="L1225" s="166"/>
      <c r="M1225" s="171"/>
      <c r="T1225" s="172"/>
      <c r="AT1225" s="168" t="s">
        <v>184</v>
      </c>
      <c r="AU1225" s="168" t="s">
        <v>95</v>
      </c>
      <c r="AV1225" s="167" t="s">
        <v>95</v>
      </c>
      <c r="AW1225" s="167" t="s">
        <v>41</v>
      </c>
      <c r="AX1225" s="167" t="s">
        <v>85</v>
      </c>
      <c r="AY1225" s="168" t="s">
        <v>173</v>
      </c>
    </row>
    <row r="1226" spans="2:65" s="167" customFormat="1">
      <c r="B1226" s="166"/>
      <c r="D1226" s="161" t="s">
        <v>184</v>
      </c>
      <c r="E1226" s="168" t="s">
        <v>1</v>
      </c>
      <c r="F1226" s="169" t="s">
        <v>938</v>
      </c>
      <c r="H1226" s="170">
        <v>0.505</v>
      </c>
      <c r="L1226" s="166"/>
      <c r="M1226" s="171"/>
      <c r="T1226" s="172"/>
      <c r="AT1226" s="168" t="s">
        <v>184</v>
      </c>
      <c r="AU1226" s="168" t="s">
        <v>95</v>
      </c>
      <c r="AV1226" s="167" t="s">
        <v>95</v>
      </c>
      <c r="AW1226" s="167" t="s">
        <v>41</v>
      </c>
      <c r="AX1226" s="167" t="s">
        <v>85</v>
      </c>
      <c r="AY1226" s="168" t="s">
        <v>173</v>
      </c>
    </row>
    <row r="1227" spans="2:65" s="160" customFormat="1">
      <c r="B1227" s="159"/>
      <c r="D1227" s="161" t="s">
        <v>184</v>
      </c>
      <c r="E1227" s="162" t="s">
        <v>1</v>
      </c>
      <c r="F1227" s="163" t="s">
        <v>571</v>
      </c>
      <c r="H1227" s="162" t="s">
        <v>1</v>
      </c>
      <c r="L1227" s="159"/>
      <c r="M1227" s="164"/>
      <c r="T1227" s="165"/>
      <c r="AT1227" s="162" t="s">
        <v>184</v>
      </c>
      <c r="AU1227" s="162" t="s">
        <v>95</v>
      </c>
      <c r="AV1227" s="160" t="s">
        <v>93</v>
      </c>
      <c r="AW1227" s="160" t="s">
        <v>41</v>
      </c>
      <c r="AX1227" s="160" t="s">
        <v>85</v>
      </c>
      <c r="AY1227" s="162" t="s">
        <v>173</v>
      </c>
    </row>
    <row r="1228" spans="2:65" s="167" customFormat="1">
      <c r="B1228" s="166"/>
      <c r="D1228" s="161" t="s">
        <v>184</v>
      </c>
      <c r="E1228" s="168" t="s">
        <v>1</v>
      </c>
      <c r="F1228" s="169" t="s">
        <v>939</v>
      </c>
      <c r="H1228" s="170">
        <v>0.502</v>
      </c>
      <c r="L1228" s="166"/>
      <c r="M1228" s="171"/>
      <c r="T1228" s="172"/>
      <c r="AT1228" s="168" t="s">
        <v>184</v>
      </c>
      <c r="AU1228" s="168" t="s">
        <v>95</v>
      </c>
      <c r="AV1228" s="167" t="s">
        <v>95</v>
      </c>
      <c r="AW1228" s="167" t="s">
        <v>41</v>
      </c>
      <c r="AX1228" s="167" t="s">
        <v>85</v>
      </c>
      <c r="AY1228" s="168" t="s">
        <v>173</v>
      </c>
    </row>
    <row r="1229" spans="2:65" s="160" customFormat="1">
      <c r="B1229" s="159"/>
      <c r="D1229" s="161" t="s">
        <v>184</v>
      </c>
      <c r="E1229" s="162" t="s">
        <v>1</v>
      </c>
      <c r="F1229" s="163" t="s">
        <v>743</v>
      </c>
      <c r="H1229" s="162" t="s">
        <v>1</v>
      </c>
      <c r="L1229" s="159"/>
      <c r="M1229" s="164"/>
      <c r="T1229" s="165"/>
      <c r="AT1229" s="162" t="s">
        <v>184</v>
      </c>
      <c r="AU1229" s="162" t="s">
        <v>95</v>
      </c>
      <c r="AV1229" s="160" t="s">
        <v>93</v>
      </c>
      <c r="AW1229" s="160" t="s">
        <v>41</v>
      </c>
      <c r="AX1229" s="160" t="s">
        <v>85</v>
      </c>
      <c r="AY1229" s="162" t="s">
        <v>173</v>
      </c>
    </row>
    <row r="1230" spans="2:65" s="167" customFormat="1">
      <c r="B1230" s="166"/>
      <c r="D1230" s="161" t="s">
        <v>184</v>
      </c>
      <c r="E1230" s="168" t="s">
        <v>1</v>
      </c>
      <c r="F1230" s="169" t="s">
        <v>940</v>
      </c>
      <c r="H1230" s="170">
        <v>1.4750000000000001</v>
      </c>
      <c r="L1230" s="166"/>
      <c r="M1230" s="171"/>
      <c r="T1230" s="172"/>
      <c r="AT1230" s="168" t="s">
        <v>184</v>
      </c>
      <c r="AU1230" s="168" t="s">
        <v>95</v>
      </c>
      <c r="AV1230" s="167" t="s">
        <v>95</v>
      </c>
      <c r="AW1230" s="167" t="s">
        <v>41</v>
      </c>
      <c r="AX1230" s="167" t="s">
        <v>85</v>
      </c>
      <c r="AY1230" s="168" t="s">
        <v>173</v>
      </c>
    </row>
    <row r="1231" spans="2:65" s="167" customFormat="1">
      <c r="B1231" s="166"/>
      <c r="D1231" s="161" t="s">
        <v>184</v>
      </c>
      <c r="E1231" s="168" t="s">
        <v>1</v>
      </c>
      <c r="F1231" s="169" t="s">
        <v>941</v>
      </c>
      <c r="H1231" s="170">
        <v>0.52200000000000002</v>
      </c>
      <c r="L1231" s="166"/>
      <c r="M1231" s="171"/>
      <c r="T1231" s="172"/>
      <c r="AT1231" s="168" t="s">
        <v>184</v>
      </c>
      <c r="AU1231" s="168" t="s">
        <v>95</v>
      </c>
      <c r="AV1231" s="167" t="s">
        <v>95</v>
      </c>
      <c r="AW1231" s="167" t="s">
        <v>41</v>
      </c>
      <c r="AX1231" s="167" t="s">
        <v>85</v>
      </c>
      <c r="AY1231" s="168" t="s">
        <v>173</v>
      </c>
    </row>
    <row r="1232" spans="2:65" s="167" customFormat="1">
      <c r="B1232" s="166"/>
      <c r="D1232" s="161" t="s">
        <v>184</v>
      </c>
      <c r="E1232" s="168" t="s">
        <v>1</v>
      </c>
      <c r="F1232" s="169" t="s">
        <v>942</v>
      </c>
      <c r="H1232" s="170">
        <v>1.2</v>
      </c>
      <c r="L1232" s="166"/>
      <c r="M1232" s="171"/>
      <c r="T1232" s="172"/>
      <c r="AT1232" s="168" t="s">
        <v>184</v>
      </c>
      <c r="AU1232" s="168" t="s">
        <v>95</v>
      </c>
      <c r="AV1232" s="167" t="s">
        <v>95</v>
      </c>
      <c r="AW1232" s="167" t="s">
        <v>41</v>
      </c>
      <c r="AX1232" s="167" t="s">
        <v>85</v>
      </c>
      <c r="AY1232" s="168" t="s">
        <v>173</v>
      </c>
    </row>
    <row r="1233" spans="2:51" s="160" customFormat="1">
      <c r="B1233" s="159"/>
      <c r="D1233" s="161" t="s">
        <v>184</v>
      </c>
      <c r="E1233" s="162" t="s">
        <v>1</v>
      </c>
      <c r="F1233" s="163" t="s">
        <v>748</v>
      </c>
      <c r="H1233" s="162" t="s">
        <v>1</v>
      </c>
      <c r="L1233" s="159"/>
      <c r="M1233" s="164"/>
      <c r="T1233" s="165"/>
      <c r="AT1233" s="162" t="s">
        <v>184</v>
      </c>
      <c r="AU1233" s="162" t="s">
        <v>95</v>
      </c>
      <c r="AV1233" s="160" t="s">
        <v>93</v>
      </c>
      <c r="AW1233" s="160" t="s">
        <v>41</v>
      </c>
      <c r="AX1233" s="160" t="s">
        <v>85</v>
      </c>
      <c r="AY1233" s="162" t="s">
        <v>173</v>
      </c>
    </row>
    <row r="1234" spans="2:51" s="167" customFormat="1">
      <c r="B1234" s="166"/>
      <c r="D1234" s="161" t="s">
        <v>184</v>
      </c>
      <c r="E1234" s="168" t="s">
        <v>1</v>
      </c>
      <c r="F1234" s="169" t="s">
        <v>943</v>
      </c>
      <c r="H1234" s="170">
        <v>0.34499999999999997</v>
      </c>
      <c r="L1234" s="166"/>
      <c r="M1234" s="171"/>
      <c r="T1234" s="172"/>
      <c r="AT1234" s="168" t="s">
        <v>184</v>
      </c>
      <c r="AU1234" s="168" t="s">
        <v>95</v>
      </c>
      <c r="AV1234" s="167" t="s">
        <v>95</v>
      </c>
      <c r="AW1234" s="167" t="s">
        <v>41</v>
      </c>
      <c r="AX1234" s="167" t="s">
        <v>85</v>
      </c>
      <c r="AY1234" s="168" t="s">
        <v>173</v>
      </c>
    </row>
    <row r="1235" spans="2:51" s="167" customFormat="1">
      <c r="B1235" s="166"/>
      <c r="D1235" s="161" t="s">
        <v>184</v>
      </c>
      <c r="E1235" s="168" t="s">
        <v>1</v>
      </c>
      <c r="F1235" s="169" t="s">
        <v>944</v>
      </c>
      <c r="H1235" s="170">
        <v>0.32300000000000001</v>
      </c>
      <c r="L1235" s="166"/>
      <c r="M1235" s="171"/>
      <c r="T1235" s="172"/>
      <c r="AT1235" s="168" t="s">
        <v>184</v>
      </c>
      <c r="AU1235" s="168" t="s">
        <v>95</v>
      </c>
      <c r="AV1235" s="167" t="s">
        <v>95</v>
      </c>
      <c r="AW1235" s="167" t="s">
        <v>41</v>
      </c>
      <c r="AX1235" s="167" t="s">
        <v>85</v>
      </c>
      <c r="AY1235" s="168" t="s">
        <v>173</v>
      </c>
    </row>
    <row r="1236" spans="2:51" s="167" customFormat="1">
      <c r="B1236" s="166"/>
      <c r="D1236" s="161" t="s">
        <v>184</v>
      </c>
      <c r="E1236" s="168" t="s">
        <v>1</v>
      </c>
      <c r="F1236" s="169" t="s">
        <v>945</v>
      </c>
      <c r="H1236" s="170">
        <v>0.30399999999999999</v>
      </c>
      <c r="L1236" s="166"/>
      <c r="M1236" s="171"/>
      <c r="T1236" s="172"/>
      <c r="AT1236" s="168" t="s">
        <v>184</v>
      </c>
      <c r="AU1236" s="168" t="s">
        <v>95</v>
      </c>
      <c r="AV1236" s="167" t="s">
        <v>95</v>
      </c>
      <c r="AW1236" s="167" t="s">
        <v>41</v>
      </c>
      <c r="AX1236" s="167" t="s">
        <v>85</v>
      </c>
      <c r="AY1236" s="168" t="s">
        <v>173</v>
      </c>
    </row>
    <row r="1237" spans="2:51" s="167" customFormat="1">
      <c r="B1237" s="166"/>
      <c r="D1237" s="161" t="s">
        <v>184</v>
      </c>
      <c r="E1237" s="168" t="s">
        <v>1</v>
      </c>
      <c r="F1237" s="169" t="s">
        <v>946</v>
      </c>
      <c r="H1237" s="170">
        <v>0.93799999999999994</v>
      </c>
      <c r="L1237" s="166"/>
      <c r="M1237" s="171"/>
      <c r="T1237" s="172"/>
      <c r="AT1237" s="168" t="s">
        <v>184</v>
      </c>
      <c r="AU1237" s="168" t="s">
        <v>95</v>
      </c>
      <c r="AV1237" s="167" t="s">
        <v>95</v>
      </c>
      <c r="AW1237" s="167" t="s">
        <v>41</v>
      </c>
      <c r="AX1237" s="167" t="s">
        <v>85</v>
      </c>
      <c r="AY1237" s="168" t="s">
        <v>173</v>
      </c>
    </row>
    <row r="1238" spans="2:51" s="160" customFormat="1">
      <c r="B1238" s="159"/>
      <c r="D1238" s="161" t="s">
        <v>184</v>
      </c>
      <c r="E1238" s="162" t="s">
        <v>1</v>
      </c>
      <c r="F1238" s="163" t="s">
        <v>752</v>
      </c>
      <c r="H1238" s="162" t="s">
        <v>1</v>
      </c>
      <c r="L1238" s="159"/>
      <c r="M1238" s="164"/>
      <c r="T1238" s="165"/>
      <c r="AT1238" s="162" t="s">
        <v>184</v>
      </c>
      <c r="AU1238" s="162" t="s">
        <v>95</v>
      </c>
      <c r="AV1238" s="160" t="s">
        <v>93</v>
      </c>
      <c r="AW1238" s="160" t="s">
        <v>41</v>
      </c>
      <c r="AX1238" s="160" t="s">
        <v>85</v>
      </c>
      <c r="AY1238" s="162" t="s">
        <v>173</v>
      </c>
    </row>
    <row r="1239" spans="2:51" s="167" customFormat="1">
      <c r="B1239" s="166"/>
      <c r="D1239" s="161" t="s">
        <v>184</v>
      </c>
      <c r="E1239" s="168" t="s">
        <v>1</v>
      </c>
      <c r="F1239" s="169" t="s">
        <v>947</v>
      </c>
      <c r="H1239" s="170">
        <v>0.84399999999999997</v>
      </c>
      <c r="L1239" s="166"/>
      <c r="M1239" s="171"/>
      <c r="T1239" s="172"/>
      <c r="AT1239" s="168" t="s">
        <v>184</v>
      </c>
      <c r="AU1239" s="168" t="s">
        <v>95</v>
      </c>
      <c r="AV1239" s="167" t="s">
        <v>95</v>
      </c>
      <c r="AW1239" s="167" t="s">
        <v>41</v>
      </c>
      <c r="AX1239" s="167" t="s">
        <v>85</v>
      </c>
      <c r="AY1239" s="168" t="s">
        <v>173</v>
      </c>
    </row>
    <row r="1240" spans="2:51" s="167" customFormat="1">
      <c r="B1240" s="166"/>
      <c r="D1240" s="161" t="s">
        <v>184</v>
      </c>
      <c r="E1240" s="168" t="s">
        <v>1</v>
      </c>
      <c r="F1240" s="169" t="s">
        <v>948</v>
      </c>
      <c r="H1240" s="170">
        <v>0.64800000000000002</v>
      </c>
      <c r="L1240" s="166"/>
      <c r="M1240" s="171"/>
      <c r="T1240" s="172"/>
      <c r="AT1240" s="168" t="s">
        <v>184</v>
      </c>
      <c r="AU1240" s="168" t="s">
        <v>95</v>
      </c>
      <c r="AV1240" s="167" t="s">
        <v>95</v>
      </c>
      <c r="AW1240" s="167" t="s">
        <v>41</v>
      </c>
      <c r="AX1240" s="167" t="s">
        <v>85</v>
      </c>
      <c r="AY1240" s="168" t="s">
        <v>173</v>
      </c>
    </row>
    <row r="1241" spans="2:51" s="160" customFormat="1">
      <c r="B1241" s="159"/>
      <c r="D1241" s="161" t="s">
        <v>184</v>
      </c>
      <c r="E1241" s="162" t="s">
        <v>1</v>
      </c>
      <c r="F1241" s="163" t="s">
        <v>949</v>
      </c>
      <c r="H1241" s="162" t="s">
        <v>1</v>
      </c>
      <c r="L1241" s="159"/>
      <c r="M1241" s="164"/>
      <c r="T1241" s="165"/>
      <c r="AT1241" s="162" t="s">
        <v>184</v>
      </c>
      <c r="AU1241" s="162" t="s">
        <v>95</v>
      </c>
      <c r="AV1241" s="160" t="s">
        <v>93</v>
      </c>
      <c r="AW1241" s="160" t="s">
        <v>41</v>
      </c>
      <c r="AX1241" s="160" t="s">
        <v>85</v>
      </c>
      <c r="AY1241" s="162" t="s">
        <v>173</v>
      </c>
    </row>
    <row r="1242" spans="2:51" s="167" customFormat="1">
      <c r="B1242" s="166"/>
      <c r="D1242" s="161" t="s">
        <v>184</v>
      </c>
      <c r="E1242" s="168" t="s">
        <v>1</v>
      </c>
      <c r="F1242" s="169" t="s">
        <v>950</v>
      </c>
      <c r="H1242" s="170">
        <v>0.58499999999999996</v>
      </c>
      <c r="L1242" s="166"/>
      <c r="M1242" s="171"/>
      <c r="T1242" s="172"/>
      <c r="AT1242" s="168" t="s">
        <v>184</v>
      </c>
      <c r="AU1242" s="168" t="s">
        <v>95</v>
      </c>
      <c r="AV1242" s="167" t="s">
        <v>95</v>
      </c>
      <c r="AW1242" s="167" t="s">
        <v>41</v>
      </c>
      <c r="AX1242" s="167" t="s">
        <v>85</v>
      </c>
      <c r="AY1242" s="168" t="s">
        <v>173</v>
      </c>
    </row>
    <row r="1243" spans="2:51" s="167" customFormat="1">
      <c r="B1243" s="166"/>
      <c r="D1243" s="161" t="s">
        <v>184</v>
      </c>
      <c r="E1243" s="168" t="s">
        <v>1</v>
      </c>
      <c r="F1243" s="169" t="s">
        <v>951</v>
      </c>
      <c r="H1243" s="170">
        <v>0.18</v>
      </c>
      <c r="L1243" s="166"/>
      <c r="M1243" s="171"/>
      <c r="T1243" s="172"/>
      <c r="AT1243" s="168" t="s">
        <v>184</v>
      </c>
      <c r="AU1243" s="168" t="s">
        <v>95</v>
      </c>
      <c r="AV1243" s="167" t="s">
        <v>95</v>
      </c>
      <c r="AW1243" s="167" t="s">
        <v>41</v>
      </c>
      <c r="AX1243" s="167" t="s">
        <v>85</v>
      </c>
      <c r="AY1243" s="168" t="s">
        <v>173</v>
      </c>
    </row>
    <row r="1244" spans="2:51" s="167" customFormat="1">
      <c r="B1244" s="166"/>
      <c r="D1244" s="161" t="s">
        <v>184</v>
      </c>
      <c r="E1244" s="168" t="s">
        <v>1</v>
      </c>
      <c r="F1244" s="169" t="s">
        <v>952</v>
      </c>
      <c r="H1244" s="170">
        <v>0.82899999999999996</v>
      </c>
      <c r="L1244" s="166"/>
      <c r="M1244" s="171"/>
      <c r="T1244" s="172"/>
      <c r="AT1244" s="168" t="s">
        <v>184</v>
      </c>
      <c r="AU1244" s="168" t="s">
        <v>95</v>
      </c>
      <c r="AV1244" s="167" t="s">
        <v>95</v>
      </c>
      <c r="AW1244" s="167" t="s">
        <v>41</v>
      </c>
      <c r="AX1244" s="167" t="s">
        <v>85</v>
      </c>
      <c r="AY1244" s="168" t="s">
        <v>173</v>
      </c>
    </row>
    <row r="1245" spans="2:51" s="167" customFormat="1">
      <c r="B1245" s="166"/>
      <c r="D1245" s="161" t="s">
        <v>184</v>
      </c>
      <c r="E1245" s="168" t="s">
        <v>1</v>
      </c>
      <c r="F1245" s="169" t="s">
        <v>951</v>
      </c>
      <c r="H1245" s="170">
        <v>0.18</v>
      </c>
      <c r="L1245" s="166"/>
      <c r="M1245" s="171"/>
      <c r="T1245" s="172"/>
      <c r="AT1245" s="168" t="s">
        <v>184</v>
      </c>
      <c r="AU1245" s="168" t="s">
        <v>95</v>
      </c>
      <c r="AV1245" s="167" t="s">
        <v>95</v>
      </c>
      <c r="AW1245" s="167" t="s">
        <v>41</v>
      </c>
      <c r="AX1245" s="167" t="s">
        <v>85</v>
      </c>
      <c r="AY1245" s="168" t="s">
        <v>173</v>
      </c>
    </row>
    <row r="1246" spans="2:51" s="160" customFormat="1">
      <c r="B1246" s="159"/>
      <c r="D1246" s="161" t="s">
        <v>184</v>
      </c>
      <c r="E1246" s="162" t="s">
        <v>1</v>
      </c>
      <c r="F1246" s="163" t="s">
        <v>423</v>
      </c>
      <c r="H1246" s="162" t="s">
        <v>1</v>
      </c>
      <c r="L1246" s="159"/>
      <c r="M1246" s="164"/>
      <c r="T1246" s="165"/>
      <c r="AT1246" s="162" t="s">
        <v>184</v>
      </c>
      <c r="AU1246" s="162" t="s">
        <v>95</v>
      </c>
      <c r="AV1246" s="160" t="s">
        <v>93</v>
      </c>
      <c r="AW1246" s="160" t="s">
        <v>41</v>
      </c>
      <c r="AX1246" s="160" t="s">
        <v>85</v>
      </c>
      <c r="AY1246" s="162" t="s">
        <v>173</v>
      </c>
    </row>
    <row r="1247" spans="2:51" s="167" customFormat="1">
      <c r="B1247" s="166"/>
      <c r="D1247" s="161" t="s">
        <v>184</v>
      </c>
      <c r="E1247" s="168" t="s">
        <v>1</v>
      </c>
      <c r="F1247" s="169" t="s">
        <v>953</v>
      </c>
      <c r="H1247" s="170">
        <v>0.54700000000000004</v>
      </c>
      <c r="L1247" s="166"/>
      <c r="M1247" s="171"/>
      <c r="T1247" s="172"/>
      <c r="AT1247" s="168" t="s">
        <v>184</v>
      </c>
      <c r="AU1247" s="168" t="s">
        <v>95</v>
      </c>
      <c r="AV1247" s="167" t="s">
        <v>95</v>
      </c>
      <c r="AW1247" s="167" t="s">
        <v>41</v>
      </c>
      <c r="AX1247" s="167" t="s">
        <v>85</v>
      </c>
      <c r="AY1247" s="168" t="s">
        <v>173</v>
      </c>
    </row>
    <row r="1248" spans="2:51" s="167" customFormat="1">
      <c r="B1248" s="166"/>
      <c r="D1248" s="161" t="s">
        <v>184</v>
      </c>
      <c r="E1248" s="168" t="s">
        <v>1</v>
      </c>
      <c r="F1248" s="169" t="s">
        <v>954</v>
      </c>
      <c r="H1248" s="170">
        <v>0.115</v>
      </c>
      <c r="L1248" s="166"/>
      <c r="M1248" s="171"/>
      <c r="T1248" s="172"/>
      <c r="AT1248" s="168" t="s">
        <v>184</v>
      </c>
      <c r="AU1248" s="168" t="s">
        <v>95</v>
      </c>
      <c r="AV1248" s="167" t="s">
        <v>95</v>
      </c>
      <c r="AW1248" s="167" t="s">
        <v>41</v>
      </c>
      <c r="AX1248" s="167" t="s">
        <v>85</v>
      </c>
      <c r="AY1248" s="168" t="s">
        <v>173</v>
      </c>
    </row>
    <row r="1249" spans="2:51" s="160" customFormat="1">
      <c r="B1249" s="159"/>
      <c r="D1249" s="161" t="s">
        <v>184</v>
      </c>
      <c r="E1249" s="162" t="s">
        <v>1</v>
      </c>
      <c r="F1249" s="163" t="s">
        <v>611</v>
      </c>
      <c r="H1249" s="162" t="s">
        <v>1</v>
      </c>
      <c r="L1249" s="159"/>
      <c r="M1249" s="164"/>
      <c r="T1249" s="165"/>
      <c r="AT1249" s="162" t="s">
        <v>184</v>
      </c>
      <c r="AU1249" s="162" t="s">
        <v>95</v>
      </c>
      <c r="AV1249" s="160" t="s">
        <v>93</v>
      </c>
      <c r="AW1249" s="160" t="s">
        <v>41</v>
      </c>
      <c r="AX1249" s="160" t="s">
        <v>85</v>
      </c>
      <c r="AY1249" s="162" t="s">
        <v>173</v>
      </c>
    </row>
    <row r="1250" spans="2:51" s="167" customFormat="1">
      <c r="B1250" s="166"/>
      <c r="D1250" s="161" t="s">
        <v>184</v>
      </c>
      <c r="E1250" s="168" t="s">
        <v>1</v>
      </c>
      <c r="F1250" s="169" t="s">
        <v>955</v>
      </c>
      <c r="H1250" s="170">
        <v>0.28399999999999997</v>
      </c>
      <c r="L1250" s="166"/>
      <c r="M1250" s="171"/>
      <c r="T1250" s="172"/>
      <c r="AT1250" s="168" t="s">
        <v>184</v>
      </c>
      <c r="AU1250" s="168" t="s">
        <v>95</v>
      </c>
      <c r="AV1250" s="167" t="s">
        <v>95</v>
      </c>
      <c r="AW1250" s="167" t="s">
        <v>41</v>
      </c>
      <c r="AX1250" s="167" t="s">
        <v>85</v>
      </c>
      <c r="AY1250" s="168" t="s">
        <v>173</v>
      </c>
    </row>
    <row r="1251" spans="2:51" s="160" customFormat="1">
      <c r="B1251" s="159"/>
      <c r="D1251" s="161" t="s">
        <v>184</v>
      </c>
      <c r="E1251" s="162" t="s">
        <v>1</v>
      </c>
      <c r="F1251" s="163" t="s">
        <v>764</v>
      </c>
      <c r="H1251" s="162" t="s">
        <v>1</v>
      </c>
      <c r="L1251" s="159"/>
      <c r="M1251" s="164"/>
      <c r="T1251" s="165"/>
      <c r="AT1251" s="162" t="s">
        <v>184</v>
      </c>
      <c r="AU1251" s="162" t="s">
        <v>95</v>
      </c>
      <c r="AV1251" s="160" t="s">
        <v>93</v>
      </c>
      <c r="AW1251" s="160" t="s">
        <v>41</v>
      </c>
      <c r="AX1251" s="160" t="s">
        <v>85</v>
      </c>
      <c r="AY1251" s="162" t="s">
        <v>173</v>
      </c>
    </row>
    <row r="1252" spans="2:51" s="167" customFormat="1">
      <c r="B1252" s="166"/>
      <c r="D1252" s="161" t="s">
        <v>184</v>
      </c>
      <c r="E1252" s="168" t="s">
        <v>1</v>
      </c>
      <c r="F1252" s="169" t="s">
        <v>956</v>
      </c>
      <c r="H1252" s="170">
        <v>0.3</v>
      </c>
      <c r="L1252" s="166"/>
      <c r="M1252" s="171"/>
      <c r="T1252" s="172"/>
      <c r="AT1252" s="168" t="s">
        <v>184</v>
      </c>
      <c r="AU1252" s="168" t="s">
        <v>95</v>
      </c>
      <c r="AV1252" s="167" t="s">
        <v>95</v>
      </c>
      <c r="AW1252" s="167" t="s">
        <v>41</v>
      </c>
      <c r="AX1252" s="167" t="s">
        <v>85</v>
      </c>
      <c r="AY1252" s="168" t="s">
        <v>173</v>
      </c>
    </row>
    <row r="1253" spans="2:51" s="160" customFormat="1">
      <c r="B1253" s="159"/>
      <c r="D1253" s="161" t="s">
        <v>184</v>
      </c>
      <c r="E1253" s="162" t="s">
        <v>1</v>
      </c>
      <c r="F1253" s="163" t="s">
        <v>769</v>
      </c>
      <c r="H1253" s="162" t="s">
        <v>1</v>
      </c>
      <c r="L1253" s="159"/>
      <c r="M1253" s="164"/>
      <c r="T1253" s="165"/>
      <c r="AT1253" s="162" t="s">
        <v>184</v>
      </c>
      <c r="AU1253" s="162" t="s">
        <v>95</v>
      </c>
      <c r="AV1253" s="160" t="s">
        <v>93</v>
      </c>
      <c r="AW1253" s="160" t="s">
        <v>41</v>
      </c>
      <c r="AX1253" s="160" t="s">
        <v>85</v>
      </c>
      <c r="AY1253" s="162" t="s">
        <v>173</v>
      </c>
    </row>
    <row r="1254" spans="2:51" s="167" customFormat="1">
      <c r="B1254" s="166"/>
      <c r="D1254" s="161" t="s">
        <v>184</v>
      </c>
      <c r="E1254" s="168" t="s">
        <v>1</v>
      </c>
      <c r="F1254" s="169" t="s">
        <v>957</v>
      </c>
      <c r="H1254" s="170">
        <v>0.245</v>
      </c>
      <c r="L1254" s="166"/>
      <c r="M1254" s="171"/>
      <c r="T1254" s="172"/>
      <c r="AT1254" s="168" t="s">
        <v>184</v>
      </c>
      <c r="AU1254" s="168" t="s">
        <v>95</v>
      </c>
      <c r="AV1254" s="167" t="s">
        <v>95</v>
      </c>
      <c r="AW1254" s="167" t="s">
        <v>41</v>
      </c>
      <c r="AX1254" s="167" t="s">
        <v>85</v>
      </c>
      <c r="AY1254" s="168" t="s">
        <v>173</v>
      </c>
    </row>
    <row r="1255" spans="2:51" s="160" customFormat="1">
      <c r="B1255" s="159"/>
      <c r="D1255" s="161" t="s">
        <v>184</v>
      </c>
      <c r="E1255" s="162" t="s">
        <v>1</v>
      </c>
      <c r="F1255" s="163" t="s">
        <v>426</v>
      </c>
      <c r="H1255" s="162" t="s">
        <v>1</v>
      </c>
      <c r="L1255" s="159"/>
      <c r="M1255" s="164"/>
      <c r="T1255" s="165"/>
      <c r="AT1255" s="162" t="s">
        <v>184</v>
      </c>
      <c r="AU1255" s="162" t="s">
        <v>95</v>
      </c>
      <c r="AV1255" s="160" t="s">
        <v>93</v>
      </c>
      <c r="AW1255" s="160" t="s">
        <v>41</v>
      </c>
      <c r="AX1255" s="160" t="s">
        <v>85</v>
      </c>
      <c r="AY1255" s="162" t="s">
        <v>173</v>
      </c>
    </row>
    <row r="1256" spans="2:51" s="167" customFormat="1">
      <c r="B1256" s="166"/>
      <c r="D1256" s="161" t="s">
        <v>184</v>
      </c>
      <c r="E1256" s="168" t="s">
        <v>1</v>
      </c>
      <c r="F1256" s="169" t="s">
        <v>958</v>
      </c>
      <c r="H1256" s="170">
        <v>0.19800000000000001</v>
      </c>
      <c r="L1256" s="166"/>
      <c r="M1256" s="171"/>
      <c r="T1256" s="172"/>
      <c r="AT1256" s="168" t="s">
        <v>184</v>
      </c>
      <c r="AU1256" s="168" t="s">
        <v>95</v>
      </c>
      <c r="AV1256" s="167" t="s">
        <v>95</v>
      </c>
      <c r="AW1256" s="167" t="s">
        <v>41</v>
      </c>
      <c r="AX1256" s="167" t="s">
        <v>85</v>
      </c>
      <c r="AY1256" s="168" t="s">
        <v>173</v>
      </c>
    </row>
    <row r="1257" spans="2:51" s="167" customFormat="1">
      <c r="B1257" s="166"/>
      <c r="D1257" s="161" t="s">
        <v>184</v>
      </c>
      <c r="E1257" s="168" t="s">
        <v>1</v>
      </c>
      <c r="F1257" s="169" t="s">
        <v>959</v>
      </c>
      <c r="H1257" s="170">
        <v>0.71799999999999997</v>
      </c>
      <c r="L1257" s="166"/>
      <c r="M1257" s="171"/>
      <c r="T1257" s="172"/>
      <c r="AT1257" s="168" t="s">
        <v>184</v>
      </c>
      <c r="AU1257" s="168" t="s">
        <v>95</v>
      </c>
      <c r="AV1257" s="167" t="s">
        <v>95</v>
      </c>
      <c r="AW1257" s="167" t="s">
        <v>41</v>
      </c>
      <c r="AX1257" s="167" t="s">
        <v>85</v>
      </c>
      <c r="AY1257" s="168" t="s">
        <v>173</v>
      </c>
    </row>
    <row r="1258" spans="2:51" s="160" customFormat="1">
      <c r="B1258" s="159"/>
      <c r="D1258" s="161" t="s">
        <v>184</v>
      </c>
      <c r="E1258" s="162" t="s">
        <v>1</v>
      </c>
      <c r="F1258" s="163" t="s">
        <v>614</v>
      </c>
      <c r="H1258" s="162" t="s">
        <v>1</v>
      </c>
      <c r="L1258" s="159"/>
      <c r="M1258" s="164"/>
      <c r="T1258" s="165"/>
      <c r="AT1258" s="162" t="s">
        <v>184</v>
      </c>
      <c r="AU1258" s="162" t="s">
        <v>95</v>
      </c>
      <c r="AV1258" s="160" t="s">
        <v>93</v>
      </c>
      <c r="AW1258" s="160" t="s">
        <v>41</v>
      </c>
      <c r="AX1258" s="160" t="s">
        <v>85</v>
      </c>
      <c r="AY1258" s="162" t="s">
        <v>173</v>
      </c>
    </row>
    <row r="1259" spans="2:51" s="167" customFormat="1">
      <c r="B1259" s="166"/>
      <c r="D1259" s="161" t="s">
        <v>184</v>
      </c>
      <c r="E1259" s="168" t="s">
        <v>1</v>
      </c>
      <c r="F1259" s="169" t="s">
        <v>960</v>
      </c>
      <c r="H1259" s="170">
        <v>0.54</v>
      </c>
      <c r="L1259" s="166"/>
      <c r="M1259" s="171"/>
      <c r="T1259" s="172"/>
      <c r="AT1259" s="168" t="s">
        <v>184</v>
      </c>
      <c r="AU1259" s="168" t="s">
        <v>95</v>
      </c>
      <c r="AV1259" s="167" t="s">
        <v>95</v>
      </c>
      <c r="AW1259" s="167" t="s">
        <v>41</v>
      </c>
      <c r="AX1259" s="167" t="s">
        <v>85</v>
      </c>
      <c r="AY1259" s="168" t="s">
        <v>173</v>
      </c>
    </row>
    <row r="1260" spans="2:51" s="167" customFormat="1">
      <c r="B1260" s="166"/>
      <c r="D1260" s="161" t="s">
        <v>184</v>
      </c>
      <c r="E1260" s="168" t="s">
        <v>1</v>
      </c>
      <c r="F1260" s="169" t="s">
        <v>961</v>
      </c>
      <c r="H1260" s="170">
        <v>0.22500000000000001</v>
      </c>
      <c r="L1260" s="166"/>
      <c r="M1260" s="171"/>
      <c r="T1260" s="172"/>
      <c r="AT1260" s="168" t="s">
        <v>184</v>
      </c>
      <c r="AU1260" s="168" t="s">
        <v>95</v>
      </c>
      <c r="AV1260" s="167" t="s">
        <v>95</v>
      </c>
      <c r="AW1260" s="167" t="s">
        <v>41</v>
      </c>
      <c r="AX1260" s="167" t="s">
        <v>85</v>
      </c>
      <c r="AY1260" s="168" t="s">
        <v>173</v>
      </c>
    </row>
    <row r="1261" spans="2:51" s="167" customFormat="1">
      <c r="B1261" s="166"/>
      <c r="D1261" s="161" t="s">
        <v>184</v>
      </c>
      <c r="E1261" s="168" t="s">
        <v>1</v>
      </c>
      <c r="F1261" s="169" t="s">
        <v>962</v>
      </c>
      <c r="H1261" s="170">
        <v>0.52</v>
      </c>
      <c r="L1261" s="166"/>
      <c r="M1261" s="171"/>
      <c r="T1261" s="172"/>
      <c r="AT1261" s="168" t="s">
        <v>184</v>
      </c>
      <c r="AU1261" s="168" t="s">
        <v>95</v>
      </c>
      <c r="AV1261" s="167" t="s">
        <v>95</v>
      </c>
      <c r="AW1261" s="167" t="s">
        <v>41</v>
      </c>
      <c r="AX1261" s="167" t="s">
        <v>85</v>
      </c>
      <c r="AY1261" s="168" t="s">
        <v>173</v>
      </c>
    </row>
    <row r="1262" spans="2:51" s="167" customFormat="1">
      <c r="B1262" s="166"/>
      <c r="D1262" s="161" t="s">
        <v>184</v>
      </c>
      <c r="E1262" s="168" t="s">
        <v>1</v>
      </c>
      <c r="F1262" s="169" t="s">
        <v>963</v>
      </c>
      <c r="H1262" s="170">
        <v>0.158</v>
      </c>
      <c r="L1262" s="166"/>
      <c r="M1262" s="171"/>
      <c r="T1262" s="172"/>
      <c r="AT1262" s="168" t="s">
        <v>184</v>
      </c>
      <c r="AU1262" s="168" t="s">
        <v>95</v>
      </c>
      <c r="AV1262" s="167" t="s">
        <v>95</v>
      </c>
      <c r="AW1262" s="167" t="s">
        <v>41</v>
      </c>
      <c r="AX1262" s="167" t="s">
        <v>85</v>
      </c>
      <c r="AY1262" s="168" t="s">
        <v>173</v>
      </c>
    </row>
    <row r="1263" spans="2:51" s="160" customFormat="1">
      <c r="B1263" s="159"/>
      <c r="D1263" s="161" t="s">
        <v>184</v>
      </c>
      <c r="E1263" s="162" t="s">
        <v>1</v>
      </c>
      <c r="F1263" s="163" t="s">
        <v>785</v>
      </c>
      <c r="H1263" s="162" t="s">
        <v>1</v>
      </c>
      <c r="L1263" s="159"/>
      <c r="M1263" s="164"/>
      <c r="T1263" s="165"/>
      <c r="AT1263" s="162" t="s">
        <v>184</v>
      </c>
      <c r="AU1263" s="162" t="s">
        <v>95</v>
      </c>
      <c r="AV1263" s="160" t="s">
        <v>93</v>
      </c>
      <c r="AW1263" s="160" t="s">
        <v>41</v>
      </c>
      <c r="AX1263" s="160" t="s">
        <v>85</v>
      </c>
      <c r="AY1263" s="162" t="s">
        <v>173</v>
      </c>
    </row>
    <row r="1264" spans="2:51" s="167" customFormat="1">
      <c r="B1264" s="166"/>
      <c r="D1264" s="161" t="s">
        <v>184</v>
      </c>
      <c r="E1264" s="168" t="s">
        <v>1</v>
      </c>
      <c r="F1264" s="169" t="s">
        <v>964</v>
      </c>
      <c r="H1264" s="170">
        <v>0.29299999999999998</v>
      </c>
      <c r="L1264" s="166"/>
      <c r="M1264" s="171"/>
      <c r="T1264" s="172"/>
      <c r="AT1264" s="168" t="s">
        <v>184</v>
      </c>
      <c r="AU1264" s="168" t="s">
        <v>95</v>
      </c>
      <c r="AV1264" s="167" t="s">
        <v>95</v>
      </c>
      <c r="AW1264" s="167" t="s">
        <v>41</v>
      </c>
      <c r="AX1264" s="167" t="s">
        <v>85</v>
      </c>
      <c r="AY1264" s="168" t="s">
        <v>173</v>
      </c>
    </row>
    <row r="1265" spans="2:51" s="160" customFormat="1">
      <c r="B1265" s="159"/>
      <c r="D1265" s="161" t="s">
        <v>184</v>
      </c>
      <c r="E1265" s="162" t="s">
        <v>1</v>
      </c>
      <c r="F1265" s="163" t="s">
        <v>791</v>
      </c>
      <c r="H1265" s="162" t="s">
        <v>1</v>
      </c>
      <c r="L1265" s="159"/>
      <c r="M1265" s="164"/>
      <c r="T1265" s="165"/>
      <c r="AT1265" s="162" t="s">
        <v>184</v>
      </c>
      <c r="AU1265" s="162" t="s">
        <v>95</v>
      </c>
      <c r="AV1265" s="160" t="s">
        <v>93</v>
      </c>
      <c r="AW1265" s="160" t="s">
        <v>41</v>
      </c>
      <c r="AX1265" s="160" t="s">
        <v>85</v>
      </c>
      <c r="AY1265" s="162" t="s">
        <v>173</v>
      </c>
    </row>
    <row r="1266" spans="2:51" s="167" customFormat="1">
      <c r="B1266" s="166"/>
      <c r="D1266" s="161" t="s">
        <v>184</v>
      </c>
      <c r="E1266" s="168" t="s">
        <v>1</v>
      </c>
      <c r="F1266" s="169" t="s">
        <v>964</v>
      </c>
      <c r="H1266" s="170">
        <v>0.29299999999999998</v>
      </c>
      <c r="L1266" s="166"/>
      <c r="M1266" s="171"/>
      <c r="T1266" s="172"/>
      <c r="AT1266" s="168" t="s">
        <v>184</v>
      </c>
      <c r="AU1266" s="168" t="s">
        <v>95</v>
      </c>
      <c r="AV1266" s="167" t="s">
        <v>95</v>
      </c>
      <c r="AW1266" s="167" t="s">
        <v>41</v>
      </c>
      <c r="AX1266" s="167" t="s">
        <v>85</v>
      </c>
      <c r="AY1266" s="168" t="s">
        <v>173</v>
      </c>
    </row>
    <row r="1267" spans="2:51" s="167" customFormat="1">
      <c r="B1267" s="166"/>
      <c r="D1267" s="161" t="s">
        <v>184</v>
      </c>
      <c r="E1267" s="168" t="s">
        <v>1</v>
      </c>
      <c r="F1267" s="169" t="s">
        <v>965</v>
      </c>
      <c r="H1267" s="170">
        <v>0.32300000000000001</v>
      </c>
      <c r="L1267" s="166"/>
      <c r="M1267" s="171"/>
      <c r="T1267" s="172"/>
      <c r="AT1267" s="168" t="s">
        <v>184</v>
      </c>
      <c r="AU1267" s="168" t="s">
        <v>95</v>
      </c>
      <c r="AV1267" s="167" t="s">
        <v>95</v>
      </c>
      <c r="AW1267" s="167" t="s">
        <v>41</v>
      </c>
      <c r="AX1267" s="167" t="s">
        <v>85</v>
      </c>
      <c r="AY1267" s="168" t="s">
        <v>173</v>
      </c>
    </row>
    <row r="1268" spans="2:51" s="160" customFormat="1">
      <c r="B1268" s="159"/>
      <c r="D1268" s="161" t="s">
        <v>184</v>
      </c>
      <c r="E1268" s="162" t="s">
        <v>1</v>
      </c>
      <c r="F1268" s="163" t="s">
        <v>793</v>
      </c>
      <c r="H1268" s="162" t="s">
        <v>1</v>
      </c>
      <c r="L1268" s="159"/>
      <c r="M1268" s="164"/>
      <c r="T1268" s="165"/>
      <c r="AT1268" s="162" t="s">
        <v>184</v>
      </c>
      <c r="AU1268" s="162" t="s">
        <v>95</v>
      </c>
      <c r="AV1268" s="160" t="s">
        <v>93</v>
      </c>
      <c r="AW1268" s="160" t="s">
        <v>41</v>
      </c>
      <c r="AX1268" s="160" t="s">
        <v>85</v>
      </c>
      <c r="AY1268" s="162" t="s">
        <v>173</v>
      </c>
    </row>
    <row r="1269" spans="2:51" s="167" customFormat="1">
      <c r="B1269" s="166"/>
      <c r="D1269" s="161" t="s">
        <v>184</v>
      </c>
      <c r="E1269" s="168" t="s">
        <v>1</v>
      </c>
      <c r="F1269" s="169" t="s">
        <v>964</v>
      </c>
      <c r="H1269" s="170">
        <v>0.29299999999999998</v>
      </c>
      <c r="L1269" s="166"/>
      <c r="M1269" s="171"/>
      <c r="T1269" s="172"/>
      <c r="AT1269" s="168" t="s">
        <v>184</v>
      </c>
      <c r="AU1269" s="168" t="s">
        <v>95</v>
      </c>
      <c r="AV1269" s="167" t="s">
        <v>95</v>
      </c>
      <c r="AW1269" s="167" t="s">
        <v>41</v>
      </c>
      <c r="AX1269" s="167" t="s">
        <v>85</v>
      </c>
      <c r="AY1269" s="168" t="s">
        <v>173</v>
      </c>
    </row>
    <row r="1270" spans="2:51" s="160" customFormat="1">
      <c r="B1270" s="159"/>
      <c r="D1270" s="161" t="s">
        <v>184</v>
      </c>
      <c r="E1270" s="162" t="s">
        <v>1</v>
      </c>
      <c r="F1270" s="163" t="s">
        <v>794</v>
      </c>
      <c r="H1270" s="162" t="s">
        <v>1</v>
      </c>
      <c r="L1270" s="159"/>
      <c r="M1270" s="164"/>
      <c r="T1270" s="165"/>
      <c r="AT1270" s="162" t="s">
        <v>184</v>
      </c>
      <c r="AU1270" s="162" t="s">
        <v>95</v>
      </c>
      <c r="AV1270" s="160" t="s">
        <v>93</v>
      </c>
      <c r="AW1270" s="160" t="s">
        <v>41</v>
      </c>
      <c r="AX1270" s="160" t="s">
        <v>85</v>
      </c>
      <c r="AY1270" s="162" t="s">
        <v>173</v>
      </c>
    </row>
    <row r="1271" spans="2:51" s="167" customFormat="1">
      <c r="B1271" s="166"/>
      <c r="D1271" s="161" t="s">
        <v>184</v>
      </c>
      <c r="E1271" s="168" t="s">
        <v>1</v>
      </c>
      <c r="F1271" s="169" t="s">
        <v>964</v>
      </c>
      <c r="H1271" s="170">
        <v>0.29299999999999998</v>
      </c>
      <c r="L1271" s="166"/>
      <c r="M1271" s="171"/>
      <c r="T1271" s="172"/>
      <c r="AT1271" s="168" t="s">
        <v>184</v>
      </c>
      <c r="AU1271" s="168" t="s">
        <v>95</v>
      </c>
      <c r="AV1271" s="167" t="s">
        <v>95</v>
      </c>
      <c r="AW1271" s="167" t="s">
        <v>41</v>
      </c>
      <c r="AX1271" s="167" t="s">
        <v>85</v>
      </c>
      <c r="AY1271" s="168" t="s">
        <v>173</v>
      </c>
    </row>
    <row r="1272" spans="2:51" s="160" customFormat="1">
      <c r="B1272" s="159"/>
      <c r="D1272" s="161" t="s">
        <v>184</v>
      </c>
      <c r="E1272" s="162" t="s">
        <v>1</v>
      </c>
      <c r="F1272" s="163" t="s">
        <v>795</v>
      </c>
      <c r="H1272" s="162" t="s">
        <v>1</v>
      </c>
      <c r="L1272" s="159"/>
      <c r="M1272" s="164"/>
      <c r="T1272" s="165"/>
      <c r="AT1272" s="162" t="s">
        <v>184</v>
      </c>
      <c r="AU1272" s="162" t="s">
        <v>95</v>
      </c>
      <c r="AV1272" s="160" t="s">
        <v>93</v>
      </c>
      <c r="AW1272" s="160" t="s">
        <v>41</v>
      </c>
      <c r="AX1272" s="160" t="s">
        <v>85</v>
      </c>
      <c r="AY1272" s="162" t="s">
        <v>173</v>
      </c>
    </row>
    <row r="1273" spans="2:51" s="167" customFormat="1">
      <c r="B1273" s="166"/>
      <c r="D1273" s="161" t="s">
        <v>184</v>
      </c>
      <c r="E1273" s="168" t="s">
        <v>1</v>
      </c>
      <c r="F1273" s="169" t="s">
        <v>964</v>
      </c>
      <c r="H1273" s="170">
        <v>0.29299999999999998</v>
      </c>
      <c r="L1273" s="166"/>
      <c r="M1273" s="171"/>
      <c r="T1273" s="172"/>
      <c r="AT1273" s="168" t="s">
        <v>184</v>
      </c>
      <c r="AU1273" s="168" t="s">
        <v>95</v>
      </c>
      <c r="AV1273" s="167" t="s">
        <v>95</v>
      </c>
      <c r="AW1273" s="167" t="s">
        <v>41</v>
      </c>
      <c r="AX1273" s="167" t="s">
        <v>85</v>
      </c>
      <c r="AY1273" s="168" t="s">
        <v>173</v>
      </c>
    </row>
    <row r="1274" spans="2:51" s="167" customFormat="1">
      <c r="B1274" s="166"/>
      <c r="D1274" s="161" t="s">
        <v>184</v>
      </c>
      <c r="E1274" s="168" t="s">
        <v>1</v>
      </c>
      <c r="F1274" s="169" t="s">
        <v>966</v>
      </c>
      <c r="H1274" s="170">
        <v>0.23</v>
      </c>
      <c r="L1274" s="166"/>
      <c r="M1274" s="171"/>
      <c r="T1274" s="172"/>
      <c r="AT1274" s="168" t="s">
        <v>184</v>
      </c>
      <c r="AU1274" s="168" t="s">
        <v>95</v>
      </c>
      <c r="AV1274" s="167" t="s">
        <v>95</v>
      </c>
      <c r="AW1274" s="167" t="s">
        <v>41</v>
      </c>
      <c r="AX1274" s="167" t="s">
        <v>85</v>
      </c>
      <c r="AY1274" s="168" t="s">
        <v>173</v>
      </c>
    </row>
    <row r="1275" spans="2:51" s="160" customFormat="1">
      <c r="B1275" s="159"/>
      <c r="D1275" s="161" t="s">
        <v>184</v>
      </c>
      <c r="E1275" s="162" t="s">
        <v>1</v>
      </c>
      <c r="F1275" s="163" t="s">
        <v>796</v>
      </c>
      <c r="H1275" s="162" t="s">
        <v>1</v>
      </c>
      <c r="L1275" s="159"/>
      <c r="M1275" s="164"/>
      <c r="T1275" s="165"/>
      <c r="AT1275" s="162" t="s">
        <v>184</v>
      </c>
      <c r="AU1275" s="162" t="s">
        <v>95</v>
      </c>
      <c r="AV1275" s="160" t="s">
        <v>93</v>
      </c>
      <c r="AW1275" s="160" t="s">
        <v>41</v>
      </c>
      <c r="AX1275" s="160" t="s">
        <v>85</v>
      </c>
      <c r="AY1275" s="162" t="s">
        <v>173</v>
      </c>
    </row>
    <row r="1276" spans="2:51" s="167" customFormat="1">
      <c r="B1276" s="166"/>
      <c r="D1276" s="161" t="s">
        <v>184</v>
      </c>
      <c r="E1276" s="168" t="s">
        <v>1</v>
      </c>
      <c r="F1276" s="169" t="s">
        <v>964</v>
      </c>
      <c r="H1276" s="170">
        <v>0.29299999999999998</v>
      </c>
      <c r="L1276" s="166"/>
      <c r="M1276" s="171"/>
      <c r="T1276" s="172"/>
      <c r="AT1276" s="168" t="s">
        <v>184</v>
      </c>
      <c r="AU1276" s="168" t="s">
        <v>95</v>
      </c>
      <c r="AV1276" s="167" t="s">
        <v>95</v>
      </c>
      <c r="AW1276" s="167" t="s">
        <v>41</v>
      </c>
      <c r="AX1276" s="167" t="s">
        <v>85</v>
      </c>
      <c r="AY1276" s="168" t="s">
        <v>173</v>
      </c>
    </row>
    <row r="1277" spans="2:51" s="160" customFormat="1">
      <c r="B1277" s="159"/>
      <c r="D1277" s="161" t="s">
        <v>184</v>
      </c>
      <c r="E1277" s="162" t="s">
        <v>1</v>
      </c>
      <c r="F1277" s="163" t="s">
        <v>967</v>
      </c>
      <c r="H1277" s="162" t="s">
        <v>1</v>
      </c>
      <c r="L1277" s="159"/>
      <c r="M1277" s="164"/>
      <c r="T1277" s="165"/>
      <c r="AT1277" s="162" t="s">
        <v>184</v>
      </c>
      <c r="AU1277" s="162" t="s">
        <v>95</v>
      </c>
      <c r="AV1277" s="160" t="s">
        <v>93</v>
      </c>
      <c r="AW1277" s="160" t="s">
        <v>41</v>
      </c>
      <c r="AX1277" s="160" t="s">
        <v>85</v>
      </c>
      <c r="AY1277" s="162" t="s">
        <v>173</v>
      </c>
    </row>
    <row r="1278" spans="2:51" s="160" customFormat="1">
      <c r="B1278" s="159"/>
      <c r="D1278" s="161" t="s">
        <v>184</v>
      </c>
      <c r="E1278" s="162" t="s">
        <v>1</v>
      </c>
      <c r="F1278" s="163" t="s">
        <v>532</v>
      </c>
      <c r="H1278" s="162" t="s">
        <v>1</v>
      </c>
      <c r="L1278" s="159"/>
      <c r="M1278" s="164"/>
      <c r="T1278" s="165"/>
      <c r="AT1278" s="162" t="s">
        <v>184</v>
      </c>
      <c r="AU1278" s="162" t="s">
        <v>95</v>
      </c>
      <c r="AV1278" s="160" t="s">
        <v>93</v>
      </c>
      <c r="AW1278" s="160" t="s">
        <v>41</v>
      </c>
      <c r="AX1278" s="160" t="s">
        <v>85</v>
      </c>
      <c r="AY1278" s="162" t="s">
        <v>173</v>
      </c>
    </row>
    <row r="1279" spans="2:51" s="167" customFormat="1">
      <c r="B1279" s="166"/>
      <c r="D1279" s="161" t="s">
        <v>184</v>
      </c>
      <c r="E1279" s="168" t="s">
        <v>1</v>
      </c>
      <c r="F1279" s="169" t="s">
        <v>968</v>
      </c>
      <c r="H1279" s="170">
        <v>1.704</v>
      </c>
      <c r="L1279" s="166"/>
      <c r="M1279" s="171"/>
      <c r="T1279" s="172"/>
      <c r="AT1279" s="168" t="s">
        <v>184</v>
      </c>
      <c r="AU1279" s="168" t="s">
        <v>95</v>
      </c>
      <c r="AV1279" s="167" t="s">
        <v>95</v>
      </c>
      <c r="AW1279" s="167" t="s">
        <v>41</v>
      </c>
      <c r="AX1279" s="167" t="s">
        <v>85</v>
      </c>
      <c r="AY1279" s="168" t="s">
        <v>173</v>
      </c>
    </row>
    <row r="1280" spans="2:51" s="167" customFormat="1">
      <c r="B1280" s="166"/>
      <c r="D1280" s="161" t="s">
        <v>184</v>
      </c>
      <c r="E1280" s="168" t="s">
        <v>1</v>
      </c>
      <c r="F1280" s="169" t="s">
        <v>969</v>
      </c>
      <c r="H1280" s="170">
        <v>3.101</v>
      </c>
      <c r="L1280" s="166"/>
      <c r="M1280" s="171"/>
      <c r="T1280" s="172"/>
      <c r="AT1280" s="168" t="s">
        <v>184</v>
      </c>
      <c r="AU1280" s="168" t="s">
        <v>95</v>
      </c>
      <c r="AV1280" s="167" t="s">
        <v>95</v>
      </c>
      <c r="AW1280" s="167" t="s">
        <v>41</v>
      </c>
      <c r="AX1280" s="167" t="s">
        <v>85</v>
      </c>
      <c r="AY1280" s="168" t="s">
        <v>173</v>
      </c>
    </row>
    <row r="1281" spans="2:51" s="167" customFormat="1">
      <c r="B1281" s="166"/>
      <c r="D1281" s="161" t="s">
        <v>184</v>
      </c>
      <c r="E1281" s="168" t="s">
        <v>1</v>
      </c>
      <c r="F1281" s="169" t="s">
        <v>970</v>
      </c>
      <c r="H1281" s="170">
        <v>1.3120000000000001</v>
      </c>
      <c r="L1281" s="166"/>
      <c r="M1281" s="171"/>
      <c r="T1281" s="172"/>
      <c r="AT1281" s="168" t="s">
        <v>184</v>
      </c>
      <c r="AU1281" s="168" t="s">
        <v>95</v>
      </c>
      <c r="AV1281" s="167" t="s">
        <v>95</v>
      </c>
      <c r="AW1281" s="167" t="s">
        <v>41</v>
      </c>
      <c r="AX1281" s="167" t="s">
        <v>85</v>
      </c>
      <c r="AY1281" s="168" t="s">
        <v>173</v>
      </c>
    </row>
    <row r="1282" spans="2:51" s="160" customFormat="1">
      <c r="B1282" s="159"/>
      <c r="D1282" s="161" t="s">
        <v>184</v>
      </c>
      <c r="E1282" s="162" t="s">
        <v>1</v>
      </c>
      <c r="F1282" s="163" t="s">
        <v>734</v>
      </c>
      <c r="H1282" s="162" t="s">
        <v>1</v>
      </c>
      <c r="L1282" s="159"/>
      <c r="M1282" s="164"/>
      <c r="T1282" s="165"/>
      <c r="AT1282" s="162" t="s">
        <v>184</v>
      </c>
      <c r="AU1282" s="162" t="s">
        <v>95</v>
      </c>
      <c r="AV1282" s="160" t="s">
        <v>93</v>
      </c>
      <c r="AW1282" s="160" t="s">
        <v>41</v>
      </c>
      <c r="AX1282" s="160" t="s">
        <v>85</v>
      </c>
      <c r="AY1282" s="162" t="s">
        <v>173</v>
      </c>
    </row>
    <row r="1283" spans="2:51" s="167" customFormat="1">
      <c r="B1283" s="166"/>
      <c r="D1283" s="161" t="s">
        <v>184</v>
      </c>
      <c r="E1283" s="168" t="s">
        <v>1</v>
      </c>
      <c r="F1283" s="169" t="s">
        <v>971</v>
      </c>
      <c r="H1283" s="170">
        <v>2.173</v>
      </c>
      <c r="L1283" s="166"/>
      <c r="M1283" s="171"/>
      <c r="T1283" s="172"/>
      <c r="AT1283" s="168" t="s">
        <v>184</v>
      </c>
      <c r="AU1283" s="168" t="s">
        <v>95</v>
      </c>
      <c r="AV1283" s="167" t="s">
        <v>95</v>
      </c>
      <c r="AW1283" s="167" t="s">
        <v>41</v>
      </c>
      <c r="AX1283" s="167" t="s">
        <v>85</v>
      </c>
      <c r="AY1283" s="168" t="s">
        <v>173</v>
      </c>
    </row>
    <row r="1284" spans="2:51" s="167" customFormat="1">
      <c r="B1284" s="166"/>
      <c r="D1284" s="161" t="s">
        <v>184</v>
      </c>
      <c r="E1284" s="168" t="s">
        <v>1</v>
      </c>
      <c r="F1284" s="169" t="s">
        <v>968</v>
      </c>
      <c r="H1284" s="170">
        <v>1.704</v>
      </c>
      <c r="L1284" s="166"/>
      <c r="M1284" s="171"/>
      <c r="T1284" s="172"/>
      <c r="AT1284" s="168" t="s">
        <v>184</v>
      </c>
      <c r="AU1284" s="168" t="s">
        <v>95</v>
      </c>
      <c r="AV1284" s="167" t="s">
        <v>95</v>
      </c>
      <c r="AW1284" s="167" t="s">
        <v>41</v>
      </c>
      <c r="AX1284" s="167" t="s">
        <v>85</v>
      </c>
      <c r="AY1284" s="168" t="s">
        <v>173</v>
      </c>
    </row>
    <row r="1285" spans="2:51" s="160" customFormat="1">
      <c r="B1285" s="159"/>
      <c r="D1285" s="161" t="s">
        <v>184</v>
      </c>
      <c r="E1285" s="162" t="s">
        <v>1</v>
      </c>
      <c r="F1285" s="163" t="s">
        <v>571</v>
      </c>
      <c r="H1285" s="162" t="s">
        <v>1</v>
      </c>
      <c r="L1285" s="159"/>
      <c r="M1285" s="164"/>
      <c r="T1285" s="165"/>
      <c r="AT1285" s="162" t="s">
        <v>184</v>
      </c>
      <c r="AU1285" s="162" t="s">
        <v>95</v>
      </c>
      <c r="AV1285" s="160" t="s">
        <v>93</v>
      </c>
      <c r="AW1285" s="160" t="s">
        <v>41</v>
      </c>
      <c r="AX1285" s="160" t="s">
        <v>85</v>
      </c>
      <c r="AY1285" s="162" t="s">
        <v>173</v>
      </c>
    </row>
    <row r="1286" spans="2:51" s="167" customFormat="1">
      <c r="B1286" s="166"/>
      <c r="D1286" s="161" t="s">
        <v>184</v>
      </c>
      <c r="E1286" s="168" t="s">
        <v>1</v>
      </c>
      <c r="F1286" s="169" t="s">
        <v>972</v>
      </c>
      <c r="H1286" s="170">
        <v>1.9350000000000001</v>
      </c>
      <c r="L1286" s="166"/>
      <c r="M1286" s="171"/>
      <c r="T1286" s="172"/>
      <c r="AT1286" s="168" t="s">
        <v>184</v>
      </c>
      <c r="AU1286" s="168" t="s">
        <v>95</v>
      </c>
      <c r="AV1286" s="167" t="s">
        <v>95</v>
      </c>
      <c r="AW1286" s="167" t="s">
        <v>41</v>
      </c>
      <c r="AX1286" s="167" t="s">
        <v>85</v>
      </c>
      <c r="AY1286" s="168" t="s">
        <v>173</v>
      </c>
    </row>
    <row r="1287" spans="2:51" s="160" customFormat="1">
      <c r="B1287" s="159"/>
      <c r="D1287" s="161" t="s">
        <v>184</v>
      </c>
      <c r="E1287" s="162" t="s">
        <v>1</v>
      </c>
      <c r="F1287" s="163" t="s">
        <v>743</v>
      </c>
      <c r="H1287" s="162" t="s">
        <v>1</v>
      </c>
      <c r="L1287" s="159"/>
      <c r="M1287" s="164"/>
      <c r="T1287" s="165"/>
      <c r="AT1287" s="162" t="s">
        <v>184</v>
      </c>
      <c r="AU1287" s="162" t="s">
        <v>95</v>
      </c>
      <c r="AV1287" s="160" t="s">
        <v>93</v>
      </c>
      <c r="AW1287" s="160" t="s">
        <v>41</v>
      </c>
      <c r="AX1287" s="160" t="s">
        <v>85</v>
      </c>
      <c r="AY1287" s="162" t="s">
        <v>173</v>
      </c>
    </row>
    <row r="1288" spans="2:51" s="167" customFormat="1">
      <c r="B1288" s="166"/>
      <c r="D1288" s="161" t="s">
        <v>184</v>
      </c>
      <c r="E1288" s="168" t="s">
        <v>1</v>
      </c>
      <c r="F1288" s="169" t="s">
        <v>973</v>
      </c>
      <c r="H1288" s="170">
        <v>4.1399999999999997</v>
      </c>
      <c r="L1288" s="166"/>
      <c r="M1288" s="171"/>
      <c r="T1288" s="172"/>
      <c r="AT1288" s="168" t="s">
        <v>184</v>
      </c>
      <c r="AU1288" s="168" t="s">
        <v>95</v>
      </c>
      <c r="AV1288" s="167" t="s">
        <v>95</v>
      </c>
      <c r="AW1288" s="167" t="s">
        <v>41</v>
      </c>
      <c r="AX1288" s="167" t="s">
        <v>85</v>
      </c>
      <c r="AY1288" s="168" t="s">
        <v>173</v>
      </c>
    </row>
    <row r="1289" spans="2:51" s="167" customFormat="1">
      <c r="B1289" s="166"/>
      <c r="D1289" s="161" t="s">
        <v>184</v>
      </c>
      <c r="E1289" s="168" t="s">
        <v>1</v>
      </c>
      <c r="F1289" s="169" t="s">
        <v>974</v>
      </c>
      <c r="H1289" s="170">
        <v>2.0230000000000001</v>
      </c>
      <c r="L1289" s="166"/>
      <c r="M1289" s="171"/>
      <c r="T1289" s="172"/>
      <c r="AT1289" s="168" t="s">
        <v>184</v>
      </c>
      <c r="AU1289" s="168" t="s">
        <v>95</v>
      </c>
      <c r="AV1289" s="167" t="s">
        <v>95</v>
      </c>
      <c r="AW1289" s="167" t="s">
        <v>41</v>
      </c>
      <c r="AX1289" s="167" t="s">
        <v>85</v>
      </c>
      <c r="AY1289" s="168" t="s">
        <v>173</v>
      </c>
    </row>
    <row r="1290" spans="2:51" s="167" customFormat="1">
      <c r="B1290" s="166"/>
      <c r="D1290" s="161" t="s">
        <v>184</v>
      </c>
      <c r="E1290" s="168" t="s">
        <v>1</v>
      </c>
      <c r="F1290" s="169" t="s">
        <v>975</v>
      </c>
      <c r="H1290" s="170">
        <v>4</v>
      </c>
      <c r="L1290" s="166"/>
      <c r="M1290" s="171"/>
      <c r="T1290" s="172"/>
      <c r="AT1290" s="168" t="s">
        <v>184</v>
      </c>
      <c r="AU1290" s="168" t="s">
        <v>95</v>
      </c>
      <c r="AV1290" s="167" t="s">
        <v>95</v>
      </c>
      <c r="AW1290" s="167" t="s">
        <v>41</v>
      </c>
      <c r="AX1290" s="167" t="s">
        <v>85</v>
      </c>
      <c r="AY1290" s="168" t="s">
        <v>173</v>
      </c>
    </row>
    <row r="1291" spans="2:51" s="160" customFormat="1">
      <c r="B1291" s="159"/>
      <c r="D1291" s="161" t="s">
        <v>184</v>
      </c>
      <c r="E1291" s="162" t="s">
        <v>1</v>
      </c>
      <c r="F1291" s="163" t="s">
        <v>748</v>
      </c>
      <c r="H1291" s="162" t="s">
        <v>1</v>
      </c>
      <c r="L1291" s="159"/>
      <c r="M1291" s="164"/>
      <c r="T1291" s="165"/>
      <c r="AT1291" s="162" t="s">
        <v>184</v>
      </c>
      <c r="AU1291" s="162" t="s">
        <v>95</v>
      </c>
      <c r="AV1291" s="160" t="s">
        <v>93</v>
      </c>
      <c r="AW1291" s="160" t="s">
        <v>41</v>
      </c>
      <c r="AX1291" s="160" t="s">
        <v>85</v>
      </c>
      <c r="AY1291" s="162" t="s">
        <v>173</v>
      </c>
    </row>
    <row r="1292" spans="2:51" s="167" customFormat="1">
      <c r="B1292" s="166"/>
      <c r="D1292" s="161" t="s">
        <v>184</v>
      </c>
      <c r="E1292" s="168" t="s">
        <v>1</v>
      </c>
      <c r="F1292" s="169" t="s">
        <v>976</v>
      </c>
      <c r="H1292" s="170">
        <v>1.306</v>
      </c>
      <c r="L1292" s="166"/>
      <c r="M1292" s="171"/>
      <c r="T1292" s="172"/>
      <c r="AT1292" s="168" t="s">
        <v>184</v>
      </c>
      <c r="AU1292" s="168" t="s">
        <v>95</v>
      </c>
      <c r="AV1292" s="167" t="s">
        <v>95</v>
      </c>
      <c r="AW1292" s="167" t="s">
        <v>41</v>
      </c>
      <c r="AX1292" s="167" t="s">
        <v>85</v>
      </c>
      <c r="AY1292" s="168" t="s">
        <v>173</v>
      </c>
    </row>
    <row r="1293" spans="2:51" s="167" customFormat="1">
      <c r="B1293" s="166"/>
      <c r="D1293" s="161" t="s">
        <v>184</v>
      </c>
      <c r="E1293" s="168" t="s">
        <v>1</v>
      </c>
      <c r="F1293" s="169" t="s">
        <v>977</v>
      </c>
      <c r="H1293" s="170">
        <v>1.2210000000000001</v>
      </c>
      <c r="L1293" s="166"/>
      <c r="M1293" s="171"/>
      <c r="T1293" s="172"/>
      <c r="AT1293" s="168" t="s">
        <v>184</v>
      </c>
      <c r="AU1293" s="168" t="s">
        <v>95</v>
      </c>
      <c r="AV1293" s="167" t="s">
        <v>95</v>
      </c>
      <c r="AW1293" s="167" t="s">
        <v>41</v>
      </c>
      <c r="AX1293" s="167" t="s">
        <v>85</v>
      </c>
      <c r="AY1293" s="168" t="s">
        <v>173</v>
      </c>
    </row>
    <row r="1294" spans="2:51" s="167" customFormat="1">
      <c r="B1294" s="166"/>
      <c r="D1294" s="161" t="s">
        <v>184</v>
      </c>
      <c r="E1294" s="168" t="s">
        <v>1</v>
      </c>
      <c r="F1294" s="169" t="s">
        <v>978</v>
      </c>
      <c r="H1294" s="170">
        <v>1.1359999999999999</v>
      </c>
      <c r="L1294" s="166"/>
      <c r="M1294" s="171"/>
      <c r="T1294" s="172"/>
      <c r="AT1294" s="168" t="s">
        <v>184</v>
      </c>
      <c r="AU1294" s="168" t="s">
        <v>95</v>
      </c>
      <c r="AV1294" s="167" t="s">
        <v>95</v>
      </c>
      <c r="AW1294" s="167" t="s">
        <v>41</v>
      </c>
      <c r="AX1294" s="167" t="s">
        <v>85</v>
      </c>
      <c r="AY1294" s="168" t="s">
        <v>173</v>
      </c>
    </row>
    <row r="1295" spans="2:51" s="167" customFormat="1">
      <c r="B1295" s="166"/>
      <c r="D1295" s="161" t="s">
        <v>184</v>
      </c>
      <c r="E1295" s="168" t="s">
        <v>1</v>
      </c>
      <c r="F1295" s="169" t="s">
        <v>979</v>
      </c>
      <c r="H1295" s="170">
        <v>3.45</v>
      </c>
      <c r="L1295" s="166"/>
      <c r="M1295" s="171"/>
      <c r="T1295" s="172"/>
      <c r="AT1295" s="168" t="s">
        <v>184</v>
      </c>
      <c r="AU1295" s="168" t="s">
        <v>95</v>
      </c>
      <c r="AV1295" s="167" t="s">
        <v>95</v>
      </c>
      <c r="AW1295" s="167" t="s">
        <v>41</v>
      </c>
      <c r="AX1295" s="167" t="s">
        <v>85</v>
      </c>
      <c r="AY1295" s="168" t="s">
        <v>173</v>
      </c>
    </row>
    <row r="1296" spans="2:51" s="160" customFormat="1">
      <c r="B1296" s="159"/>
      <c r="D1296" s="161" t="s">
        <v>184</v>
      </c>
      <c r="E1296" s="162" t="s">
        <v>1</v>
      </c>
      <c r="F1296" s="163" t="s">
        <v>752</v>
      </c>
      <c r="H1296" s="162" t="s">
        <v>1</v>
      </c>
      <c r="L1296" s="159"/>
      <c r="M1296" s="164"/>
      <c r="T1296" s="165"/>
      <c r="AT1296" s="162" t="s">
        <v>184</v>
      </c>
      <c r="AU1296" s="162" t="s">
        <v>95</v>
      </c>
      <c r="AV1296" s="160" t="s">
        <v>93</v>
      </c>
      <c r="AW1296" s="160" t="s">
        <v>41</v>
      </c>
      <c r="AX1296" s="160" t="s">
        <v>85</v>
      </c>
      <c r="AY1296" s="162" t="s">
        <v>173</v>
      </c>
    </row>
    <row r="1297" spans="2:51" s="167" customFormat="1">
      <c r="B1297" s="166"/>
      <c r="D1297" s="161" t="s">
        <v>184</v>
      </c>
      <c r="E1297" s="168" t="s">
        <v>1</v>
      </c>
      <c r="F1297" s="169" t="s">
        <v>979</v>
      </c>
      <c r="H1297" s="170">
        <v>3.45</v>
      </c>
      <c r="L1297" s="166"/>
      <c r="M1297" s="171"/>
      <c r="T1297" s="172"/>
      <c r="AT1297" s="168" t="s">
        <v>184</v>
      </c>
      <c r="AU1297" s="168" t="s">
        <v>95</v>
      </c>
      <c r="AV1297" s="167" t="s">
        <v>95</v>
      </c>
      <c r="AW1297" s="167" t="s">
        <v>41</v>
      </c>
      <c r="AX1297" s="167" t="s">
        <v>85</v>
      </c>
      <c r="AY1297" s="168" t="s">
        <v>173</v>
      </c>
    </row>
    <row r="1298" spans="2:51" s="167" customFormat="1">
      <c r="B1298" s="166"/>
      <c r="D1298" s="161" t="s">
        <v>184</v>
      </c>
      <c r="E1298" s="168" t="s">
        <v>1</v>
      </c>
      <c r="F1298" s="169" t="s">
        <v>980</v>
      </c>
      <c r="H1298" s="170">
        <v>2.16</v>
      </c>
      <c r="L1298" s="166"/>
      <c r="M1298" s="171"/>
      <c r="T1298" s="172"/>
      <c r="AT1298" s="168" t="s">
        <v>184</v>
      </c>
      <c r="AU1298" s="168" t="s">
        <v>95</v>
      </c>
      <c r="AV1298" s="167" t="s">
        <v>95</v>
      </c>
      <c r="AW1298" s="167" t="s">
        <v>41</v>
      </c>
      <c r="AX1298" s="167" t="s">
        <v>85</v>
      </c>
      <c r="AY1298" s="168" t="s">
        <v>173</v>
      </c>
    </row>
    <row r="1299" spans="2:51" s="167" customFormat="1">
      <c r="B1299" s="166"/>
      <c r="D1299" s="161" t="s">
        <v>184</v>
      </c>
      <c r="E1299" s="168" t="s">
        <v>1</v>
      </c>
      <c r="F1299" s="169" t="s">
        <v>981</v>
      </c>
      <c r="H1299" s="170">
        <v>1</v>
      </c>
      <c r="L1299" s="166"/>
      <c r="M1299" s="171"/>
      <c r="T1299" s="172"/>
      <c r="AT1299" s="168" t="s">
        <v>184</v>
      </c>
      <c r="AU1299" s="168" t="s">
        <v>95</v>
      </c>
      <c r="AV1299" s="167" t="s">
        <v>95</v>
      </c>
      <c r="AW1299" s="167" t="s">
        <v>41</v>
      </c>
      <c r="AX1299" s="167" t="s">
        <v>85</v>
      </c>
      <c r="AY1299" s="168" t="s">
        <v>173</v>
      </c>
    </row>
    <row r="1300" spans="2:51" s="167" customFormat="1">
      <c r="B1300" s="166"/>
      <c r="D1300" s="161" t="s">
        <v>184</v>
      </c>
      <c r="E1300" s="168" t="s">
        <v>1</v>
      </c>
      <c r="F1300" s="169" t="s">
        <v>982</v>
      </c>
      <c r="H1300" s="170">
        <v>0.6</v>
      </c>
      <c r="L1300" s="166"/>
      <c r="M1300" s="171"/>
      <c r="T1300" s="172"/>
      <c r="AT1300" s="168" t="s">
        <v>184</v>
      </c>
      <c r="AU1300" s="168" t="s">
        <v>95</v>
      </c>
      <c r="AV1300" s="167" t="s">
        <v>95</v>
      </c>
      <c r="AW1300" s="167" t="s">
        <v>41</v>
      </c>
      <c r="AX1300" s="167" t="s">
        <v>85</v>
      </c>
      <c r="AY1300" s="168" t="s">
        <v>173</v>
      </c>
    </row>
    <row r="1301" spans="2:51" s="167" customFormat="1">
      <c r="B1301" s="166"/>
      <c r="D1301" s="161" t="s">
        <v>184</v>
      </c>
      <c r="E1301" s="168" t="s">
        <v>1</v>
      </c>
      <c r="F1301" s="169" t="s">
        <v>983</v>
      </c>
      <c r="H1301" s="170">
        <v>1.2</v>
      </c>
      <c r="L1301" s="166"/>
      <c r="M1301" s="171"/>
      <c r="T1301" s="172"/>
      <c r="AT1301" s="168" t="s">
        <v>184</v>
      </c>
      <c r="AU1301" s="168" t="s">
        <v>95</v>
      </c>
      <c r="AV1301" s="167" t="s">
        <v>95</v>
      </c>
      <c r="AW1301" s="167" t="s">
        <v>41</v>
      </c>
      <c r="AX1301" s="167" t="s">
        <v>85</v>
      </c>
      <c r="AY1301" s="168" t="s">
        <v>173</v>
      </c>
    </row>
    <row r="1302" spans="2:51" s="167" customFormat="1">
      <c r="B1302" s="166"/>
      <c r="D1302" s="161" t="s">
        <v>184</v>
      </c>
      <c r="E1302" s="168" t="s">
        <v>1</v>
      </c>
      <c r="F1302" s="169" t="s">
        <v>982</v>
      </c>
      <c r="H1302" s="170">
        <v>0.6</v>
      </c>
      <c r="L1302" s="166"/>
      <c r="M1302" s="171"/>
      <c r="T1302" s="172"/>
      <c r="AT1302" s="168" t="s">
        <v>184</v>
      </c>
      <c r="AU1302" s="168" t="s">
        <v>95</v>
      </c>
      <c r="AV1302" s="167" t="s">
        <v>95</v>
      </c>
      <c r="AW1302" s="167" t="s">
        <v>41</v>
      </c>
      <c r="AX1302" s="167" t="s">
        <v>85</v>
      </c>
      <c r="AY1302" s="168" t="s">
        <v>173</v>
      </c>
    </row>
    <row r="1303" spans="2:51" s="167" customFormat="1">
      <c r="B1303" s="166"/>
      <c r="D1303" s="161" t="s">
        <v>184</v>
      </c>
      <c r="E1303" s="168" t="s">
        <v>1</v>
      </c>
      <c r="F1303" s="169" t="s">
        <v>984</v>
      </c>
      <c r="H1303" s="170">
        <v>3.11</v>
      </c>
      <c r="L1303" s="166"/>
      <c r="M1303" s="171"/>
      <c r="T1303" s="172"/>
      <c r="AT1303" s="168" t="s">
        <v>184</v>
      </c>
      <c r="AU1303" s="168" t="s">
        <v>95</v>
      </c>
      <c r="AV1303" s="167" t="s">
        <v>95</v>
      </c>
      <c r="AW1303" s="167" t="s">
        <v>41</v>
      </c>
      <c r="AX1303" s="167" t="s">
        <v>85</v>
      </c>
      <c r="AY1303" s="168" t="s">
        <v>173</v>
      </c>
    </row>
    <row r="1304" spans="2:51" s="167" customFormat="1">
      <c r="B1304" s="166"/>
      <c r="D1304" s="161" t="s">
        <v>184</v>
      </c>
      <c r="E1304" s="168" t="s">
        <v>1</v>
      </c>
      <c r="F1304" s="169" t="s">
        <v>985</v>
      </c>
      <c r="H1304" s="170">
        <v>0.86399999999999999</v>
      </c>
      <c r="L1304" s="166"/>
      <c r="M1304" s="171"/>
      <c r="T1304" s="172"/>
      <c r="AT1304" s="168" t="s">
        <v>184</v>
      </c>
      <c r="AU1304" s="168" t="s">
        <v>95</v>
      </c>
      <c r="AV1304" s="167" t="s">
        <v>95</v>
      </c>
      <c r="AW1304" s="167" t="s">
        <v>41</v>
      </c>
      <c r="AX1304" s="167" t="s">
        <v>85</v>
      </c>
      <c r="AY1304" s="168" t="s">
        <v>173</v>
      </c>
    </row>
    <row r="1305" spans="2:51" s="160" customFormat="1">
      <c r="B1305" s="159"/>
      <c r="D1305" s="161" t="s">
        <v>184</v>
      </c>
      <c r="E1305" s="162" t="s">
        <v>1</v>
      </c>
      <c r="F1305" s="163" t="s">
        <v>423</v>
      </c>
      <c r="H1305" s="162" t="s">
        <v>1</v>
      </c>
      <c r="L1305" s="159"/>
      <c r="M1305" s="164"/>
      <c r="T1305" s="165"/>
      <c r="AT1305" s="162" t="s">
        <v>184</v>
      </c>
      <c r="AU1305" s="162" t="s">
        <v>95</v>
      </c>
      <c r="AV1305" s="160" t="s">
        <v>93</v>
      </c>
      <c r="AW1305" s="160" t="s">
        <v>41</v>
      </c>
      <c r="AX1305" s="160" t="s">
        <v>85</v>
      </c>
      <c r="AY1305" s="162" t="s">
        <v>173</v>
      </c>
    </row>
    <row r="1306" spans="2:51" s="167" customFormat="1">
      <c r="B1306" s="166"/>
      <c r="D1306" s="161" t="s">
        <v>184</v>
      </c>
      <c r="E1306" s="168" t="s">
        <v>1</v>
      </c>
      <c r="F1306" s="169" t="s">
        <v>986</v>
      </c>
      <c r="H1306" s="170">
        <v>2.0649999999999999</v>
      </c>
      <c r="L1306" s="166"/>
      <c r="M1306" s="171"/>
      <c r="T1306" s="172"/>
      <c r="AT1306" s="168" t="s">
        <v>184</v>
      </c>
      <c r="AU1306" s="168" t="s">
        <v>95</v>
      </c>
      <c r="AV1306" s="167" t="s">
        <v>95</v>
      </c>
      <c r="AW1306" s="167" t="s">
        <v>41</v>
      </c>
      <c r="AX1306" s="167" t="s">
        <v>85</v>
      </c>
      <c r="AY1306" s="168" t="s">
        <v>173</v>
      </c>
    </row>
    <row r="1307" spans="2:51" s="167" customFormat="1">
      <c r="B1307" s="166"/>
      <c r="D1307" s="161" t="s">
        <v>184</v>
      </c>
      <c r="E1307" s="168" t="s">
        <v>1</v>
      </c>
      <c r="F1307" s="169" t="s">
        <v>987</v>
      </c>
      <c r="H1307" s="170">
        <v>0.54800000000000004</v>
      </c>
      <c r="L1307" s="166"/>
      <c r="M1307" s="171"/>
      <c r="T1307" s="172"/>
      <c r="AT1307" s="168" t="s">
        <v>184</v>
      </c>
      <c r="AU1307" s="168" t="s">
        <v>95</v>
      </c>
      <c r="AV1307" s="167" t="s">
        <v>95</v>
      </c>
      <c r="AW1307" s="167" t="s">
        <v>41</v>
      </c>
      <c r="AX1307" s="167" t="s">
        <v>85</v>
      </c>
      <c r="AY1307" s="168" t="s">
        <v>173</v>
      </c>
    </row>
    <row r="1308" spans="2:51" s="160" customFormat="1">
      <c r="B1308" s="159"/>
      <c r="D1308" s="161" t="s">
        <v>184</v>
      </c>
      <c r="E1308" s="162" t="s">
        <v>1</v>
      </c>
      <c r="F1308" s="163" t="s">
        <v>611</v>
      </c>
      <c r="H1308" s="162" t="s">
        <v>1</v>
      </c>
      <c r="L1308" s="159"/>
      <c r="M1308" s="164"/>
      <c r="T1308" s="165"/>
      <c r="AT1308" s="162" t="s">
        <v>184</v>
      </c>
      <c r="AU1308" s="162" t="s">
        <v>95</v>
      </c>
      <c r="AV1308" s="160" t="s">
        <v>93</v>
      </c>
      <c r="AW1308" s="160" t="s">
        <v>41</v>
      </c>
      <c r="AX1308" s="160" t="s">
        <v>85</v>
      </c>
      <c r="AY1308" s="162" t="s">
        <v>173</v>
      </c>
    </row>
    <row r="1309" spans="2:51" s="167" customFormat="1">
      <c r="B1309" s="166"/>
      <c r="D1309" s="161" t="s">
        <v>184</v>
      </c>
      <c r="E1309" s="168" t="s">
        <v>1</v>
      </c>
      <c r="F1309" s="169" t="s">
        <v>988</v>
      </c>
      <c r="H1309" s="170">
        <v>1.08</v>
      </c>
      <c r="L1309" s="166"/>
      <c r="M1309" s="171"/>
      <c r="T1309" s="172"/>
      <c r="AT1309" s="168" t="s">
        <v>184</v>
      </c>
      <c r="AU1309" s="168" t="s">
        <v>95</v>
      </c>
      <c r="AV1309" s="167" t="s">
        <v>95</v>
      </c>
      <c r="AW1309" s="167" t="s">
        <v>41</v>
      </c>
      <c r="AX1309" s="167" t="s">
        <v>85</v>
      </c>
      <c r="AY1309" s="168" t="s">
        <v>173</v>
      </c>
    </row>
    <row r="1310" spans="2:51" s="160" customFormat="1">
      <c r="B1310" s="159"/>
      <c r="D1310" s="161" t="s">
        <v>184</v>
      </c>
      <c r="E1310" s="162" t="s">
        <v>1</v>
      </c>
      <c r="F1310" s="163" t="s">
        <v>764</v>
      </c>
      <c r="H1310" s="162" t="s">
        <v>1</v>
      </c>
      <c r="L1310" s="159"/>
      <c r="M1310" s="164"/>
      <c r="T1310" s="165"/>
      <c r="AT1310" s="162" t="s">
        <v>184</v>
      </c>
      <c r="AU1310" s="162" t="s">
        <v>95</v>
      </c>
      <c r="AV1310" s="160" t="s">
        <v>93</v>
      </c>
      <c r="AW1310" s="160" t="s">
        <v>41</v>
      </c>
      <c r="AX1310" s="160" t="s">
        <v>85</v>
      </c>
      <c r="AY1310" s="162" t="s">
        <v>173</v>
      </c>
    </row>
    <row r="1311" spans="2:51" s="167" customFormat="1">
      <c r="B1311" s="166"/>
      <c r="D1311" s="161" t="s">
        <v>184</v>
      </c>
      <c r="E1311" s="168" t="s">
        <v>1</v>
      </c>
      <c r="F1311" s="169" t="s">
        <v>981</v>
      </c>
      <c r="H1311" s="170">
        <v>1</v>
      </c>
      <c r="L1311" s="166"/>
      <c r="M1311" s="171"/>
      <c r="T1311" s="172"/>
      <c r="AT1311" s="168" t="s">
        <v>184</v>
      </c>
      <c r="AU1311" s="168" t="s">
        <v>95</v>
      </c>
      <c r="AV1311" s="167" t="s">
        <v>95</v>
      </c>
      <c r="AW1311" s="167" t="s">
        <v>41</v>
      </c>
      <c r="AX1311" s="167" t="s">
        <v>85</v>
      </c>
      <c r="AY1311" s="168" t="s">
        <v>173</v>
      </c>
    </row>
    <row r="1312" spans="2:51" s="160" customFormat="1">
      <c r="B1312" s="159"/>
      <c r="D1312" s="161" t="s">
        <v>184</v>
      </c>
      <c r="E1312" s="162" t="s">
        <v>1</v>
      </c>
      <c r="F1312" s="163" t="s">
        <v>769</v>
      </c>
      <c r="H1312" s="162" t="s">
        <v>1</v>
      </c>
      <c r="L1312" s="159"/>
      <c r="M1312" s="164"/>
      <c r="T1312" s="165"/>
      <c r="AT1312" s="162" t="s">
        <v>184</v>
      </c>
      <c r="AU1312" s="162" t="s">
        <v>95</v>
      </c>
      <c r="AV1312" s="160" t="s">
        <v>93</v>
      </c>
      <c r="AW1312" s="160" t="s">
        <v>41</v>
      </c>
      <c r="AX1312" s="160" t="s">
        <v>85</v>
      </c>
      <c r="AY1312" s="162" t="s">
        <v>173</v>
      </c>
    </row>
    <row r="1313" spans="2:51" s="167" customFormat="1">
      <c r="B1313" s="166"/>
      <c r="D1313" s="161" t="s">
        <v>184</v>
      </c>
      <c r="E1313" s="168" t="s">
        <v>1</v>
      </c>
      <c r="F1313" s="169" t="s">
        <v>989</v>
      </c>
      <c r="H1313" s="170">
        <v>0.92</v>
      </c>
      <c r="L1313" s="166"/>
      <c r="M1313" s="171"/>
      <c r="T1313" s="172"/>
      <c r="AT1313" s="168" t="s">
        <v>184</v>
      </c>
      <c r="AU1313" s="168" t="s">
        <v>95</v>
      </c>
      <c r="AV1313" s="167" t="s">
        <v>95</v>
      </c>
      <c r="AW1313" s="167" t="s">
        <v>41</v>
      </c>
      <c r="AX1313" s="167" t="s">
        <v>85</v>
      </c>
      <c r="AY1313" s="168" t="s">
        <v>173</v>
      </c>
    </row>
    <row r="1314" spans="2:51" s="160" customFormat="1">
      <c r="B1314" s="159"/>
      <c r="D1314" s="161" t="s">
        <v>184</v>
      </c>
      <c r="E1314" s="162" t="s">
        <v>1</v>
      </c>
      <c r="F1314" s="163" t="s">
        <v>426</v>
      </c>
      <c r="H1314" s="162" t="s">
        <v>1</v>
      </c>
      <c r="L1314" s="159"/>
      <c r="M1314" s="164"/>
      <c r="T1314" s="165"/>
      <c r="AT1314" s="162" t="s">
        <v>184</v>
      </c>
      <c r="AU1314" s="162" t="s">
        <v>95</v>
      </c>
      <c r="AV1314" s="160" t="s">
        <v>93</v>
      </c>
      <c r="AW1314" s="160" t="s">
        <v>41</v>
      </c>
      <c r="AX1314" s="160" t="s">
        <v>85</v>
      </c>
      <c r="AY1314" s="162" t="s">
        <v>173</v>
      </c>
    </row>
    <row r="1315" spans="2:51" s="167" customFormat="1">
      <c r="B1315" s="166"/>
      <c r="D1315" s="161" t="s">
        <v>184</v>
      </c>
      <c r="E1315" s="168" t="s">
        <v>1</v>
      </c>
      <c r="F1315" s="169" t="s">
        <v>990</v>
      </c>
      <c r="H1315" s="170">
        <v>0.94599999999999995</v>
      </c>
      <c r="L1315" s="166"/>
      <c r="M1315" s="171"/>
      <c r="T1315" s="172"/>
      <c r="AT1315" s="168" t="s">
        <v>184</v>
      </c>
      <c r="AU1315" s="168" t="s">
        <v>95</v>
      </c>
      <c r="AV1315" s="167" t="s">
        <v>95</v>
      </c>
      <c r="AW1315" s="167" t="s">
        <v>41</v>
      </c>
      <c r="AX1315" s="167" t="s">
        <v>85</v>
      </c>
      <c r="AY1315" s="168" t="s">
        <v>173</v>
      </c>
    </row>
    <row r="1316" spans="2:51" s="167" customFormat="1">
      <c r="B1316" s="166"/>
      <c r="D1316" s="161" t="s">
        <v>184</v>
      </c>
      <c r="E1316" s="168" t="s">
        <v>1</v>
      </c>
      <c r="F1316" s="169" t="s">
        <v>991</v>
      </c>
      <c r="H1316" s="170">
        <v>0.61499999999999999</v>
      </c>
      <c r="L1316" s="166"/>
      <c r="M1316" s="171"/>
      <c r="T1316" s="172"/>
      <c r="AT1316" s="168" t="s">
        <v>184</v>
      </c>
      <c r="AU1316" s="168" t="s">
        <v>95</v>
      </c>
      <c r="AV1316" s="167" t="s">
        <v>95</v>
      </c>
      <c r="AW1316" s="167" t="s">
        <v>41</v>
      </c>
      <c r="AX1316" s="167" t="s">
        <v>85</v>
      </c>
      <c r="AY1316" s="168" t="s">
        <v>173</v>
      </c>
    </row>
    <row r="1317" spans="2:51" s="160" customFormat="1">
      <c r="B1317" s="159"/>
      <c r="D1317" s="161" t="s">
        <v>184</v>
      </c>
      <c r="E1317" s="162" t="s">
        <v>1</v>
      </c>
      <c r="F1317" s="163" t="s">
        <v>614</v>
      </c>
      <c r="H1317" s="162" t="s">
        <v>1</v>
      </c>
      <c r="L1317" s="159"/>
      <c r="M1317" s="164"/>
      <c r="T1317" s="165"/>
      <c r="AT1317" s="162" t="s">
        <v>184</v>
      </c>
      <c r="AU1317" s="162" t="s">
        <v>95</v>
      </c>
      <c r="AV1317" s="160" t="s">
        <v>93</v>
      </c>
      <c r="AW1317" s="160" t="s">
        <v>41</v>
      </c>
      <c r="AX1317" s="160" t="s">
        <v>85</v>
      </c>
      <c r="AY1317" s="162" t="s">
        <v>173</v>
      </c>
    </row>
    <row r="1318" spans="2:51" s="167" customFormat="1">
      <c r="B1318" s="166"/>
      <c r="D1318" s="161" t="s">
        <v>184</v>
      </c>
      <c r="E1318" s="168" t="s">
        <v>1</v>
      </c>
      <c r="F1318" s="169" t="s">
        <v>992</v>
      </c>
      <c r="H1318" s="170">
        <v>2.484</v>
      </c>
      <c r="L1318" s="166"/>
      <c r="M1318" s="171"/>
      <c r="T1318" s="172"/>
      <c r="AT1318" s="168" t="s">
        <v>184</v>
      </c>
      <c r="AU1318" s="168" t="s">
        <v>95</v>
      </c>
      <c r="AV1318" s="167" t="s">
        <v>95</v>
      </c>
      <c r="AW1318" s="167" t="s">
        <v>41</v>
      </c>
      <c r="AX1318" s="167" t="s">
        <v>85</v>
      </c>
      <c r="AY1318" s="168" t="s">
        <v>173</v>
      </c>
    </row>
    <row r="1319" spans="2:51" s="167" customFormat="1">
      <c r="B1319" s="166"/>
      <c r="D1319" s="161" t="s">
        <v>184</v>
      </c>
      <c r="E1319" s="168" t="s">
        <v>1</v>
      </c>
      <c r="F1319" s="169" t="s">
        <v>993</v>
      </c>
      <c r="H1319" s="170">
        <v>1.0900000000000001</v>
      </c>
      <c r="L1319" s="166"/>
      <c r="M1319" s="171"/>
      <c r="T1319" s="172"/>
      <c r="AT1319" s="168" t="s">
        <v>184</v>
      </c>
      <c r="AU1319" s="168" t="s">
        <v>95</v>
      </c>
      <c r="AV1319" s="167" t="s">
        <v>95</v>
      </c>
      <c r="AW1319" s="167" t="s">
        <v>41</v>
      </c>
      <c r="AX1319" s="167" t="s">
        <v>85</v>
      </c>
      <c r="AY1319" s="168" t="s">
        <v>173</v>
      </c>
    </row>
    <row r="1320" spans="2:51" s="167" customFormat="1">
      <c r="B1320" s="166"/>
      <c r="D1320" s="161" t="s">
        <v>184</v>
      </c>
      <c r="E1320" s="168" t="s">
        <v>1</v>
      </c>
      <c r="F1320" s="169" t="s">
        <v>994</v>
      </c>
      <c r="H1320" s="170">
        <v>2.2669999999999999</v>
      </c>
      <c r="L1320" s="166"/>
      <c r="M1320" s="171"/>
      <c r="T1320" s="172"/>
      <c r="AT1320" s="168" t="s">
        <v>184</v>
      </c>
      <c r="AU1320" s="168" t="s">
        <v>95</v>
      </c>
      <c r="AV1320" s="167" t="s">
        <v>95</v>
      </c>
      <c r="AW1320" s="167" t="s">
        <v>41</v>
      </c>
      <c r="AX1320" s="167" t="s">
        <v>85</v>
      </c>
      <c r="AY1320" s="168" t="s">
        <v>173</v>
      </c>
    </row>
    <row r="1321" spans="2:51" s="167" customFormat="1">
      <c r="B1321" s="166"/>
      <c r="D1321" s="161" t="s">
        <v>184</v>
      </c>
      <c r="E1321" s="168" t="s">
        <v>1</v>
      </c>
      <c r="F1321" s="169" t="s">
        <v>995</v>
      </c>
      <c r="H1321" s="170">
        <v>0.65400000000000003</v>
      </c>
      <c r="L1321" s="166"/>
      <c r="M1321" s="171"/>
      <c r="T1321" s="172"/>
      <c r="AT1321" s="168" t="s">
        <v>184</v>
      </c>
      <c r="AU1321" s="168" t="s">
        <v>95</v>
      </c>
      <c r="AV1321" s="167" t="s">
        <v>95</v>
      </c>
      <c r="AW1321" s="167" t="s">
        <v>41</v>
      </c>
      <c r="AX1321" s="167" t="s">
        <v>85</v>
      </c>
      <c r="AY1321" s="168" t="s">
        <v>173</v>
      </c>
    </row>
    <row r="1322" spans="2:51" s="160" customFormat="1">
      <c r="B1322" s="159"/>
      <c r="D1322" s="161" t="s">
        <v>184</v>
      </c>
      <c r="E1322" s="162" t="s">
        <v>1</v>
      </c>
      <c r="F1322" s="163" t="s">
        <v>785</v>
      </c>
      <c r="H1322" s="162" t="s">
        <v>1</v>
      </c>
      <c r="L1322" s="159"/>
      <c r="M1322" s="164"/>
      <c r="T1322" s="165"/>
      <c r="AT1322" s="162" t="s">
        <v>184</v>
      </c>
      <c r="AU1322" s="162" t="s">
        <v>95</v>
      </c>
      <c r="AV1322" s="160" t="s">
        <v>93</v>
      </c>
      <c r="AW1322" s="160" t="s">
        <v>41</v>
      </c>
      <c r="AX1322" s="160" t="s">
        <v>85</v>
      </c>
      <c r="AY1322" s="162" t="s">
        <v>173</v>
      </c>
    </row>
    <row r="1323" spans="2:51" s="167" customFormat="1">
      <c r="B1323" s="166"/>
      <c r="D1323" s="161" t="s">
        <v>184</v>
      </c>
      <c r="E1323" s="168" t="s">
        <v>1</v>
      </c>
      <c r="F1323" s="169" t="s">
        <v>996</v>
      </c>
      <c r="H1323" s="170">
        <v>0.85</v>
      </c>
      <c r="L1323" s="166"/>
      <c r="M1323" s="171"/>
      <c r="T1323" s="172"/>
      <c r="AT1323" s="168" t="s">
        <v>184</v>
      </c>
      <c r="AU1323" s="168" t="s">
        <v>95</v>
      </c>
      <c r="AV1323" s="167" t="s">
        <v>95</v>
      </c>
      <c r="AW1323" s="167" t="s">
        <v>41</v>
      </c>
      <c r="AX1323" s="167" t="s">
        <v>85</v>
      </c>
      <c r="AY1323" s="168" t="s">
        <v>173</v>
      </c>
    </row>
    <row r="1324" spans="2:51" s="160" customFormat="1">
      <c r="B1324" s="159"/>
      <c r="D1324" s="161" t="s">
        <v>184</v>
      </c>
      <c r="E1324" s="162" t="s">
        <v>1</v>
      </c>
      <c r="F1324" s="163" t="s">
        <v>791</v>
      </c>
      <c r="H1324" s="162" t="s">
        <v>1</v>
      </c>
      <c r="L1324" s="159"/>
      <c r="M1324" s="164"/>
      <c r="T1324" s="165"/>
      <c r="AT1324" s="162" t="s">
        <v>184</v>
      </c>
      <c r="AU1324" s="162" t="s">
        <v>95</v>
      </c>
      <c r="AV1324" s="160" t="s">
        <v>93</v>
      </c>
      <c r="AW1324" s="160" t="s">
        <v>41</v>
      </c>
      <c r="AX1324" s="160" t="s">
        <v>85</v>
      </c>
      <c r="AY1324" s="162" t="s">
        <v>173</v>
      </c>
    </row>
    <row r="1325" spans="2:51" s="167" customFormat="1">
      <c r="B1325" s="166"/>
      <c r="D1325" s="161" t="s">
        <v>184</v>
      </c>
      <c r="E1325" s="168" t="s">
        <v>1</v>
      </c>
      <c r="F1325" s="169" t="s">
        <v>996</v>
      </c>
      <c r="H1325" s="170">
        <v>0.85</v>
      </c>
      <c r="L1325" s="166"/>
      <c r="M1325" s="171"/>
      <c r="T1325" s="172"/>
      <c r="AT1325" s="168" t="s">
        <v>184</v>
      </c>
      <c r="AU1325" s="168" t="s">
        <v>95</v>
      </c>
      <c r="AV1325" s="167" t="s">
        <v>95</v>
      </c>
      <c r="AW1325" s="167" t="s">
        <v>41</v>
      </c>
      <c r="AX1325" s="167" t="s">
        <v>85</v>
      </c>
      <c r="AY1325" s="168" t="s">
        <v>173</v>
      </c>
    </row>
    <row r="1326" spans="2:51" s="167" customFormat="1">
      <c r="B1326" s="166"/>
      <c r="D1326" s="161" t="s">
        <v>184</v>
      </c>
      <c r="E1326" s="168" t="s">
        <v>1</v>
      </c>
      <c r="F1326" s="169" t="s">
        <v>997</v>
      </c>
      <c r="H1326" s="170">
        <v>1.4279999999999999</v>
      </c>
      <c r="L1326" s="166"/>
      <c r="M1326" s="171"/>
      <c r="T1326" s="172"/>
      <c r="AT1326" s="168" t="s">
        <v>184</v>
      </c>
      <c r="AU1326" s="168" t="s">
        <v>95</v>
      </c>
      <c r="AV1326" s="167" t="s">
        <v>95</v>
      </c>
      <c r="AW1326" s="167" t="s">
        <v>41</v>
      </c>
      <c r="AX1326" s="167" t="s">
        <v>85</v>
      </c>
      <c r="AY1326" s="168" t="s">
        <v>173</v>
      </c>
    </row>
    <row r="1327" spans="2:51" s="160" customFormat="1">
      <c r="B1327" s="159"/>
      <c r="D1327" s="161" t="s">
        <v>184</v>
      </c>
      <c r="E1327" s="162" t="s">
        <v>1</v>
      </c>
      <c r="F1327" s="163" t="s">
        <v>793</v>
      </c>
      <c r="H1327" s="162" t="s">
        <v>1</v>
      </c>
      <c r="L1327" s="159"/>
      <c r="M1327" s="164"/>
      <c r="T1327" s="165"/>
      <c r="AT1327" s="162" t="s">
        <v>184</v>
      </c>
      <c r="AU1327" s="162" t="s">
        <v>95</v>
      </c>
      <c r="AV1327" s="160" t="s">
        <v>93</v>
      </c>
      <c r="AW1327" s="160" t="s">
        <v>41</v>
      </c>
      <c r="AX1327" s="160" t="s">
        <v>85</v>
      </c>
      <c r="AY1327" s="162" t="s">
        <v>173</v>
      </c>
    </row>
    <row r="1328" spans="2:51" s="167" customFormat="1">
      <c r="B1328" s="166"/>
      <c r="D1328" s="161" t="s">
        <v>184</v>
      </c>
      <c r="E1328" s="168" t="s">
        <v>1</v>
      </c>
      <c r="F1328" s="169" t="s">
        <v>996</v>
      </c>
      <c r="H1328" s="170">
        <v>0.85</v>
      </c>
      <c r="L1328" s="166"/>
      <c r="M1328" s="171"/>
      <c r="T1328" s="172"/>
      <c r="AT1328" s="168" t="s">
        <v>184</v>
      </c>
      <c r="AU1328" s="168" t="s">
        <v>95</v>
      </c>
      <c r="AV1328" s="167" t="s">
        <v>95</v>
      </c>
      <c r="AW1328" s="167" t="s">
        <v>41</v>
      </c>
      <c r="AX1328" s="167" t="s">
        <v>85</v>
      </c>
      <c r="AY1328" s="168" t="s">
        <v>173</v>
      </c>
    </row>
    <row r="1329" spans="2:65" s="160" customFormat="1">
      <c r="B1329" s="159"/>
      <c r="D1329" s="161" t="s">
        <v>184</v>
      </c>
      <c r="E1329" s="162" t="s">
        <v>1</v>
      </c>
      <c r="F1329" s="163" t="s">
        <v>794</v>
      </c>
      <c r="H1329" s="162" t="s">
        <v>1</v>
      </c>
      <c r="L1329" s="159"/>
      <c r="M1329" s="164"/>
      <c r="T1329" s="165"/>
      <c r="AT1329" s="162" t="s">
        <v>184</v>
      </c>
      <c r="AU1329" s="162" t="s">
        <v>95</v>
      </c>
      <c r="AV1329" s="160" t="s">
        <v>93</v>
      </c>
      <c r="AW1329" s="160" t="s">
        <v>41</v>
      </c>
      <c r="AX1329" s="160" t="s">
        <v>85</v>
      </c>
      <c r="AY1329" s="162" t="s">
        <v>173</v>
      </c>
    </row>
    <row r="1330" spans="2:65" s="167" customFormat="1">
      <c r="B1330" s="166"/>
      <c r="D1330" s="161" t="s">
        <v>184</v>
      </c>
      <c r="E1330" s="168" t="s">
        <v>1</v>
      </c>
      <c r="F1330" s="169" t="s">
        <v>996</v>
      </c>
      <c r="H1330" s="170">
        <v>0.85</v>
      </c>
      <c r="L1330" s="166"/>
      <c r="M1330" s="171"/>
      <c r="T1330" s="172"/>
      <c r="AT1330" s="168" t="s">
        <v>184</v>
      </c>
      <c r="AU1330" s="168" t="s">
        <v>95</v>
      </c>
      <c r="AV1330" s="167" t="s">
        <v>95</v>
      </c>
      <c r="AW1330" s="167" t="s">
        <v>41</v>
      </c>
      <c r="AX1330" s="167" t="s">
        <v>85</v>
      </c>
      <c r="AY1330" s="168" t="s">
        <v>173</v>
      </c>
    </row>
    <row r="1331" spans="2:65" s="160" customFormat="1">
      <c r="B1331" s="159"/>
      <c r="D1331" s="161" t="s">
        <v>184</v>
      </c>
      <c r="E1331" s="162" t="s">
        <v>1</v>
      </c>
      <c r="F1331" s="163" t="s">
        <v>795</v>
      </c>
      <c r="H1331" s="162" t="s">
        <v>1</v>
      </c>
      <c r="L1331" s="159"/>
      <c r="M1331" s="164"/>
      <c r="T1331" s="165"/>
      <c r="AT1331" s="162" t="s">
        <v>184</v>
      </c>
      <c r="AU1331" s="162" t="s">
        <v>95</v>
      </c>
      <c r="AV1331" s="160" t="s">
        <v>93</v>
      </c>
      <c r="AW1331" s="160" t="s">
        <v>41</v>
      </c>
      <c r="AX1331" s="160" t="s">
        <v>85</v>
      </c>
      <c r="AY1331" s="162" t="s">
        <v>173</v>
      </c>
    </row>
    <row r="1332" spans="2:65" s="167" customFormat="1">
      <c r="B1332" s="166"/>
      <c r="D1332" s="161" t="s">
        <v>184</v>
      </c>
      <c r="E1332" s="168" t="s">
        <v>1</v>
      </c>
      <c r="F1332" s="169" t="s">
        <v>996</v>
      </c>
      <c r="H1332" s="170">
        <v>0.85</v>
      </c>
      <c r="L1332" s="166"/>
      <c r="M1332" s="171"/>
      <c r="T1332" s="172"/>
      <c r="AT1332" s="168" t="s">
        <v>184</v>
      </c>
      <c r="AU1332" s="168" t="s">
        <v>95</v>
      </c>
      <c r="AV1332" s="167" t="s">
        <v>95</v>
      </c>
      <c r="AW1332" s="167" t="s">
        <v>41</v>
      </c>
      <c r="AX1332" s="167" t="s">
        <v>85</v>
      </c>
      <c r="AY1332" s="168" t="s">
        <v>173</v>
      </c>
    </row>
    <row r="1333" spans="2:65" s="167" customFormat="1">
      <c r="B1333" s="166"/>
      <c r="D1333" s="161" t="s">
        <v>184</v>
      </c>
      <c r="E1333" s="168" t="s">
        <v>1</v>
      </c>
      <c r="F1333" s="169" t="s">
        <v>998</v>
      </c>
      <c r="H1333" s="170">
        <v>1.0149999999999999</v>
      </c>
      <c r="L1333" s="166"/>
      <c r="M1333" s="171"/>
      <c r="T1333" s="172"/>
      <c r="AT1333" s="168" t="s">
        <v>184</v>
      </c>
      <c r="AU1333" s="168" t="s">
        <v>95</v>
      </c>
      <c r="AV1333" s="167" t="s">
        <v>95</v>
      </c>
      <c r="AW1333" s="167" t="s">
        <v>41</v>
      </c>
      <c r="AX1333" s="167" t="s">
        <v>85</v>
      </c>
      <c r="AY1333" s="168" t="s">
        <v>173</v>
      </c>
    </row>
    <row r="1334" spans="2:65" s="160" customFormat="1">
      <c r="B1334" s="159"/>
      <c r="D1334" s="161" t="s">
        <v>184</v>
      </c>
      <c r="E1334" s="162" t="s">
        <v>1</v>
      </c>
      <c r="F1334" s="163" t="s">
        <v>796</v>
      </c>
      <c r="H1334" s="162" t="s">
        <v>1</v>
      </c>
      <c r="L1334" s="159"/>
      <c r="M1334" s="164"/>
      <c r="T1334" s="165"/>
      <c r="AT1334" s="162" t="s">
        <v>184</v>
      </c>
      <c r="AU1334" s="162" t="s">
        <v>95</v>
      </c>
      <c r="AV1334" s="160" t="s">
        <v>93</v>
      </c>
      <c r="AW1334" s="160" t="s">
        <v>41</v>
      </c>
      <c r="AX1334" s="160" t="s">
        <v>85</v>
      </c>
      <c r="AY1334" s="162" t="s">
        <v>173</v>
      </c>
    </row>
    <row r="1335" spans="2:65" s="167" customFormat="1">
      <c r="B1335" s="166"/>
      <c r="D1335" s="161" t="s">
        <v>184</v>
      </c>
      <c r="E1335" s="168" t="s">
        <v>1</v>
      </c>
      <c r="F1335" s="169" t="s">
        <v>996</v>
      </c>
      <c r="H1335" s="170">
        <v>0.85</v>
      </c>
      <c r="L1335" s="166"/>
      <c r="M1335" s="171"/>
      <c r="T1335" s="172"/>
      <c r="AT1335" s="168" t="s">
        <v>184</v>
      </c>
      <c r="AU1335" s="168" t="s">
        <v>95</v>
      </c>
      <c r="AV1335" s="167" t="s">
        <v>95</v>
      </c>
      <c r="AW1335" s="167" t="s">
        <v>41</v>
      </c>
      <c r="AX1335" s="167" t="s">
        <v>85</v>
      </c>
      <c r="AY1335" s="168" t="s">
        <v>173</v>
      </c>
    </row>
    <row r="1336" spans="2:65" s="174" customFormat="1">
      <c r="B1336" s="173"/>
      <c r="D1336" s="161" t="s">
        <v>184</v>
      </c>
      <c r="E1336" s="175" t="s">
        <v>1</v>
      </c>
      <c r="F1336" s="176" t="s">
        <v>232</v>
      </c>
      <c r="H1336" s="177">
        <v>81.984999999999999</v>
      </c>
      <c r="L1336" s="173"/>
      <c r="M1336" s="178"/>
      <c r="T1336" s="179"/>
      <c r="AT1336" s="175" t="s">
        <v>184</v>
      </c>
      <c r="AU1336" s="175" t="s">
        <v>95</v>
      </c>
      <c r="AV1336" s="174" t="s">
        <v>180</v>
      </c>
      <c r="AW1336" s="174" t="s">
        <v>41</v>
      </c>
      <c r="AX1336" s="174" t="s">
        <v>93</v>
      </c>
      <c r="AY1336" s="175" t="s">
        <v>173</v>
      </c>
    </row>
    <row r="1337" spans="2:65" s="35" customFormat="1" ht="44.25" customHeight="1">
      <c r="B1337" s="34"/>
      <c r="C1337" s="144" t="s">
        <v>999</v>
      </c>
      <c r="D1337" s="144" t="s">
        <v>175</v>
      </c>
      <c r="E1337" s="145" t="s">
        <v>1000</v>
      </c>
      <c r="F1337" s="146" t="s">
        <v>1001</v>
      </c>
      <c r="G1337" s="147" t="s">
        <v>270</v>
      </c>
      <c r="H1337" s="148">
        <v>616.577</v>
      </c>
      <c r="I1337" s="3"/>
      <c r="J1337" s="149">
        <f>ROUND(I1337*H1337,2)</f>
        <v>0</v>
      </c>
      <c r="K1337" s="146" t="s">
        <v>179</v>
      </c>
      <c r="L1337" s="34"/>
      <c r="M1337" s="150" t="s">
        <v>1</v>
      </c>
      <c r="N1337" s="151" t="s">
        <v>50</v>
      </c>
      <c r="P1337" s="152">
        <f>O1337*H1337</f>
        <v>0</v>
      </c>
      <c r="Q1337" s="152">
        <v>1.7399999999999999E-2</v>
      </c>
      <c r="R1337" s="152">
        <f>Q1337*H1337</f>
        <v>10.728439799999999</v>
      </c>
      <c r="S1337" s="152">
        <v>0</v>
      </c>
      <c r="T1337" s="153">
        <f>S1337*H1337</f>
        <v>0</v>
      </c>
      <c r="AR1337" s="154" t="s">
        <v>180</v>
      </c>
      <c r="AT1337" s="154" t="s">
        <v>175</v>
      </c>
      <c r="AU1337" s="154" t="s">
        <v>95</v>
      </c>
      <c r="AY1337" s="20" t="s">
        <v>173</v>
      </c>
      <c r="BE1337" s="155">
        <f>IF(N1337="základní",J1337,0)</f>
        <v>0</v>
      </c>
      <c r="BF1337" s="155">
        <f>IF(N1337="snížená",J1337,0)</f>
        <v>0</v>
      </c>
      <c r="BG1337" s="155">
        <f>IF(N1337="zákl. přenesená",J1337,0)</f>
        <v>0</v>
      </c>
      <c r="BH1337" s="155">
        <f>IF(N1337="sníž. přenesená",J1337,0)</f>
        <v>0</v>
      </c>
      <c r="BI1337" s="155">
        <f>IF(N1337="nulová",J1337,0)</f>
        <v>0</v>
      </c>
      <c r="BJ1337" s="20" t="s">
        <v>93</v>
      </c>
      <c r="BK1337" s="155">
        <f>ROUND(I1337*H1337,2)</f>
        <v>0</v>
      </c>
      <c r="BL1337" s="20" t="s">
        <v>180</v>
      </c>
      <c r="BM1337" s="154" t="s">
        <v>1002</v>
      </c>
    </row>
    <row r="1338" spans="2:65" s="35" customFormat="1">
      <c r="B1338" s="34"/>
      <c r="D1338" s="156" t="s">
        <v>182</v>
      </c>
      <c r="F1338" s="157" t="s">
        <v>1003</v>
      </c>
      <c r="L1338" s="34"/>
      <c r="M1338" s="158"/>
      <c r="T1338" s="62"/>
      <c r="AT1338" s="20" t="s">
        <v>182</v>
      </c>
      <c r="AU1338" s="20" t="s">
        <v>95</v>
      </c>
    </row>
    <row r="1339" spans="2:65" s="160" customFormat="1">
      <c r="B1339" s="159"/>
      <c r="D1339" s="161" t="s">
        <v>184</v>
      </c>
      <c r="E1339" s="162" t="s">
        <v>1</v>
      </c>
      <c r="F1339" s="163" t="s">
        <v>532</v>
      </c>
      <c r="H1339" s="162" t="s">
        <v>1</v>
      </c>
      <c r="L1339" s="159"/>
      <c r="M1339" s="164"/>
      <c r="T1339" s="165"/>
      <c r="AT1339" s="162" t="s">
        <v>184</v>
      </c>
      <c r="AU1339" s="162" t="s">
        <v>95</v>
      </c>
      <c r="AV1339" s="160" t="s">
        <v>93</v>
      </c>
      <c r="AW1339" s="160" t="s">
        <v>41</v>
      </c>
      <c r="AX1339" s="160" t="s">
        <v>85</v>
      </c>
      <c r="AY1339" s="162" t="s">
        <v>173</v>
      </c>
    </row>
    <row r="1340" spans="2:65" s="167" customFormat="1">
      <c r="B1340" s="166"/>
      <c r="D1340" s="161" t="s">
        <v>184</v>
      </c>
      <c r="E1340" s="168" t="s">
        <v>1</v>
      </c>
      <c r="F1340" s="169" t="s">
        <v>1004</v>
      </c>
      <c r="H1340" s="170">
        <v>51.89</v>
      </c>
      <c r="L1340" s="166"/>
      <c r="M1340" s="171"/>
      <c r="T1340" s="172"/>
      <c r="AT1340" s="168" t="s">
        <v>184</v>
      </c>
      <c r="AU1340" s="168" t="s">
        <v>95</v>
      </c>
      <c r="AV1340" s="167" t="s">
        <v>95</v>
      </c>
      <c r="AW1340" s="167" t="s">
        <v>41</v>
      </c>
      <c r="AX1340" s="167" t="s">
        <v>85</v>
      </c>
      <c r="AY1340" s="168" t="s">
        <v>173</v>
      </c>
    </row>
    <row r="1341" spans="2:65" s="167" customFormat="1">
      <c r="B1341" s="166"/>
      <c r="D1341" s="161" t="s">
        <v>184</v>
      </c>
      <c r="E1341" s="168" t="s">
        <v>1</v>
      </c>
      <c r="F1341" s="169" t="s">
        <v>1005</v>
      </c>
      <c r="H1341" s="170">
        <v>-3.1749999999999998</v>
      </c>
      <c r="L1341" s="166"/>
      <c r="M1341" s="171"/>
      <c r="T1341" s="172"/>
      <c r="AT1341" s="168" t="s">
        <v>184</v>
      </c>
      <c r="AU1341" s="168" t="s">
        <v>95</v>
      </c>
      <c r="AV1341" s="167" t="s">
        <v>95</v>
      </c>
      <c r="AW1341" s="167" t="s">
        <v>41</v>
      </c>
      <c r="AX1341" s="167" t="s">
        <v>85</v>
      </c>
      <c r="AY1341" s="168" t="s">
        <v>173</v>
      </c>
    </row>
    <row r="1342" spans="2:65" s="167" customFormat="1">
      <c r="B1342" s="166"/>
      <c r="D1342" s="161" t="s">
        <v>184</v>
      </c>
      <c r="E1342" s="168" t="s">
        <v>1</v>
      </c>
      <c r="F1342" s="169" t="s">
        <v>1006</v>
      </c>
      <c r="H1342" s="170">
        <v>-4.3449999999999998</v>
      </c>
      <c r="L1342" s="166"/>
      <c r="M1342" s="171"/>
      <c r="T1342" s="172"/>
      <c r="AT1342" s="168" t="s">
        <v>184</v>
      </c>
      <c r="AU1342" s="168" t="s">
        <v>95</v>
      </c>
      <c r="AV1342" s="167" t="s">
        <v>95</v>
      </c>
      <c r="AW1342" s="167" t="s">
        <v>41</v>
      </c>
      <c r="AX1342" s="167" t="s">
        <v>85</v>
      </c>
      <c r="AY1342" s="168" t="s">
        <v>173</v>
      </c>
    </row>
    <row r="1343" spans="2:65" s="167" customFormat="1">
      <c r="B1343" s="166"/>
      <c r="D1343" s="161" t="s">
        <v>184</v>
      </c>
      <c r="E1343" s="168" t="s">
        <v>1</v>
      </c>
      <c r="F1343" s="169" t="s">
        <v>1007</v>
      </c>
      <c r="H1343" s="170">
        <v>-7.38</v>
      </c>
      <c r="L1343" s="166"/>
      <c r="M1343" s="171"/>
      <c r="T1343" s="172"/>
      <c r="AT1343" s="168" t="s">
        <v>184</v>
      </c>
      <c r="AU1343" s="168" t="s">
        <v>95</v>
      </c>
      <c r="AV1343" s="167" t="s">
        <v>95</v>
      </c>
      <c r="AW1343" s="167" t="s">
        <v>41</v>
      </c>
      <c r="AX1343" s="167" t="s">
        <v>85</v>
      </c>
      <c r="AY1343" s="168" t="s">
        <v>173</v>
      </c>
    </row>
    <row r="1344" spans="2:65" s="167" customFormat="1">
      <c r="B1344" s="166"/>
      <c r="D1344" s="161" t="s">
        <v>184</v>
      </c>
      <c r="E1344" s="168" t="s">
        <v>1</v>
      </c>
      <c r="F1344" s="169" t="s">
        <v>1008</v>
      </c>
      <c r="H1344" s="170">
        <v>-8.5039999999999996</v>
      </c>
      <c r="L1344" s="166"/>
      <c r="M1344" s="171"/>
      <c r="T1344" s="172"/>
      <c r="AT1344" s="168" t="s">
        <v>184</v>
      </c>
      <c r="AU1344" s="168" t="s">
        <v>95</v>
      </c>
      <c r="AV1344" s="167" t="s">
        <v>95</v>
      </c>
      <c r="AW1344" s="167" t="s">
        <v>41</v>
      </c>
      <c r="AX1344" s="167" t="s">
        <v>85</v>
      </c>
      <c r="AY1344" s="168" t="s">
        <v>173</v>
      </c>
    </row>
    <row r="1345" spans="2:51" s="167" customFormat="1">
      <c r="B1345" s="166"/>
      <c r="D1345" s="161" t="s">
        <v>184</v>
      </c>
      <c r="E1345" s="168" t="s">
        <v>1</v>
      </c>
      <c r="F1345" s="169" t="s">
        <v>1009</v>
      </c>
      <c r="H1345" s="170">
        <v>-1.01</v>
      </c>
      <c r="L1345" s="166"/>
      <c r="M1345" s="171"/>
      <c r="T1345" s="172"/>
      <c r="AT1345" s="168" t="s">
        <v>184</v>
      </c>
      <c r="AU1345" s="168" t="s">
        <v>95</v>
      </c>
      <c r="AV1345" s="167" t="s">
        <v>95</v>
      </c>
      <c r="AW1345" s="167" t="s">
        <v>41</v>
      </c>
      <c r="AX1345" s="167" t="s">
        <v>85</v>
      </c>
      <c r="AY1345" s="168" t="s">
        <v>173</v>
      </c>
    </row>
    <row r="1346" spans="2:51" s="167" customFormat="1">
      <c r="B1346" s="166"/>
      <c r="D1346" s="161" t="s">
        <v>184</v>
      </c>
      <c r="E1346" s="168" t="s">
        <v>1</v>
      </c>
      <c r="F1346" s="169" t="s">
        <v>1010</v>
      </c>
      <c r="H1346" s="170">
        <v>-2.16</v>
      </c>
      <c r="L1346" s="166"/>
      <c r="M1346" s="171"/>
      <c r="T1346" s="172"/>
      <c r="AT1346" s="168" t="s">
        <v>184</v>
      </c>
      <c r="AU1346" s="168" t="s">
        <v>95</v>
      </c>
      <c r="AV1346" s="167" t="s">
        <v>95</v>
      </c>
      <c r="AW1346" s="167" t="s">
        <v>41</v>
      </c>
      <c r="AX1346" s="167" t="s">
        <v>85</v>
      </c>
      <c r="AY1346" s="168" t="s">
        <v>173</v>
      </c>
    </row>
    <row r="1347" spans="2:51" s="167" customFormat="1">
      <c r="B1347" s="166"/>
      <c r="D1347" s="161" t="s">
        <v>184</v>
      </c>
      <c r="E1347" s="168" t="s">
        <v>1</v>
      </c>
      <c r="F1347" s="169" t="s">
        <v>1011</v>
      </c>
      <c r="H1347" s="170">
        <v>-5.9</v>
      </c>
      <c r="L1347" s="166"/>
      <c r="M1347" s="171"/>
      <c r="T1347" s="172"/>
      <c r="AT1347" s="168" t="s">
        <v>184</v>
      </c>
      <c r="AU1347" s="168" t="s">
        <v>95</v>
      </c>
      <c r="AV1347" s="167" t="s">
        <v>95</v>
      </c>
      <c r="AW1347" s="167" t="s">
        <v>41</v>
      </c>
      <c r="AX1347" s="167" t="s">
        <v>85</v>
      </c>
      <c r="AY1347" s="168" t="s">
        <v>173</v>
      </c>
    </row>
    <row r="1348" spans="2:51" s="160" customFormat="1">
      <c r="B1348" s="159"/>
      <c r="D1348" s="161" t="s">
        <v>184</v>
      </c>
      <c r="E1348" s="162" t="s">
        <v>1</v>
      </c>
      <c r="F1348" s="163" t="s">
        <v>734</v>
      </c>
      <c r="H1348" s="162" t="s">
        <v>1</v>
      </c>
      <c r="L1348" s="159"/>
      <c r="M1348" s="164"/>
      <c r="T1348" s="165"/>
      <c r="AT1348" s="162" t="s">
        <v>184</v>
      </c>
      <c r="AU1348" s="162" t="s">
        <v>95</v>
      </c>
      <c r="AV1348" s="160" t="s">
        <v>93</v>
      </c>
      <c r="AW1348" s="160" t="s">
        <v>41</v>
      </c>
      <c r="AX1348" s="160" t="s">
        <v>85</v>
      </c>
      <c r="AY1348" s="162" t="s">
        <v>173</v>
      </c>
    </row>
    <row r="1349" spans="2:51" s="167" customFormat="1">
      <c r="B1349" s="166"/>
      <c r="D1349" s="161" t="s">
        <v>184</v>
      </c>
      <c r="E1349" s="168" t="s">
        <v>1</v>
      </c>
      <c r="F1349" s="169" t="s">
        <v>1012</v>
      </c>
      <c r="H1349" s="170">
        <v>43.951999999999998</v>
      </c>
      <c r="L1349" s="166"/>
      <c r="M1349" s="171"/>
      <c r="T1349" s="172"/>
      <c r="AT1349" s="168" t="s">
        <v>184</v>
      </c>
      <c r="AU1349" s="168" t="s">
        <v>95</v>
      </c>
      <c r="AV1349" s="167" t="s">
        <v>95</v>
      </c>
      <c r="AW1349" s="167" t="s">
        <v>41</v>
      </c>
      <c r="AX1349" s="167" t="s">
        <v>85</v>
      </c>
      <c r="AY1349" s="168" t="s">
        <v>173</v>
      </c>
    </row>
    <row r="1350" spans="2:51" s="167" customFormat="1">
      <c r="B1350" s="166"/>
      <c r="D1350" s="161" t="s">
        <v>184</v>
      </c>
      <c r="E1350" s="168" t="s">
        <v>1</v>
      </c>
      <c r="F1350" s="169" t="s">
        <v>1007</v>
      </c>
      <c r="H1350" s="170">
        <v>-7.38</v>
      </c>
      <c r="L1350" s="166"/>
      <c r="M1350" s="171"/>
      <c r="T1350" s="172"/>
      <c r="AT1350" s="168" t="s">
        <v>184</v>
      </c>
      <c r="AU1350" s="168" t="s">
        <v>95</v>
      </c>
      <c r="AV1350" s="167" t="s">
        <v>95</v>
      </c>
      <c r="AW1350" s="167" t="s">
        <v>41</v>
      </c>
      <c r="AX1350" s="167" t="s">
        <v>85</v>
      </c>
      <c r="AY1350" s="168" t="s">
        <v>173</v>
      </c>
    </row>
    <row r="1351" spans="2:51" s="167" customFormat="1">
      <c r="B1351" s="166"/>
      <c r="D1351" s="161" t="s">
        <v>184</v>
      </c>
      <c r="E1351" s="168" t="s">
        <v>1</v>
      </c>
      <c r="F1351" s="169" t="s">
        <v>1006</v>
      </c>
      <c r="H1351" s="170">
        <v>-4.3449999999999998</v>
      </c>
      <c r="L1351" s="166"/>
      <c r="M1351" s="171"/>
      <c r="T1351" s="172"/>
      <c r="AT1351" s="168" t="s">
        <v>184</v>
      </c>
      <c r="AU1351" s="168" t="s">
        <v>95</v>
      </c>
      <c r="AV1351" s="167" t="s">
        <v>95</v>
      </c>
      <c r="AW1351" s="167" t="s">
        <v>41</v>
      </c>
      <c r="AX1351" s="167" t="s">
        <v>85</v>
      </c>
      <c r="AY1351" s="168" t="s">
        <v>173</v>
      </c>
    </row>
    <row r="1352" spans="2:51" s="167" customFormat="1">
      <c r="B1352" s="166"/>
      <c r="D1352" s="161" t="s">
        <v>184</v>
      </c>
      <c r="E1352" s="168" t="s">
        <v>1</v>
      </c>
      <c r="F1352" s="169" t="s">
        <v>1013</v>
      </c>
      <c r="H1352" s="170">
        <v>-4.6710000000000003</v>
      </c>
      <c r="L1352" s="166"/>
      <c r="M1352" s="171"/>
      <c r="T1352" s="172"/>
      <c r="AT1352" s="168" t="s">
        <v>184</v>
      </c>
      <c r="AU1352" s="168" t="s">
        <v>95</v>
      </c>
      <c r="AV1352" s="167" t="s">
        <v>95</v>
      </c>
      <c r="AW1352" s="167" t="s">
        <v>41</v>
      </c>
      <c r="AX1352" s="167" t="s">
        <v>85</v>
      </c>
      <c r="AY1352" s="168" t="s">
        <v>173</v>
      </c>
    </row>
    <row r="1353" spans="2:51" s="167" customFormat="1">
      <c r="B1353" s="166"/>
      <c r="D1353" s="161" t="s">
        <v>184</v>
      </c>
      <c r="E1353" s="168" t="s">
        <v>1</v>
      </c>
      <c r="F1353" s="169" t="s">
        <v>1014</v>
      </c>
      <c r="H1353" s="170">
        <v>-2.8969999999999998</v>
      </c>
      <c r="L1353" s="166"/>
      <c r="M1353" s="171"/>
      <c r="T1353" s="172"/>
      <c r="AT1353" s="168" t="s">
        <v>184</v>
      </c>
      <c r="AU1353" s="168" t="s">
        <v>95</v>
      </c>
      <c r="AV1353" s="167" t="s">
        <v>95</v>
      </c>
      <c r="AW1353" s="167" t="s">
        <v>41</v>
      </c>
      <c r="AX1353" s="167" t="s">
        <v>85</v>
      </c>
      <c r="AY1353" s="168" t="s">
        <v>173</v>
      </c>
    </row>
    <row r="1354" spans="2:51" s="160" customFormat="1">
      <c r="B1354" s="159"/>
      <c r="D1354" s="161" t="s">
        <v>184</v>
      </c>
      <c r="E1354" s="162" t="s">
        <v>1</v>
      </c>
      <c r="F1354" s="163" t="s">
        <v>571</v>
      </c>
      <c r="H1354" s="162" t="s">
        <v>1</v>
      </c>
      <c r="L1354" s="159"/>
      <c r="M1354" s="164"/>
      <c r="T1354" s="165"/>
      <c r="AT1354" s="162" t="s">
        <v>184</v>
      </c>
      <c r="AU1354" s="162" t="s">
        <v>95</v>
      </c>
      <c r="AV1354" s="160" t="s">
        <v>93</v>
      </c>
      <c r="AW1354" s="160" t="s">
        <v>41</v>
      </c>
      <c r="AX1354" s="160" t="s">
        <v>85</v>
      </c>
      <c r="AY1354" s="162" t="s">
        <v>173</v>
      </c>
    </row>
    <row r="1355" spans="2:51" s="167" customFormat="1">
      <c r="B1355" s="166"/>
      <c r="D1355" s="161" t="s">
        <v>184</v>
      </c>
      <c r="E1355" s="168" t="s">
        <v>1</v>
      </c>
      <c r="F1355" s="169" t="s">
        <v>1015</v>
      </c>
      <c r="H1355" s="170">
        <v>32.04</v>
      </c>
      <c r="L1355" s="166"/>
      <c r="M1355" s="171"/>
      <c r="T1355" s="172"/>
      <c r="AT1355" s="168" t="s">
        <v>184</v>
      </c>
      <c r="AU1355" s="168" t="s">
        <v>95</v>
      </c>
      <c r="AV1355" s="167" t="s">
        <v>95</v>
      </c>
      <c r="AW1355" s="167" t="s">
        <v>41</v>
      </c>
      <c r="AX1355" s="167" t="s">
        <v>85</v>
      </c>
      <c r="AY1355" s="168" t="s">
        <v>173</v>
      </c>
    </row>
    <row r="1356" spans="2:51" s="167" customFormat="1">
      <c r="B1356" s="166"/>
      <c r="D1356" s="161" t="s">
        <v>184</v>
      </c>
      <c r="E1356" s="168" t="s">
        <v>1</v>
      </c>
      <c r="F1356" s="169" t="s">
        <v>573</v>
      </c>
      <c r="H1356" s="170">
        <v>-2.02</v>
      </c>
      <c r="L1356" s="166"/>
      <c r="M1356" s="171"/>
      <c r="T1356" s="172"/>
      <c r="AT1356" s="168" t="s">
        <v>184</v>
      </c>
      <c r="AU1356" s="168" t="s">
        <v>95</v>
      </c>
      <c r="AV1356" s="167" t="s">
        <v>95</v>
      </c>
      <c r="AW1356" s="167" t="s">
        <v>41</v>
      </c>
      <c r="AX1356" s="167" t="s">
        <v>85</v>
      </c>
      <c r="AY1356" s="168" t="s">
        <v>173</v>
      </c>
    </row>
    <row r="1357" spans="2:51" s="167" customFormat="1">
      <c r="B1357" s="166"/>
      <c r="D1357" s="161" t="s">
        <v>184</v>
      </c>
      <c r="E1357" s="168" t="s">
        <v>1</v>
      </c>
      <c r="F1357" s="169" t="s">
        <v>1013</v>
      </c>
      <c r="H1357" s="170">
        <v>-4.6710000000000003</v>
      </c>
      <c r="L1357" s="166"/>
      <c r="M1357" s="171"/>
      <c r="T1357" s="172"/>
      <c r="AT1357" s="168" t="s">
        <v>184</v>
      </c>
      <c r="AU1357" s="168" t="s">
        <v>95</v>
      </c>
      <c r="AV1357" s="167" t="s">
        <v>95</v>
      </c>
      <c r="AW1357" s="167" t="s">
        <v>41</v>
      </c>
      <c r="AX1357" s="167" t="s">
        <v>85</v>
      </c>
      <c r="AY1357" s="168" t="s">
        <v>173</v>
      </c>
    </row>
    <row r="1358" spans="2:51" s="167" customFormat="1">
      <c r="B1358" s="166"/>
      <c r="D1358" s="161" t="s">
        <v>184</v>
      </c>
      <c r="E1358" s="168" t="s">
        <v>1</v>
      </c>
      <c r="F1358" s="169" t="s">
        <v>1016</v>
      </c>
      <c r="H1358" s="170">
        <v>-3.5859999999999999</v>
      </c>
      <c r="L1358" s="166"/>
      <c r="M1358" s="171"/>
      <c r="T1358" s="172"/>
      <c r="AT1358" s="168" t="s">
        <v>184</v>
      </c>
      <c r="AU1358" s="168" t="s">
        <v>95</v>
      </c>
      <c r="AV1358" s="167" t="s">
        <v>95</v>
      </c>
      <c r="AW1358" s="167" t="s">
        <v>41</v>
      </c>
      <c r="AX1358" s="167" t="s">
        <v>85</v>
      </c>
      <c r="AY1358" s="168" t="s">
        <v>173</v>
      </c>
    </row>
    <row r="1359" spans="2:51" s="167" customFormat="1">
      <c r="B1359" s="166"/>
      <c r="D1359" s="161" t="s">
        <v>184</v>
      </c>
      <c r="E1359" s="168" t="s">
        <v>1</v>
      </c>
      <c r="F1359" s="169" t="s">
        <v>1017</v>
      </c>
      <c r="H1359" s="170">
        <v>-2.9529999999999998</v>
      </c>
      <c r="L1359" s="166"/>
      <c r="M1359" s="171"/>
      <c r="T1359" s="172"/>
      <c r="AT1359" s="168" t="s">
        <v>184</v>
      </c>
      <c r="AU1359" s="168" t="s">
        <v>95</v>
      </c>
      <c r="AV1359" s="167" t="s">
        <v>95</v>
      </c>
      <c r="AW1359" s="167" t="s">
        <v>41</v>
      </c>
      <c r="AX1359" s="167" t="s">
        <v>85</v>
      </c>
      <c r="AY1359" s="168" t="s">
        <v>173</v>
      </c>
    </row>
    <row r="1360" spans="2:51" s="160" customFormat="1">
      <c r="B1360" s="159"/>
      <c r="D1360" s="161" t="s">
        <v>184</v>
      </c>
      <c r="E1360" s="162" t="s">
        <v>1</v>
      </c>
      <c r="F1360" s="163" t="s">
        <v>818</v>
      </c>
      <c r="H1360" s="162" t="s">
        <v>1</v>
      </c>
      <c r="L1360" s="159"/>
      <c r="M1360" s="164"/>
      <c r="T1360" s="165"/>
      <c r="AT1360" s="162" t="s">
        <v>184</v>
      </c>
      <c r="AU1360" s="162" t="s">
        <v>95</v>
      </c>
      <c r="AV1360" s="160" t="s">
        <v>93</v>
      </c>
      <c r="AW1360" s="160" t="s">
        <v>41</v>
      </c>
      <c r="AX1360" s="160" t="s">
        <v>85</v>
      </c>
      <c r="AY1360" s="162" t="s">
        <v>173</v>
      </c>
    </row>
    <row r="1361" spans="2:51" s="167" customFormat="1">
      <c r="B1361" s="166"/>
      <c r="D1361" s="161" t="s">
        <v>184</v>
      </c>
      <c r="E1361" s="168" t="s">
        <v>1</v>
      </c>
      <c r="F1361" s="169" t="s">
        <v>1018</v>
      </c>
      <c r="H1361" s="170">
        <v>16.564</v>
      </c>
      <c r="L1361" s="166"/>
      <c r="M1361" s="171"/>
      <c r="T1361" s="172"/>
      <c r="AT1361" s="168" t="s">
        <v>184</v>
      </c>
      <c r="AU1361" s="168" t="s">
        <v>95</v>
      </c>
      <c r="AV1361" s="167" t="s">
        <v>95</v>
      </c>
      <c r="AW1361" s="167" t="s">
        <v>41</v>
      </c>
      <c r="AX1361" s="167" t="s">
        <v>85</v>
      </c>
      <c r="AY1361" s="168" t="s">
        <v>173</v>
      </c>
    </row>
    <row r="1362" spans="2:51" s="167" customFormat="1">
      <c r="B1362" s="166"/>
      <c r="D1362" s="161" t="s">
        <v>184</v>
      </c>
      <c r="E1362" s="168" t="s">
        <v>1</v>
      </c>
      <c r="F1362" s="169" t="s">
        <v>573</v>
      </c>
      <c r="H1362" s="170">
        <v>-2.02</v>
      </c>
      <c r="L1362" s="166"/>
      <c r="M1362" s="171"/>
      <c r="T1362" s="172"/>
      <c r="AT1362" s="168" t="s">
        <v>184</v>
      </c>
      <c r="AU1362" s="168" t="s">
        <v>95</v>
      </c>
      <c r="AV1362" s="167" t="s">
        <v>95</v>
      </c>
      <c r="AW1362" s="167" t="s">
        <v>41</v>
      </c>
      <c r="AX1362" s="167" t="s">
        <v>85</v>
      </c>
      <c r="AY1362" s="168" t="s">
        <v>173</v>
      </c>
    </row>
    <row r="1363" spans="2:51" s="160" customFormat="1">
      <c r="B1363" s="159"/>
      <c r="D1363" s="161" t="s">
        <v>184</v>
      </c>
      <c r="E1363" s="162" t="s">
        <v>1</v>
      </c>
      <c r="F1363" s="163" t="s">
        <v>1019</v>
      </c>
      <c r="H1363" s="162" t="s">
        <v>1</v>
      </c>
      <c r="L1363" s="159"/>
      <c r="M1363" s="164"/>
      <c r="T1363" s="165"/>
      <c r="AT1363" s="162" t="s">
        <v>184</v>
      </c>
      <c r="AU1363" s="162" t="s">
        <v>95</v>
      </c>
      <c r="AV1363" s="160" t="s">
        <v>93</v>
      </c>
      <c r="AW1363" s="160" t="s">
        <v>41</v>
      </c>
      <c r="AX1363" s="160" t="s">
        <v>85</v>
      </c>
      <c r="AY1363" s="162" t="s">
        <v>173</v>
      </c>
    </row>
    <row r="1364" spans="2:51" s="167" customFormat="1">
      <c r="B1364" s="166"/>
      <c r="D1364" s="161" t="s">
        <v>184</v>
      </c>
      <c r="E1364" s="168" t="s">
        <v>1</v>
      </c>
      <c r="F1364" s="169" t="s">
        <v>1020</v>
      </c>
      <c r="H1364" s="170">
        <v>32.64</v>
      </c>
      <c r="L1364" s="166"/>
      <c r="M1364" s="171"/>
      <c r="T1364" s="172"/>
      <c r="AT1364" s="168" t="s">
        <v>184</v>
      </c>
      <c r="AU1364" s="168" t="s">
        <v>95</v>
      </c>
      <c r="AV1364" s="167" t="s">
        <v>95</v>
      </c>
      <c r="AW1364" s="167" t="s">
        <v>41</v>
      </c>
      <c r="AX1364" s="167" t="s">
        <v>85</v>
      </c>
      <c r="AY1364" s="168" t="s">
        <v>173</v>
      </c>
    </row>
    <row r="1365" spans="2:51" s="160" customFormat="1">
      <c r="B1365" s="159"/>
      <c r="D1365" s="161" t="s">
        <v>184</v>
      </c>
      <c r="E1365" s="162" t="s">
        <v>1</v>
      </c>
      <c r="F1365" s="163" t="s">
        <v>740</v>
      </c>
      <c r="H1365" s="162" t="s">
        <v>1</v>
      </c>
      <c r="L1365" s="159"/>
      <c r="M1365" s="164"/>
      <c r="T1365" s="165"/>
      <c r="AT1365" s="162" t="s">
        <v>184</v>
      </c>
      <c r="AU1365" s="162" t="s">
        <v>95</v>
      </c>
      <c r="AV1365" s="160" t="s">
        <v>93</v>
      </c>
      <c r="AW1365" s="160" t="s">
        <v>41</v>
      </c>
      <c r="AX1365" s="160" t="s">
        <v>85</v>
      </c>
      <c r="AY1365" s="162" t="s">
        <v>173</v>
      </c>
    </row>
    <row r="1366" spans="2:51" s="167" customFormat="1">
      <c r="B1366" s="166"/>
      <c r="D1366" s="161" t="s">
        <v>184</v>
      </c>
      <c r="E1366" s="168" t="s">
        <v>1</v>
      </c>
      <c r="F1366" s="169" t="s">
        <v>1021</v>
      </c>
      <c r="H1366" s="170">
        <v>19.123000000000001</v>
      </c>
      <c r="L1366" s="166"/>
      <c r="M1366" s="171"/>
      <c r="T1366" s="172"/>
      <c r="AT1366" s="168" t="s">
        <v>184</v>
      </c>
      <c r="AU1366" s="168" t="s">
        <v>95</v>
      </c>
      <c r="AV1366" s="167" t="s">
        <v>95</v>
      </c>
      <c r="AW1366" s="167" t="s">
        <v>41</v>
      </c>
      <c r="AX1366" s="167" t="s">
        <v>85</v>
      </c>
      <c r="AY1366" s="168" t="s">
        <v>173</v>
      </c>
    </row>
    <row r="1367" spans="2:51" s="167" customFormat="1">
      <c r="B1367" s="166"/>
      <c r="D1367" s="161" t="s">
        <v>184</v>
      </c>
      <c r="E1367" s="168" t="s">
        <v>1</v>
      </c>
      <c r="F1367" s="169" t="s">
        <v>1022</v>
      </c>
      <c r="H1367" s="170">
        <v>-10.199999999999999</v>
      </c>
      <c r="L1367" s="166"/>
      <c r="M1367" s="171"/>
      <c r="T1367" s="172"/>
      <c r="AT1367" s="168" t="s">
        <v>184</v>
      </c>
      <c r="AU1367" s="168" t="s">
        <v>95</v>
      </c>
      <c r="AV1367" s="167" t="s">
        <v>95</v>
      </c>
      <c r="AW1367" s="167" t="s">
        <v>41</v>
      </c>
      <c r="AX1367" s="167" t="s">
        <v>85</v>
      </c>
      <c r="AY1367" s="168" t="s">
        <v>173</v>
      </c>
    </row>
    <row r="1368" spans="2:51" s="167" customFormat="1">
      <c r="B1368" s="166"/>
      <c r="D1368" s="161" t="s">
        <v>184</v>
      </c>
      <c r="E1368" s="168" t="s">
        <v>1</v>
      </c>
      <c r="F1368" s="169" t="s">
        <v>548</v>
      </c>
      <c r="H1368" s="170">
        <v>-1.47</v>
      </c>
      <c r="L1368" s="166"/>
      <c r="M1368" s="171"/>
      <c r="T1368" s="172"/>
      <c r="AT1368" s="168" t="s">
        <v>184</v>
      </c>
      <c r="AU1368" s="168" t="s">
        <v>95</v>
      </c>
      <c r="AV1368" s="167" t="s">
        <v>95</v>
      </c>
      <c r="AW1368" s="167" t="s">
        <v>41</v>
      </c>
      <c r="AX1368" s="167" t="s">
        <v>85</v>
      </c>
      <c r="AY1368" s="168" t="s">
        <v>173</v>
      </c>
    </row>
    <row r="1369" spans="2:51" s="160" customFormat="1">
      <c r="B1369" s="159"/>
      <c r="D1369" s="161" t="s">
        <v>184</v>
      </c>
      <c r="E1369" s="162" t="s">
        <v>1</v>
      </c>
      <c r="F1369" s="163" t="s">
        <v>743</v>
      </c>
      <c r="H1369" s="162" t="s">
        <v>1</v>
      </c>
      <c r="L1369" s="159"/>
      <c r="M1369" s="164"/>
      <c r="T1369" s="165"/>
      <c r="AT1369" s="162" t="s">
        <v>184</v>
      </c>
      <c r="AU1369" s="162" t="s">
        <v>95</v>
      </c>
      <c r="AV1369" s="160" t="s">
        <v>93</v>
      </c>
      <c r="AW1369" s="160" t="s">
        <v>41</v>
      </c>
      <c r="AX1369" s="160" t="s">
        <v>85</v>
      </c>
      <c r="AY1369" s="162" t="s">
        <v>173</v>
      </c>
    </row>
    <row r="1370" spans="2:51" s="167" customFormat="1">
      <c r="B1370" s="166"/>
      <c r="D1370" s="161" t="s">
        <v>184</v>
      </c>
      <c r="E1370" s="168" t="s">
        <v>1</v>
      </c>
      <c r="F1370" s="169" t="s">
        <v>1023</v>
      </c>
      <c r="H1370" s="170">
        <v>81.424000000000007</v>
      </c>
      <c r="L1370" s="166"/>
      <c r="M1370" s="171"/>
      <c r="T1370" s="172"/>
      <c r="AT1370" s="168" t="s">
        <v>184</v>
      </c>
      <c r="AU1370" s="168" t="s">
        <v>95</v>
      </c>
      <c r="AV1370" s="167" t="s">
        <v>95</v>
      </c>
      <c r="AW1370" s="167" t="s">
        <v>41</v>
      </c>
      <c r="AX1370" s="167" t="s">
        <v>85</v>
      </c>
      <c r="AY1370" s="168" t="s">
        <v>173</v>
      </c>
    </row>
    <row r="1371" spans="2:51" s="167" customFormat="1">
      <c r="B1371" s="166"/>
      <c r="D1371" s="161" t="s">
        <v>184</v>
      </c>
      <c r="E1371" s="168" t="s">
        <v>1</v>
      </c>
      <c r="F1371" s="169" t="s">
        <v>1024</v>
      </c>
      <c r="H1371" s="170">
        <v>-4.9000000000000004</v>
      </c>
      <c r="L1371" s="166"/>
      <c r="M1371" s="171"/>
      <c r="T1371" s="172"/>
      <c r="AT1371" s="168" t="s">
        <v>184</v>
      </c>
      <c r="AU1371" s="168" t="s">
        <v>95</v>
      </c>
      <c r="AV1371" s="167" t="s">
        <v>95</v>
      </c>
      <c r="AW1371" s="167" t="s">
        <v>41</v>
      </c>
      <c r="AX1371" s="167" t="s">
        <v>85</v>
      </c>
      <c r="AY1371" s="168" t="s">
        <v>173</v>
      </c>
    </row>
    <row r="1372" spans="2:51" s="167" customFormat="1">
      <c r="B1372" s="166"/>
      <c r="D1372" s="161" t="s">
        <v>184</v>
      </c>
      <c r="E1372" s="168" t="s">
        <v>1</v>
      </c>
      <c r="F1372" s="169" t="s">
        <v>548</v>
      </c>
      <c r="H1372" s="170">
        <v>-1.47</v>
      </c>
      <c r="L1372" s="166"/>
      <c r="M1372" s="171"/>
      <c r="T1372" s="172"/>
      <c r="AT1372" s="168" t="s">
        <v>184</v>
      </c>
      <c r="AU1372" s="168" t="s">
        <v>95</v>
      </c>
      <c r="AV1372" s="167" t="s">
        <v>95</v>
      </c>
      <c r="AW1372" s="167" t="s">
        <v>41</v>
      </c>
      <c r="AX1372" s="167" t="s">
        <v>85</v>
      </c>
      <c r="AY1372" s="168" t="s">
        <v>173</v>
      </c>
    </row>
    <row r="1373" spans="2:51" s="167" customFormat="1">
      <c r="B1373" s="166"/>
      <c r="D1373" s="161" t="s">
        <v>184</v>
      </c>
      <c r="E1373" s="168" t="s">
        <v>1</v>
      </c>
      <c r="F1373" s="169" t="s">
        <v>1025</v>
      </c>
      <c r="H1373" s="170">
        <v>-2.9249999999999998</v>
      </c>
      <c r="L1373" s="166"/>
      <c r="M1373" s="171"/>
      <c r="T1373" s="172"/>
      <c r="AT1373" s="168" t="s">
        <v>184</v>
      </c>
      <c r="AU1373" s="168" t="s">
        <v>95</v>
      </c>
      <c r="AV1373" s="167" t="s">
        <v>95</v>
      </c>
      <c r="AW1373" s="167" t="s">
        <v>41</v>
      </c>
      <c r="AX1373" s="167" t="s">
        <v>85</v>
      </c>
      <c r="AY1373" s="168" t="s">
        <v>173</v>
      </c>
    </row>
    <row r="1374" spans="2:51" s="167" customFormat="1">
      <c r="B1374" s="166"/>
      <c r="D1374" s="161" t="s">
        <v>184</v>
      </c>
      <c r="E1374" s="168" t="s">
        <v>1</v>
      </c>
      <c r="F1374" s="169" t="s">
        <v>1026</v>
      </c>
      <c r="H1374" s="170">
        <v>-3.44</v>
      </c>
      <c r="L1374" s="166"/>
      <c r="M1374" s="171"/>
      <c r="T1374" s="172"/>
      <c r="AT1374" s="168" t="s">
        <v>184</v>
      </c>
      <c r="AU1374" s="168" t="s">
        <v>95</v>
      </c>
      <c r="AV1374" s="167" t="s">
        <v>95</v>
      </c>
      <c r="AW1374" s="167" t="s">
        <v>41</v>
      </c>
      <c r="AX1374" s="167" t="s">
        <v>85</v>
      </c>
      <c r="AY1374" s="168" t="s">
        <v>173</v>
      </c>
    </row>
    <row r="1375" spans="2:51" s="167" customFormat="1">
      <c r="B1375" s="166"/>
      <c r="D1375" s="161" t="s">
        <v>184</v>
      </c>
      <c r="E1375" s="168" t="s">
        <v>1</v>
      </c>
      <c r="F1375" s="169" t="s">
        <v>1027</v>
      </c>
      <c r="H1375" s="170">
        <v>-11.8</v>
      </c>
      <c r="L1375" s="166"/>
      <c r="M1375" s="171"/>
      <c r="T1375" s="172"/>
      <c r="AT1375" s="168" t="s">
        <v>184</v>
      </c>
      <c r="AU1375" s="168" t="s">
        <v>95</v>
      </c>
      <c r="AV1375" s="167" t="s">
        <v>95</v>
      </c>
      <c r="AW1375" s="167" t="s">
        <v>41</v>
      </c>
      <c r="AX1375" s="167" t="s">
        <v>85</v>
      </c>
      <c r="AY1375" s="168" t="s">
        <v>173</v>
      </c>
    </row>
    <row r="1376" spans="2:51" s="160" customFormat="1">
      <c r="B1376" s="159"/>
      <c r="D1376" s="161" t="s">
        <v>184</v>
      </c>
      <c r="E1376" s="162" t="s">
        <v>1</v>
      </c>
      <c r="F1376" s="163" t="s">
        <v>748</v>
      </c>
      <c r="H1376" s="162" t="s">
        <v>1</v>
      </c>
      <c r="L1376" s="159"/>
      <c r="M1376" s="164"/>
      <c r="T1376" s="165"/>
      <c r="AT1376" s="162" t="s">
        <v>184</v>
      </c>
      <c r="AU1376" s="162" t="s">
        <v>95</v>
      </c>
      <c r="AV1376" s="160" t="s">
        <v>93</v>
      </c>
      <c r="AW1376" s="160" t="s">
        <v>41</v>
      </c>
      <c r="AX1376" s="160" t="s">
        <v>85</v>
      </c>
      <c r="AY1376" s="162" t="s">
        <v>173</v>
      </c>
    </row>
    <row r="1377" spans="2:51" s="167" customFormat="1">
      <c r="B1377" s="166"/>
      <c r="D1377" s="161" t="s">
        <v>184</v>
      </c>
      <c r="E1377" s="168" t="s">
        <v>1</v>
      </c>
      <c r="F1377" s="169" t="s">
        <v>1028</v>
      </c>
      <c r="H1377" s="170">
        <v>101.97</v>
      </c>
      <c r="L1377" s="166"/>
      <c r="M1377" s="171"/>
      <c r="T1377" s="172"/>
      <c r="AT1377" s="168" t="s">
        <v>184</v>
      </c>
      <c r="AU1377" s="168" t="s">
        <v>95</v>
      </c>
      <c r="AV1377" s="167" t="s">
        <v>95</v>
      </c>
      <c r="AW1377" s="167" t="s">
        <v>41</v>
      </c>
      <c r="AX1377" s="167" t="s">
        <v>85</v>
      </c>
      <c r="AY1377" s="168" t="s">
        <v>173</v>
      </c>
    </row>
    <row r="1378" spans="2:51" s="167" customFormat="1">
      <c r="B1378" s="166"/>
      <c r="D1378" s="161" t="s">
        <v>184</v>
      </c>
      <c r="E1378" s="168" t="s">
        <v>1</v>
      </c>
      <c r="F1378" s="169" t="s">
        <v>1008</v>
      </c>
      <c r="H1378" s="170">
        <v>-8.5039999999999996</v>
      </c>
      <c r="L1378" s="166"/>
      <c r="M1378" s="171"/>
      <c r="T1378" s="172"/>
      <c r="AT1378" s="168" t="s">
        <v>184</v>
      </c>
      <c r="AU1378" s="168" t="s">
        <v>95</v>
      </c>
      <c r="AV1378" s="167" t="s">
        <v>95</v>
      </c>
      <c r="AW1378" s="167" t="s">
        <v>41</v>
      </c>
      <c r="AX1378" s="167" t="s">
        <v>85</v>
      </c>
      <c r="AY1378" s="168" t="s">
        <v>173</v>
      </c>
    </row>
    <row r="1379" spans="2:51" s="167" customFormat="1">
      <c r="B1379" s="166"/>
      <c r="D1379" s="161" t="s">
        <v>184</v>
      </c>
      <c r="E1379" s="168" t="s">
        <v>1</v>
      </c>
      <c r="F1379" s="169" t="s">
        <v>1029</v>
      </c>
      <c r="H1379" s="170">
        <v>-3.0379999999999998</v>
      </c>
      <c r="L1379" s="166"/>
      <c r="M1379" s="171"/>
      <c r="T1379" s="172"/>
      <c r="AT1379" s="168" t="s">
        <v>184</v>
      </c>
      <c r="AU1379" s="168" t="s">
        <v>95</v>
      </c>
      <c r="AV1379" s="167" t="s">
        <v>95</v>
      </c>
      <c r="AW1379" s="167" t="s">
        <v>41</v>
      </c>
      <c r="AX1379" s="167" t="s">
        <v>85</v>
      </c>
      <c r="AY1379" s="168" t="s">
        <v>173</v>
      </c>
    </row>
    <row r="1380" spans="2:51" s="167" customFormat="1">
      <c r="B1380" s="166"/>
      <c r="D1380" s="161" t="s">
        <v>184</v>
      </c>
      <c r="E1380" s="168" t="s">
        <v>1</v>
      </c>
      <c r="F1380" s="169" t="s">
        <v>1030</v>
      </c>
      <c r="H1380" s="170">
        <v>-6.3120000000000003</v>
      </c>
      <c r="L1380" s="166"/>
      <c r="M1380" s="171"/>
      <c r="T1380" s="172"/>
      <c r="AT1380" s="168" t="s">
        <v>184</v>
      </c>
      <c r="AU1380" s="168" t="s">
        <v>95</v>
      </c>
      <c r="AV1380" s="167" t="s">
        <v>95</v>
      </c>
      <c r="AW1380" s="167" t="s">
        <v>41</v>
      </c>
      <c r="AX1380" s="167" t="s">
        <v>85</v>
      </c>
      <c r="AY1380" s="168" t="s">
        <v>173</v>
      </c>
    </row>
    <row r="1381" spans="2:51" s="167" customFormat="1">
      <c r="B1381" s="166"/>
      <c r="D1381" s="161" t="s">
        <v>184</v>
      </c>
      <c r="E1381" s="168" t="s">
        <v>1</v>
      </c>
      <c r="F1381" s="169" t="s">
        <v>1026</v>
      </c>
      <c r="H1381" s="170">
        <v>-3.44</v>
      </c>
      <c r="L1381" s="166"/>
      <c r="M1381" s="171"/>
      <c r="T1381" s="172"/>
      <c r="AT1381" s="168" t="s">
        <v>184</v>
      </c>
      <c r="AU1381" s="168" t="s">
        <v>95</v>
      </c>
      <c r="AV1381" s="167" t="s">
        <v>95</v>
      </c>
      <c r="AW1381" s="167" t="s">
        <v>41</v>
      </c>
      <c r="AX1381" s="167" t="s">
        <v>85</v>
      </c>
      <c r="AY1381" s="168" t="s">
        <v>173</v>
      </c>
    </row>
    <row r="1382" spans="2:51" s="167" customFormat="1">
      <c r="B1382" s="166"/>
      <c r="D1382" s="161" t="s">
        <v>184</v>
      </c>
      <c r="E1382" s="168" t="s">
        <v>1</v>
      </c>
      <c r="F1382" s="169" t="s">
        <v>1025</v>
      </c>
      <c r="H1382" s="170">
        <v>-2.9249999999999998</v>
      </c>
      <c r="L1382" s="166"/>
      <c r="M1382" s="171"/>
      <c r="T1382" s="172"/>
      <c r="AT1382" s="168" t="s">
        <v>184</v>
      </c>
      <c r="AU1382" s="168" t="s">
        <v>95</v>
      </c>
      <c r="AV1382" s="167" t="s">
        <v>95</v>
      </c>
      <c r="AW1382" s="167" t="s">
        <v>41</v>
      </c>
      <c r="AX1382" s="167" t="s">
        <v>85</v>
      </c>
      <c r="AY1382" s="168" t="s">
        <v>173</v>
      </c>
    </row>
    <row r="1383" spans="2:51" s="167" customFormat="1">
      <c r="B1383" s="166"/>
      <c r="D1383" s="161" t="s">
        <v>184</v>
      </c>
      <c r="E1383" s="168" t="s">
        <v>1</v>
      </c>
      <c r="F1383" s="169" t="s">
        <v>1031</v>
      </c>
      <c r="H1383" s="170">
        <v>-4.5999999999999996</v>
      </c>
      <c r="L1383" s="166"/>
      <c r="M1383" s="171"/>
      <c r="T1383" s="172"/>
      <c r="AT1383" s="168" t="s">
        <v>184</v>
      </c>
      <c r="AU1383" s="168" t="s">
        <v>95</v>
      </c>
      <c r="AV1383" s="167" t="s">
        <v>95</v>
      </c>
      <c r="AW1383" s="167" t="s">
        <v>41</v>
      </c>
      <c r="AX1383" s="167" t="s">
        <v>85</v>
      </c>
      <c r="AY1383" s="168" t="s">
        <v>173</v>
      </c>
    </row>
    <row r="1384" spans="2:51" s="167" customFormat="1">
      <c r="B1384" s="166"/>
      <c r="D1384" s="161" t="s">
        <v>184</v>
      </c>
      <c r="E1384" s="168" t="s">
        <v>1</v>
      </c>
      <c r="F1384" s="169" t="s">
        <v>1025</v>
      </c>
      <c r="H1384" s="170">
        <v>-2.9249999999999998</v>
      </c>
      <c r="L1384" s="166"/>
      <c r="M1384" s="171"/>
      <c r="T1384" s="172"/>
      <c r="AT1384" s="168" t="s">
        <v>184</v>
      </c>
      <c r="AU1384" s="168" t="s">
        <v>95</v>
      </c>
      <c r="AV1384" s="167" t="s">
        <v>95</v>
      </c>
      <c r="AW1384" s="167" t="s">
        <v>41</v>
      </c>
      <c r="AX1384" s="167" t="s">
        <v>85</v>
      </c>
      <c r="AY1384" s="168" t="s">
        <v>173</v>
      </c>
    </row>
    <row r="1385" spans="2:51" s="167" customFormat="1">
      <c r="B1385" s="166"/>
      <c r="D1385" s="161" t="s">
        <v>184</v>
      </c>
      <c r="E1385" s="168" t="s">
        <v>1</v>
      </c>
      <c r="F1385" s="169" t="s">
        <v>1032</v>
      </c>
      <c r="H1385" s="170">
        <v>-5.72</v>
      </c>
      <c r="L1385" s="166"/>
      <c r="M1385" s="171"/>
      <c r="T1385" s="172"/>
      <c r="AT1385" s="168" t="s">
        <v>184</v>
      </c>
      <c r="AU1385" s="168" t="s">
        <v>95</v>
      </c>
      <c r="AV1385" s="167" t="s">
        <v>95</v>
      </c>
      <c r="AW1385" s="167" t="s">
        <v>41</v>
      </c>
      <c r="AX1385" s="167" t="s">
        <v>85</v>
      </c>
      <c r="AY1385" s="168" t="s">
        <v>173</v>
      </c>
    </row>
    <row r="1386" spans="2:51" s="167" customFormat="1">
      <c r="B1386" s="166"/>
      <c r="D1386" s="161" t="s">
        <v>184</v>
      </c>
      <c r="E1386" s="168" t="s">
        <v>1</v>
      </c>
      <c r="F1386" s="169" t="s">
        <v>1033</v>
      </c>
      <c r="H1386" s="170">
        <v>-3.35</v>
      </c>
      <c r="L1386" s="166"/>
      <c r="M1386" s="171"/>
      <c r="T1386" s="172"/>
      <c r="AT1386" s="168" t="s">
        <v>184</v>
      </c>
      <c r="AU1386" s="168" t="s">
        <v>95</v>
      </c>
      <c r="AV1386" s="167" t="s">
        <v>95</v>
      </c>
      <c r="AW1386" s="167" t="s">
        <v>41</v>
      </c>
      <c r="AX1386" s="167" t="s">
        <v>85</v>
      </c>
      <c r="AY1386" s="168" t="s">
        <v>173</v>
      </c>
    </row>
    <row r="1387" spans="2:51" s="160" customFormat="1">
      <c r="B1387" s="159"/>
      <c r="D1387" s="161" t="s">
        <v>184</v>
      </c>
      <c r="E1387" s="162" t="s">
        <v>1</v>
      </c>
      <c r="F1387" s="163" t="s">
        <v>752</v>
      </c>
      <c r="H1387" s="162" t="s">
        <v>1</v>
      </c>
      <c r="L1387" s="159"/>
      <c r="M1387" s="164"/>
      <c r="T1387" s="165"/>
      <c r="AT1387" s="162" t="s">
        <v>184</v>
      </c>
      <c r="AU1387" s="162" t="s">
        <v>95</v>
      </c>
      <c r="AV1387" s="160" t="s">
        <v>93</v>
      </c>
      <c r="AW1387" s="160" t="s">
        <v>41</v>
      </c>
      <c r="AX1387" s="160" t="s">
        <v>85</v>
      </c>
      <c r="AY1387" s="162" t="s">
        <v>173</v>
      </c>
    </row>
    <row r="1388" spans="2:51" s="167" customFormat="1">
      <c r="B1388" s="166"/>
      <c r="D1388" s="161" t="s">
        <v>184</v>
      </c>
      <c r="E1388" s="168" t="s">
        <v>1</v>
      </c>
      <c r="F1388" s="169" t="s">
        <v>1034</v>
      </c>
      <c r="H1388" s="170">
        <v>157.68600000000001</v>
      </c>
      <c r="L1388" s="166"/>
      <c r="M1388" s="171"/>
      <c r="T1388" s="172"/>
      <c r="AT1388" s="168" t="s">
        <v>184</v>
      </c>
      <c r="AU1388" s="168" t="s">
        <v>95</v>
      </c>
      <c r="AV1388" s="167" t="s">
        <v>95</v>
      </c>
      <c r="AW1388" s="167" t="s">
        <v>41</v>
      </c>
      <c r="AX1388" s="167" t="s">
        <v>85</v>
      </c>
      <c r="AY1388" s="168" t="s">
        <v>173</v>
      </c>
    </row>
    <row r="1389" spans="2:51" s="167" customFormat="1">
      <c r="B1389" s="166"/>
      <c r="D1389" s="161" t="s">
        <v>184</v>
      </c>
      <c r="E1389" s="168" t="s">
        <v>1</v>
      </c>
      <c r="F1389" s="169" t="s">
        <v>1035</v>
      </c>
      <c r="H1389" s="170">
        <v>-0.9</v>
      </c>
      <c r="L1389" s="166"/>
      <c r="M1389" s="171"/>
      <c r="T1389" s="172"/>
      <c r="AT1389" s="168" t="s">
        <v>184</v>
      </c>
      <c r="AU1389" s="168" t="s">
        <v>95</v>
      </c>
      <c r="AV1389" s="167" t="s">
        <v>95</v>
      </c>
      <c r="AW1389" s="167" t="s">
        <v>41</v>
      </c>
      <c r="AX1389" s="167" t="s">
        <v>85</v>
      </c>
      <c r="AY1389" s="168" t="s">
        <v>173</v>
      </c>
    </row>
    <row r="1390" spans="2:51" s="167" customFormat="1">
      <c r="B1390" s="166"/>
      <c r="D1390" s="161" t="s">
        <v>184</v>
      </c>
      <c r="E1390" s="168" t="s">
        <v>1</v>
      </c>
      <c r="F1390" s="169" t="s">
        <v>1036</v>
      </c>
      <c r="H1390" s="170">
        <v>-4.9980000000000002</v>
      </c>
      <c r="L1390" s="166"/>
      <c r="M1390" s="171"/>
      <c r="T1390" s="172"/>
      <c r="AT1390" s="168" t="s">
        <v>184</v>
      </c>
      <c r="AU1390" s="168" t="s">
        <v>95</v>
      </c>
      <c r="AV1390" s="167" t="s">
        <v>95</v>
      </c>
      <c r="AW1390" s="167" t="s">
        <v>41</v>
      </c>
      <c r="AX1390" s="167" t="s">
        <v>85</v>
      </c>
      <c r="AY1390" s="168" t="s">
        <v>173</v>
      </c>
    </row>
    <row r="1391" spans="2:51" s="167" customFormat="1">
      <c r="B1391" s="166"/>
      <c r="D1391" s="161" t="s">
        <v>184</v>
      </c>
      <c r="E1391" s="168" t="s">
        <v>1</v>
      </c>
      <c r="F1391" s="169" t="s">
        <v>1037</v>
      </c>
      <c r="H1391" s="170">
        <v>-2.6459999999999999</v>
      </c>
      <c r="L1391" s="166"/>
      <c r="M1391" s="171"/>
      <c r="T1391" s="172"/>
      <c r="AT1391" s="168" t="s">
        <v>184</v>
      </c>
      <c r="AU1391" s="168" t="s">
        <v>95</v>
      </c>
      <c r="AV1391" s="167" t="s">
        <v>95</v>
      </c>
      <c r="AW1391" s="167" t="s">
        <v>41</v>
      </c>
      <c r="AX1391" s="167" t="s">
        <v>85</v>
      </c>
      <c r="AY1391" s="168" t="s">
        <v>173</v>
      </c>
    </row>
    <row r="1392" spans="2:51" s="167" customFormat="1">
      <c r="B1392" s="166"/>
      <c r="D1392" s="161" t="s">
        <v>184</v>
      </c>
      <c r="E1392" s="168" t="s">
        <v>1</v>
      </c>
      <c r="F1392" s="169" t="s">
        <v>1038</v>
      </c>
      <c r="H1392" s="170">
        <v>-14.16</v>
      </c>
      <c r="L1392" s="166"/>
      <c r="M1392" s="171"/>
      <c r="T1392" s="172"/>
      <c r="AT1392" s="168" t="s">
        <v>184</v>
      </c>
      <c r="AU1392" s="168" t="s">
        <v>95</v>
      </c>
      <c r="AV1392" s="167" t="s">
        <v>95</v>
      </c>
      <c r="AW1392" s="167" t="s">
        <v>41</v>
      </c>
      <c r="AX1392" s="167" t="s">
        <v>85</v>
      </c>
      <c r="AY1392" s="168" t="s">
        <v>173</v>
      </c>
    </row>
    <row r="1393" spans="2:51" s="167" customFormat="1">
      <c r="B1393" s="166"/>
      <c r="D1393" s="161" t="s">
        <v>184</v>
      </c>
      <c r="E1393" s="168" t="s">
        <v>1</v>
      </c>
      <c r="F1393" s="169" t="s">
        <v>1039</v>
      </c>
      <c r="H1393" s="170">
        <v>-6.8250000000000002</v>
      </c>
      <c r="L1393" s="166"/>
      <c r="M1393" s="171"/>
      <c r="T1393" s="172"/>
      <c r="AT1393" s="168" t="s">
        <v>184</v>
      </c>
      <c r="AU1393" s="168" t="s">
        <v>95</v>
      </c>
      <c r="AV1393" s="167" t="s">
        <v>95</v>
      </c>
      <c r="AW1393" s="167" t="s">
        <v>41</v>
      </c>
      <c r="AX1393" s="167" t="s">
        <v>85</v>
      </c>
      <c r="AY1393" s="168" t="s">
        <v>173</v>
      </c>
    </row>
    <row r="1394" spans="2:51" s="167" customFormat="1">
      <c r="B1394" s="166"/>
      <c r="D1394" s="161" t="s">
        <v>184</v>
      </c>
      <c r="E1394" s="168" t="s">
        <v>1</v>
      </c>
      <c r="F1394" s="169" t="s">
        <v>1029</v>
      </c>
      <c r="H1394" s="170">
        <v>-3.0379999999999998</v>
      </c>
      <c r="L1394" s="166"/>
      <c r="M1394" s="171"/>
      <c r="T1394" s="172"/>
      <c r="AT1394" s="168" t="s">
        <v>184</v>
      </c>
      <c r="AU1394" s="168" t="s">
        <v>95</v>
      </c>
      <c r="AV1394" s="167" t="s">
        <v>95</v>
      </c>
      <c r="AW1394" s="167" t="s">
        <v>41</v>
      </c>
      <c r="AX1394" s="167" t="s">
        <v>85</v>
      </c>
      <c r="AY1394" s="168" t="s">
        <v>173</v>
      </c>
    </row>
    <row r="1395" spans="2:51" s="167" customFormat="1">
      <c r="B1395" s="166"/>
      <c r="D1395" s="161" t="s">
        <v>184</v>
      </c>
      <c r="E1395" s="168" t="s">
        <v>1</v>
      </c>
      <c r="F1395" s="169" t="s">
        <v>1005</v>
      </c>
      <c r="H1395" s="170">
        <v>-3.1749999999999998</v>
      </c>
      <c r="L1395" s="166"/>
      <c r="M1395" s="171"/>
      <c r="T1395" s="172"/>
      <c r="AT1395" s="168" t="s">
        <v>184</v>
      </c>
      <c r="AU1395" s="168" t="s">
        <v>95</v>
      </c>
      <c r="AV1395" s="167" t="s">
        <v>95</v>
      </c>
      <c r="AW1395" s="167" t="s">
        <v>41</v>
      </c>
      <c r="AX1395" s="167" t="s">
        <v>85</v>
      </c>
      <c r="AY1395" s="168" t="s">
        <v>173</v>
      </c>
    </row>
    <row r="1396" spans="2:51" s="160" customFormat="1">
      <c r="B1396" s="159"/>
      <c r="D1396" s="161" t="s">
        <v>184</v>
      </c>
      <c r="E1396" s="162" t="s">
        <v>1</v>
      </c>
      <c r="F1396" s="163" t="s">
        <v>423</v>
      </c>
      <c r="H1396" s="162" t="s">
        <v>1</v>
      </c>
      <c r="L1396" s="159"/>
      <c r="M1396" s="164"/>
      <c r="T1396" s="165"/>
      <c r="AT1396" s="162" t="s">
        <v>184</v>
      </c>
      <c r="AU1396" s="162" t="s">
        <v>95</v>
      </c>
      <c r="AV1396" s="160" t="s">
        <v>93</v>
      </c>
      <c r="AW1396" s="160" t="s">
        <v>41</v>
      </c>
      <c r="AX1396" s="160" t="s">
        <v>85</v>
      </c>
      <c r="AY1396" s="162" t="s">
        <v>173</v>
      </c>
    </row>
    <row r="1397" spans="2:51" s="167" customFormat="1">
      <c r="B1397" s="166"/>
      <c r="D1397" s="161" t="s">
        <v>184</v>
      </c>
      <c r="E1397" s="168" t="s">
        <v>1</v>
      </c>
      <c r="F1397" s="169" t="s">
        <v>1040</v>
      </c>
      <c r="H1397" s="170">
        <v>4.2480000000000002</v>
      </c>
      <c r="L1397" s="166"/>
      <c r="M1397" s="171"/>
      <c r="T1397" s="172"/>
      <c r="AT1397" s="168" t="s">
        <v>184</v>
      </c>
      <c r="AU1397" s="168" t="s">
        <v>95</v>
      </c>
      <c r="AV1397" s="167" t="s">
        <v>95</v>
      </c>
      <c r="AW1397" s="167" t="s">
        <v>41</v>
      </c>
      <c r="AX1397" s="167" t="s">
        <v>85</v>
      </c>
      <c r="AY1397" s="168" t="s">
        <v>173</v>
      </c>
    </row>
    <row r="1398" spans="2:51" s="167" customFormat="1">
      <c r="B1398" s="166"/>
      <c r="D1398" s="161" t="s">
        <v>184</v>
      </c>
      <c r="E1398" s="168" t="s">
        <v>1</v>
      </c>
      <c r="F1398" s="169" t="s">
        <v>1040</v>
      </c>
      <c r="H1398" s="170">
        <v>4.2480000000000002</v>
      </c>
      <c r="L1398" s="166"/>
      <c r="M1398" s="171"/>
      <c r="T1398" s="172"/>
      <c r="AT1398" s="168" t="s">
        <v>184</v>
      </c>
      <c r="AU1398" s="168" t="s">
        <v>95</v>
      </c>
      <c r="AV1398" s="167" t="s">
        <v>95</v>
      </c>
      <c r="AW1398" s="167" t="s">
        <v>41</v>
      </c>
      <c r="AX1398" s="167" t="s">
        <v>85</v>
      </c>
      <c r="AY1398" s="168" t="s">
        <v>173</v>
      </c>
    </row>
    <row r="1399" spans="2:51" s="167" customFormat="1">
      <c r="B1399" s="166"/>
      <c r="D1399" s="161" t="s">
        <v>184</v>
      </c>
      <c r="E1399" s="168" t="s">
        <v>1</v>
      </c>
      <c r="F1399" s="169" t="s">
        <v>1041</v>
      </c>
      <c r="H1399" s="170">
        <v>-2.5920000000000001</v>
      </c>
      <c r="L1399" s="166"/>
      <c r="M1399" s="171"/>
      <c r="T1399" s="172"/>
      <c r="AT1399" s="168" t="s">
        <v>184</v>
      </c>
      <c r="AU1399" s="168" t="s">
        <v>95</v>
      </c>
      <c r="AV1399" s="167" t="s">
        <v>95</v>
      </c>
      <c r="AW1399" s="167" t="s">
        <v>41</v>
      </c>
      <c r="AX1399" s="167" t="s">
        <v>85</v>
      </c>
      <c r="AY1399" s="168" t="s">
        <v>173</v>
      </c>
    </row>
    <row r="1400" spans="2:51" s="167" customFormat="1">
      <c r="B1400" s="166"/>
      <c r="D1400" s="161" t="s">
        <v>184</v>
      </c>
      <c r="E1400" s="168" t="s">
        <v>1</v>
      </c>
      <c r="F1400" s="169" t="s">
        <v>1042</v>
      </c>
      <c r="H1400" s="170">
        <v>-3.0819999999999999</v>
      </c>
      <c r="L1400" s="166"/>
      <c r="M1400" s="171"/>
      <c r="T1400" s="172"/>
      <c r="AT1400" s="168" t="s">
        <v>184</v>
      </c>
      <c r="AU1400" s="168" t="s">
        <v>95</v>
      </c>
      <c r="AV1400" s="167" t="s">
        <v>95</v>
      </c>
      <c r="AW1400" s="167" t="s">
        <v>41</v>
      </c>
      <c r="AX1400" s="167" t="s">
        <v>85</v>
      </c>
      <c r="AY1400" s="168" t="s">
        <v>173</v>
      </c>
    </row>
    <row r="1401" spans="2:51" s="160" customFormat="1">
      <c r="B1401" s="159"/>
      <c r="D1401" s="161" t="s">
        <v>184</v>
      </c>
      <c r="E1401" s="162" t="s">
        <v>1</v>
      </c>
      <c r="F1401" s="163" t="s">
        <v>761</v>
      </c>
      <c r="H1401" s="162" t="s">
        <v>1</v>
      </c>
      <c r="L1401" s="159"/>
      <c r="M1401" s="164"/>
      <c r="T1401" s="165"/>
      <c r="AT1401" s="162" t="s">
        <v>184</v>
      </c>
      <c r="AU1401" s="162" t="s">
        <v>95</v>
      </c>
      <c r="AV1401" s="160" t="s">
        <v>93</v>
      </c>
      <c r="AW1401" s="160" t="s">
        <v>41</v>
      </c>
      <c r="AX1401" s="160" t="s">
        <v>85</v>
      </c>
      <c r="AY1401" s="162" t="s">
        <v>173</v>
      </c>
    </row>
    <row r="1402" spans="2:51" s="167" customFormat="1">
      <c r="B1402" s="166"/>
      <c r="D1402" s="161" t="s">
        <v>184</v>
      </c>
      <c r="E1402" s="168" t="s">
        <v>1</v>
      </c>
      <c r="F1402" s="169" t="s">
        <v>907</v>
      </c>
      <c r="H1402" s="170">
        <v>13.275</v>
      </c>
      <c r="L1402" s="166"/>
      <c r="M1402" s="171"/>
      <c r="T1402" s="172"/>
      <c r="AT1402" s="168" t="s">
        <v>184</v>
      </c>
      <c r="AU1402" s="168" t="s">
        <v>95</v>
      </c>
      <c r="AV1402" s="167" t="s">
        <v>95</v>
      </c>
      <c r="AW1402" s="167" t="s">
        <v>41</v>
      </c>
      <c r="AX1402" s="167" t="s">
        <v>85</v>
      </c>
      <c r="AY1402" s="168" t="s">
        <v>173</v>
      </c>
    </row>
    <row r="1403" spans="2:51" s="167" customFormat="1">
      <c r="B1403" s="166"/>
      <c r="D1403" s="161" t="s">
        <v>184</v>
      </c>
      <c r="E1403" s="168" t="s">
        <v>1</v>
      </c>
      <c r="F1403" s="169" t="s">
        <v>1043</v>
      </c>
      <c r="H1403" s="170">
        <v>-7.875</v>
      </c>
      <c r="L1403" s="166"/>
      <c r="M1403" s="171"/>
      <c r="T1403" s="172"/>
      <c r="AT1403" s="168" t="s">
        <v>184</v>
      </c>
      <c r="AU1403" s="168" t="s">
        <v>95</v>
      </c>
      <c r="AV1403" s="167" t="s">
        <v>95</v>
      </c>
      <c r="AW1403" s="167" t="s">
        <v>41</v>
      </c>
      <c r="AX1403" s="167" t="s">
        <v>85</v>
      </c>
      <c r="AY1403" s="168" t="s">
        <v>173</v>
      </c>
    </row>
    <row r="1404" spans="2:51" s="160" customFormat="1">
      <c r="B1404" s="159"/>
      <c r="D1404" s="161" t="s">
        <v>184</v>
      </c>
      <c r="E1404" s="162" t="s">
        <v>1</v>
      </c>
      <c r="F1404" s="163" t="s">
        <v>609</v>
      </c>
      <c r="H1404" s="162" t="s">
        <v>1</v>
      </c>
      <c r="L1404" s="159"/>
      <c r="M1404" s="164"/>
      <c r="T1404" s="165"/>
      <c r="AT1404" s="162" t="s">
        <v>184</v>
      </c>
      <c r="AU1404" s="162" t="s">
        <v>95</v>
      </c>
      <c r="AV1404" s="160" t="s">
        <v>93</v>
      </c>
      <c r="AW1404" s="160" t="s">
        <v>41</v>
      </c>
      <c r="AX1404" s="160" t="s">
        <v>85</v>
      </c>
      <c r="AY1404" s="162" t="s">
        <v>173</v>
      </c>
    </row>
    <row r="1405" spans="2:51" s="167" customFormat="1">
      <c r="B1405" s="166"/>
      <c r="D1405" s="161" t="s">
        <v>184</v>
      </c>
      <c r="E1405" s="168" t="s">
        <v>1</v>
      </c>
      <c r="F1405" s="169" t="s">
        <v>1040</v>
      </c>
      <c r="H1405" s="170">
        <v>4.2480000000000002</v>
      </c>
      <c r="L1405" s="166"/>
      <c r="M1405" s="171"/>
      <c r="T1405" s="172"/>
      <c r="AT1405" s="168" t="s">
        <v>184</v>
      </c>
      <c r="AU1405" s="168" t="s">
        <v>95</v>
      </c>
      <c r="AV1405" s="167" t="s">
        <v>95</v>
      </c>
      <c r="AW1405" s="167" t="s">
        <v>41</v>
      </c>
      <c r="AX1405" s="167" t="s">
        <v>85</v>
      </c>
      <c r="AY1405" s="168" t="s">
        <v>173</v>
      </c>
    </row>
    <row r="1406" spans="2:51" s="167" customFormat="1">
      <c r="B1406" s="166"/>
      <c r="D1406" s="161" t="s">
        <v>184</v>
      </c>
      <c r="E1406" s="168" t="s">
        <v>1</v>
      </c>
      <c r="F1406" s="169" t="s">
        <v>1044</v>
      </c>
      <c r="H1406" s="170">
        <v>-2.52</v>
      </c>
      <c r="L1406" s="166"/>
      <c r="M1406" s="171"/>
      <c r="T1406" s="172"/>
      <c r="AT1406" s="168" t="s">
        <v>184</v>
      </c>
      <c r="AU1406" s="168" t="s">
        <v>95</v>
      </c>
      <c r="AV1406" s="167" t="s">
        <v>95</v>
      </c>
      <c r="AW1406" s="167" t="s">
        <v>41</v>
      </c>
      <c r="AX1406" s="167" t="s">
        <v>85</v>
      </c>
      <c r="AY1406" s="168" t="s">
        <v>173</v>
      </c>
    </row>
    <row r="1407" spans="2:51" s="160" customFormat="1">
      <c r="B1407" s="159"/>
      <c r="D1407" s="161" t="s">
        <v>184</v>
      </c>
      <c r="E1407" s="162" t="s">
        <v>1</v>
      </c>
      <c r="F1407" s="163" t="s">
        <v>611</v>
      </c>
      <c r="H1407" s="162" t="s">
        <v>1</v>
      </c>
      <c r="L1407" s="159"/>
      <c r="M1407" s="164"/>
      <c r="T1407" s="165"/>
      <c r="AT1407" s="162" t="s">
        <v>184</v>
      </c>
      <c r="AU1407" s="162" t="s">
        <v>95</v>
      </c>
      <c r="AV1407" s="160" t="s">
        <v>93</v>
      </c>
      <c r="AW1407" s="160" t="s">
        <v>41</v>
      </c>
      <c r="AX1407" s="160" t="s">
        <v>85</v>
      </c>
      <c r="AY1407" s="162" t="s">
        <v>173</v>
      </c>
    </row>
    <row r="1408" spans="2:51" s="167" customFormat="1">
      <c r="B1408" s="166"/>
      <c r="D1408" s="161" t="s">
        <v>184</v>
      </c>
      <c r="E1408" s="168" t="s">
        <v>1</v>
      </c>
      <c r="F1408" s="169" t="s">
        <v>911</v>
      </c>
      <c r="H1408" s="170">
        <v>10.266</v>
      </c>
      <c r="L1408" s="166"/>
      <c r="M1408" s="171"/>
      <c r="T1408" s="172"/>
      <c r="AT1408" s="168" t="s">
        <v>184</v>
      </c>
      <c r="AU1408" s="168" t="s">
        <v>95</v>
      </c>
      <c r="AV1408" s="167" t="s">
        <v>95</v>
      </c>
      <c r="AW1408" s="167" t="s">
        <v>41</v>
      </c>
      <c r="AX1408" s="167" t="s">
        <v>85</v>
      </c>
      <c r="AY1408" s="168" t="s">
        <v>173</v>
      </c>
    </row>
    <row r="1409" spans="2:51" s="167" customFormat="1">
      <c r="B1409" s="166"/>
      <c r="D1409" s="161" t="s">
        <v>184</v>
      </c>
      <c r="E1409" s="168" t="s">
        <v>1</v>
      </c>
      <c r="F1409" s="169" t="s">
        <v>575</v>
      </c>
      <c r="H1409" s="170">
        <v>-1.89</v>
      </c>
      <c r="L1409" s="166"/>
      <c r="M1409" s="171"/>
      <c r="T1409" s="172"/>
      <c r="AT1409" s="168" t="s">
        <v>184</v>
      </c>
      <c r="AU1409" s="168" t="s">
        <v>95</v>
      </c>
      <c r="AV1409" s="167" t="s">
        <v>95</v>
      </c>
      <c r="AW1409" s="167" t="s">
        <v>41</v>
      </c>
      <c r="AX1409" s="167" t="s">
        <v>85</v>
      </c>
      <c r="AY1409" s="168" t="s">
        <v>173</v>
      </c>
    </row>
    <row r="1410" spans="2:51" s="167" customFormat="1">
      <c r="B1410" s="166"/>
      <c r="D1410" s="161" t="s">
        <v>184</v>
      </c>
      <c r="E1410" s="168" t="s">
        <v>1</v>
      </c>
      <c r="F1410" s="169" t="s">
        <v>1045</v>
      </c>
      <c r="H1410" s="170">
        <v>-2.36</v>
      </c>
      <c r="L1410" s="166"/>
      <c r="M1410" s="171"/>
      <c r="T1410" s="172"/>
      <c r="AT1410" s="168" t="s">
        <v>184</v>
      </c>
      <c r="AU1410" s="168" t="s">
        <v>95</v>
      </c>
      <c r="AV1410" s="167" t="s">
        <v>95</v>
      </c>
      <c r="AW1410" s="167" t="s">
        <v>41</v>
      </c>
      <c r="AX1410" s="167" t="s">
        <v>85</v>
      </c>
      <c r="AY1410" s="168" t="s">
        <v>173</v>
      </c>
    </row>
    <row r="1411" spans="2:51" s="160" customFormat="1">
      <c r="B1411" s="159"/>
      <c r="D1411" s="161" t="s">
        <v>184</v>
      </c>
      <c r="E1411" s="162" t="s">
        <v>1</v>
      </c>
      <c r="F1411" s="163" t="s">
        <v>764</v>
      </c>
      <c r="H1411" s="162" t="s">
        <v>1</v>
      </c>
      <c r="L1411" s="159"/>
      <c r="M1411" s="164"/>
      <c r="T1411" s="165"/>
      <c r="AT1411" s="162" t="s">
        <v>184</v>
      </c>
      <c r="AU1411" s="162" t="s">
        <v>95</v>
      </c>
      <c r="AV1411" s="160" t="s">
        <v>93</v>
      </c>
      <c r="AW1411" s="160" t="s">
        <v>41</v>
      </c>
      <c r="AX1411" s="160" t="s">
        <v>85</v>
      </c>
      <c r="AY1411" s="162" t="s">
        <v>173</v>
      </c>
    </row>
    <row r="1412" spans="2:51" s="167" customFormat="1">
      <c r="B1412" s="166"/>
      <c r="D1412" s="161" t="s">
        <v>184</v>
      </c>
      <c r="E1412" s="168" t="s">
        <v>1</v>
      </c>
      <c r="F1412" s="169" t="s">
        <v>1046</v>
      </c>
      <c r="H1412" s="170">
        <v>19.292999999999999</v>
      </c>
      <c r="L1412" s="166"/>
      <c r="M1412" s="171"/>
      <c r="T1412" s="172"/>
      <c r="AT1412" s="168" t="s">
        <v>184</v>
      </c>
      <c r="AU1412" s="168" t="s">
        <v>95</v>
      </c>
      <c r="AV1412" s="167" t="s">
        <v>95</v>
      </c>
      <c r="AW1412" s="167" t="s">
        <v>41</v>
      </c>
      <c r="AX1412" s="167" t="s">
        <v>85</v>
      </c>
      <c r="AY1412" s="168" t="s">
        <v>173</v>
      </c>
    </row>
    <row r="1413" spans="2:51" s="167" customFormat="1">
      <c r="B1413" s="166"/>
      <c r="D1413" s="161" t="s">
        <v>184</v>
      </c>
      <c r="E1413" s="168" t="s">
        <v>1</v>
      </c>
      <c r="F1413" s="169" t="s">
        <v>1047</v>
      </c>
      <c r="H1413" s="170">
        <v>-10.9</v>
      </c>
      <c r="L1413" s="166"/>
      <c r="M1413" s="171"/>
      <c r="T1413" s="172"/>
      <c r="AT1413" s="168" t="s">
        <v>184</v>
      </c>
      <c r="AU1413" s="168" t="s">
        <v>95</v>
      </c>
      <c r="AV1413" s="167" t="s">
        <v>95</v>
      </c>
      <c r="AW1413" s="167" t="s">
        <v>41</v>
      </c>
      <c r="AX1413" s="167" t="s">
        <v>85</v>
      </c>
      <c r="AY1413" s="168" t="s">
        <v>173</v>
      </c>
    </row>
    <row r="1414" spans="2:51" s="167" customFormat="1">
      <c r="B1414" s="166"/>
      <c r="D1414" s="161" t="s">
        <v>184</v>
      </c>
      <c r="E1414" s="168" t="s">
        <v>1</v>
      </c>
      <c r="F1414" s="169" t="s">
        <v>1035</v>
      </c>
      <c r="H1414" s="170">
        <v>-0.9</v>
      </c>
      <c r="L1414" s="166"/>
      <c r="M1414" s="171"/>
      <c r="T1414" s="172"/>
      <c r="AT1414" s="168" t="s">
        <v>184</v>
      </c>
      <c r="AU1414" s="168" t="s">
        <v>95</v>
      </c>
      <c r="AV1414" s="167" t="s">
        <v>95</v>
      </c>
      <c r="AW1414" s="167" t="s">
        <v>41</v>
      </c>
      <c r="AX1414" s="167" t="s">
        <v>85</v>
      </c>
      <c r="AY1414" s="168" t="s">
        <v>173</v>
      </c>
    </row>
    <row r="1415" spans="2:51" s="160" customFormat="1">
      <c r="B1415" s="159"/>
      <c r="D1415" s="161" t="s">
        <v>184</v>
      </c>
      <c r="E1415" s="162" t="s">
        <v>1</v>
      </c>
      <c r="F1415" s="163" t="s">
        <v>769</v>
      </c>
      <c r="H1415" s="162" t="s">
        <v>1</v>
      </c>
      <c r="L1415" s="159"/>
      <c r="M1415" s="164"/>
      <c r="T1415" s="165"/>
      <c r="AT1415" s="162" t="s">
        <v>184</v>
      </c>
      <c r="AU1415" s="162" t="s">
        <v>95</v>
      </c>
      <c r="AV1415" s="160" t="s">
        <v>93</v>
      </c>
      <c r="AW1415" s="160" t="s">
        <v>41</v>
      </c>
      <c r="AX1415" s="160" t="s">
        <v>85</v>
      </c>
      <c r="AY1415" s="162" t="s">
        <v>173</v>
      </c>
    </row>
    <row r="1416" spans="2:51" s="167" customFormat="1">
      <c r="B1416" s="166"/>
      <c r="D1416" s="161" t="s">
        <v>184</v>
      </c>
      <c r="E1416" s="168" t="s">
        <v>1</v>
      </c>
      <c r="F1416" s="169" t="s">
        <v>1048</v>
      </c>
      <c r="H1416" s="170">
        <v>11.47</v>
      </c>
      <c r="L1416" s="166"/>
      <c r="M1416" s="171"/>
      <c r="T1416" s="172"/>
      <c r="AT1416" s="168" t="s">
        <v>184</v>
      </c>
      <c r="AU1416" s="168" t="s">
        <v>95</v>
      </c>
      <c r="AV1416" s="167" t="s">
        <v>95</v>
      </c>
      <c r="AW1416" s="167" t="s">
        <v>41</v>
      </c>
      <c r="AX1416" s="167" t="s">
        <v>85</v>
      </c>
      <c r="AY1416" s="168" t="s">
        <v>173</v>
      </c>
    </row>
    <row r="1417" spans="2:51" s="167" customFormat="1">
      <c r="B1417" s="166"/>
      <c r="D1417" s="161" t="s">
        <v>184</v>
      </c>
      <c r="E1417" s="168" t="s">
        <v>1</v>
      </c>
      <c r="F1417" s="169" t="s">
        <v>1045</v>
      </c>
      <c r="H1417" s="170">
        <v>-2.36</v>
      </c>
      <c r="L1417" s="166"/>
      <c r="M1417" s="171"/>
      <c r="T1417" s="172"/>
      <c r="AT1417" s="168" t="s">
        <v>184</v>
      </c>
      <c r="AU1417" s="168" t="s">
        <v>95</v>
      </c>
      <c r="AV1417" s="167" t="s">
        <v>95</v>
      </c>
      <c r="AW1417" s="167" t="s">
        <v>41</v>
      </c>
      <c r="AX1417" s="167" t="s">
        <v>85</v>
      </c>
      <c r="AY1417" s="168" t="s">
        <v>173</v>
      </c>
    </row>
    <row r="1418" spans="2:51" s="160" customFormat="1">
      <c r="B1418" s="159"/>
      <c r="D1418" s="161" t="s">
        <v>184</v>
      </c>
      <c r="E1418" s="162" t="s">
        <v>1</v>
      </c>
      <c r="F1418" s="163" t="s">
        <v>1049</v>
      </c>
      <c r="H1418" s="162" t="s">
        <v>1</v>
      </c>
      <c r="L1418" s="159"/>
      <c r="M1418" s="164"/>
      <c r="T1418" s="165"/>
      <c r="AT1418" s="162" t="s">
        <v>184</v>
      </c>
      <c r="AU1418" s="162" t="s">
        <v>95</v>
      </c>
      <c r="AV1418" s="160" t="s">
        <v>93</v>
      </c>
      <c r="AW1418" s="160" t="s">
        <v>41</v>
      </c>
      <c r="AX1418" s="160" t="s">
        <v>85</v>
      </c>
      <c r="AY1418" s="162" t="s">
        <v>173</v>
      </c>
    </row>
    <row r="1419" spans="2:51" s="167" customFormat="1">
      <c r="B1419" s="166"/>
      <c r="D1419" s="161" t="s">
        <v>184</v>
      </c>
      <c r="E1419" s="168" t="s">
        <v>1</v>
      </c>
      <c r="F1419" s="169" t="s">
        <v>1050</v>
      </c>
      <c r="H1419" s="170">
        <v>53.628</v>
      </c>
      <c r="L1419" s="166"/>
      <c r="M1419" s="171"/>
      <c r="T1419" s="172"/>
      <c r="AT1419" s="168" t="s">
        <v>184</v>
      </c>
      <c r="AU1419" s="168" t="s">
        <v>95</v>
      </c>
      <c r="AV1419" s="167" t="s">
        <v>95</v>
      </c>
      <c r="AW1419" s="167" t="s">
        <v>41</v>
      </c>
      <c r="AX1419" s="167" t="s">
        <v>85</v>
      </c>
      <c r="AY1419" s="168" t="s">
        <v>173</v>
      </c>
    </row>
    <row r="1420" spans="2:51" s="167" customFormat="1">
      <c r="B1420" s="166"/>
      <c r="D1420" s="161" t="s">
        <v>184</v>
      </c>
      <c r="E1420" s="168" t="s">
        <v>1</v>
      </c>
      <c r="F1420" s="169" t="s">
        <v>1051</v>
      </c>
      <c r="H1420" s="170">
        <v>-1.9350000000000001</v>
      </c>
      <c r="L1420" s="166"/>
      <c r="M1420" s="171"/>
      <c r="T1420" s="172"/>
      <c r="AT1420" s="168" t="s">
        <v>184</v>
      </c>
      <c r="AU1420" s="168" t="s">
        <v>95</v>
      </c>
      <c r="AV1420" s="167" t="s">
        <v>95</v>
      </c>
      <c r="AW1420" s="167" t="s">
        <v>41</v>
      </c>
      <c r="AX1420" s="167" t="s">
        <v>85</v>
      </c>
      <c r="AY1420" s="168" t="s">
        <v>173</v>
      </c>
    </row>
    <row r="1421" spans="2:51" s="167" customFormat="1">
      <c r="B1421" s="166"/>
      <c r="D1421" s="161" t="s">
        <v>184</v>
      </c>
      <c r="E1421" s="168" t="s">
        <v>1</v>
      </c>
      <c r="F1421" s="169" t="s">
        <v>1052</v>
      </c>
      <c r="H1421" s="170">
        <v>-1.962</v>
      </c>
      <c r="L1421" s="166"/>
      <c r="M1421" s="171"/>
      <c r="T1421" s="172"/>
      <c r="AT1421" s="168" t="s">
        <v>184</v>
      </c>
      <c r="AU1421" s="168" t="s">
        <v>95</v>
      </c>
      <c r="AV1421" s="167" t="s">
        <v>95</v>
      </c>
      <c r="AW1421" s="167" t="s">
        <v>41</v>
      </c>
      <c r="AX1421" s="167" t="s">
        <v>85</v>
      </c>
      <c r="AY1421" s="168" t="s">
        <v>173</v>
      </c>
    </row>
    <row r="1422" spans="2:51" s="167" customFormat="1">
      <c r="B1422" s="166"/>
      <c r="D1422" s="161" t="s">
        <v>184</v>
      </c>
      <c r="E1422" s="168" t="s">
        <v>1</v>
      </c>
      <c r="F1422" s="169" t="s">
        <v>1053</v>
      </c>
      <c r="H1422" s="170">
        <v>-2.258</v>
      </c>
      <c r="L1422" s="166"/>
      <c r="M1422" s="171"/>
      <c r="T1422" s="172"/>
      <c r="AT1422" s="168" t="s">
        <v>184</v>
      </c>
      <c r="AU1422" s="168" t="s">
        <v>95</v>
      </c>
      <c r="AV1422" s="167" t="s">
        <v>95</v>
      </c>
      <c r="AW1422" s="167" t="s">
        <v>41</v>
      </c>
      <c r="AX1422" s="167" t="s">
        <v>85</v>
      </c>
      <c r="AY1422" s="168" t="s">
        <v>173</v>
      </c>
    </row>
    <row r="1423" spans="2:51" s="167" customFormat="1">
      <c r="B1423" s="166"/>
      <c r="D1423" s="161" t="s">
        <v>184</v>
      </c>
      <c r="E1423" s="168" t="s">
        <v>1</v>
      </c>
      <c r="F1423" s="169" t="s">
        <v>1054</v>
      </c>
      <c r="H1423" s="170">
        <v>-8.3369999999999997</v>
      </c>
      <c r="L1423" s="166"/>
      <c r="M1423" s="171"/>
      <c r="T1423" s="172"/>
      <c r="AT1423" s="168" t="s">
        <v>184</v>
      </c>
      <c r="AU1423" s="168" t="s">
        <v>95</v>
      </c>
      <c r="AV1423" s="167" t="s">
        <v>95</v>
      </c>
      <c r="AW1423" s="167" t="s">
        <v>41</v>
      </c>
      <c r="AX1423" s="167" t="s">
        <v>85</v>
      </c>
      <c r="AY1423" s="168" t="s">
        <v>173</v>
      </c>
    </row>
    <row r="1424" spans="2:51" s="167" customFormat="1">
      <c r="B1424" s="166"/>
      <c r="D1424" s="161" t="s">
        <v>184</v>
      </c>
      <c r="E1424" s="168" t="s">
        <v>1</v>
      </c>
      <c r="F1424" s="169" t="s">
        <v>1055</v>
      </c>
      <c r="H1424" s="170">
        <v>-6.1950000000000003</v>
      </c>
      <c r="L1424" s="166"/>
      <c r="M1424" s="171"/>
      <c r="T1424" s="172"/>
      <c r="AT1424" s="168" t="s">
        <v>184</v>
      </c>
      <c r="AU1424" s="168" t="s">
        <v>95</v>
      </c>
      <c r="AV1424" s="167" t="s">
        <v>95</v>
      </c>
      <c r="AW1424" s="167" t="s">
        <v>41</v>
      </c>
      <c r="AX1424" s="167" t="s">
        <v>85</v>
      </c>
      <c r="AY1424" s="168" t="s">
        <v>173</v>
      </c>
    </row>
    <row r="1425" spans="2:51" s="167" customFormat="1">
      <c r="B1425" s="166"/>
      <c r="D1425" s="161" t="s">
        <v>184</v>
      </c>
      <c r="E1425" s="168" t="s">
        <v>1</v>
      </c>
      <c r="F1425" s="169" t="s">
        <v>1056</v>
      </c>
      <c r="H1425" s="170">
        <v>-2.1800000000000002</v>
      </c>
      <c r="L1425" s="166"/>
      <c r="M1425" s="171"/>
      <c r="T1425" s="172"/>
      <c r="AT1425" s="168" t="s">
        <v>184</v>
      </c>
      <c r="AU1425" s="168" t="s">
        <v>95</v>
      </c>
      <c r="AV1425" s="167" t="s">
        <v>95</v>
      </c>
      <c r="AW1425" s="167" t="s">
        <v>41</v>
      </c>
      <c r="AX1425" s="167" t="s">
        <v>85</v>
      </c>
      <c r="AY1425" s="168" t="s">
        <v>173</v>
      </c>
    </row>
    <row r="1426" spans="2:51" s="167" customFormat="1">
      <c r="B1426" s="166"/>
      <c r="D1426" s="161" t="s">
        <v>184</v>
      </c>
      <c r="E1426" s="168" t="s">
        <v>1</v>
      </c>
      <c r="F1426" s="169" t="s">
        <v>1057</v>
      </c>
      <c r="H1426" s="170">
        <v>-2.2999999999999998</v>
      </c>
      <c r="L1426" s="166"/>
      <c r="M1426" s="171"/>
      <c r="T1426" s="172"/>
      <c r="AT1426" s="168" t="s">
        <v>184</v>
      </c>
      <c r="AU1426" s="168" t="s">
        <v>95</v>
      </c>
      <c r="AV1426" s="167" t="s">
        <v>95</v>
      </c>
      <c r="AW1426" s="167" t="s">
        <v>41</v>
      </c>
      <c r="AX1426" s="167" t="s">
        <v>85</v>
      </c>
      <c r="AY1426" s="168" t="s">
        <v>173</v>
      </c>
    </row>
    <row r="1427" spans="2:51" s="167" customFormat="1">
      <c r="B1427" s="166"/>
      <c r="D1427" s="161" t="s">
        <v>184</v>
      </c>
      <c r="E1427" s="168" t="s">
        <v>1</v>
      </c>
      <c r="F1427" s="169" t="s">
        <v>1058</v>
      </c>
      <c r="H1427" s="170">
        <v>-1.38</v>
      </c>
      <c r="L1427" s="166"/>
      <c r="M1427" s="171"/>
      <c r="T1427" s="172"/>
      <c r="AT1427" s="168" t="s">
        <v>184</v>
      </c>
      <c r="AU1427" s="168" t="s">
        <v>95</v>
      </c>
      <c r="AV1427" s="167" t="s">
        <v>95</v>
      </c>
      <c r="AW1427" s="167" t="s">
        <v>41</v>
      </c>
      <c r="AX1427" s="167" t="s">
        <v>85</v>
      </c>
      <c r="AY1427" s="168" t="s">
        <v>173</v>
      </c>
    </row>
    <row r="1428" spans="2:51" s="167" customFormat="1">
      <c r="B1428" s="166"/>
      <c r="D1428" s="161" t="s">
        <v>184</v>
      </c>
      <c r="E1428" s="168" t="s">
        <v>1</v>
      </c>
      <c r="F1428" s="169" t="s">
        <v>1059</v>
      </c>
      <c r="H1428" s="170">
        <v>-1.2</v>
      </c>
      <c r="L1428" s="166"/>
      <c r="M1428" s="171"/>
      <c r="T1428" s="172"/>
      <c r="AT1428" s="168" t="s">
        <v>184</v>
      </c>
      <c r="AU1428" s="168" t="s">
        <v>95</v>
      </c>
      <c r="AV1428" s="167" t="s">
        <v>95</v>
      </c>
      <c r="AW1428" s="167" t="s">
        <v>41</v>
      </c>
      <c r="AX1428" s="167" t="s">
        <v>85</v>
      </c>
      <c r="AY1428" s="168" t="s">
        <v>173</v>
      </c>
    </row>
    <row r="1429" spans="2:51" s="167" customFormat="1">
      <c r="B1429" s="166"/>
      <c r="D1429" s="161" t="s">
        <v>184</v>
      </c>
      <c r="E1429" s="168" t="s">
        <v>1</v>
      </c>
      <c r="F1429" s="169" t="s">
        <v>1060</v>
      </c>
      <c r="H1429" s="170">
        <v>-1.35</v>
      </c>
      <c r="L1429" s="166"/>
      <c r="M1429" s="171"/>
      <c r="T1429" s="172"/>
      <c r="AT1429" s="168" t="s">
        <v>184</v>
      </c>
      <c r="AU1429" s="168" t="s">
        <v>95</v>
      </c>
      <c r="AV1429" s="167" t="s">
        <v>95</v>
      </c>
      <c r="AW1429" s="167" t="s">
        <v>41</v>
      </c>
      <c r="AX1429" s="167" t="s">
        <v>85</v>
      </c>
      <c r="AY1429" s="168" t="s">
        <v>173</v>
      </c>
    </row>
    <row r="1430" spans="2:51" s="167" customFormat="1">
      <c r="B1430" s="166"/>
      <c r="D1430" s="161" t="s">
        <v>184</v>
      </c>
      <c r="E1430" s="168" t="s">
        <v>1</v>
      </c>
      <c r="F1430" s="169" t="s">
        <v>1061</v>
      </c>
      <c r="H1430" s="170">
        <v>-5.55</v>
      </c>
      <c r="L1430" s="166"/>
      <c r="M1430" s="171"/>
      <c r="T1430" s="172"/>
      <c r="AT1430" s="168" t="s">
        <v>184</v>
      </c>
      <c r="AU1430" s="168" t="s">
        <v>95</v>
      </c>
      <c r="AV1430" s="167" t="s">
        <v>95</v>
      </c>
      <c r="AW1430" s="167" t="s">
        <v>41</v>
      </c>
      <c r="AX1430" s="167" t="s">
        <v>85</v>
      </c>
      <c r="AY1430" s="168" t="s">
        <v>173</v>
      </c>
    </row>
    <row r="1431" spans="2:51" s="167" customFormat="1">
      <c r="B1431" s="166"/>
      <c r="D1431" s="161" t="s">
        <v>184</v>
      </c>
      <c r="E1431" s="168" t="s">
        <v>1</v>
      </c>
      <c r="F1431" s="169" t="s">
        <v>1062</v>
      </c>
      <c r="H1431" s="170">
        <v>25.747</v>
      </c>
      <c r="L1431" s="166"/>
      <c r="M1431" s="171"/>
      <c r="T1431" s="172"/>
      <c r="AT1431" s="168" t="s">
        <v>184</v>
      </c>
      <c r="AU1431" s="168" t="s">
        <v>95</v>
      </c>
      <c r="AV1431" s="167" t="s">
        <v>95</v>
      </c>
      <c r="AW1431" s="167" t="s">
        <v>41</v>
      </c>
      <c r="AX1431" s="167" t="s">
        <v>85</v>
      </c>
      <c r="AY1431" s="168" t="s">
        <v>173</v>
      </c>
    </row>
    <row r="1432" spans="2:51" s="167" customFormat="1">
      <c r="B1432" s="166"/>
      <c r="D1432" s="161" t="s">
        <v>184</v>
      </c>
      <c r="E1432" s="168" t="s">
        <v>1</v>
      </c>
      <c r="F1432" s="169" t="s">
        <v>1056</v>
      </c>
      <c r="H1432" s="170">
        <v>-2.1800000000000002</v>
      </c>
      <c r="L1432" s="166"/>
      <c r="M1432" s="171"/>
      <c r="T1432" s="172"/>
      <c r="AT1432" s="168" t="s">
        <v>184</v>
      </c>
      <c r="AU1432" s="168" t="s">
        <v>95</v>
      </c>
      <c r="AV1432" s="167" t="s">
        <v>95</v>
      </c>
      <c r="AW1432" s="167" t="s">
        <v>41</v>
      </c>
      <c r="AX1432" s="167" t="s">
        <v>85</v>
      </c>
      <c r="AY1432" s="168" t="s">
        <v>173</v>
      </c>
    </row>
    <row r="1433" spans="2:51" s="167" customFormat="1">
      <c r="B1433" s="166"/>
      <c r="D1433" s="161" t="s">
        <v>184</v>
      </c>
      <c r="E1433" s="168" t="s">
        <v>1</v>
      </c>
      <c r="F1433" s="169" t="s">
        <v>1063</v>
      </c>
      <c r="H1433" s="170">
        <v>-6.3630000000000004</v>
      </c>
      <c r="L1433" s="166"/>
      <c r="M1433" s="171"/>
      <c r="T1433" s="172"/>
      <c r="AT1433" s="168" t="s">
        <v>184</v>
      </c>
      <c r="AU1433" s="168" t="s">
        <v>95</v>
      </c>
      <c r="AV1433" s="167" t="s">
        <v>95</v>
      </c>
      <c r="AW1433" s="167" t="s">
        <v>41</v>
      </c>
      <c r="AX1433" s="167" t="s">
        <v>85</v>
      </c>
      <c r="AY1433" s="168" t="s">
        <v>173</v>
      </c>
    </row>
    <row r="1434" spans="2:51" s="167" customFormat="1">
      <c r="B1434" s="166"/>
      <c r="D1434" s="161" t="s">
        <v>184</v>
      </c>
      <c r="E1434" s="168" t="s">
        <v>1</v>
      </c>
      <c r="F1434" s="169" t="s">
        <v>546</v>
      </c>
      <c r="H1434" s="170">
        <v>-1.68</v>
      </c>
      <c r="L1434" s="166"/>
      <c r="M1434" s="171"/>
      <c r="T1434" s="172"/>
      <c r="AT1434" s="168" t="s">
        <v>184</v>
      </c>
      <c r="AU1434" s="168" t="s">
        <v>95</v>
      </c>
      <c r="AV1434" s="167" t="s">
        <v>95</v>
      </c>
      <c r="AW1434" s="167" t="s">
        <v>41</v>
      </c>
      <c r="AX1434" s="167" t="s">
        <v>85</v>
      </c>
      <c r="AY1434" s="168" t="s">
        <v>173</v>
      </c>
    </row>
    <row r="1435" spans="2:51" s="160" customFormat="1">
      <c r="B1435" s="159"/>
      <c r="D1435" s="161" t="s">
        <v>184</v>
      </c>
      <c r="E1435" s="162" t="s">
        <v>1</v>
      </c>
      <c r="F1435" s="163" t="s">
        <v>778</v>
      </c>
      <c r="H1435" s="162" t="s">
        <v>1</v>
      </c>
      <c r="L1435" s="159"/>
      <c r="M1435" s="164"/>
      <c r="T1435" s="165"/>
      <c r="AT1435" s="162" t="s">
        <v>184</v>
      </c>
      <c r="AU1435" s="162" t="s">
        <v>95</v>
      </c>
      <c r="AV1435" s="160" t="s">
        <v>93</v>
      </c>
      <c r="AW1435" s="160" t="s">
        <v>41</v>
      </c>
      <c r="AX1435" s="160" t="s">
        <v>85</v>
      </c>
      <c r="AY1435" s="162" t="s">
        <v>173</v>
      </c>
    </row>
    <row r="1436" spans="2:51" s="167" customFormat="1">
      <c r="B1436" s="166"/>
      <c r="D1436" s="161" t="s">
        <v>184</v>
      </c>
      <c r="E1436" s="168" t="s">
        <v>1</v>
      </c>
      <c r="F1436" s="169" t="s">
        <v>1064</v>
      </c>
      <c r="H1436" s="170">
        <v>13.175000000000001</v>
      </c>
      <c r="L1436" s="166"/>
      <c r="M1436" s="171"/>
      <c r="T1436" s="172"/>
      <c r="AT1436" s="168" t="s">
        <v>184</v>
      </c>
      <c r="AU1436" s="168" t="s">
        <v>95</v>
      </c>
      <c r="AV1436" s="167" t="s">
        <v>95</v>
      </c>
      <c r="AW1436" s="167" t="s">
        <v>41</v>
      </c>
      <c r="AX1436" s="167" t="s">
        <v>85</v>
      </c>
      <c r="AY1436" s="168" t="s">
        <v>173</v>
      </c>
    </row>
    <row r="1437" spans="2:51" s="167" customFormat="1">
      <c r="B1437" s="166"/>
      <c r="D1437" s="161" t="s">
        <v>184</v>
      </c>
      <c r="E1437" s="168" t="s">
        <v>1</v>
      </c>
      <c r="F1437" s="169" t="s">
        <v>1065</v>
      </c>
      <c r="H1437" s="170">
        <v>-1.8360000000000001</v>
      </c>
      <c r="L1437" s="166"/>
      <c r="M1437" s="171"/>
      <c r="T1437" s="172"/>
      <c r="AT1437" s="168" t="s">
        <v>184</v>
      </c>
      <c r="AU1437" s="168" t="s">
        <v>95</v>
      </c>
      <c r="AV1437" s="167" t="s">
        <v>95</v>
      </c>
      <c r="AW1437" s="167" t="s">
        <v>41</v>
      </c>
      <c r="AX1437" s="167" t="s">
        <v>85</v>
      </c>
      <c r="AY1437" s="168" t="s">
        <v>173</v>
      </c>
    </row>
    <row r="1438" spans="2:51" s="167" customFormat="1">
      <c r="B1438" s="166"/>
      <c r="D1438" s="161" t="s">
        <v>184</v>
      </c>
      <c r="E1438" s="168" t="s">
        <v>1</v>
      </c>
      <c r="F1438" s="169" t="s">
        <v>1066</v>
      </c>
      <c r="H1438" s="170">
        <v>-1.5840000000000001</v>
      </c>
      <c r="L1438" s="166"/>
      <c r="M1438" s="171"/>
      <c r="T1438" s="172"/>
      <c r="AT1438" s="168" t="s">
        <v>184</v>
      </c>
      <c r="AU1438" s="168" t="s">
        <v>95</v>
      </c>
      <c r="AV1438" s="167" t="s">
        <v>95</v>
      </c>
      <c r="AW1438" s="167" t="s">
        <v>41</v>
      </c>
      <c r="AX1438" s="167" t="s">
        <v>85</v>
      </c>
      <c r="AY1438" s="168" t="s">
        <v>173</v>
      </c>
    </row>
    <row r="1439" spans="2:51" s="160" customFormat="1">
      <c r="B1439" s="159"/>
      <c r="D1439" s="161" t="s">
        <v>184</v>
      </c>
      <c r="E1439" s="162" t="s">
        <v>1</v>
      </c>
      <c r="F1439" s="163" t="s">
        <v>785</v>
      </c>
      <c r="H1439" s="162" t="s">
        <v>1</v>
      </c>
      <c r="L1439" s="159"/>
      <c r="M1439" s="164"/>
      <c r="T1439" s="165"/>
      <c r="AT1439" s="162" t="s">
        <v>184</v>
      </c>
      <c r="AU1439" s="162" t="s">
        <v>95</v>
      </c>
      <c r="AV1439" s="160" t="s">
        <v>93</v>
      </c>
      <c r="AW1439" s="160" t="s">
        <v>41</v>
      </c>
      <c r="AX1439" s="160" t="s">
        <v>85</v>
      </c>
      <c r="AY1439" s="162" t="s">
        <v>173</v>
      </c>
    </row>
    <row r="1440" spans="2:51" s="167" customFormat="1">
      <c r="B1440" s="166"/>
      <c r="D1440" s="161" t="s">
        <v>184</v>
      </c>
      <c r="E1440" s="168" t="s">
        <v>1</v>
      </c>
      <c r="F1440" s="169" t="s">
        <v>1067</v>
      </c>
      <c r="H1440" s="170">
        <v>13.95</v>
      </c>
      <c r="L1440" s="166"/>
      <c r="M1440" s="171"/>
      <c r="T1440" s="172"/>
      <c r="AT1440" s="168" t="s">
        <v>184</v>
      </c>
      <c r="AU1440" s="168" t="s">
        <v>95</v>
      </c>
      <c r="AV1440" s="167" t="s">
        <v>95</v>
      </c>
      <c r="AW1440" s="167" t="s">
        <v>41</v>
      </c>
      <c r="AX1440" s="167" t="s">
        <v>85</v>
      </c>
      <c r="AY1440" s="168" t="s">
        <v>173</v>
      </c>
    </row>
    <row r="1441" spans="2:51" s="167" customFormat="1">
      <c r="B1441" s="166"/>
      <c r="D1441" s="161" t="s">
        <v>184</v>
      </c>
      <c r="E1441" s="168" t="s">
        <v>1</v>
      </c>
      <c r="F1441" s="169" t="s">
        <v>1068</v>
      </c>
      <c r="H1441" s="170">
        <v>-3.1680000000000001</v>
      </c>
      <c r="L1441" s="166"/>
      <c r="M1441" s="171"/>
      <c r="T1441" s="172"/>
      <c r="AT1441" s="168" t="s">
        <v>184</v>
      </c>
      <c r="AU1441" s="168" t="s">
        <v>95</v>
      </c>
      <c r="AV1441" s="167" t="s">
        <v>95</v>
      </c>
      <c r="AW1441" s="167" t="s">
        <v>41</v>
      </c>
      <c r="AX1441" s="167" t="s">
        <v>85</v>
      </c>
      <c r="AY1441" s="168" t="s">
        <v>173</v>
      </c>
    </row>
    <row r="1442" spans="2:51" s="167" customFormat="1">
      <c r="B1442" s="166"/>
      <c r="D1442" s="161" t="s">
        <v>184</v>
      </c>
      <c r="E1442" s="168" t="s">
        <v>1</v>
      </c>
      <c r="F1442" s="169" t="s">
        <v>1069</v>
      </c>
      <c r="H1442" s="170">
        <v>-1.9890000000000001</v>
      </c>
      <c r="L1442" s="166"/>
      <c r="M1442" s="171"/>
      <c r="T1442" s="172"/>
      <c r="AT1442" s="168" t="s">
        <v>184</v>
      </c>
      <c r="AU1442" s="168" t="s">
        <v>95</v>
      </c>
      <c r="AV1442" s="167" t="s">
        <v>95</v>
      </c>
      <c r="AW1442" s="167" t="s">
        <v>41</v>
      </c>
      <c r="AX1442" s="167" t="s">
        <v>85</v>
      </c>
      <c r="AY1442" s="168" t="s">
        <v>173</v>
      </c>
    </row>
    <row r="1443" spans="2:51" s="167" customFormat="1">
      <c r="B1443" s="166"/>
      <c r="D1443" s="161" t="s">
        <v>184</v>
      </c>
      <c r="E1443" s="168" t="s">
        <v>1</v>
      </c>
      <c r="F1443" s="169" t="s">
        <v>1070</v>
      </c>
      <c r="H1443" s="170">
        <v>-1.2</v>
      </c>
      <c r="L1443" s="166"/>
      <c r="M1443" s="171"/>
      <c r="T1443" s="172"/>
      <c r="AT1443" s="168" t="s">
        <v>184</v>
      </c>
      <c r="AU1443" s="168" t="s">
        <v>95</v>
      </c>
      <c r="AV1443" s="167" t="s">
        <v>95</v>
      </c>
      <c r="AW1443" s="167" t="s">
        <v>41</v>
      </c>
      <c r="AX1443" s="167" t="s">
        <v>85</v>
      </c>
      <c r="AY1443" s="168" t="s">
        <v>173</v>
      </c>
    </row>
    <row r="1444" spans="2:51" s="160" customFormat="1">
      <c r="B1444" s="159"/>
      <c r="D1444" s="161" t="s">
        <v>184</v>
      </c>
      <c r="E1444" s="162" t="s">
        <v>1</v>
      </c>
      <c r="F1444" s="163" t="s">
        <v>790</v>
      </c>
      <c r="H1444" s="162" t="s">
        <v>1</v>
      </c>
      <c r="L1444" s="159"/>
      <c r="M1444" s="164"/>
      <c r="T1444" s="165"/>
      <c r="AT1444" s="162" t="s">
        <v>184</v>
      </c>
      <c r="AU1444" s="162" t="s">
        <v>95</v>
      </c>
      <c r="AV1444" s="160" t="s">
        <v>93</v>
      </c>
      <c r="AW1444" s="160" t="s">
        <v>41</v>
      </c>
      <c r="AX1444" s="160" t="s">
        <v>85</v>
      </c>
      <c r="AY1444" s="162" t="s">
        <v>173</v>
      </c>
    </row>
    <row r="1445" spans="2:51" s="167" customFormat="1">
      <c r="B1445" s="166"/>
      <c r="D1445" s="161" t="s">
        <v>184</v>
      </c>
      <c r="E1445" s="168" t="s">
        <v>1</v>
      </c>
      <c r="F1445" s="169" t="s">
        <v>1071</v>
      </c>
      <c r="H1445" s="170">
        <v>21.468</v>
      </c>
      <c r="L1445" s="166"/>
      <c r="M1445" s="171"/>
      <c r="T1445" s="172"/>
      <c r="AT1445" s="168" t="s">
        <v>184</v>
      </c>
      <c r="AU1445" s="168" t="s">
        <v>95</v>
      </c>
      <c r="AV1445" s="167" t="s">
        <v>95</v>
      </c>
      <c r="AW1445" s="167" t="s">
        <v>41</v>
      </c>
      <c r="AX1445" s="167" t="s">
        <v>85</v>
      </c>
      <c r="AY1445" s="168" t="s">
        <v>173</v>
      </c>
    </row>
    <row r="1446" spans="2:51" s="167" customFormat="1">
      <c r="B1446" s="166"/>
      <c r="D1446" s="161" t="s">
        <v>184</v>
      </c>
      <c r="E1446" s="168" t="s">
        <v>1</v>
      </c>
      <c r="F1446" s="169" t="s">
        <v>1072</v>
      </c>
      <c r="H1446" s="170">
        <v>-13.85</v>
      </c>
      <c r="L1446" s="166"/>
      <c r="M1446" s="171"/>
      <c r="T1446" s="172"/>
      <c r="AT1446" s="168" t="s">
        <v>184</v>
      </c>
      <c r="AU1446" s="168" t="s">
        <v>95</v>
      </c>
      <c r="AV1446" s="167" t="s">
        <v>95</v>
      </c>
      <c r="AW1446" s="167" t="s">
        <v>41</v>
      </c>
      <c r="AX1446" s="167" t="s">
        <v>85</v>
      </c>
      <c r="AY1446" s="168" t="s">
        <v>173</v>
      </c>
    </row>
    <row r="1447" spans="2:51" s="160" customFormat="1">
      <c r="B1447" s="159"/>
      <c r="D1447" s="161" t="s">
        <v>184</v>
      </c>
      <c r="E1447" s="162" t="s">
        <v>1</v>
      </c>
      <c r="F1447" s="163" t="s">
        <v>791</v>
      </c>
      <c r="H1447" s="162" t="s">
        <v>1</v>
      </c>
      <c r="L1447" s="159"/>
      <c r="M1447" s="164"/>
      <c r="T1447" s="165"/>
      <c r="AT1447" s="162" t="s">
        <v>184</v>
      </c>
      <c r="AU1447" s="162" t="s">
        <v>95</v>
      </c>
      <c r="AV1447" s="160" t="s">
        <v>93</v>
      </c>
      <c r="AW1447" s="160" t="s">
        <v>41</v>
      </c>
      <c r="AX1447" s="160" t="s">
        <v>85</v>
      </c>
      <c r="AY1447" s="162" t="s">
        <v>173</v>
      </c>
    </row>
    <row r="1448" spans="2:51" s="167" customFormat="1">
      <c r="B1448" s="166"/>
      <c r="D1448" s="161" t="s">
        <v>184</v>
      </c>
      <c r="E1448" s="168" t="s">
        <v>1</v>
      </c>
      <c r="F1448" s="169" t="s">
        <v>1073</v>
      </c>
      <c r="H1448" s="170">
        <v>42.78</v>
      </c>
      <c r="L1448" s="166"/>
      <c r="M1448" s="171"/>
      <c r="T1448" s="172"/>
      <c r="AT1448" s="168" t="s">
        <v>184</v>
      </c>
      <c r="AU1448" s="168" t="s">
        <v>95</v>
      </c>
      <c r="AV1448" s="167" t="s">
        <v>95</v>
      </c>
      <c r="AW1448" s="167" t="s">
        <v>41</v>
      </c>
      <c r="AX1448" s="167" t="s">
        <v>85</v>
      </c>
      <c r="AY1448" s="168" t="s">
        <v>173</v>
      </c>
    </row>
    <row r="1449" spans="2:51" s="167" customFormat="1">
      <c r="B1449" s="166"/>
      <c r="D1449" s="161" t="s">
        <v>184</v>
      </c>
      <c r="E1449" s="168" t="s">
        <v>1</v>
      </c>
      <c r="F1449" s="169" t="s">
        <v>1065</v>
      </c>
      <c r="H1449" s="170">
        <v>-1.8360000000000001</v>
      </c>
      <c r="L1449" s="166"/>
      <c r="M1449" s="171"/>
      <c r="T1449" s="172"/>
      <c r="AT1449" s="168" t="s">
        <v>184</v>
      </c>
      <c r="AU1449" s="168" t="s">
        <v>95</v>
      </c>
      <c r="AV1449" s="167" t="s">
        <v>95</v>
      </c>
      <c r="AW1449" s="167" t="s">
        <v>41</v>
      </c>
      <c r="AX1449" s="167" t="s">
        <v>85</v>
      </c>
      <c r="AY1449" s="168" t="s">
        <v>173</v>
      </c>
    </row>
    <row r="1450" spans="2:51" s="167" customFormat="1">
      <c r="B1450" s="166"/>
      <c r="D1450" s="161" t="s">
        <v>184</v>
      </c>
      <c r="E1450" s="168" t="s">
        <v>1</v>
      </c>
      <c r="F1450" s="169" t="s">
        <v>541</v>
      </c>
      <c r="H1450" s="170">
        <v>-1.3859999999999999</v>
      </c>
      <c r="L1450" s="166"/>
      <c r="M1450" s="171"/>
      <c r="T1450" s="172"/>
      <c r="AT1450" s="168" t="s">
        <v>184</v>
      </c>
      <c r="AU1450" s="168" t="s">
        <v>95</v>
      </c>
      <c r="AV1450" s="167" t="s">
        <v>95</v>
      </c>
      <c r="AW1450" s="167" t="s">
        <v>41</v>
      </c>
      <c r="AX1450" s="167" t="s">
        <v>85</v>
      </c>
      <c r="AY1450" s="168" t="s">
        <v>173</v>
      </c>
    </row>
    <row r="1451" spans="2:51" s="167" customFormat="1">
      <c r="B1451" s="166"/>
      <c r="D1451" s="161" t="s">
        <v>184</v>
      </c>
      <c r="E1451" s="168" t="s">
        <v>1</v>
      </c>
      <c r="F1451" s="169" t="s">
        <v>1066</v>
      </c>
      <c r="H1451" s="170">
        <v>-1.5840000000000001</v>
      </c>
      <c r="L1451" s="166"/>
      <c r="M1451" s="171"/>
      <c r="T1451" s="172"/>
      <c r="AT1451" s="168" t="s">
        <v>184</v>
      </c>
      <c r="AU1451" s="168" t="s">
        <v>95</v>
      </c>
      <c r="AV1451" s="167" t="s">
        <v>95</v>
      </c>
      <c r="AW1451" s="167" t="s">
        <v>41</v>
      </c>
      <c r="AX1451" s="167" t="s">
        <v>85</v>
      </c>
      <c r="AY1451" s="168" t="s">
        <v>173</v>
      </c>
    </row>
    <row r="1452" spans="2:51" s="167" customFormat="1">
      <c r="B1452" s="166"/>
      <c r="D1452" s="161" t="s">
        <v>184</v>
      </c>
      <c r="E1452" s="168" t="s">
        <v>1</v>
      </c>
      <c r="F1452" s="169" t="s">
        <v>1069</v>
      </c>
      <c r="H1452" s="170">
        <v>-1.9890000000000001</v>
      </c>
      <c r="L1452" s="166"/>
      <c r="M1452" s="171"/>
      <c r="T1452" s="172"/>
      <c r="AT1452" s="168" t="s">
        <v>184</v>
      </c>
      <c r="AU1452" s="168" t="s">
        <v>95</v>
      </c>
      <c r="AV1452" s="167" t="s">
        <v>95</v>
      </c>
      <c r="AW1452" s="167" t="s">
        <v>41</v>
      </c>
      <c r="AX1452" s="167" t="s">
        <v>85</v>
      </c>
      <c r="AY1452" s="168" t="s">
        <v>173</v>
      </c>
    </row>
    <row r="1453" spans="2:51" s="160" customFormat="1">
      <c r="B1453" s="159"/>
      <c r="D1453" s="161" t="s">
        <v>184</v>
      </c>
      <c r="E1453" s="162" t="s">
        <v>1</v>
      </c>
      <c r="F1453" s="163" t="s">
        <v>793</v>
      </c>
      <c r="H1453" s="162" t="s">
        <v>1</v>
      </c>
      <c r="L1453" s="159"/>
      <c r="M1453" s="164"/>
      <c r="T1453" s="165"/>
      <c r="AT1453" s="162" t="s">
        <v>184</v>
      </c>
      <c r="AU1453" s="162" t="s">
        <v>95</v>
      </c>
      <c r="AV1453" s="160" t="s">
        <v>93</v>
      </c>
      <c r="AW1453" s="160" t="s">
        <v>41</v>
      </c>
      <c r="AX1453" s="160" t="s">
        <v>85</v>
      </c>
      <c r="AY1453" s="162" t="s">
        <v>173</v>
      </c>
    </row>
    <row r="1454" spans="2:51" s="167" customFormat="1">
      <c r="B1454" s="166"/>
      <c r="D1454" s="161" t="s">
        <v>184</v>
      </c>
      <c r="E1454" s="168" t="s">
        <v>1</v>
      </c>
      <c r="F1454" s="169" t="s">
        <v>1074</v>
      </c>
      <c r="H1454" s="170">
        <v>49.228000000000002</v>
      </c>
      <c r="L1454" s="166"/>
      <c r="M1454" s="171"/>
      <c r="T1454" s="172"/>
      <c r="AT1454" s="168" t="s">
        <v>184</v>
      </c>
      <c r="AU1454" s="168" t="s">
        <v>95</v>
      </c>
      <c r="AV1454" s="167" t="s">
        <v>95</v>
      </c>
      <c r="AW1454" s="167" t="s">
        <v>41</v>
      </c>
      <c r="AX1454" s="167" t="s">
        <v>85</v>
      </c>
      <c r="AY1454" s="168" t="s">
        <v>173</v>
      </c>
    </row>
    <row r="1455" spans="2:51" s="167" customFormat="1">
      <c r="B1455" s="166"/>
      <c r="D1455" s="161" t="s">
        <v>184</v>
      </c>
      <c r="E1455" s="168" t="s">
        <v>1</v>
      </c>
      <c r="F1455" s="169" t="s">
        <v>541</v>
      </c>
      <c r="H1455" s="170">
        <v>-1.3859999999999999</v>
      </c>
      <c r="L1455" s="166"/>
      <c r="M1455" s="171"/>
      <c r="T1455" s="172"/>
      <c r="AT1455" s="168" t="s">
        <v>184</v>
      </c>
      <c r="AU1455" s="168" t="s">
        <v>95</v>
      </c>
      <c r="AV1455" s="167" t="s">
        <v>95</v>
      </c>
      <c r="AW1455" s="167" t="s">
        <v>41</v>
      </c>
      <c r="AX1455" s="167" t="s">
        <v>85</v>
      </c>
      <c r="AY1455" s="168" t="s">
        <v>173</v>
      </c>
    </row>
    <row r="1456" spans="2:51" s="167" customFormat="1">
      <c r="B1456" s="166"/>
      <c r="D1456" s="161" t="s">
        <v>184</v>
      </c>
      <c r="E1456" s="168" t="s">
        <v>1</v>
      </c>
      <c r="F1456" s="169" t="s">
        <v>1069</v>
      </c>
      <c r="H1456" s="170">
        <v>-1.9890000000000001</v>
      </c>
      <c r="L1456" s="166"/>
      <c r="M1456" s="171"/>
      <c r="T1456" s="172"/>
      <c r="AT1456" s="168" t="s">
        <v>184</v>
      </c>
      <c r="AU1456" s="168" t="s">
        <v>95</v>
      </c>
      <c r="AV1456" s="167" t="s">
        <v>95</v>
      </c>
      <c r="AW1456" s="167" t="s">
        <v>41</v>
      </c>
      <c r="AX1456" s="167" t="s">
        <v>85</v>
      </c>
      <c r="AY1456" s="168" t="s">
        <v>173</v>
      </c>
    </row>
    <row r="1457" spans="2:65" s="167" customFormat="1">
      <c r="B1457" s="166"/>
      <c r="D1457" s="161" t="s">
        <v>184</v>
      </c>
      <c r="E1457" s="168" t="s">
        <v>1</v>
      </c>
      <c r="F1457" s="169" t="s">
        <v>1075</v>
      </c>
      <c r="H1457" s="170">
        <v>-1.9570000000000001</v>
      </c>
      <c r="L1457" s="166"/>
      <c r="M1457" s="171"/>
      <c r="T1457" s="172"/>
      <c r="AT1457" s="168" t="s">
        <v>184</v>
      </c>
      <c r="AU1457" s="168" t="s">
        <v>95</v>
      </c>
      <c r="AV1457" s="167" t="s">
        <v>95</v>
      </c>
      <c r="AW1457" s="167" t="s">
        <v>41</v>
      </c>
      <c r="AX1457" s="167" t="s">
        <v>85</v>
      </c>
      <c r="AY1457" s="168" t="s">
        <v>173</v>
      </c>
    </row>
    <row r="1458" spans="2:65" s="160" customFormat="1">
      <c r="B1458" s="159"/>
      <c r="D1458" s="161" t="s">
        <v>184</v>
      </c>
      <c r="E1458" s="162" t="s">
        <v>1</v>
      </c>
      <c r="F1458" s="163" t="s">
        <v>794</v>
      </c>
      <c r="H1458" s="162" t="s">
        <v>1</v>
      </c>
      <c r="L1458" s="159"/>
      <c r="M1458" s="164"/>
      <c r="T1458" s="165"/>
      <c r="AT1458" s="162" t="s">
        <v>184</v>
      </c>
      <c r="AU1458" s="162" t="s">
        <v>95</v>
      </c>
      <c r="AV1458" s="160" t="s">
        <v>93</v>
      </c>
      <c r="AW1458" s="160" t="s">
        <v>41</v>
      </c>
      <c r="AX1458" s="160" t="s">
        <v>85</v>
      </c>
      <c r="AY1458" s="162" t="s">
        <v>173</v>
      </c>
    </row>
    <row r="1459" spans="2:65" s="167" customFormat="1">
      <c r="B1459" s="166"/>
      <c r="D1459" s="161" t="s">
        <v>184</v>
      </c>
      <c r="E1459" s="168" t="s">
        <v>1</v>
      </c>
      <c r="F1459" s="169" t="s">
        <v>1076</v>
      </c>
      <c r="H1459" s="170">
        <v>37.354999999999997</v>
      </c>
      <c r="L1459" s="166"/>
      <c r="M1459" s="171"/>
      <c r="T1459" s="172"/>
      <c r="AT1459" s="168" t="s">
        <v>184</v>
      </c>
      <c r="AU1459" s="168" t="s">
        <v>95</v>
      </c>
      <c r="AV1459" s="167" t="s">
        <v>95</v>
      </c>
      <c r="AW1459" s="167" t="s">
        <v>41</v>
      </c>
      <c r="AX1459" s="167" t="s">
        <v>85</v>
      </c>
      <c r="AY1459" s="168" t="s">
        <v>173</v>
      </c>
    </row>
    <row r="1460" spans="2:65" s="167" customFormat="1">
      <c r="B1460" s="166"/>
      <c r="D1460" s="161" t="s">
        <v>184</v>
      </c>
      <c r="E1460" s="168" t="s">
        <v>1</v>
      </c>
      <c r="F1460" s="169" t="s">
        <v>1069</v>
      </c>
      <c r="H1460" s="170">
        <v>-1.9890000000000001</v>
      </c>
      <c r="L1460" s="166"/>
      <c r="M1460" s="171"/>
      <c r="T1460" s="172"/>
      <c r="AT1460" s="168" t="s">
        <v>184</v>
      </c>
      <c r="AU1460" s="168" t="s">
        <v>95</v>
      </c>
      <c r="AV1460" s="167" t="s">
        <v>95</v>
      </c>
      <c r="AW1460" s="167" t="s">
        <v>41</v>
      </c>
      <c r="AX1460" s="167" t="s">
        <v>85</v>
      </c>
      <c r="AY1460" s="168" t="s">
        <v>173</v>
      </c>
    </row>
    <row r="1461" spans="2:65" s="167" customFormat="1">
      <c r="B1461" s="166"/>
      <c r="D1461" s="161" t="s">
        <v>184</v>
      </c>
      <c r="E1461" s="168" t="s">
        <v>1</v>
      </c>
      <c r="F1461" s="169" t="s">
        <v>1075</v>
      </c>
      <c r="H1461" s="170">
        <v>-1.9570000000000001</v>
      </c>
      <c r="L1461" s="166"/>
      <c r="M1461" s="171"/>
      <c r="T1461" s="172"/>
      <c r="AT1461" s="168" t="s">
        <v>184</v>
      </c>
      <c r="AU1461" s="168" t="s">
        <v>95</v>
      </c>
      <c r="AV1461" s="167" t="s">
        <v>95</v>
      </c>
      <c r="AW1461" s="167" t="s">
        <v>41</v>
      </c>
      <c r="AX1461" s="167" t="s">
        <v>85</v>
      </c>
      <c r="AY1461" s="168" t="s">
        <v>173</v>
      </c>
    </row>
    <row r="1462" spans="2:65" s="160" customFormat="1">
      <c r="B1462" s="159"/>
      <c r="D1462" s="161" t="s">
        <v>184</v>
      </c>
      <c r="E1462" s="162" t="s">
        <v>1</v>
      </c>
      <c r="F1462" s="163" t="s">
        <v>795</v>
      </c>
      <c r="H1462" s="162" t="s">
        <v>1</v>
      </c>
      <c r="L1462" s="159"/>
      <c r="M1462" s="164"/>
      <c r="T1462" s="165"/>
      <c r="AT1462" s="162" t="s">
        <v>184</v>
      </c>
      <c r="AU1462" s="162" t="s">
        <v>95</v>
      </c>
      <c r="AV1462" s="160" t="s">
        <v>93</v>
      </c>
      <c r="AW1462" s="160" t="s">
        <v>41</v>
      </c>
      <c r="AX1462" s="160" t="s">
        <v>85</v>
      </c>
      <c r="AY1462" s="162" t="s">
        <v>173</v>
      </c>
    </row>
    <row r="1463" spans="2:65" s="167" customFormat="1">
      <c r="B1463" s="166"/>
      <c r="D1463" s="161" t="s">
        <v>184</v>
      </c>
      <c r="E1463" s="168" t="s">
        <v>1</v>
      </c>
      <c r="F1463" s="169" t="s">
        <v>1077</v>
      </c>
      <c r="H1463" s="170">
        <v>10.85</v>
      </c>
      <c r="L1463" s="166"/>
      <c r="M1463" s="171"/>
      <c r="T1463" s="172"/>
      <c r="AT1463" s="168" t="s">
        <v>184</v>
      </c>
      <c r="AU1463" s="168" t="s">
        <v>95</v>
      </c>
      <c r="AV1463" s="167" t="s">
        <v>95</v>
      </c>
      <c r="AW1463" s="167" t="s">
        <v>41</v>
      </c>
      <c r="AX1463" s="167" t="s">
        <v>85</v>
      </c>
      <c r="AY1463" s="168" t="s">
        <v>173</v>
      </c>
    </row>
    <row r="1464" spans="2:65" s="167" customFormat="1">
      <c r="B1464" s="166"/>
      <c r="D1464" s="161" t="s">
        <v>184</v>
      </c>
      <c r="E1464" s="168" t="s">
        <v>1</v>
      </c>
      <c r="F1464" s="169" t="s">
        <v>1077</v>
      </c>
      <c r="H1464" s="170">
        <v>10.85</v>
      </c>
      <c r="L1464" s="166"/>
      <c r="M1464" s="171"/>
      <c r="T1464" s="172"/>
      <c r="AT1464" s="168" t="s">
        <v>184</v>
      </c>
      <c r="AU1464" s="168" t="s">
        <v>95</v>
      </c>
      <c r="AV1464" s="167" t="s">
        <v>95</v>
      </c>
      <c r="AW1464" s="167" t="s">
        <v>41</v>
      </c>
      <c r="AX1464" s="167" t="s">
        <v>85</v>
      </c>
      <c r="AY1464" s="168" t="s">
        <v>173</v>
      </c>
    </row>
    <row r="1465" spans="2:65" s="167" customFormat="1">
      <c r="B1465" s="166"/>
      <c r="D1465" s="161" t="s">
        <v>184</v>
      </c>
      <c r="E1465" s="168" t="s">
        <v>1</v>
      </c>
      <c r="F1465" s="169" t="s">
        <v>1069</v>
      </c>
      <c r="H1465" s="170">
        <v>-1.9890000000000001</v>
      </c>
      <c r="L1465" s="166"/>
      <c r="M1465" s="171"/>
      <c r="T1465" s="172"/>
      <c r="AT1465" s="168" t="s">
        <v>184</v>
      </c>
      <c r="AU1465" s="168" t="s">
        <v>95</v>
      </c>
      <c r="AV1465" s="167" t="s">
        <v>95</v>
      </c>
      <c r="AW1465" s="167" t="s">
        <v>41</v>
      </c>
      <c r="AX1465" s="167" t="s">
        <v>85</v>
      </c>
      <c r="AY1465" s="168" t="s">
        <v>173</v>
      </c>
    </row>
    <row r="1466" spans="2:65" s="167" customFormat="1">
      <c r="B1466" s="166"/>
      <c r="D1466" s="161" t="s">
        <v>184</v>
      </c>
      <c r="E1466" s="168" t="s">
        <v>1</v>
      </c>
      <c r="F1466" s="169" t="s">
        <v>1078</v>
      </c>
      <c r="H1466" s="170">
        <v>-1.8680000000000001</v>
      </c>
      <c r="L1466" s="166"/>
      <c r="M1466" s="171"/>
      <c r="T1466" s="172"/>
      <c r="AT1466" s="168" t="s">
        <v>184</v>
      </c>
      <c r="AU1466" s="168" t="s">
        <v>95</v>
      </c>
      <c r="AV1466" s="167" t="s">
        <v>95</v>
      </c>
      <c r="AW1466" s="167" t="s">
        <v>41</v>
      </c>
      <c r="AX1466" s="167" t="s">
        <v>85</v>
      </c>
      <c r="AY1466" s="168" t="s">
        <v>173</v>
      </c>
    </row>
    <row r="1467" spans="2:65" s="160" customFormat="1">
      <c r="B1467" s="159"/>
      <c r="D1467" s="161" t="s">
        <v>184</v>
      </c>
      <c r="E1467" s="162" t="s">
        <v>1</v>
      </c>
      <c r="F1467" s="163" t="s">
        <v>796</v>
      </c>
      <c r="H1467" s="162" t="s">
        <v>1</v>
      </c>
      <c r="L1467" s="159"/>
      <c r="M1467" s="164"/>
      <c r="T1467" s="165"/>
      <c r="AT1467" s="162" t="s">
        <v>184</v>
      </c>
      <c r="AU1467" s="162" t="s">
        <v>95</v>
      </c>
      <c r="AV1467" s="160" t="s">
        <v>93</v>
      </c>
      <c r="AW1467" s="160" t="s">
        <v>41</v>
      </c>
      <c r="AX1467" s="160" t="s">
        <v>85</v>
      </c>
      <c r="AY1467" s="162" t="s">
        <v>173</v>
      </c>
    </row>
    <row r="1468" spans="2:65" s="167" customFormat="1">
      <c r="B1468" s="166"/>
      <c r="D1468" s="161" t="s">
        <v>184</v>
      </c>
      <c r="E1468" s="168" t="s">
        <v>1</v>
      </c>
      <c r="F1468" s="169" t="s">
        <v>1079</v>
      </c>
      <c r="H1468" s="170">
        <v>37.881999999999998</v>
      </c>
      <c r="L1468" s="166"/>
      <c r="M1468" s="171"/>
      <c r="T1468" s="172"/>
      <c r="AT1468" s="168" t="s">
        <v>184</v>
      </c>
      <c r="AU1468" s="168" t="s">
        <v>95</v>
      </c>
      <c r="AV1468" s="167" t="s">
        <v>95</v>
      </c>
      <c r="AW1468" s="167" t="s">
        <v>41</v>
      </c>
      <c r="AX1468" s="167" t="s">
        <v>85</v>
      </c>
      <c r="AY1468" s="168" t="s">
        <v>173</v>
      </c>
    </row>
    <row r="1469" spans="2:65" s="167" customFormat="1">
      <c r="B1469" s="166"/>
      <c r="D1469" s="161" t="s">
        <v>184</v>
      </c>
      <c r="E1469" s="168" t="s">
        <v>1</v>
      </c>
      <c r="F1469" s="169" t="s">
        <v>1069</v>
      </c>
      <c r="H1469" s="170">
        <v>-1.9890000000000001</v>
      </c>
      <c r="L1469" s="166"/>
      <c r="M1469" s="171"/>
      <c r="T1469" s="172"/>
      <c r="AT1469" s="168" t="s">
        <v>184</v>
      </c>
      <c r="AU1469" s="168" t="s">
        <v>95</v>
      </c>
      <c r="AV1469" s="167" t="s">
        <v>95</v>
      </c>
      <c r="AW1469" s="167" t="s">
        <v>41</v>
      </c>
      <c r="AX1469" s="167" t="s">
        <v>85</v>
      </c>
      <c r="AY1469" s="168" t="s">
        <v>173</v>
      </c>
    </row>
    <row r="1470" spans="2:65" s="174" customFormat="1">
      <c r="B1470" s="173"/>
      <c r="D1470" s="161" t="s">
        <v>184</v>
      </c>
      <c r="E1470" s="175" t="s">
        <v>1</v>
      </c>
      <c r="F1470" s="176" t="s">
        <v>232</v>
      </c>
      <c r="H1470" s="177">
        <v>616.577</v>
      </c>
      <c r="L1470" s="173"/>
      <c r="M1470" s="178"/>
      <c r="T1470" s="179"/>
      <c r="AT1470" s="175" t="s">
        <v>184</v>
      </c>
      <c r="AU1470" s="175" t="s">
        <v>95</v>
      </c>
      <c r="AV1470" s="174" t="s">
        <v>180</v>
      </c>
      <c r="AW1470" s="174" t="s">
        <v>41</v>
      </c>
      <c r="AX1470" s="174" t="s">
        <v>93</v>
      </c>
      <c r="AY1470" s="175" t="s">
        <v>173</v>
      </c>
    </row>
    <row r="1471" spans="2:65" s="35" customFormat="1" ht="33" customHeight="1">
      <c r="B1471" s="34"/>
      <c r="C1471" s="144" t="s">
        <v>1080</v>
      </c>
      <c r="D1471" s="144" t="s">
        <v>175</v>
      </c>
      <c r="E1471" s="145" t="s">
        <v>1081</v>
      </c>
      <c r="F1471" s="146" t="s">
        <v>1082</v>
      </c>
      <c r="G1471" s="147" t="s">
        <v>270</v>
      </c>
      <c r="H1471" s="148">
        <v>18.14</v>
      </c>
      <c r="I1471" s="3"/>
      <c r="J1471" s="149">
        <f>ROUND(I1471*H1471,2)</f>
        <v>0</v>
      </c>
      <c r="K1471" s="146" t="s">
        <v>179</v>
      </c>
      <c r="L1471" s="34"/>
      <c r="M1471" s="150" t="s">
        <v>1</v>
      </c>
      <c r="N1471" s="151" t="s">
        <v>50</v>
      </c>
      <c r="P1471" s="152">
        <f>O1471*H1471</f>
        <v>0</v>
      </c>
      <c r="Q1471" s="152">
        <v>1.6199999999999999E-2</v>
      </c>
      <c r="R1471" s="152">
        <f>Q1471*H1471</f>
        <v>0.29386800000000002</v>
      </c>
      <c r="S1471" s="152">
        <v>0</v>
      </c>
      <c r="T1471" s="153">
        <f>S1471*H1471</f>
        <v>0</v>
      </c>
      <c r="AR1471" s="154" t="s">
        <v>180</v>
      </c>
      <c r="AT1471" s="154" t="s">
        <v>175</v>
      </c>
      <c r="AU1471" s="154" t="s">
        <v>95</v>
      </c>
      <c r="AY1471" s="20" t="s">
        <v>173</v>
      </c>
      <c r="BE1471" s="155">
        <f>IF(N1471="základní",J1471,0)</f>
        <v>0</v>
      </c>
      <c r="BF1471" s="155">
        <f>IF(N1471="snížená",J1471,0)</f>
        <v>0</v>
      </c>
      <c r="BG1471" s="155">
        <f>IF(N1471="zákl. přenesená",J1471,0)</f>
        <v>0</v>
      </c>
      <c r="BH1471" s="155">
        <f>IF(N1471="sníž. přenesená",J1471,0)</f>
        <v>0</v>
      </c>
      <c r="BI1471" s="155">
        <f>IF(N1471="nulová",J1471,0)</f>
        <v>0</v>
      </c>
      <c r="BJ1471" s="20" t="s">
        <v>93</v>
      </c>
      <c r="BK1471" s="155">
        <f>ROUND(I1471*H1471,2)</f>
        <v>0</v>
      </c>
      <c r="BL1471" s="20" t="s">
        <v>180</v>
      </c>
      <c r="BM1471" s="154" t="s">
        <v>1083</v>
      </c>
    </row>
    <row r="1472" spans="2:65" s="35" customFormat="1">
      <c r="B1472" s="34"/>
      <c r="D1472" s="156" t="s">
        <v>182</v>
      </c>
      <c r="F1472" s="157" t="s">
        <v>1084</v>
      </c>
      <c r="L1472" s="34"/>
      <c r="M1472" s="158"/>
      <c r="T1472" s="62"/>
      <c r="AT1472" s="20" t="s">
        <v>182</v>
      </c>
      <c r="AU1472" s="20" t="s">
        <v>95</v>
      </c>
    </row>
    <row r="1473" spans="2:65" s="160" customFormat="1">
      <c r="B1473" s="159"/>
      <c r="D1473" s="161" t="s">
        <v>184</v>
      </c>
      <c r="E1473" s="162" t="s">
        <v>1</v>
      </c>
      <c r="F1473" s="163" t="s">
        <v>1085</v>
      </c>
      <c r="H1473" s="162" t="s">
        <v>1</v>
      </c>
      <c r="L1473" s="159"/>
      <c r="M1473" s="164"/>
      <c r="T1473" s="165"/>
      <c r="AT1473" s="162" t="s">
        <v>184</v>
      </c>
      <c r="AU1473" s="162" t="s">
        <v>95</v>
      </c>
      <c r="AV1473" s="160" t="s">
        <v>93</v>
      </c>
      <c r="AW1473" s="160" t="s">
        <v>41</v>
      </c>
      <c r="AX1473" s="160" t="s">
        <v>85</v>
      </c>
      <c r="AY1473" s="162" t="s">
        <v>173</v>
      </c>
    </row>
    <row r="1474" spans="2:65" s="160" customFormat="1">
      <c r="B1474" s="159"/>
      <c r="D1474" s="161" t="s">
        <v>184</v>
      </c>
      <c r="E1474" s="162" t="s">
        <v>1</v>
      </c>
      <c r="F1474" s="163" t="s">
        <v>532</v>
      </c>
      <c r="H1474" s="162" t="s">
        <v>1</v>
      </c>
      <c r="L1474" s="159"/>
      <c r="M1474" s="164"/>
      <c r="T1474" s="165"/>
      <c r="AT1474" s="162" t="s">
        <v>184</v>
      </c>
      <c r="AU1474" s="162" t="s">
        <v>95</v>
      </c>
      <c r="AV1474" s="160" t="s">
        <v>93</v>
      </c>
      <c r="AW1474" s="160" t="s">
        <v>41</v>
      </c>
      <c r="AX1474" s="160" t="s">
        <v>85</v>
      </c>
      <c r="AY1474" s="162" t="s">
        <v>173</v>
      </c>
    </row>
    <row r="1475" spans="2:65" s="167" customFormat="1">
      <c r="B1475" s="166"/>
      <c r="D1475" s="161" t="s">
        <v>184</v>
      </c>
      <c r="E1475" s="168" t="s">
        <v>1</v>
      </c>
      <c r="F1475" s="169" t="s">
        <v>1086</v>
      </c>
      <c r="H1475" s="170">
        <v>1.01</v>
      </c>
      <c r="L1475" s="166"/>
      <c r="M1475" s="171"/>
      <c r="T1475" s="172"/>
      <c r="AT1475" s="168" t="s">
        <v>184</v>
      </c>
      <c r="AU1475" s="168" t="s">
        <v>95</v>
      </c>
      <c r="AV1475" s="167" t="s">
        <v>95</v>
      </c>
      <c r="AW1475" s="167" t="s">
        <v>41</v>
      </c>
      <c r="AX1475" s="167" t="s">
        <v>85</v>
      </c>
      <c r="AY1475" s="168" t="s">
        <v>173</v>
      </c>
    </row>
    <row r="1476" spans="2:65" s="167" customFormat="1">
      <c r="B1476" s="166"/>
      <c r="D1476" s="161" t="s">
        <v>184</v>
      </c>
      <c r="E1476" s="168" t="s">
        <v>1</v>
      </c>
      <c r="F1476" s="169" t="s">
        <v>1087</v>
      </c>
      <c r="H1476" s="170">
        <v>2.16</v>
      </c>
      <c r="L1476" s="166"/>
      <c r="M1476" s="171"/>
      <c r="T1476" s="172"/>
      <c r="AT1476" s="168" t="s">
        <v>184</v>
      </c>
      <c r="AU1476" s="168" t="s">
        <v>95</v>
      </c>
      <c r="AV1476" s="167" t="s">
        <v>95</v>
      </c>
      <c r="AW1476" s="167" t="s">
        <v>41</v>
      </c>
      <c r="AX1476" s="167" t="s">
        <v>85</v>
      </c>
      <c r="AY1476" s="168" t="s">
        <v>173</v>
      </c>
    </row>
    <row r="1477" spans="2:65" s="167" customFormat="1">
      <c r="B1477" s="166"/>
      <c r="D1477" s="161" t="s">
        <v>184</v>
      </c>
      <c r="E1477" s="168" t="s">
        <v>1</v>
      </c>
      <c r="F1477" s="169" t="s">
        <v>1088</v>
      </c>
      <c r="H1477" s="170">
        <v>5.9</v>
      </c>
      <c r="L1477" s="166"/>
      <c r="M1477" s="171"/>
      <c r="T1477" s="172"/>
      <c r="AT1477" s="168" t="s">
        <v>184</v>
      </c>
      <c r="AU1477" s="168" t="s">
        <v>95</v>
      </c>
      <c r="AV1477" s="167" t="s">
        <v>95</v>
      </c>
      <c r="AW1477" s="167" t="s">
        <v>41</v>
      </c>
      <c r="AX1477" s="167" t="s">
        <v>85</v>
      </c>
      <c r="AY1477" s="168" t="s">
        <v>173</v>
      </c>
    </row>
    <row r="1478" spans="2:65" s="160" customFormat="1">
      <c r="B1478" s="159"/>
      <c r="D1478" s="161" t="s">
        <v>184</v>
      </c>
      <c r="E1478" s="162" t="s">
        <v>1</v>
      </c>
      <c r="F1478" s="163" t="s">
        <v>748</v>
      </c>
      <c r="H1478" s="162" t="s">
        <v>1</v>
      </c>
      <c r="L1478" s="159"/>
      <c r="M1478" s="164"/>
      <c r="T1478" s="165"/>
      <c r="AT1478" s="162" t="s">
        <v>184</v>
      </c>
      <c r="AU1478" s="162" t="s">
        <v>95</v>
      </c>
      <c r="AV1478" s="160" t="s">
        <v>93</v>
      </c>
      <c r="AW1478" s="160" t="s">
        <v>41</v>
      </c>
      <c r="AX1478" s="160" t="s">
        <v>85</v>
      </c>
      <c r="AY1478" s="162" t="s">
        <v>173</v>
      </c>
    </row>
    <row r="1479" spans="2:65" s="167" customFormat="1">
      <c r="B1479" s="166"/>
      <c r="D1479" s="161" t="s">
        <v>184</v>
      </c>
      <c r="E1479" s="168" t="s">
        <v>1</v>
      </c>
      <c r="F1479" s="169" t="s">
        <v>1089</v>
      </c>
      <c r="H1479" s="170">
        <v>5.72</v>
      </c>
      <c r="L1479" s="166"/>
      <c r="M1479" s="171"/>
      <c r="T1479" s="172"/>
      <c r="AT1479" s="168" t="s">
        <v>184</v>
      </c>
      <c r="AU1479" s="168" t="s">
        <v>95</v>
      </c>
      <c r="AV1479" s="167" t="s">
        <v>95</v>
      </c>
      <c r="AW1479" s="167" t="s">
        <v>41</v>
      </c>
      <c r="AX1479" s="167" t="s">
        <v>85</v>
      </c>
      <c r="AY1479" s="168" t="s">
        <v>173</v>
      </c>
    </row>
    <row r="1480" spans="2:65" s="167" customFormat="1">
      <c r="B1480" s="166"/>
      <c r="D1480" s="161" t="s">
        <v>184</v>
      </c>
      <c r="E1480" s="168" t="s">
        <v>1</v>
      </c>
      <c r="F1480" s="169" t="s">
        <v>1090</v>
      </c>
      <c r="H1480" s="170">
        <v>3.35</v>
      </c>
      <c r="L1480" s="166"/>
      <c r="M1480" s="171"/>
      <c r="T1480" s="172"/>
      <c r="AT1480" s="168" t="s">
        <v>184</v>
      </c>
      <c r="AU1480" s="168" t="s">
        <v>95</v>
      </c>
      <c r="AV1480" s="167" t="s">
        <v>95</v>
      </c>
      <c r="AW1480" s="167" t="s">
        <v>41</v>
      </c>
      <c r="AX1480" s="167" t="s">
        <v>85</v>
      </c>
      <c r="AY1480" s="168" t="s">
        <v>173</v>
      </c>
    </row>
    <row r="1481" spans="2:65" s="174" customFormat="1">
      <c r="B1481" s="173"/>
      <c r="D1481" s="161" t="s">
        <v>184</v>
      </c>
      <c r="E1481" s="175" t="s">
        <v>1</v>
      </c>
      <c r="F1481" s="176" t="s">
        <v>232</v>
      </c>
      <c r="H1481" s="177">
        <v>18.14</v>
      </c>
      <c r="L1481" s="173"/>
      <c r="M1481" s="178"/>
      <c r="T1481" s="179"/>
      <c r="AT1481" s="175" t="s">
        <v>184</v>
      </c>
      <c r="AU1481" s="175" t="s">
        <v>95</v>
      </c>
      <c r="AV1481" s="174" t="s">
        <v>180</v>
      </c>
      <c r="AW1481" s="174" t="s">
        <v>41</v>
      </c>
      <c r="AX1481" s="174" t="s">
        <v>93</v>
      </c>
      <c r="AY1481" s="175" t="s">
        <v>173</v>
      </c>
    </row>
    <row r="1482" spans="2:65" s="35" customFormat="1" ht="37.9" customHeight="1">
      <c r="B1482" s="34"/>
      <c r="C1482" s="144" t="s">
        <v>1091</v>
      </c>
      <c r="D1482" s="144" t="s">
        <v>175</v>
      </c>
      <c r="E1482" s="145" t="s">
        <v>1092</v>
      </c>
      <c r="F1482" s="146" t="s">
        <v>1093</v>
      </c>
      <c r="G1482" s="147" t="s">
        <v>270</v>
      </c>
      <c r="H1482" s="148">
        <v>18.14</v>
      </c>
      <c r="I1482" s="3"/>
      <c r="J1482" s="149">
        <f>ROUND(I1482*H1482,2)</f>
        <v>0</v>
      </c>
      <c r="K1482" s="146" t="s">
        <v>179</v>
      </c>
      <c r="L1482" s="34"/>
      <c r="M1482" s="150" t="s">
        <v>1</v>
      </c>
      <c r="N1482" s="151" t="s">
        <v>50</v>
      </c>
      <c r="P1482" s="152">
        <f>O1482*H1482</f>
        <v>0</v>
      </c>
      <c r="Q1482" s="152">
        <v>1.2E-2</v>
      </c>
      <c r="R1482" s="152">
        <f>Q1482*H1482</f>
        <v>0.21768000000000001</v>
      </c>
      <c r="S1482" s="152">
        <v>0</v>
      </c>
      <c r="T1482" s="153">
        <f>S1482*H1482</f>
        <v>0</v>
      </c>
      <c r="AR1482" s="154" t="s">
        <v>180</v>
      </c>
      <c r="AT1482" s="154" t="s">
        <v>175</v>
      </c>
      <c r="AU1482" s="154" t="s">
        <v>95</v>
      </c>
      <c r="AY1482" s="20" t="s">
        <v>173</v>
      </c>
      <c r="BE1482" s="155">
        <f>IF(N1482="základní",J1482,0)</f>
        <v>0</v>
      </c>
      <c r="BF1482" s="155">
        <f>IF(N1482="snížená",J1482,0)</f>
        <v>0</v>
      </c>
      <c r="BG1482" s="155">
        <f>IF(N1482="zákl. přenesená",J1482,0)</f>
        <v>0</v>
      </c>
      <c r="BH1482" s="155">
        <f>IF(N1482="sníž. přenesená",J1482,0)</f>
        <v>0</v>
      </c>
      <c r="BI1482" s="155">
        <f>IF(N1482="nulová",J1482,0)</f>
        <v>0</v>
      </c>
      <c r="BJ1482" s="20" t="s">
        <v>93</v>
      </c>
      <c r="BK1482" s="155">
        <f>ROUND(I1482*H1482,2)</f>
        <v>0</v>
      </c>
      <c r="BL1482" s="20" t="s">
        <v>180</v>
      </c>
      <c r="BM1482" s="154" t="s">
        <v>1094</v>
      </c>
    </row>
    <row r="1483" spans="2:65" s="35" customFormat="1">
      <c r="B1483" s="34"/>
      <c r="D1483" s="156" t="s">
        <v>182</v>
      </c>
      <c r="F1483" s="157" t="s">
        <v>1095</v>
      </c>
      <c r="L1483" s="34"/>
      <c r="M1483" s="158"/>
      <c r="T1483" s="62"/>
      <c r="AT1483" s="20" t="s">
        <v>182</v>
      </c>
      <c r="AU1483" s="20" t="s">
        <v>95</v>
      </c>
    </row>
    <row r="1484" spans="2:65" s="35" customFormat="1" ht="19.5">
      <c r="B1484" s="34"/>
      <c r="D1484" s="161" t="s">
        <v>371</v>
      </c>
      <c r="F1484" s="187" t="s">
        <v>1096</v>
      </c>
      <c r="L1484" s="34"/>
      <c r="M1484" s="158"/>
      <c r="T1484" s="62"/>
      <c r="AT1484" s="20" t="s">
        <v>371</v>
      </c>
      <c r="AU1484" s="20" t="s">
        <v>95</v>
      </c>
    </row>
    <row r="1485" spans="2:65" s="160" customFormat="1">
      <c r="B1485" s="159"/>
      <c r="D1485" s="161" t="s">
        <v>184</v>
      </c>
      <c r="E1485" s="162" t="s">
        <v>1</v>
      </c>
      <c r="F1485" s="163" t="s">
        <v>1085</v>
      </c>
      <c r="H1485" s="162" t="s">
        <v>1</v>
      </c>
      <c r="L1485" s="159"/>
      <c r="M1485" s="164"/>
      <c r="T1485" s="165"/>
      <c r="AT1485" s="162" t="s">
        <v>184</v>
      </c>
      <c r="AU1485" s="162" t="s">
        <v>95</v>
      </c>
      <c r="AV1485" s="160" t="s">
        <v>93</v>
      </c>
      <c r="AW1485" s="160" t="s">
        <v>41</v>
      </c>
      <c r="AX1485" s="160" t="s">
        <v>85</v>
      </c>
      <c r="AY1485" s="162" t="s">
        <v>173</v>
      </c>
    </row>
    <row r="1486" spans="2:65" s="160" customFormat="1">
      <c r="B1486" s="159"/>
      <c r="D1486" s="161" t="s">
        <v>184</v>
      </c>
      <c r="E1486" s="162" t="s">
        <v>1</v>
      </c>
      <c r="F1486" s="163" t="s">
        <v>532</v>
      </c>
      <c r="H1486" s="162" t="s">
        <v>1</v>
      </c>
      <c r="L1486" s="159"/>
      <c r="M1486" s="164"/>
      <c r="T1486" s="165"/>
      <c r="AT1486" s="162" t="s">
        <v>184</v>
      </c>
      <c r="AU1486" s="162" t="s">
        <v>95</v>
      </c>
      <c r="AV1486" s="160" t="s">
        <v>93</v>
      </c>
      <c r="AW1486" s="160" t="s">
        <v>41</v>
      </c>
      <c r="AX1486" s="160" t="s">
        <v>85</v>
      </c>
      <c r="AY1486" s="162" t="s">
        <v>173</v>
      </c>
    </row>
    <row r="1487" spans="2:65" s="167" customFormat="1">
      <c r="B1487" s="166"/>
      <c r="D1487" s="161" t="s">
        <v>184</v>
      </c>
      <c r="E1487" s="168" t="s">
        <v>1</v>
      </c>
      <c r="F1487" s="169" t="s">
        <v>1086</v>
      </c>
      <c r="H1487" s="170">
        <v>1.01</v>
      </c>
      <c r="L1487" s="166"/>
      <c r="M1487" s="171"/>
      <c r="T1487" s="172"/>
      <c r="AT1487" s="168" t="s">
        <v>184</v>
      </c>
      <c r="AU1487" s="168" t="s">
        <v>95</v>
      </c>
      <c r="AV1487" s="167" t="s">
        <v>95</v>
      </c>
      <c r="AW1487" s="167" t="s">
        <v>41</v>
      </c>
      <c r="AX1487" s="167" t="s">
        <v>85</v>
      </c>
      <c r="AY1487" s="168" t="s">
        <v>173</v>
      </c>
    </row>
    <row r="1488" spans="2:65" s="167" customFormat="1">
      <c r="B1488" s="166"/>
      <c r="D1488" s="161" t="s">
        <v>184</v>
      </c>
      <c r="E1488" s="168" t="s">
        <v>1</v>
      </c>
      <c r="F1488" s="169" t="s">
        <v>1087</v>
      </c>
      <c r="H1488" s="170">
        <v>2.16</v>
      </c>
      <c r="L1488" s="166"/>
      <c r="M1488" s="171"/>
      <c r="T1488" s="172"/>
      <c r="AT1488" s="168" t="s">
        <v>184</v>
      </c>
      <c r="AU1488" s="168" t="s">
        <v>95</v>
      </c>
      <c r="AV1488" s="167" t="s">
        <v>95</v>
      </c>
      <c r="AW1488" s="167" t="s">
        <v>41</v>
      </c>
      <c r="AX1488" s="167" t="s">
        <v>85</v>
      </c>
      <c r="AY1488" s="168" t="s">
        <v>173</v>
      </c>
    </row>
    <row r="1489" spans="2:65" s="167" customFormat="1">
      <c r="B1489" s="166"/>
      <c r="D1489" s="161" t="s">
        <v>184</v>
      </c>
      <c r="E1489" s="168" t="s">
        <v>1</v>
      </c>
      <c r="F1489" s="169" t="s">
        <v>1088</v>
      </c>
      <c r="H1489" s="170">
        <v>5.9</v>
      </c>
      <c r="L1489" s="166"/>
      <c r="M1489" s="171"/>
      <c r="T1489" s="172"/>
      <c r="AT1489" s="168" t="s">
        <v>184</v>
      </c>
      <c r="AU1489" s="168" t="s">
        <v>95</v>
      </c>
      <c r="AV1489" s="167" t="s">
        <v>95</v>
      </c>
      <c r="AW1489" s="167" t="s">
        <v>41</v>
      </c>
      <c r="AX1489" s="167" t="s">
        <v>85</v>
      </c>
      <c r="AY1489" s="168" t="s">
        <v>173</v>
      </c>
    </row>
    <row r="1490" spans="2:65" s="160" customFormat="1">
      <c r="B1490" s="159"/>
      <c r="D1490" s="161" t="s">
        <v>184</v>
      </c>
      <c r="E1490" s="162" t="s">
        <v>1</v>
      </c>
      <c r="F1490" s="163" t="s">
        <v>748</v>
      </c>
      <c r="H1490" s="162" t="s">
        <v>1</v>
      </c>
      <c r="L1490" s="159"/>
      <c r="M1490" s="164"/>
      <c r="T1490" s="165"/>
      <c r="AT1490" s="162" t="s">
        <v>184</v>
      </c>
      <c r="AU1490" s="162" t="s">
        <v>95</v>
      </c>
      <c r="AV1490" s="160" t="s">
        <v>93</v>
      </c>
      <c r="AW1490" s="160" t="s">
        <v>41</v>
      </c>
      <c r="AX1490" s="160" t="s">
        <v>85</v>
      </c>
      <c r="AY1490" s="162" t="s">
        <v>173</v>
      </c>
    </row>
    <row r="1491" spans="2:65" s="167" customFormat="1">
      <c r="B1491" s="166"/>
      <c r="D1491" s="161" t="s">
        <v>184</v>
      </c>
      <c r="E1491" s="168" t="s">
        <v>1</v>
      </c>
      <c r="F1491" s="169" t="s">
        <v>1089</v>
      </c>
      <c r="H1491" s="170">
        <v>5.72</v>
      </c>
      <c r="L1491" s="166"/>
      <c r="M1491" s="171"/>
      <c r="T1491" s="172"/>
      <c r="AT1491" s="168" t="s">
        <v>184</v>
      </c>
      <c r="AU1491" s="168" t="s">
        <v>95</v>
      </c>
      <c r="AV1491" s="167" t="s">
        <v>95</v>
      </c>
      <c r="AW1491" s="167" t="s">
        <v>41</v>
      </c>
      <c r="AX1491" s="167" t="s">
        <v>85</v>
      </c>
      <c r="AY1491" s="168" t="s">
        <v>173</v>
      </c>
    </row>
    <row r="1492" spans="2:65" s="167" customFormat="1">
      <c r="B1492" s="166"/>
      <c r="D1492" s="161" t="s">
        <v>184</v>
      </c>
      <c r="E1492" s="168" t="s">
        <v>1</v>
      </c>
      <c r="F1492" s="169" t="s">
        <v>1090</v>
      </c>
      <c r="H1492" s="170">
        <v>3.35</v>
      </c>
      <c r="L1492" s="166"/>
      <c r="M1492" s="171"/>
      <c r="T1492" s="172"/>
      <c r="AT1492" s="168" t="s">
        <v>184</v>
      </c>
      <c r="AU1492" s="168" t="s">
        <v>95</v>
      </c>
      <c r="AV1492" s="167" t="s">
        <v>95</v>
      </c>
      <c r="AW1492" s="167" t="s">
        <v>41</v>
      </c>
      <c r="AX1492" s="167" t="s">
        <v>85</v>
      </c>
      <c r="AY1492" s="168" t="s">
        <v>173</v>
      </c>
    </row>
    <row r="1493" spans="2:65" s="174" customFormat="1">
      <c r="B1493" s="173"/>
      <c r="D1493" s="161" t="s">
        <v>184</v>
      </c>
      <c r="E1493" s="175" t="s">
        <v>1</v>
      </c>
      <c r="F1493" s="176" t="s">
        <v>232</v>
      </c>
      <c r="H1493" s="177">
        <v>18.14</v>
      </c>
      <c r="L1493" s="173"/>
      <c r="M1493" s="178"/>
      <c r="T1493" s="179"/>
      <c r="AT1493" s="175" t="s">
        <v>184</v>
      </c>
      <c r="AU1493" s="175" t="s">
        <v>95</v>
      </c>
      <c r="AV1493" s="174" t="s">
        <v>180</v>
      </c>
      <c r="AW1493" s="174" t="s">
        <v>41</v>
      </c>
      <c r="AX1493" s="174" t="s">
        <v>93</v>
      </c>
      <c r="AY1493" s="175" t="s">
        <v>173</v>
      </c>
    </row>
    <row r="1494" spans="2:65" s="35" customFormat="1" ht="37.9" customHeight="1">
      <c r="B1494" s="34"/>
      <c r="C1494" s="144" t="s">
        <v>1097</v>
      </c>
      <c r="D1494" s="144" t="s">
        <v>175</v>
      </c>
      <c r="E1494" s="145" t="s">
        <v>1098</v>
      </c>
      <c r="F1494" s="146" t="s">
        <v>1099</v>
      </c>
      <c r="G1494" s="147" t="s">
        <v>270</v>
      </c>
      <c r="H1494" s="148">
        <v>54.42</v>
      </c>
      <c r="I1494" s="3"/>
      <c r="J1494" s="149">
        <f>ROUND(I1494*H1494,2)</f>
        <v>0</v>
      </c>
      <c r="K1494" s="146" t="s">
        <v>179</v>
      </c>
      <c r="L1494" s="34"/>
      <c r="M1494" s="150" t="s">
        <v>1</v>
      </c>
      <c r="N1494" s="151" t="s">
        <v>50</v>
      </c>
      <c r="P1494" s="152">
        <f>O1494*H1494</f>
        <v>0</v>
      </c>
      <c r="Q1494" s="152">
        <v>5.4000000000000003E-3</v>
      </c>
      <c r="R1494" s="152">
        <f>Q1494*H1494</f>
        <v>0.29386800000000002</v>
      </c>
      <c r="S1494" s="152">
        <v>0</v>
      </c>
      <c r="T1494" s="153">
        <f>S1494*H1494</f>
        <v>0</v>
      </c>
      <c r="AR1494" s="154" t="s">
        <v>180</v>
      </c>
      <c r="AT1494" s="154" t="s">
        <v>175</v>
      </c>
      <c r="AU1494" s="154" t="s">
        <v>95</v>
      </c>
      <c r="AY1494" s="20" t="s">
        <v>173</v>
      </c>
      <c r="BE1494" s="155">
        <f>IF(N1494="základní",J1494,0)</f>
        <v>0</v>
      </c>
      <c r="BF1494" s="155">
        <f>IF(N1494="snížená",J1494,0)</f>
        <v>0</v>
      </c>
      <c r="BG1494" s="155">
        <f>IF(N1494="zákl. přenesená",J1494,0)</f>
        <v>0</v>
      </c>
      <c r="BH1494" s="155">
        <f>IF(N1494="sníž. přenesená",J1494,0)</f>
        <v>0</v>
      </c>
      <c r="BI1494" s="155">
        <f>IF(N1494="nulová",J1494,0)</f>
        <v>0</v>
      </c>
      <c r="BJ1494" s="20" t="s">
        <v>93</v>
      </c>
      <c r="BK1494" s="155">
        <f>ROUND(I1494*H1494,2)</f>
        <v>0</v>
      </c>
      <c r="BL1494" s="20" t="s">
        <v>180</v>
      </c>
      <c r="BM1494" s="154" t="s">
        <v>1100</v>
      </c>
    </row>
    <row r="1495" spans="2:65" s="35" customFormat="1">
      <c r="B1495" s="34"/>
      <c r="D1495" s="156" t="s">
        <v>182</v>
      </c>
      <c r="F1495" s="157" t="s">
        <v>1101</v>
      </c>
      <c r="L1495" s="34"/>
      <c r="M1495" s="158"/>
      <c r="T1495" s="62"/>
      <c r="AT1495" s="20" t="s">
        <v>182</v>
      </c>
      <c r="AU1495" s="20" t="s">
        <v>95</v>
      </c>
    </row>
    <row r="1496" spans="2:65" s="160" customFormat="1">
      <c r="B1496" s="159"/>
      <c r="D1496" s="161" t="s">
        <v>184</v>
      </c>
      <c r="E1496" s="162" t="s">
        <v>1</v>
      </c>
      <c r="F1496" s="163" t="s">
        <v>1102</v>
      </c>
      <c r="H1496" s="162" t="s">
        <v>1</v>
      </c>
      <c r="L1496" s="159"/>
      <c r="M1496" s="164"/>
      <c r="T1496" s="165"/>
      <c r="AT1496" s="162" t="s">
        <v>184</v>
      </c>
      <c r="AU1496" s="162" t="s">
        <v>95</v>
      </c>
      <c r="AV1496" s="160" t="s">
        <v>93</v>
      </c>
      <c r="AW1496" s="160" t="s">
        <v>41</v>
      </c>
      <c r="AX1496" s="160" t="s">
        <v>85</v>
      </c>
      <c r="AY1496" s="162" t="s">
        <v>173</v>
      </c>
    </row>
    <row r="1497" spans="2:65" s="160" customFormat="1">
      <c r="B1497" s="159"/>
      <c r="D1497" s="161" t="s">
        <v>184</v>
      </c>
      <c r="E1497" s="162" t="s">
        <v>1</v>
      </c>
      <c r="F1497" s="163" t="s">
        <v>1085</v>
      </c>
      <c r="H1497" s="162" t="s">
        <v>1</v>
      </c>
      <c r="L1497" s="159"/>
      <c r="M1497" s="164"/>
      <c r="T1497" s="165"/>
      <c r="AT1497" s="162" t="s">
        <v>184</v>
      </c>
      <c r="AU1497" s="162" t="s">
        <v>95</v>
      </c>
      <c r="AV1497" s="160" t="s">
        <v>93</v>
      </c>
      <c r="AW1497" s="160" t="s">
        <v>41</v>
      </c>
      <c r="AX1497" s="160" t="s">
        <v>85</v>
      </c>
      <c r="AY1497" s="162" t="s">
        <v>173</v>
      </c>
    </row>
    <row r="1498" spans="2:65" s="160" customFormat="1">
      <c r="B1498" s="159"/>
      <c r="D1498" s="161" t="s">
        <v>184</v>
      </c>
      <c r="E1498" s="162" t="s">
        <v>1</v>
      </c>
      <c r="F1498" s="163" t="s">
        <v>532</v>
      </c>
      <c r="H1498" s="162" t="s">
        <v>1</v>
      </c>
      <c r="L1498" s="159"/>
      <c r="M1498" s="164"/>
      <c r="T1498" s="165"/>
      <c r="AT1498" s="162" t="s">
        <v>184</v>
      </c>
      <c r="AU1498" s="162" t="s">
        <v>95</v>
      </c>
      <c r="AV1498" s="160" t="s">
        <v>93</v>
      </c>
      <c r="AW1498" s="160" t="s">
        <v>41</v>
      </c>
      <c r="AX1498" s="160" t="s">
        <v>85</v>
      </c>
      <c r="AY1498" s="162" t="s">
        <v>173</v>
      </c>
    </row>
    <row r="1499" spans="2:65" s="167" customFormat="1">
      <c r="B1499" s="166"/>
      <c r="D1499" s="161" t="s">
        <v>184</v>
      </c>
      <c r="E1499" s="168" t="s">
        <v>1</v>
      </c>
      <c r="F1499" s="169" t="s">
        <v>1103</v>
      </c>
      <c r="H1499" s="170">
        <v>3.03</v>
      </c>
      <c r="L1499" s="166"/>
      <c r="M1499" s="171"/>
      <c r="T1499" s="172"/>
      <c r="AT1499" s="168" t="s">
        <v>184</v>
      </c>
      <c r="AU1499" s="168" t="s">
        <v>95</v>
      </c>
      <c r="AV1499" s="167" t="s">
        <v>95</v>
      </c>
      <c r="AW1499" s="167" t="s">
        <v>41</v>
      </c>
      <c r="AX1499" s="167" t="s">
        <v>85</v>
      </c>
      <c r="AY1499" s="168" t="s">
        <v>173</v>
      </c>
    </row>
    <row r="1500" spans="2:65" s="167" customFormat="1">
      <c r="B1500" s="166"/>
      <c r="D1500" s="161" t="s">
        <v>184</v>
      </c>
      <c r="E1500" s="168" t="s">
        <v>1</v>
      </c>
      <c r="F1500" s="169" t="s">
        <v>1104</v>
      </c>
      <c r="H1500" s="170">
        <v>6.48</v>
      </c>
      <c r="L1500" s="166"/>
      <c r="M1500" s="171"/>
      <c r="T1500" s="172"/>
      <c r="AT1500" s="168" t="s">
        <v>184</v>
      </c>
      <c r="AU1500" s="168" t="s">
        <v>95</v>
      </c>
      <c r="AV1500" s="167" t="s">
        <v>95</v>
      </c>
      <c r="AW1500" s="167" t="s">
        <v>41</v>
      </c>
      <c r="AX1500" s="167" t="s">
        <v>85</v>
      </c>
      <c r="AY1500" s="168" t="s">
        <v>173</v>
      </c>
    </row>
    <row r="1501" spans="2:65" s="167" customFormat="1">
      <c r="B1501" s="166"/>
      <c r="D1501" s="161" t="s">
        <v>184</v>
      </c>
      <c r="E1501" s="168" t="s">
        <v>1</v>
      </c>
      <c r="F1501" s="169" t="s">
        <v>1105</v>
      </c>
      <c r="H1501" s="170">
        <v>17.7</v>
      </c>
      <c r="L1501" s="166"/>
      <c r="M1501" s="171"/>
      <c r="T1501" s="172"/>
      <c r="AT1501" s="168" t="s">
        <v>184</v>
      </c>
      <c r="AU1501" s="168" t="s">
        <v>95</v>
      </c>
      <c r="AV1501" s="167" t="s">
        <v>95</v>
      </c>
      <c r="AW1501" s="167" t="s">
        <v>41</v>
      </c>
      <c r="AX1501" s="167" t="s">
        <v>85</v>
      </c>
      <c r="AY1501" s="168" t="s">
        <v>173</v>
      </c>
    </row>
    <row r="1502" spans="2:65" s="160" customFormat="1">
      <c r="B1502" s="159"/>
      <c r="D1502" s="161" t="s">
        <v>184</v>
      </c>
      <c r="E1502" s="162" t="s">
        <v>1</v>
      </c>
      <c r="F1502" s="163" t="s">
        <v>748</v>
      </c>
      <c r="H1502" s="162" t="s">
        <v>1</v>
      </c>
      <c r="L1502" s="159"/>
      <c r="M1502" s="164"/>
      <c r="T1502" s="165"/>
      <c r="AT1502" s="162" t="s">
        <v>184</v>
      </c>
      <c r="AU1502" s="162" t="s">
        <v>95</v>
      </c>
      <c r="AV1502" s="160" t="s">
        <v>93</v>
      </c>
      <c r="AW1502" s="160" t="s">
        <v>41</v>
      </c>
      <c r="AX1502" s="160" t="s">
        <v>85</v>
      </c>
      <c r="AY1502" s="162" t="s">
        <v>173</v>
      </c>
    </row>
    <row r="1503" spans="2:65" s="167" customFormat="1">
      <c r="B1503" s="166"/>
      <c r="D1503" s="161" t="s">
        <v>184</v>
      </c>
      <c r="E1503" s="168" t="s">
        <v>1</v>
      </c>
      <c r="F1503" s="169" t="s">
        <v>1106</v>
      </c>
      <c r="H1503" s="170">
        <v>17.16</v>
      </c>
      <c r="L1503" s="166"/>
      <c r="M1503" s="171"/>
      <c r="T1503" s="172"/>
      <c r="AT1503" s="168" t="s">
        <v>184</v>
      </c>
      <c r="AU1503" s="168" t="s">
        <v>95</v>
      </c>
      <c r="AV1503" s="167" t="s">
        <v>95</v>
      </c>
      <c r="AW1503" s="167" t="s">
        <v>41</v>
      </c>
      <c r="AX1503" s="167" t="s">
        <v>85</v>
      </c>
      <c r="AY1503" s="168" t="s">
        <v>173</v>
      </c>
    </row>
    <row r="1504" spans="2:65" s="167" customFormat="1">
      <c r="B1504" s="166"/>
      <c r="D1504" s="161" t="s">
        <v>184</v>
      </c>
      <c r="E1504" s="168" t="s">
        <v>1</v>
      </c>
      <c r="F1504" s="169" t="s">
        <v>1107</v>
      </c>
      <c r="H1504" s="170">
        <v>10.050000000000001</v>
      </c>
      <c r="L1504" s="166"/>
      <c r="M1504" s="171"/>
      <c r="T1504" s="172"/>
      <c r="AT1504" s="168" t="s">
        <v>184</v>
      </c>
      <c r="AU1504" s="168" t="s">
        <v>95</v>
      </c>
      <c r="AV1504" s="167" t="s">
        <v>95</v>
      </c>
      <c r="AW1504" s="167" t="s">
        <v>41</v>
      </c>
      <c r="AX1504" s="167" t="s">
        <v>85</v>
      </c>
      <c r="AY1504" s="168" t="s">
        <v>173</v>
      </c>
    </row>
    <row r="1505" spans="2:65" s="174" customFormat="1">
      <c r="B1505" s="173"/>
      <c r="D1505" s="161" t="s">
        <v>184</v>
      </c>
      <c r="E1505" s="175" t="s">
        <v>1</v>
      </c>
      <c r="F1505" s="176" t="s">
        <v>232</v>
      </c>
      <c r="H1505" s="177">
        <v>54.42</v>
      </c>
      <c r="L1505" s="173"/>
      <c r="M1505" s="178"/>
      <c r="T1505" s="179"/>
      <c r="AT1505" s="175" t="s">
        <v>184</v>
      </c>
      <c r="AU1505" s="175" t="s">
        <v>95</v>
      </c>
      <c r="AV1505" s="174" t="s">
        <v>180</v>
      </c>
      <c r="AW1505" s="174" t="s">
        <v>41</v>
      </c>
      <c r="AX1505" s="174" t="s">
        <v>93</v>
      </c>
      <c r="AY1505" s="175" t="s">
        <v>173</v>
      </c>
    </row>
    <row r="1506" spans="2:65" s="35" customFormat="1" ht="24.2" customHeight="1">
      <c r="B1506" s="34"/>
      <c r="C1506" s="144" t="s">
        <v>1108</v>
      </c>
      <c r="D1506" s="144" t="s">
        <v>175</v>
      </c>
      <c r="E1506" s="145" t="s">
        <v>1109</v>
      </c>
      <c r="F1506" s="146" t="s">
        <v>1110</v>
      </c>
      <c r="G1506" s="147" t="s">
        <v>270</v>
      </c>
      <c r="H1506" s="148">
        <v>18.14</v>
      </c>
      <c r="I1506" s="3"/>
      <c r="J1506" s="149">
        <f>ROUND(I1506*H1506,2)</f>
        <v>0</v>
      </c>
      <c r="K1506" s="146" t="s">
        <v>179</v>
      </c>
      <c r="L1506" s="34"/>
      <c r="M1506" s="150" t="s">
        <v>1</v>
      </c>
      <c r="N1506" s="151" t="s">
        <v>50</v>
      </c>
      <c r="P1506" s="152">
        <f>O1506*H1506</f>
        <v>0</v>
      </c>
      <c r="Q1506" s="152">
        <v>4.0000000000000001E-3</v>
      </c>
      <c r="R1506" s="152">
        <f>Q1506*H1506</f>
        <v>7.2559999999999999E-2</v>
      </c>
      <c r="S1506" s="152">
        <v>0</v>
      </c>
      <c r="T1506" s="153">
        <f>S1506*H1506</f>
        <v>0</v>
      </c>
      <c r="AR1506" s="154" t="s">
        <v>180</v>
      </c>
      <c r="AT1506" s="154" t="s">
        <v>175</v>
      </c>
      <c r="AU1506" s="154" t="s">
        <v>95</v>
      </c>
      <c r="AY1506" s="20" t="s">
        <v>173</v>
      </c>
      <c r="BE1506" s="155">
        <f>IF(N1506="základní",J1506,0)</f>
        <v>0</v>
      </c>
      <c r="BF1506" s="155">
        <f>IF(N1506="snížená",J1506,0)</f>
        <v>0</v>
      </c>
      <c r="BG1506" s="155">
        <f>IF(N1506="zákl. přenesená",J1506,0)</f>
        <v>0</v>
      </c>
      <c r="BH1506" s="155">
        <f>IF(N1506="sníž. přenesená",J1506,0)</f>
        <v>0</v>
      </c>
      <c r="BI1506" s="155">
        <f>IF(N1506="nulová",J1506,0)</f>
        <v>0</v>
      </c>
      <c r="BJ1506" s="20" t="s">
        <v>93</v>
      </c>
      <c r="BK1506" s="155">
        <f>ROUND(I1506*H1506,2)</f>
        <v>0</v>
      </c>
      <c r="BL1506" s="20" t="s">
        <v>180</v>
      </c>
      <c r="BM1506" s="154" t="s">
        <v>1111</v>
      </c>
    </row>
    <row r="1507" spans="2:65" s="35" customFormat="1">
      <c r="B1507" s="34"/>
      <c r="D1507" s="156" t="s">
        <v>182</v>
      </c>
      <c r="F1507" s="157" t="s">
        <v>1112</v>
      </c>
      <c r="L1507" s="34"/>
      <c r="M1507" s="158"/>
      <c r="T1507" s="62"/>
      <c r="AT1507" s="20" t="s">
        <v>182</v>
      </c>
      <c r="AU1507" s="20" t="s">
        <v>95</v>
      </c>
    </row>
    <row r="1508" spans="2:65" s="160" customFormat="1">
      <c r="B1508" s="159"/>
      <c r="D1508" s="161" t="s">
        <v>184</v>
      </c>
      <c r="E1508" s="162" t="s">
        <v>1</v>
      </c>
      <c r="F1508" s="163" t="s">
        <v>1085</v>
      </c>
      <c r="H1508" s="162" t="s">
        <v>1</v>
      </c>
      <c r="L1508" s="159"/>
      <c r="M1508" s="164"/>
      <c r="T1508" s="165"/>
      <c r="AT1508" s="162" t="s">
        <v>184</v>
      </c>
      <c r="AU1508" s="162" t="s">
        <v>95</v>
      </c>
      <c r="AV1508" s="160" t="s">
        <v>93</v>
      </c>
      <c r="AW1508" s="160" t="s">
        <v>41</v>
      </c>
      <c r="AX1508" s="160" t="s">
        <v>85</v>
      </c>
      <c r="AY1508" s="162" t="s">
        <v>173</v>
      </c>
    </row>
    <row r="1509" spans="2:65" s="160" customFormat="1">
      <c r="B1509" s="159"/>
      <c r="D1509" s="161" t="s">
        <v>184</v>
      </c>
      <c r="E1509" s="162" t="s">
        <v>1</v>
      </c>
      <c r="F1509" s="163" t="s">
        <v>532</v>
      </c>
      <c r="H1509" s="162" t="s">
        <v>1</v>
      </c>
      <c r="L1509" s="159"/>
      <c r="M1509" s="164"/>
      <c r="T1509" s="165"/>
      <c r="AT1509" s="162" t="s">
        <v>184</v>
      </c>
      <c r="AU1509" s="162" t="s">
        <v>95</v>
      </c>
      <c r="AV1509" s="160" t="s">
        <v>93</v>
      </c>
      <c r="AW1509" s="160" t="s">
        <v>41</v>
      </c>
      <c r="AX1509" s="160" t="s">
        <v>85</v>
      </c>
      <c r="AY1509" s="162" t="s">
        <v>173</v>
      </c>
    </row>
    <row r="1510" spans="2:65" s="167" customFormat="1">
      <c r="B1510" s="166"/>
      <c r="D1510" s="161" t="s">
        <v>184</v>
      </c>
      <c r="E1510" s="168" t="s">
        <v>1</v>
      </c>
      <c r="F1510" s="169" t="s">
        <v>1086</v>
      </c>
      <c r="H1510" s="170">
        <v>1.01</v>
      </c>
      <c r="L1510" s="166"/>
      <c r="M1510" s="171"/>
      <c r="T1510" s="172"/>
      <c r="AT1510" s="168" t="s">
        <v>184</v>
      </c>
      <c r="AU1510" s="168" t="s">
        <v>95</v>
      </c>
      <c r="AV1510" s="167" t="s">
        <v>95</v>
      </c>
      <c r="AW1510" s="167" t="s">
        <v>41</v>
      </c>
      <c r="AX1510" s="167" t="s">
        <v>85</v>
      </c>
      <c r="AY1510" s="168" t="s">
        <v>173</v>
      </c>
    </row>
    <row r="1511" spans="2:65" s="167" customFormat="1">
      <c r="B1511" s="166"/>
      <c r="D1511" s="161" t="s">
        <v>184</v>
      </c>
      <c r="E1511" s="168" t="s">
        <v>1</v>
      </c>
      <c r="F1511" s="169" t="s">
        <v>1087</v>
      </c>
      <c r="H1511" s="170">
        <v>2.16</v>
      </c>
      <c r="L1511" s="166"/>
      <c r="M1511" s="171"/>
      <c r="T1511" s="172"/>
      <c r="AT1511" s="168" t="s">
        <v>184</v>
      </c>
      <c r="AU1511" s="168" t="s">
        <v>95</v>
      </c>
      <c r="AV1511" s="167" t="s">
        <v>95</v>
      </c>
      <c r="AW1511" s="167" t="s">
        <v>41</v>
      </c>
      <c r="AX1511" s="167" t="s">
        <v>85</v>
      </c>
      <c r="AY1511" s="168" t="s">
        <v>173</v>
      </c>
    </row>
    <row r="1512" spans="2:65" s="167" customFormat="1">
      <c r="B1512" s="166"/>
      <c r="D1512" s="161" t="s">
        <v>184</v>
      </c>
      <c r="E1512" s="168" t="s">
        <v>1</v>
      </c>
      <c r="F1512" s="169" t="s">
        <v>1088</v>
      </c>
      <c r="H1512" s="170">
        <v>5.9</v>
      </c>
      <c r="L1512" s="166"/>
      <c r="M1512" s="171"/>
      <c r="T1512" s="172"/>
      <c r="AT1512" s="168" t="s">
        <v>184</v>
      </c>
      <c r="AU1512" s="168" t="s">
        <v>95</v>
      </c>
      <c r="AV1512" s="167" t="s">
        <v>95</v>
      </c>
      <c r="AW1512" s="167" t="s">
        <v>41</v>
      </c>
      <c r="AX1512" s="167" t="s">
        <v>85</v>
      </c>
      <c r="AY1512" s="168" t="s">
        <v>173</v>
      </c>
    </row>
    <row r="1513" spans="2:65" s="160" customFormat="1">
      <c r="B1513" s="159"/>
      <c r="D1513" s="161" t="s">
        <v>184</v>
      </c>
      <c r="E1513" s="162" t="s">
        <v>1</v>
      </c>
      <c r="F1513" s="163" t="s">
        <v>748</v>
      </c>
      <c r="H1513" s="162" t="s">
        <v>1</v>
      </c>
      <c r="L1513" s="159"/>
      <c r="M1513" s="164"/>
      <c r="T1513" s="165"/>
      <c r="AT1513" s="162" t="s">
        <v>184</v>
      </c>
      <c r="AU1513" s="162" t="s">
        <v>95</v>
      </c>
      <c r="AV1513" s="160" t="s">
        <v>93</v>
      </c>
      <c r="AW1513" s="160" t="s">
        <v>41</v>
      </c>
      <c r="AX1513" s="160" t="s">
        <v>85</v>
      </c>
      <c r="AY1513" s="162" t="s">
        <v>173</v>
      </c>
    </row>
    <row r="1514" spans="2:65" s="167" customFormat="1">
      <c r="B1514" s="166"/>
      <c r="D1514" s="161" t="s">
        <v>184</v>
      </c>
      <c r="E1514" s="168" t="s">
        <v>1</v>
      </c>
      <c r="F1514" s="169" t="s">
        <v>1089</v>
      </c>
      <c r="H1514" s="170">
        <v>5.72</v>
      </c>
      <c r="L1514" s="166"/>
      <c r="M1514" s="171"/>
      <c r="T1514" s="172"/>
      <c r="AT1514" s="168" t="s">
        <v>184</v>
      </c>
      <c r="AU1514" s="168" t="s">
        <v>95</v>
      </c>
      <c r="AV1514" s="167" t="s">
        <v>95</v>
      </c>
      <c r="AW1514" s="167" t="s">
        <v>41</v>
      </c>
      <c r="AX1514" s="167" t="s">
        <v>85</v>
      </c>
      <c r="AY1514" s="168" t="s">
        <v>173</v>
      </c>
    </row>
    <row r="1515" spans="2:65" s="167" customFormat="1">
      <c r="B1515" s="166"/>
      <c r="D1515" s="161" t="s">
        <v>184</v>
      </c>
      <c r="E1515" s="168" t="s">
        <v>1</v>
      </c>
      <c r="F1515" s="169" t="s">
        <v>1090</v>
      </c>
      <c r="H1515" s="170">
        <v>3.35</v>
      </c>
      <c r="L1515" s="166"/>
      <c r="M1515" s="171"/>
      <c r="T1515" s="172"/>
      <c r="AT1515" s="168" t="s">
        <v>184</v>
      </c>
      <c r="AU1515" s="168" t="s">
        <v>95</v>
      </c>
      <c r="AV1515" s="167" t="s">
        <v>95</v>
      </c>
      <c r="AW1515" s="167" t="s">
        <v>41</v>
      </c>
      <c r="AX1515" s="167" t="s">
        <v>85</v>
      </c>
      <c r="AY1515" s="168" t="s">
        <v>173</v>
      </c>
    </row>
    <row r="1516" spans="2:65" s="174" customFormat="1">
      <c r="B1516" s="173"/>
      <c r="D1516" s="161" t="s">
        <v>184</v>
      </c>
      <c r="E1516" s="175" t="s">
        <v>1</v>
      </c>
      <c r="F1516" s="176" t="s">
        <v>232</v>
      </c>
      <c r="H1516" s="177">
        <v>18.14</v>
      </c>
      <c r="L1516" s="173"/>
      <c r="M1516" s="178"/>
      <c r="T1516" s="179"/>
      <c r="AT1516" s="175" t="s">
        <v>184</v>
      </c>
      <c r="AU1516" s="175" t="s">
        <v>95</v>
      </c>
      <c r="AV1516" s="174" t="s">
        <v>180</v>
      </c>
      <c r="AW1516" s="174" t="s">
        <v>41</v>
      </c>
      <c r="AX1516" s="174" t="s">
        <v>93</v>
      </c>
      <c r="AY1516" s="175" t="s">
        <v>173</v>
      </c>
    </row>
    <row r="1517" spans="2:65" s="35" customFormat="1" ht="24.2" customHeight="1">
      <c r="B1517" s="34"/>
      <c r="C1517" s="144" t="s">
        <v>1113</v>
      </c>
      <c r="D1517" s="144" t="s">
        <v>175</v>
      </c>
      <c r="E1517" s="145" t="s">
        <v>1114</v>
      </c>
      <c r="F1517" s="146" t="s">
        <v>1115</v>
      </c>
      <c r="G1517" s="147" t="s">
        <v>586</v>
      </c>
      <c r="H1517" s="148">
        <v>293</v>
      </c>
      <c r="I1517" s="3"/>
      <c r="J1517" s="149">
        <f>ROUND(I1517*H1517,2)</f>
        <v>0</v>
      </c>
      <c r="K1517" s="146" t="s">
        <v>179</v>
      </c>
      <c r="L1517" s="34"/>
      <c r="M1517" s="150" t="s">
        <v>1</v>
      </c>
      <c r="N1517" s="151" t="s">
        <v>50</v>
      </c>
      <c r="P1517" s="152">
        <f>O1517*H1517</f>
        <v>0</v>
      </c>
      <c r="Q1517" s="152">
        <v>1.5E-3</v>
      </c>
      <c r="R1517" s="152">
        <f>Q1517*H1517</f>
        <v>0.4395</v>
      </c>
      <c r="S1517" s="152">
        <v>0</v>
      </c>
      <c r="T1517" s="153">
        <f>S1517*H1517</f>
        <v>0</v>
      </c>
      <c r="AR1517" s="154" t="s">
        <v>180</v>
      </c>
      <c r="AT1517" s="154" t="s">
        <v>175</v>
      </c>
      <c r="AU1517" s="154" t="s">
        <v>95</v>
      </c>
      <c r="AY1517" s="20" t="s">
        <v>173</v>
      </c>
      <c r="BE1517" s="155">
        <f>IF(N1517="základní",J1517,0)</f>
        <v>0</v>
      </c>
      <c r="BF1517" s="155">
        <f>IF(N1517="snížená",J1517,0)</f>
        <v>0</v>
      </c>
      <c r="BG1517" s="155">
        <f>IF(N1517="zákl. přenesená",J1517,0)</f>
        <v>0</v>
      </c>
      <c r="BH1517" s="155">
        <f>IF(N1517="sníž. přenesená",J1517,0)</f>
        <v>0</v>
      </c>
      <c r="BI1517" s="155">
        <f>IF(N1517="nulová",J1517,0)</f>
        <v>0</v>
      </c>
      <c r="BJ1517" s="20" t="s">
        <v>93</v>
      </c>
      <c r="BK1517" s="155">
        <f>ROUND(I1517*H1517,2)</f>
        <v>0</v>
      </c>
      <c r="BL1517" s="20" t="s">
        <v>180</v>
      </c>
      <c r="BM1517" s="154" t="s">
        <v>1116</v>
      </c>
    </row>
    <row r="1518" spans="2:65" s="35" customFormat="1">
      <c r="B1518" s="34"/>
      <c r="D1518" s="156" t="s">
        <v>182</v>
      </c>
      <c r="F1518" s="157" t="s">
        <v>1117</v>
      </c>
      <c r="L1518" s="34"/>
      <c r="M1518" s="158"/>
      <c r="T1518" s="62"/>
      <c r="AT1518" s="20" t="s">
        <v>182</v>
      </c>
      <c r="AU1518" s="20" t="s">
        <v>95</v>
      </c>
    </row>
    <row r="1519" spans="2:65" s="160" customFormat="1">
      <c r="B1519" s="159"/>
      <c r="D1519" s="161" t="s">
        <v>184</v>
      </c>
      <c r="E1519" s="162" t="s">
        <v>1</v>
      </c>
      <c r="F1519" s="163" t="s">
        <v>532</v>
      </c>
      <c r="H1519" s="162" t="s">
        <v>1</v>
      </c>
      <c r="L1519" s="159"/>
      <c r="M1519" s="164"/>
      <c r="T1519" s="165"/>
      <c r="AT1519" s="162" t="s">
        <v>184</v>
      </c>
      <c r="AU1519" s="162" t="s">
        <v>95</v>
      </c>
      <c r="AV1519" s="160" t="s">
        <v>93</v>
      </c>
      <c r="AW1519" s="160" t="s">
        <v>41</v>
      </c>
      <c r="AX1519" s="160" t="s">
        <v>85</v>
      </c>
      <c r="AY1519" s="162" t="s">
        <v>173</v>
      </c>
    </row>
    <row r="1520" spans="2:65" s="160" customFormat="1">
      <c r="B1520" s="159"/>
      <c r="D1520" s="161" t="s">
        <v>184</v>
      </c>
      <c r="E1520" s="162" t="s">
        <v>1</v>
      </c>
      <c r="F1520" s="163" t="s">
        <v>730</v>
      </c>
      <c r="H1520" s="162" t="s">
        <v>1</v>
      </c>
      <c r="L1520" s="159"/>
      <c r="M1520" s="164"/>
      <c r="T1520" s="165"/>
      <c r="AT1520" s="162" t="s">
        <v>184</v>
      </c>
      <c r="AU1520" s="162" t="s">
        <v>95</v>
      </c>
      <c r="AV1520" s="160" t="s">
        <v>93</v>
      </c>
      <c r="AW1520" s="160" t="s">
        <v>41</v>
      </c>
      <c r="AX1520" s="160" t="s">
        <v>85</v>
      </c>
      <c r="AY1520" s="162" t="s">
        <v>173</v>
      </c>
    </row>
    <row r="1521" spans="2:51" s="167" customFormat="1">
      <c r="B1521" s="166"/>
      <c r="D1521" s="161" t="s">
        <v>184</v>
      </c>
      <c r="E1521" s="168" t="s">
        <v>1</v>
      </c>
      <c r="F1521" s="169" t="s">
        <v>1118</v>
      </c>
      <c r="H1521" s="170">
        <v>6.17</v>
      </c>
      <c r="L1521" s="166"/>
      <c r="M1521" s="171"/>
      <c r="T1521" s="172"/>
      <c r="AT1521" s="168" t="s">
        <v>184</v>
      </c>
      <c r="AU1521" s="168" t="s">
        <v>95</v>
      </c>
      <c r="AV1521" s="167" t="s">
        <v>95</v>
      </c>
      <c r="AW1521" s="167" t="s">
        <v>41</v>
      </c>
      <c r="AX1521" s="167" t="s">
        <v>85</v>
      </c>
      <c r="AY1521" s="168" t="s">
        <v>173</v>
      </c>
    </row>
    <row r="1522" spans="2:51" s="160" customFormat="1">
      <c r="B1522" s="159"/>
      <c r="D1522" s="161" t="s">
        <v>184</v>
      </c>
      <c r="E1522" s="162" t="s">
        <v>1</v>
      </c>
      <c r="F1522" s="163" t="s">
        <v>732</v>
      </c>
      <c r="H1522" s="162" t="s">
        <v>1</v>
      </c>
      <c r="L1522" s="159"/>
      <c r="M1522" s="164"/>
      <c r="T1522" s="165"/>
      <c r="AT1522" s="162" t="s">
        <v>184</v>
      </c>
      <c r="AU1522" s="162" t="s">
        <v>95</v>
      </c>
      <c r="AV1522" s="160" t="s">
        <v>93</v>
      </c>
      <c r="AW1522" s="160" t="s">
        <v>41</v>
      </c>
      <c r="AX1522" s="160" t="s">
        <v>85</v>
      </c>
      <c r="AY1522" s="162" t="s">
        <v>173</v>
      </c>
    </row>
    <row r="1523" spans="2:51" s="167" customFormat="1">
      <c r="B1523" s="166"/>
      <c r="D1523" s="161" t="s">
        <v>184</v>
      </c>
      <c r="E1523" s="168" t="s">
        <v>1</v>
      </c>
      <c r="F1523" s="169" t="s">
        <v>1119</v>
      </c>
      <c r="H1523" s="170">
        <v>6.78</v>
      </c>
      <c r="L1523" s="166"/>
      <c r="M1523" s="171"/>
      <c r="T1523" s="172"/>
      <c r="AT1523" s="168" t="s">
        <v>184</v>
      </c>
      <c r="AU1523" s="168" t="s">
        <v>95</v>
      </c>
      <c r="AV1523" s="167" t="s">
        <v>95</v>
      </c>
      <c r="AW1523" s="167" t="s">
        <v>41</v>
      </c>
      <c r="AX1523" s="167" t="s">
        <v>85</v>
      </c>
      <c r="AY1523" s="168" t="s">
        <v>173</v>
      </c>
    </row>
    <row r="1524" spans="2:51" s="160" customFormat="1">
      <c r="B1524" s="159"/>
      <c r="D1524" s="161" t="s">
        <v>184</v>
      </c>
      <c r="E1524" s="162" t="s">
        <v>1</v>
      </c>
      <c r="F1524" s="163" t="s">
        <v>734</v>
      </c>
      <c r="H1524" s="162" t="s">
        <v>1</v>
      </c>
      <c r="L1524" s="159"/>
      <c r="M1524" s="164"/>
      <c r="T1524" s="165"/>
      <c r="AT1524" s="162" t="s">
        <v>184</v>
      </c>
      <c r="AU1524" s="162" t="s">
        <v>95</v>
      </c>
      <c r="AV1524" s="160" t="s">
        <v>93</v>
      </c>
      <c r="AW1524" s="160" t="s">
        <v>41</v>
      </c>
      <c r="AX1524" s="160" t="s">
        <v>85</v>
      </c>
      <c r="AY1524" s="162" t="s">
        <v>173</v>
      </c>
    </row>
    <row r="1525" spans="2:51" s="160" customFormat="1">
      <c r="B1525" s="159"/>
      <c r="D1525" s="161" t="s">
        <v>184</v>
      </c>
      <c r="E1525" s="162" t="s">
        <v>1</v>
      </c>
      <c r="F1525" s="163" t="s">
        <v>730</v>
      </c>
      <c r="H1525" s="162" t="s">
        <v>1</v>
      </c>
      <c r="L1525" s="159"/>
      <c r="M1525" s="164"/>
      <c r="T1525" s="165"/>
      <c r="AT1525" s="162" t="s">
        <v>184</v>
      </c>
      <c r="AU1525" s="162" t="s">
        <v>95</v>
      </c>
      <c r="AV1525" s="160" t="s">
        <v>93</v>
      </c>
      <c r="AW1525" s="160" t="s">
        <v>41</v>
      </c>
      <c r="AX1525" s="160" t="s">
        <v>85</v>
      </c>
      <c r="AY1525" s="162" t="s">
        <v>173</v>
      </c>
    </row>
    <row r="1526" spans="2:51" s="167" customFormat="1">
      <c r="B1526" s="166"/>
      <c r="D1526" s="161" t="s">
        <v>184</v>
      </c>
      <c r="E1526" s="168" t="s">
        <v>1</v>
      </c>
      <c r="F1526" s="169" t="s">
        <v>1118</v>
      </c>
      <c r="H1526" s="170">
        <v>6.17</v>
      </c>
      <c r="L1526" s="166"/>
      <c r="M1526" s="171"/>
      <c r="T1526" s="172"/>
      <c r="AT1526" s="168" t="s">
        <v>184</v>
      </c>
      <c r="AU1526" s="168" t="s">
        <v>95</v>
      </c>
      <c r="AV1526" s="167" t="s">
        <v>95</v>
      </c>
      <c r="AW1526" s="167" t="s">
        <v>41</v>
      </c>
      <c r="AX1526" s="167" t="s">
        <v>85</v>
      </c>
      <c r="AY1526" s="168" t="s">
        <v>173</v>
      </c>
    </row>
    <row r="1527" spans="2:51" s="160" customFormat="1">
      <c r="B1527" s="159"/>
      <c r="D1527" s="161" t="s">
        <v>184</v>
      </c>
      <c r="E1527" s="162" t="s">
        <v>1</v>
      </c>
      <c r="F1527" s="163" t="s">
        <v>735</v>
      </c>
      <c r="H1527" s="162" t="s">
        <v>1</v>
      </c>
      <c r="L1527" s="159"/>
      <c r="M1527" s="164"/>
      <c r="T1527" s="165"/>
      <c r="AT1527" s="162" t="s">
        <v>184</v>
      </c>
      <c r="AU1527" s="162" t="s">
        <v>95</v>
      </c>
      <c r="AV1527" s="160" t="s">
        <v>93</v>
      </c>
      <c r="AW1527" s="160" t="s">
        <v>41</v>
      </c>
      <c r="AX1527" s="160" t="s">
        <v>85</v>
      </c>
      <c r="AY1527" s="162" t="s">
        <v>173</v>
      </c>
    </row>
    <row r="1528" spans="2:51" s="167" customFormat="1">
      <c r="B1528" s="166"/>
      <c r="D1528" s="161" t="s">
        <v>184</v>
      </c>
      <c r="E1528" s="168" t="s">
        <v>1</v>
      </c>
      <c r="F1528" s="169" t="s">
        <v>1120</v>
      </c>
      <c r="H1528" s="170">
        <v>7.33</v>
      </c>
      <c r="L1528" s="166"/>
      <c r="M1528" s="171"/>
      <c r="T1528" s="172"/>
      <c r="AT1528" s="168" t="s">
        <v>184</v>
      </c>
      <c r="AU1528" s="168" t="s">
        <v>95</v>
      </c>
      <c r="AV1528" s="167" t="s">
        <v>95</v>
      </c>
      <c r="AW1528" s="167" t="s">
        <v>41</v>
      </c>
      <c r="AX1528" s="167" t="s">
        <v>85</v>
      </c>
      <c r="AY1528" s="168" t="s">
        <v>173</v>
      </c>
    </row>
    <row r="1529" spans="2:51" s="160" customFormat="1">
      <c r="B1529" s="159"/>
      <c r="D1529" s="161" t="s">
        <v>184</v>
      </c>
      <c r="E1529" s="162" t="s">
        <v>1</v>
      </c>
      <c r="F1529" s="163" t="s">
        <v>737</v>
      </c>
      <c r="H1529" s="162" t="s">
        <v>1</v>
      </c>
      <c r="L1529" s="159"/>
      <c r="M1529" s="164"/>
      <c r="T1529" s="165"/>
      <c r="AT1529" s="162" t="s">
        <v>184</v>
      </c>
      <c r="AU1529" s="162" t="s">
        <v>95</v>
      </c>
      <c r="AV1529" s="160" t="s">
        <v>93</v>
      </c>
      <c r="AW1529" s="160" t="s">
        <v>41</v>
      </c>
      <c r="AX1529" s="160" t="s">
        <v>85</v>
      </c>
      <c r="AY1529" s="162" t="s">
        <v>173</v>
      </c>
    </row>
    <row r="1530" spans="2:51" s="167" customFormat="1">
      <c r="B1530" s="166"/>
      <c r="D1530" s="161" t="s">
        <v>184</v>
      </c>
      <c r="E1530" s="168" t="s">
        <v>1</v>
      </c>
      <c r="F1530" s="169" t="s">
        <v>1121</v>
      </c>
      <c r="H1530" s="170">
        <v>7.97</v>
      </c>
      <c r="L1530" s="166"/>
      <c r="M1530" s="171"/>
      <c r="T1530" s="172"/>
      <c r="AT1530" s="168" t="s">
        <v>184</v>
      </c>
      <c r="AU1530" s="168" t="s">
        <v>95</v>
      </c>
      <c r="AV1530" s="167" t="s">
        <v>95</v>
      </c>
      <c r="AW1530" s="167" t="s">
        <v>41</v>
      </c>
      <c r="AX1530" s="167" t="s">
        <v>85</v>
      </c>
      <c r="AY1530" s="168" t="s">
        <v>173</v>
      </c>
    </row>
    <row r="1531" spans="2:51" s="160" customFormat="1">
      <c r="B1531" s="159"/>
      <c r="D1531" s="161" t="s">
        <v>184</v>
      </c>
      <c r="E1531" s="162" t="s">
        <v>1</v>
      </c>
      <c r="F1531" s="163" t="s">
        <v>571</v>
      </c>
      <c r="H1531" s="162" t="s">
        <v>1</v>
      </c>
      <c r="L1531" s="159"/>
      <c r="M1531" s="164"/>
      <c r="T1531" s="165"/>
      <c r="AT1531" s="162" t="s">
        <v>184</v>
      </c>
      <c r="AU1531" s="162" t="s">
        <v>95</v>
      </c>
      <c r="AV1531" s="160" t="s">
        <v>93</v>
      </c>
      <c r="AW1531" s="160" t="s">
        <v>41</v>
      </c>
      <c r="AX1531" s="160" t="s">
        <v>85</v>
      </c>
      <c r="AY1531" s="162" t="s">
        <v>173</v>
      </c>
    </row>
    <row r="1532" spans="2:51" s="160" customFormat="1">
      <c r="B1532" s="159"/>
      <c r="D1532" s="161" t="s">
        <v>184</v>
      </c>
      <c r="E1532" s="162" t="s">
        <v>1</v>
      </c>
      <c r="F1532" s="163" t="s">
        <v>730</v>
      </c>
      <c r="H1532" s="162" t="s">
        <v>1</v>
      </c>
      <c r="L1532" s="159"/>
      <c r="M1532" s="164"/>
      <c r="T1532" s="165"/>
      <c r="AT1532" s="162" t="s">
        <v>184</v>
      </c>
      <c r="AU1532" s="162" t="s">
        <v>95</v>
      </c>
      <c r="AV1532" s="160" t="s">
        <v>93</v>
      </c>
      <c r="AW1532" s="160" t="s">
        <v>41</v>
      </c>
      <c r="AX1532" s="160" t="s">
        <v>85</v>
      </c>
      <c r="AY1532" s="162" t="s">
        <v>173</v>
      </c>
    </row>
    <row r="1533" spans="2:51" s="167" customFormat="1">
      <c r="B1533" s="166"/>
      <c r="D1533" s="161" t="s">
        <v>184</v>
      </c>
      <c r="E1533" s="168" t="s">
        <v>1</v>
      </c>
      <c r="F1533" s="169" t="s">
        <v>1118</v>
      </c>
      <c r="H1533" s="170">
        <v>6.17</v>
      </c>
      <c r="L1533" s="166"/>
      <c r="M1533" s="171"/>
      <c r="T1533" s="172"/>
      <c r="AT1533" s="168" t="s">
        <v>184</v>
      </c>
      <c r="AU1533" s="168" t="s">
        <v>95</v>
      </c>
      <c r="AV1533" s="167" t="s">
        <v>95</v>
      </c>
      <c r="AW1533" s="167" t="s">
        <v>41</v>
      </c>
      <c r="AX1533" s="167" t="s">
        <v>85</v>
      </c>
      <c r="AY1533" s="168" t="s">
        <v>173</v>
      </c>
    </row>
    <row r="1534" spans="2:51" s="160" customFormat="1">
      <c r="B1534" s="159"/>
      <c r="D1534" s="161" t="s">
        <v>184</v>
      </c>
      <c r="E1534" s="162" t="s">
        <v>1</v>
      </c>
      <c r="F1534" s="163" t="s">
        <v>735</v>
      </c>
      <c r="H1534" s="162" t="s">
        <v>1</v>
      </c>
      <c r="L1534" s="159"/>
      <c r="M1534" s="164"/>
      <c r="T1534" s="165"/>
      <c r="AT1534" s="162" t="s">
        <v>184</v>
      </c>
      <c r="AU1534" s="162" t="s">
        <v>95</v>
      </c>
      <c r="AV1534" s="160" t="s">
        <v>93</v>
      </c>
      <c r="AW1534" s="160" t="s">
        <v>41</v>
      </c>
      <c r="AX1534" s="160" t="s">
        <v>85</v>
      </c>
      <c r="AY1534" s="162" t="s">
        <v>173</v>
      </c>
    </row>
    <row r="1535" spans="2:51" s="167" customFormat="1">
      <c r="B1535" s="166"/>
      <c r="D1535" s="161" t="s">
        <v>184</v>
      </c>
      <c r="E1535" s="168" t="s">
        <v>1</v>
      </c>
      <c r="F1535" s="169" t="s">
        <v>1122</v>
      </c>
      <c r="H1535" s="170">
        <v>14.66</v>
      </c>
      <c r="L1535" s="166"/>
      <c r="M1535" s="171"/>
      <c r="T1535" s="172"/>
      <c r="AT1535" s="168" t="s">
        <v>184</v>
      </c>
      <c r="AU1535" s="168" t="s">
        <v>95</v>
      </c>
      <c r="AV1535" s="167" t="s">
        <v>95</v>
      </c>
      <c r="AW1535" s="167" t="s">
        <v>41</v>
      </c>
      <c r="AX1535" s="167" t="s">
        <v>85</v>
      </c>
      <c r="AY1535" s="168" t="s">
        <v>173</v>
      </c>
    </row>
    <row r="1536" spans="2:51" s="160" customFormat="1">
      <c r="B1536" s="159"/>
      <c r="D1536" s="161" t="s">
        <v>184</v>
      </c>
      <c r="E1536" s="162" t="s">
        <v>1</v>
      </c>
      <c r="F1536" s="163" t="s">
        <v>740</v>
      </c>
      <c r="H1536" s="162" t="s">
        <v>1</v>
      </c>
      <c r="L1536" s="159"/>
      <c r="M1536" s="164"/>
      <c r="T1536" s="165"/>
      <c r="AT1536" s="162" t="s">
        <v>184</v>
      </c>
      <c r="AU1536" s="162" t="s">
        <v>95</v>
      </c>
      <c r="AV1536" s="160" t="s">
        <v>93</v>
      </c>
      <c r="AW1536" s="160" t="s">
        <v>41</v>
      </c>
      <c r="AX1536" s="160" t="s">
        <v>85</v>
      </c>
      <c r="AY1536" s="162" t="s">
        <v>173</v>
      </c>
    </row>
    <row r="1537" spans="2:51" s="160" customFormat="1">
      <c r="B1537" s="159"/>
      <c r="D1537" s="161" t="s">
        <v>184</v>
      </c>
      <c r="E1537" s="162" t="s">
        <v>1</v>
      </c>
      <c r="F1537" s="163" t="s">
        <v>741</v>
      </c>
      <c r="H1537" s="162" t="s">
        <v>1</v>
      </c>
      <c r="L1537" s="159"/>
      <c r="M1537" s="164"/>
      <c r="T1537" s="165"/>
      <c r="AT1537" s="162" t="s">
        <v>184</v>
      </c>
      <c r="AU1537" s="162" t="s">
        <v>95</v>
      </c>
      <c r="AV1537" s="160" t="s">
        <v>93</v>
      </c>
      <c r="AW1537" s="160" t="s">
        <v>41</v>
      </c>
      <c r="AX1537" s="160" t="s">
        <v>85</v>
      </c>
      <c r="AY1537" s="162" t="s">
        <v>173</v>
      </c>
    </row>
    <row r="1538" spans="2:51" s="167" customFormat="1">
      <c r="B1538" s="166"/>
      <c r="D1538" s="161" t="s">
        <v>184</v>
      </c>
      <c r="E1538" s="168" t="s">
        <v>1</v>
      </c>
      <c r="F1538" s="169" t="s">
        <v>1123</v>
      </c>
      <c r="H1538" s="170">
        <v>5.04</v>
      </c>
      <c r="L1538" s="166"/>
      <c r="M1538" s="171"/>
      <c r="T1538" s="172"/>
      <c r="AT1538" s="168" t="s">
        <v>184</v>
      </c>
      <c r="AU1538" s="168" t="s">
        <v>95</v>
      </c>
      <c r="AV1538" s="167" t="s">
        <v>95</v>
      </c>
      <c r="AW1538" s="167" t="s">
        <v>41</v>
      </c>
      <c r="AX1538" s="167" t="s">
        <v>85</v>
      </c>
      <c r="AY1538" s="168" t="s">
        <v>173</v>
      </c>
    </row>
    <row r="1539" spans="2:51" s="160" customFormat="1">
      <c r="B1539" s="159"/>
      <c r="D1539" s="161" t="s">
        <v>184</v>
      </c>
      <c r="E1539" s="162" t="s">
        <v>1</v>
      </c>
      <c r="F1539" s="163" t="s">
        <v>743</v>
      </c>
      <c r="H1539" s="162" t="s">
        <v>1</v>
      </c>
      <c r="L1539" s="159"/>
      <c r="M1539" s="164"/>
      <c r="T1539" s="165"/>
      <c r="AT1539" s="162" t="s">
        <v>184</v>
      </c>
      <c r="AU1539" s="162" t="s">
        <v>95</v>
      </c>
      <c r="AV1539" s="160" t="s">
        <v>93</v>
      </c>
      <c r="AW1539" s="160" t="s">
        <v>41</v>
      </c>
      <c r="AX1539" s="160" t="s">
        <v>85</v>
      </c>
      <c r="AY1539" s="162" t="s">
        <v>173</v>
      </c>
    </row>
    <row r="1540" spans="2:51" s="160" customFormat="1">
      <c r="B1540" s="159"/>
      <c r="D1540" s="161" t="s">
        <v>184</v>
      </c>
      <c r="E1540" s="162" t="s">
        <v>1</v>
      </c>
      <c r="F1540" s="163" t="s">
        <v>744</v>
      </c>
      <c r="H1540" s="162" t="s">
        <v>1</v>
      </c>
      <c r="L1540" s="159"/>
      <c r="M1540" s="164"/>
      <c r="T1540" s="165"/>
      <c r="AT1540" s="162" t="s">
        <v>184</v>
      </c>
      <c r="AU1540" s="162" t="s">
        <v>95</v>
      </c>
      <c r="AV1540" s="160" t="s">
        <v>93</v>
      </c>
      <c r="AW1540" s="160" t="s">
        <v>41</v>
      </c>
      <c r="AX1540" s="160" t="s">
        <v>85</v>
      </c>
      <c r="AY1540" s="162" t="s">
        <v>173</v>
      </c>
    </row>
    <row r="1541" spans="2:51" s="167" customFormat="1">
      <c r="B1541" s="166"/>
      <c r="D1541" s="161" t="s">
        <v>184</v>
      </c>
      <c r="E1541" s="168" t="s">
        <v>1</v>
      </c>
      <c r="F1541" s="169" t="s">
        <v>1124</v>
      </c>
      <c r="H1541" s="170">
        <v>6.76</v>
      </c>
      <c r="L1541" s="166"/>
      <c r="M1541" s="171"/>
      <c r="T1541" s="172"/>
      <c r="AT1541" s="168" t="s">
        <v>184</v>
      </c>
      <c r="AU1541" s="168" t="s">
        <v>95</v>
      </c>
      <c r="AV1541" s="167" t="s">
        <v>95</v>
      </c>
      <c r="AW1541" s="167" t="s">
        <v>41</v>
      </c>
      <c r="AX1541" s="167" t="s">
        <v>85</v>
      </c>
      <c r="AY1541" s="168" t="s">
        <v>173</v>
      </c>
    </row>
    <row r="1542" spans="2:51" s="160" customFormat="1">
      <c r="B1542" s="159"/>
      <c r="D1542" s="161" t="s">
        <v>184</v>
      </c>
      <c r="E1542" s="162" t="s">
        <v>1</v>
      </c>
      <c r="F1542" s="163" t="s">
        <v>737</v>
      </c>
      <c r="H1542" s="162" t="s">
        <v>1</v>
      </c>
      <c r="L1542" s="159"/>
      <c r="M1542" s="164"/>
      <c r="T1542" s="165"/>
      <c r="AT1542" s="162" t="s">
        <v>184</v>
      </c>
      <c r="AU1542" s="162" t="s">
        <v>95</v>
      </c>
      <c r="AV1542" s="160" t="s">
        <v>93</v>
      </c>
      <c r="AW1542" s="160" t="s">
        <v>41</v>
      </c>
      <c r="AX1542" s="160" t="s">
        <v>85</v>
      </c>
      <c r="AY1542" s="162" t="s">
        <v>173</v>
      </c>
    </row>
    <row r="1543" spans="2:51" s="167" customFormat="1">
      <c r="B1543" s="166"/>
      <c r="D1543" s="161" t="s">
        <v>184</v>
      </c>
      <c r="E1543" s="168" t="s">
        <v>1</v>
      </c>
      <c r="F1543" s="169" t="s">
        <v>1121</v>
      </c>
      <c r="H1543" s="170">
        <v>7.97</v>
      </c>
      <c r="L1543" s="166"/>
      <c r="M1543" s="171"/>
      <c r="T1543" s="172"/>
      <c r="AT1543" s="168" t="s">
        <v>184</v>
      </c>
      <c r="AU1543" s="168" t="s">
        <v>95</v>
      </c>
      <c r="AV1543" s="167" t="s">
        <v>95</v>
      </c>
      <c r="AW1543" s="167" t="s">
        <v>41</v>
      </c>
      <c r="AX1543" s="167" t="s">
        <v>85</v>
      </c>
      <c r="AY1543" s="168" t="s">
        <v>173</v>
      </c>
    </row>
    <row r="1544" spans="2:51" s="160" customFormat="1">
      <c r="B1544" s="159"/>
      <c r="D1544" s="161" t="s">
        <v>184</v>
      </c>
      <c r="E1544" s="162" t="s">
        <v>1</v>
      </c>
      <c r="F1544" s="163" t="s">
        <v>746</v>
      </c>
      <c r="H1544" s="162" t="s">
        <v>1</v>
      </c>
      <c r="L1544" s="159"/>
      <c r="M1544" s="164"/>
      <c r="T1544" s="165"/>
      <c r="AT1544" s="162" t="s">
        <v>184</v>
      </c>
      <c r="AU1544" s="162" t="s">
        <v>95</v>
      </c>
      <c r="AV1544" s="160" t="s">
        <v>93</v>
      </c>
      <c r="AW1544" s="160" t="s">
        <v>41</v>
      </c>
      <c r="AX1544" s="160" t="s">
        <v>85</v>
      </c>
      <c r="AY1544" s="162" t="s">
        <v>173</v>
      </c>
    </row>
    <row r="1545" spans="2:51" s="167" customFormat="1">
      <c r="B1545" s="166"/>
      <c r="D1545" s="161" t="s">
        <v>184</v>
      </c>
      <c r="E1545" s="168" t="s">
        <v>1</v>
      </c>
      <c r="F1545" s="169" t="s">
        <v>1125</v>
      </c>
      <c r="H1545" s="170">
        <v>24.25</v>
      </c>
      <c r="L1545" s="166"/>
      <c r="M1545" s="171"/>
      <c r="T1545" s="172"/>
      <c r="AT1545" s="168" t="s">
        <v>184</v>
      </c>
      <c r="AU1545" s="168" t="s">
        <v>95</v>
      </c>
      <c r="AV1545" s="167" t="s">
        <v>95</v>
      </c>
      <c r="AW1545" s="167" t="s">
        <v>41</v>
      </c>
      <c r="AX1545" s="167" t="s">
        <v>85</v>
      </c>
      <c r="AY1545" s="168" t="s">
        <v>173</v>
      </c>
    </row>
    <row r="1546" spans="2:51" s="160" customFormat="1">
      <c r="B1546" s="159"/>
      <c r="D1546" s="161" t="s">
        <v>184</v>
      </c>
      <c r="E1546" s="162" t="s">
        <v>1</v>
      </c>
      <c r="F1546" s="163" t="s">
        <v>741</v>
      </c>
      <c r="H1546" s="162" t="s">
        <v>1</v>
      </c>
      <c r="L1546" s="159"/>
      <c r="M1546" s="164"/>
      <c r="T1546" s="165"/>
      <c r="AT1546" s="162" t="s">
        <v>184</v>
      </c>
      <c r="AU1546" s="162" t="s">
        <v>95</v>
      </c>
      <c r="AV1546" s="160" t="s">
        <v>93</v>
      </c>
      <c r="AW1546" s="160" t="s">
        <v>41</v>
      </c>
      <c r="AX1546" s="160" t="s">
        <v>85</v>
      </c>
      <c r="AY1546" s="162" t="s">
        <v>173</v>
      </c>
    </row>
    <row r="1547" spans="2:51" s="167" customFormat="1">
      <c r="B1547" s="166"/>
      <c r="D1547" s="161" t="s">
        <v>184</v>
      </c>
      <c r="E1547" s="168" t="s">
        <v>1</v>
      </c>
      <c r="F1547" s="169" t="s">
        <v>1123</v>
      </c>
      <c r="H1547" s="170">
        <v>5.04</v>
      </c>
      <c r="L1547" s="166"/>
      <c r="M1547" s="171"/>
      <c r="T1547" s="172"/>
      <c r="AT1547" s="168" t="s">
        <v>184</v>
      </c>
      <c r="AU1547" s="168" t="s">
        <v>95</v>
      </c>
      <c r="AV1547" s="167" t="s">
        <v>95</v>
      </c>
      <c r="AW1547" s="167" t="s">
        <v>41</v>
      </c>
      <c r="AX1547" s="167" t="s">
        <v>85</v>
      </c>
      <c r="AY1547" s="168" t="s">
        <v>173</v>
      </c>
    </row>
    <row r="1548" spans="2:51" s="160" customFormat="1">
      <c r="B1548" s="159"/>
      <c r="D1548" s="161" t="s">
        <v>184</v>
      </c>
      <c r="E1548" s="162" t="s">
        <v>1</v>
      </c>
      <c r="F1548" s="163" t="s">
        <v>748</v>
      </c>
      <c r="H1548" s="162" t="s">
        <v>1</v>
      </c>
      <c r="L1548" s="159"/>
      <c r="M1548" s="164"/>
      <c r="T1548" s="165"/>
      <c r="AT1548" s="162" t="s">
        <v>184</v>
      </c>
      <c r="AU1548" s="162" t="s">
        <v>95</v>
      </c>
      <c r="AV1548" s="160" t="s">
        <v>93</v>
      </c>
      <c r="AW1548" s="160" t="s">
        <v>41</v>
      </c>
      <c r="AX1548" s="160" t="s">
        <v>85</v>
      </c>
      <c r="AY1548" s="162" t="s">
        <v>173</v>
      </c>
    </row>
    <row r="1549" spans="2:51" s="160" customFormat="1">
      <c r="B1549" s="159"/>
      <c r="D1549" s="161" t="s">
        <v>184</v>
      </c>
      <c r="E1549" s="162" t="s">
        <v>1</v>
      </c>
      <c r="F1549" s="163" t="s">
        <v>744</v>
      </c>
      <c r="H1549" s="162" t="s">
        <v>1</v>
      </c>
      <c r="L1549" s="159"/>
      <c r="M1549" s="164"/>
      <c r="T1549" s="165"/>
      <c r="AT1549" s="162" t="s">
        <v>184</v>
      </c>
      <c r="AU1549" s="162" t="s">
        <v>95</v>
      </c>
      <c r="AV1549" s="160" t="s">
        <v>93</v>
      </c>
      <c r="AW1549" s="160" t="s">
        <v>41</v>
      </c>
      <c r="AX1549" s="160" t="s">
        <v>85</v>
      </c>
      <c r="AY1549" s="162" t="s">
        <v>173</v>
      </c>
    </row>
    <row r="1550" spans="2:51" s="167" customFormat="1">
      <c r="B1550" s="166"/>
      <c r="D1550" s="161" t="s">
        <v>184</v>
      </c>
      <c r="E1550" s="168" t="s">
        <v>1</v>
      </c>
      <c r="F1550" s="169" t="s">
        <v>1124</v>
      </c>
      <c r="H1550" s="170">
        <v>6.76</v>
      </c>
      <c r="L1550" s="166"/>
      <c r="M1550" s="171"/>
      <c r="T1550" s="172"/>
      <c r="AT1550" s="168" t="s">
        <v>184</v>
      </c>
      <c r="AU1550" s="168" t="s">
        <v>95</v>
      </c>
      <c r="AV1550" s="167" t="s">
        <v>95</v>
      </c>
      <c r="AW1550" s="167" t="s">
        <v>41</v>
      </c>
      <c r="AX1550" s="167" t="s">
        <v>85</v>
      </c>
      <c r="AY1550" s="168" t="s">
        <v>173</v>
      </c>
    </row>
    <row r="1551" spans="2:51" s="160" customFormat="1">
      <c r="B1551" s="159"/>
      <c r="D1551" s="161" t="s">
        <v>184</v>
      </c>
      <c r="E1551" s="162" t="s">
        <v>1</v>
      </c>
      <c r="F1551" s="163" t="s">
        <v>737</v>
      </c>
      <c r="H1551" s="162" t="s">
        <v>1</v>
      </c>
      <c r="L1551" s="159"/>
      <c r="M1551" s="164"/>
      <c r="T1551" s="165"/>
      <c r="AT1551" s="162" t="s">
        <v>184</v>
      </c>
      <c r="AU1551" s="162" t="s">
        <v>95</v>
      </c>
      <c r="AV1551" s="160" t="s">
        <v>93</v>
      </c>
      <c r="AW1551" s="160" t="s">
        <v>41</v>
      </c>
      <c r="AX1551" s="160" t="s">
        <v>85</v>
      </c>
      <c r="AY1551" s="162" t="s">
        <v>173</v>
      </c>
    </row>
    <row r="1552" spans="2:51" s="167" customFormat="1">
      <c r="B1552" s="166"/>
      <c r="D1552" s="161" t="s">
        <v>184</v>
      </c>
      <c r="E1552" s="168" t="s">
        <v>1</v>
      </c>
      <c r="F1552" s="169" t="s">
        <v>1126</v>
      </c>
      <c r="H1552" s="170">
        <v>23.91</v>
      </c>
      <c r="L1552" s="166"/>
      <c r="M1552" s="171"/>
      <c r="T1552" s="172"/>
      <c r="AT1552" s="168" t="s">
        <v>184</v>
      </c>
      <c r="AU1552" s="168" t="s">
        <v>95</v>
      </c>
      <c r="AV1552" s="167" t="s">
        <v>95</v>
      </c>
      <c r="AW1552" s="167" t="s">
        <v>41</v>
      </c>
      <c r="AX1552" s="167" t="s">
        <v>85</v>
      </c>
      <c r="AY1552" s="168" t="s">
        <v>173</v>
      </c>
    </row>
    <row r="1553" spans="2:51" s="160" customFormat="1">
      <c r="B1553" s="159"/>
      <c r="D1553" s="161" t="s">
        <v>184</v>
      </c>
      <c r="E1553" s="162" t="s">
        <v>1</v>
      </c>
      <c r="F1553" s="163" t="s">
        <v>750</v>
      </c>
      <c r="H1553" s="162" t="s">
        <v>1</v>
      </c>
      <c r="L1553" s="159"/>
      <c r="M1553" s="164"/>
      <c r="T1553" s="165"/>
      <c r="AT1553" s="162" t="s">
        <v>184</v>
      </c>
      <c r="AU1553" s="162" t="s">
        <v>95</v>
      </c>
      <c r="AV1553" s="160" t="s">
        <v>93</v>
      </c>
      <c r="AW1553" s="160" t="s">
        <v>41</v>
      </c>
      <c r="AX1553" s="160" t="s">
        <v>85</v>
      </c>
      <c r="AY1553" s="162" t="s">
        <v>173</v>
      </c>
    </row>
    <row r="1554" spans="2:51" s="167" customFormat="1">
      <c r="B1554" s="166"/>
      <c r="D1554" s="161" t="s">
        <v>184</v>
      </c>
      <c r="E1554" s="168" t="s">
        <v>1</v>
      </c>
      <c r="F1554" s="169" t="s">
        <v>1127</v>
      </c>
      <c r="H1554" s="170">
        <v>10.5</v>
      </c>
      <c r="L1554" s="166"/>
      <c r="M1554" s="171"/>
      <c r="T1554" s="172"/>
      <c r="AT1554" s="168" t="s">
        <v>184</v>
      </c>
      <c r="AU1554" s="168" t="s">
        <v>95</v>
      </c>
      <c r="AV1554" s="167" t="s">
        <v>95</v>
      </c>
      <c r="AW1554" s="167" t="s">
        <v>41</v>
      </c>
      <c r="AX1554" s="167" t="s">
        <v>85</v>
      </c>
      <c r="AY1554" s="168" t="s">
        <v>173</v>
      </c>
    </row>
    <row r="1555" spans="2:51" s="160" customFormat="1">
      <c r="B1555" s="159"/>
      <c r="D1555" s="161" t="s">
        <v>184</v>
      </c>
      <c r="E1555" s="162" t="s">
        <v>1</v>
      </c>
      <c r="F1555" s="163" t="s">
        <v>752</v>
      </c>
      <c r="H1555" s="162" t="s">
        <v>1</v>
      </c>
      <c r="L1555" s="159"/>
      <c r="M1555" s="164"/>
      <c r="T1555" s="165"/>
      <c r="AT1555" s="162" t="s">
        <v>184</v>
      </c>
      <c r="AU1555" s="162" t="s">
        <v>95</v>
      </c>
      <c r="AV1555" s="160" t="s">
        <v>93</v>
      </c>
      <c r="AW1555" s="160" t="s">
        <v>41</v>
      </c>
      <c r="AX1555" s="160" t="s">
        <v>85</v>
      </c>
      <c r="AY1555" s="162" t="s">
        <v>173</v>
      </c>
    </row>
    <row r="1556" spans="2:51" s="160" customFormat="1">
      <c r="B1556" s="159"/>
      <c r="D1556" s="161" t="s">
        <v>184</v>
      </c>
      <c r="E1556" s="162" t="s">
        <v>1</v>
      </c>
      <c r="F1556" s="163" t="s">
        <v>744</v>
      </c>
      <c r="H1556" s="162" t="s">
        <v>1</v>
      </c>
      <c r="L1556" s="159"/>
      <c r="M1556" s="164"/>
      <c r="T1556" s="165"/>
      <c r="AT1556" s="162" t="s">
        <v>184</v>
      </c>
      <c r="AU1556" s="162" t="s">
        <v>95</v>
      </c>
      <c r="AV1556" s="160" t="s">
        <v>93</v>
      </c>
      <c r="AW1556" s="160" t="s">
        <v>41</v>
      </c>
      <c r="AX1556" s="160" t="s">
        <v>85</v>
      </c>
      <c r="AY1556" s="162" t="s">
        <v>173</v>
      </c>
    </row>
    <row r="1557" spans="2:51" s="167" customFormat="1">
      <c r="B1557" s="166"/>
      <c r="D1557" s="161" t="s">
        <v>184</v>
      </c>
      <c r="E1557" s="168" t="s">
        <v>1</v>
      </c>
      <c r="F1557" s="169" t="s">
        <v>1128</v>
      </c>
      <c r="H1557" s="170">
        <v>13.52</v>
      </c>
      <c r="L1557" s="166"/>
      <c r="M1557" s="171"/>
      <c r="T1557" s="172"/>
      <c r="AT1557" s="168" t="s">
        <v>184</v>
      </c>
      <c r="AU1557" s="168" t="s">
        <v>95</v>
      </c>
      <c r="AV1557" s="167" t="s">
        <v>95</v>
      </c>
      <c r="AW1557" s="167" t="s">
        <v>41</v>
      </c>
      <c r="AX1557" s="167" t="s">
        <v>85</v>
      </c>
      <c r="AY1557" s="168" t="s">
        <v>173</v>
      </c>
    </row>
    <row r="1558" spans="2:51" s="160" customFormat="1">
      <c r="B1558" s="159"/>
      <c r="D1558" s="161" t="s">
        <v>184</v>
      </c>
      <c r="E1558" s="162" t="s">
        <v>1</v>
      </c>
      <c r="F1558" s="163" t="s">
        <v>732</v>
      </c>
      <c r="H1558" s="162" t="s">
        <v>1</v>
      </c>
      <c r="L1558" s="159"/>
      <c r="M1558" s="164"/>
      <c r="T1558" s="165"/>
      <c r="AT1558" s="162" t="s">
        <v>184</v>
      </c>
      <c r="AU1558" s="162" t="s">
        <v>95</v>
      </c>
      <c r="AV1558" s="160" t="s">
        <v>93</v>
      </c>
      <c r="AW1558" s="160" t="s">
        <v>41</v>
      </c>
      <c r="AX1558" s="160" t="s">
        <v>85</v>
      </c>
      <c r="AY1558" s="162" t="s">
        <v>173</v>
      </c>
    </row>
    <row r="1559" spans="2:51" s="167" customFormat="1">
      <c r="B1559" s="166"/>
      <c r="D1559" s="161" t="s">
        <v>184</v>
      </c>
      <c r="E1559" s="168" t="s">
        <v>1</v>
      </c>
      <c r="F1559" s="169" t="s">
        <v>1119</v>
      </c>
      <c r="H1559" s="170">
        <v>6.78</v>
      </c>
      <c r="L1559" s="166"/>
      <c r="M1559" s="171"/>
      <c r="T1559" s="172"/>
      <c r="AT1559" s="168" t="s">
        <v>184</v>
      </c>
      <c r="AU1559" s="168" t="s">
        <v>95</v>
      </c>
      <c r="AV1559" s="167" t="s">
        <v>95</v>
      </c>
      <c r="AW1559" s="167" t="s">
        <v>41</v>
      </c>
      <c r="AX1559" s="167" t="s">
        <v>85</v>
      </c>
      <c r="AY1559" s="168" t="s">
        <v>173</v>
      </c>
    </row>
    <row r="1560" spans="2:51" s="160" customFormat="1">
      <c r="B1560" s="159"/>
      <c r="D1560" s="161" t="s">
        <v>184</v>
      </c>
      <c r="E1560" s="162" t="s">
        <v>1</v>
      </c>
      <c r="F1560" s="163" t="s">
        <v>737</v>
      </c>
      <c r="H1560" s="162" t="s">
        <v>1</v>
      </c>
      <c r="L1560" s="159"/>
      <c r="M1560" s="164"/>
      <c r="T1560" s="165"/>
      <c r="AT1560" s="162" t="s">
        <v>184</v>
      </c>
      <c r="AU1560" s="162" t="s">
        <v>95</v>
      </c>
      <c r="AV1560" s="160" t="s">
        <v>93</v>
      </c>
      <c r="AW1560" s="160" t="s">
        <v>41</v>
      </c>
      <c r="AX1560" s="160" t="s">
        <v>85</v>
      </c>
      <c r="AY1560" s="162" t="s">
        <v>173</v>
      </c>
    </row>
    <row r="1561" spans="2:51" s="167" customFormat="1">
      <c r="B1561" s="166"/>
      <c r="D1561" s="161" t="s">
        <v>184</v>
      </c>
      <c r="E1561" s="168" t="s">
        <v>1</v>
      </c>
      <c r="F1561" s="169" t="s">
        <v>1121</v>
      </c>
      <c r="H1561" s="170">
        <v>7.97</v>
      </c>
      <c r="L1561" s="166"/>
      <c r="M1561" s="171"/>
      <c r="T1561" s="172"/>
      <c r="AT1561" s="168" t="s">
        <v>184</v>
      </c>
      <c r="AU1561" s="168" t="s">
        <v>95</v>
      </c>
      <c r="AV1561" s="167" t="s">
        <v>95</v>
      </c>
      <c r="AW1561" s="167" t="s">
        <v>41</v>
      </c>
      <c r="AX1561" s="167" t="s">
        <v>85</v>
      </c>
      <c r="AY1561" s="168" t="s">
        <v>173</v>
      </c>
    </row>
    <row r="1562" spans="2:51" s="160" customFormat="1">
      <c r="B1562" s="159"/>
      <c r="D1562" s="161" t="s">
        <v>184</v>
      </c>
      <c r="E1562" s="162" t="s">
        <v>1</v>
      </c>
      <c r="F1562" s="163" t="s">
        <v>754</v>
      </c>
      <c r="H1562" s="162" t="s">
        <v>1</v>
      </c>
      <c r="L1562" s="159"/>
      <c r="M1562" s="164"/>
      <c r="T1562" s="165"/>
      <c r="AT1562" s="162" t="s">
        <v>184</v>
      </c>
      <c r="AU1562" s="162" t="s">
        <v>95</v>
      </c>
      <c r="AV1562" s="160" t="s">
        <v>93</v>
      </c>
      <c r="AW1562" s="160" t="s">
        <v>41</v>
      </c>
      <c r="AX1562" s="160" t="s">
        <v>85</v>
      </c>
      <c r="AY1562" s="162" t="s">
        <v>173</v>
      </c>
    </row>
    <row r="1563" spans="2:51" s="167" customFormat="1">
      <c r="B1563" s="166"/>
      <c r="D1563" s="161" t="s">
        <v>184</v>
      </c>
      <c r="E1563" s="168" t="s">
        <v>1</v>
      </c>
      <c r="F1563" s="169" t="s">
        <v>1129</v>
      </c>
      <c r="H1563" s="170">
        <v>5.49</v>
      </c>
      <c r="L1563" s="166"/>
      <c r="M1563" s="171"/>
      <c r="T1563" s="172"/>
      <c r="AT1563" s="168" t="s">
        <v>184</v>
      </c>
      <c r="AU1563" s="168" t="s">
        <v>95</v>
      </c>
      <c r="AV1563" s="167" t="s">
        <v>95</v>
      </c>
      <c r="AW1563" s="167" t="s">
        <v>41</v>
      </c>
      <c r="AX1563" s="167" t="s">
        <v>85</v>
      </c>
      <c r="AY1563" s="168" t="s">
        <v>173</v>
      </c>
    </row>
    <row r="1564" spans="2:51" s="160" customFormat="1">
      <c r="B1564" s="159"/>
      <c r="D1564" s="161" t="s">
        <v>184</v>
      </c>
      <c r="E1564" s="162" t="s">
        <v>1</v>
      </c>
      <c r="F1564" s="163" t="s">
        <v>746</v>
      </c>
      <c r="H1564" s="162" t="s">
        <v>1</v>
      </c>
      <c r="L1564" s="159"/>
      <c r="M1564" s="164"/>
      <c r="T1564" s="165"/>
      <c r="AT1564" s="162" t="s">
        <v>184</v>
      </c>
      <c r="AU1564" s="162" t="s">
        <v>95</v>
      </c>
      <c r="AV1564" s="160" t="s">
        <v>93</v>
      </c>
      <c r="AW1564" s="160" t="s">
        <v>41</v>
      </c>
      <c r="AX1564" s="160" t="s">
        <v>85</v>
      </c>
      <c r="AY1564" s="162" t="s">
        <v>173</v>
      </c>
    </row>
    <row r="1565" spans="2:51" s="167" customFormat="1">
      <c r="B1565" s="166"/>
      <c r="D1565" s="161" t="s">
        <v>184</v>
      </c>
      <c r="E1565" s="168" t="s">
        <v>1</v>
      </c>
      <c r="F1565" s="169" t="s">
        <v>1130</v>
      </c>
      <c r="H1565" s="170">
        <v>29.1</v>
      </c>
      <c r="L1565" s="166"/>
      <c r="M1565" s="171"/>
      <c r="T1565" s="172"/>
      <c r="AT1565" s="168" t="s">
        <v>184</v>
      </c>
      <c r="AU1565" s="168" t="s">
        <v>95</v>
      </c>
      <c r="AV1565" s="167" t="s">
        <v>95</v>
      </c>
      <c r="AW1565" s="167" t="s">
        <v>41</v>
      </c>
      <c r="AX1565" s="167" t="s">
        <v>85</v>
      </c>
      <c r="AY1565" s="168" t="s">
        <v>173</v>
      </c>
    </row>
    <row r="1566" spans="2:51" s="160" customFormat="1">
      <c r="B1566" s="159"/>
      <c r="D1566" s="161" t="s">
        <v>184</v>
      </c>
      <c r="E1566" s="162" t="s">
        <v>1</v>
      </c>
      <c r="F1566" s="163" t="s">
        <v>423</v>
      </c>
      <c r="H1566" s="162" t="s">
        <v>1</v>
      </c>
      <c r="L1566" s="159"/>
      <c r="M1566" s="164"/>
      <c r="T1566" s="165"/>
      <c r="AT1566" s="162" t="s">
        <v>184</v>
      </c>
      <c r="AU1566" s="162" t="s">
        <v>95</v>
      </c>
      <c r="AV1566" s="160" t="s">
        <v>93</v>
      </c>
      <c r="AW1566" s="160" t="s">
        <v>41</v>
      </c>
      <c r="AX1566" s="160" t="s">
        <v>85</v>
      </c>
      <c r="AY1566" s="162" t="s">
        <v>173</v>
      </c>
    </row>
    <row r="1567" spans="2:51" s="160" customFormat="1">
      <c r="B1567" s="159"/>
      <c r="D1567" s="161" t="s">
        <v>184</v>
      </c>
      <c r="E1567" s="162" t="s">
        <v>1</v>
      </c>
      <c r="F1567" s="163" t="s">
        <v>757</v>
      </c>
      <c r="H1567" s="162" t="s">
        <v>1</v>
      </c>
      <c r="L1567" s="159"/>
      <c r="M1567" s="164"/>
      <c r="T1567" s="165"/>
      <c r="AT1567" s="162" t="s">
        <v>184</v>
      </c>
      <c r="AU1567" s="162" t="s">
        <v>95</v>
      </c>
      <c r="AV1567" s="160" t="s">
        <v>93</v>
      </c>
      <c r="AW1567" s="160" t="s">
        <v>41</v>
      </c>
      <c r="AX1567" s="160" t="s">
        <v>85</v>
      </c>
      <c r="AY1567" s="162" t="s">
        <v>173</v>
      </c>
    </row>
    <row r="1568" spans="2:51" s="167" customFormat="1">
      <c r="B1568" s="166"/>
      <c r="D1568" s="161" t="s">
        <v>184</v>
      </c>
      <c r="E1568" s="168" t="s">
        <v>1</v>
      </c>
      <c r="F1568" s="169" t="s">
        <v>1131</v>
      </c>
      <c r="H1568" s="170">
        <v>6.48</v>
      </c>
      <c r="L1568" s="166"/>
      <c r="M1568" s="171"/>
      <c r="T1568" s="172"/>
      <c r="AT1568" s="168" t="s">
        <v>184</v>
      </c>
      <c r="AU1568" s="168" t="s">
        <v>95</v>
      </c>
      <c r="AV1568" s="167" t="s">
        <v>95</v>
      </c>
      <c r="AW1568" s="167" t="s">
        <v>41</v>
      </c>
      <c r="AX1568" s="167" t="s">
        <v>85</v>
      </c>
      <c r="AY1568" s="168" t="s">
        <v>173</v>
      </c>
    </row>
    <row r="1569" spans="2:51" s="160" customFormat="1">
      <c r="B1569" s="159"/>
      <c r="D1569" s="161" t="s">
        <v>184</v>
      </c>
      <c r="E1569" s="162" t="s">
        <v>1</v>
      </c>
      <c r="F1569" s="163" t="s">
        <v>754</v>
      </c>
      <c r="H1569" s="162" t="s">
        <v>1</v>
      </c>
      <c r="L1569" s="159"/>
      <c r="M1569" s="164"/>
      <c r="T1569" s="165"/>
      <c r="AT1569" s="162" t="s">
        <v>184</v>
      </c>
      <c r="AU1569" s="162" t="s">
        <v>95</v>
      </c>
      <c r="AV1569" s="160" t="s">
        <v>93</v>
      </c>
      <c r="AW1569" s="160" t="s">
        <v>41</v>
      </c>
      <c r="AX1569" s="160" t="s">
        <v>85</v>
      </c>
      <c r="AY1569" s="162" t="s">
        <v>173</v>
      </c>
    </row>
    <row r="1570" spans="2:51" s="167" customFormat="1">
      <c r="B1570" s="166"/>
      <c r="D1570" s="161" t="s">
        <v>184</v>
      </c>
      <c r="E1570" s="168" t="s">
        <v>1</v>
      </c>
      <c r="F1570" s="169" t="s">
        <v>1129</v>
      </c>
      <c r="H1570" s="170">
        <v>5.49</v>
      </c>
      <c r="L1570" s="166"/>
      <c r="M1570" s="171"/>
      <c r="T1570" s="172"/>
      <c r="AT1570" s="168" t="s">
        <v>184</v>
      </c>
      <c r="AU1570" s="168" t="s">
        <v>95</v>
      </c>
      <c r="AV1570" s="167" t="s">
        <v>95</v>
      </c>
      <c r="AW1570" s="167" t="s">
        <v>41</v>
      </c>
      <c r="AX1570" s="167" t="s">
        <v>85</v>
      </c>
      <c r="AY1570" s="168" t="s">
        <v>173</v>
      </c>
    </row>
    <row r="1571" spans="2:51" s="160" customFormat="1">
      <c r="B1571" s="159"/>
      <c r="D1571" s="161" t="s">
        <v>184</v>
      </c>
      <c r="E1571" s="162" t="s">
        <v>1</v>
      </c>
      <c r="F1571" s="163" t="s">
        <v>611</v>
      </c>
      <c r="H1571" s="162" t="s">
        <v>1</v>
      </c>
      <c r="L1571" s="159"/>
      <c r="M1571" s="164"/>
      <c r="T1571" s="165"/>
      <c r="AT1571" s="162" t="s">
        <v>184</v>
      </c>
      <c r="AU1571" s="162" t="s">
        <v>95</v>
      </c>
      <c r="AV1571" s="160" t="s">
        <v>93</v>
      </c>
      <c r="AW1571" s="160" t="s">
        <v>41</v>
      </c>
      <c r="AX1571" s="160" t="s">
        <v>85</v>
      </c>
      <c r="AY1571" s="162" t="s">
        <v>173</v>
      </c>
    </row>
    <row r="1572" spans="2:51" s="160" customFormat="1">
      <c r="B1572" s="159"/>
      <c r="D1572" s="161" t="s">
        <v>184</v>
      </c>
      <c r="E1572" s="162" t="s">
        <v>1</v>
      </c>
      <c r="F1572" s="163" t="s">
        <v>746</v>
      </c>
      <c r="H1572" s="162" t="s">
        <v>1</v>
      </c>
      <c r="L1572" s="159"/>
      <c r="M1572" s="164"/>
      <c r="T1572" s="165"/>
      <c r="AT1572" s="162" t="s">
        <v>184</v>
      </c>
      <c r="AU1572" s="162" t="s">
        <v>95</v>
      </c>
      <c r="AV1572" s="160" t="s">
        <v>93</v>
      </c>
      <c r="AW1572" s="160" t="s">
        <v>41</v>
      </c>
      <c r="AX1572" s="160" t="s">
        <v>85</v>
      </c>
      <c r="AY1572" s="162" t="s">
        <v>173</v>
      </c>
    </row>
    <row r="1573" spans="2:51" s="167" customFormat="1">
      <c r="B1573" s="166"/>
      <c r="D1573" s="161" t="s">
        <v>184</v>
      </c>
      <c r="E1573" s="168" t="s">
        <v>1</v>
      </c>
      <c r="F1573" s="169" t="s">
        <v>1132</v>
      </c>
      <c r="H1573" s="170">
        <v>4.8499999999999996</v>
      </c>
      <c r="L1573" s="166"/>
      <c r="M1573" s="171"/>
      <c r="T1573" s="172"/>
      <c r="AT1573" s="168" t="s">
        <v>184</v>
      </c>
      <c r="AU1573" s="168" t="s">
        <v>95</v>
      </c>
      <c r="AV1573" s="167" t="s">
        <v>95</v>
      </c>
      <c r="AW1573" s="167" t="s">
        <v>41</v>
      </c>
      <c r="AX1573" s="167" t="s">
        <v>85</v>
      </c>
      <c r="AY1573" s="168" t="s">
        <v>173</v>
      </c>
    </row>
    <row r="1574" spans="2:51" s="160" customFormat="1">
      <c r="B1574" s="159"/>
      <c r="D1574" s="161" t="s">
        <v>184</v>
      </c>
      <c r="E1574" s="162" t="s">
        <v>1</v>
      </c>
      <c r="F1574" s="163" t="s">
        <v>764</v>
      </c>
      <c r="H1574" s="162" t="s">
        <v>1</v>
      </c>
      <c r="L1574" s="159"/>
      <c r="M1574" s="164"/>
      <c r="T1574" s="165"/>
      <c r="AT1574" s="162" t="s">
        <v>184</v>
      </c>
      <c r="AU1574" s="162" t="s">
        <v>95</v>
      </c>
      <c r="AV1574" s="160" t="s">
        <v>93</v>
      </c>
      <c r="AW1574" s="160" t="s">
        <v>41</v>
      </c>
      <c r="AX1574" s="160" t="s">
        <v>85</v>
      </c>
      <c r="AY1574" s="162" t="s">
        <v>173</v>
      </c>
    </row>
    <row r="1575" spans="2:51" s="160" customFormat="1">
      <c r="B1575" s="159"/>
      <c r="D1575" s="161" t="s">
        <v>184</v>
      </c>
      <c r="E1575" s="162" t="s">
        <v>1</v>
      </c>
      <c r="F1575" s="163" t="s">
        <v>746</v>
      </c>
      <c r="H1575" s="162" t="s">
        <v>1</v>
      </c>
      <c r="L1575" s="159"/>
      <c r="M1575" s="164"/>
      <c r="T1575" s="165"/>
      <c r="AT1575" s="162" t="s">
        <v>184</v>
      </c>
      <c r="AU1575" s="162" t="s">
        <v>95</v>
      </c>
      <c r="AV1575" s="160" t="s">
        <v>93</v>
      </c>
      <c r="AW1575" s="160" t="s">
        <v>41</v>
      </c>
      <c r="AX1575" s="160" t="s">
        <v>85</v>
      </c>
      <c r="AY1575" s="162" t="s">
        <v>173</v>
      </c>
    </row>
    <row r="1576" spans="2:51" s="167" customFormat="1">
      <c r="B1576" s="166"/>
      <c r="D1576" s="161" t="s">
        <v>184</v>
      </c>
      <c r="E1576" s="168" t="s">
        <v>1</v>
      </c>
      <c r="F1576" s="169" t="s">
        <v>1132</v>
      </c>
      <c r="H1576" s="170">
        <v>4.8499999999999996</v>
      </c>
      <c r="L1576" s="166"/>
      <c r="M1576" s="171"/>
      <c r="T1576" s="172"/>
      <c r="AT1576" s="168" t="s">
        <v>184</v>
      </c>
      <c r="AU1576" s="168" t="s">
        <v>95</v>
      </c>
      <c r="AV1576" s="167" t="s">
        <v>95</v>
      </c>
      <c r="AW1576" s="167" t="s">
        <v>41</v>
      </c>
      <c r="AX1576" s="167" t="s">
        <v>85</v>
      </c>
      <c r="AY1576" s="168" t="s">
        <v>173</v>
      </c>
    </row>
    <row r="1577" spans="2:51" s="160" customFormat="1">
      <c r="B1577" s="159"/>
      <c r="D1577" s="161" t="s">
        <v>184</v>
      </c>
      <c r="E1577" s="162" t="s">
        <v>1</v>
      </c>
      <c r="F1577" s="163" t="s">
        <v>769</v>
      </c>
      <c r="H1577" s="162" t="s">
        <v>1</v>
      </c>
      <c r="L1577" s="159"/>
      <c r="M1577" s="164"/>
      <c r="T1577" s="165"/>
      <c r="AT1577" s="162" t="s">
        <v>184</v>
      </c>
      <c r="AU1577" s="162" t="s">
        <v>95</v>
      </c>
      <c r="AV1577" s="160" t="s">
        <v>93</v>
      </c>
      <c r="AW1577" s="160" t="s">
        <v>41</v>
      </c>
      <c r="AX1577" s="160" t="s">
        <v>85</v>
      </c>
      <c r="AY1577" s="162" t="s">
        <v>173</v>
      </c>
    </row>
    <row r="1578" spans="2:51" s="160" customFormat="1">
      <c r="B1578" s="159"/>
      <c r="D1578" s="161" t="s">
        <v>184</v>
      </c>
      <c r="E1578" s="162" t="s">
        <v>1</v>
      </c>
      <c r="F1578" s="163" t="s">
        <v>746</v>
      </c>
      <c r="H1578" s="162" t="s">
        <v>1</v>
      </c>
      <c r="L1578" s="159"/>
      <c r="M1578" s="164"/>
      <c r="T1578" s="165"/>
      <c r="AT1578" s="162" t="s">
        <v>184</v>
      </c>
      <c r="AU1578" s="162" t="s">
        <v>95</v>
      </c>
      <c r="AV1578" s="160" t="s">
        <v>93</v>
      </c>
      <c r="AW1578" s="160" t="s">
        <v>41</v>
      </c>
      <c r="AX1578" s="160" t="s">
        <v>85</v>
      </c>
      <c r="AY1578" s="162" t="s">
        <v>173</v>
      </c>
    </row>
    <row r="1579" spans="2:51" s="167" customFormat="1">
      <c r="B1579" s="166"/>
      <c r="D1579" s="161" t="s">
        <v>184</v>
      </c>
      <c r="E1579" s="168" t="s">
        <v>1</v>
      </c>
      <c r="F1579" s="169" t="s">
        <v>1132</v>
      </c>
      <c r="H1579" s="170">
        <v>4.8499999999999996</v>
      </c>
      <c r="L1579" s="166"/>
      <c r="M1579" s="171"/>
      <c r="T1579" s="172"/>
      <c r="AT1579" s="168" t="s">
        <v>184</v>
      </c>
      <c r="AU1579" s="168" t="s">
        <v>95</v>
      </c>
      <c r="AV1579" s="167" t="s">
        <v>95</v>
      </c>
      <c r="AW1579" s="167" t="s">
        <v>41</v>
      </c>
      <c r="AX1579" s="167" t="s">
        <v>85</v>
      </c>
      <c r="AY1579" s="168" t="s">
        <v>173</v>
      </c>
    </row>
    <row r="1580" spans="2:51" s="160" customFormat="1">
      <c r="B1580" s="159"/>
      <c r="D1580" s="161" t="s">
        <v>184</v>
      </c>
      <c r="E1580" s="162" t="s">
        <v>1</v>
      </c>
      <c r="F1580" s="163" t="s">
        <v>426</v>
      </c>
      <c r="H1580" s="162" t="s">
        <v>1</v>
      </c>
      <c r="L1580" s="159"/>
      <c r="M1580" s="164"/>
      <c r="T1580" s="165"/>
      <c r="AT1580" s="162" t="s">
        <v>184</v>
      </c>
      <c r="AU1580" s="162" t="s">
        <v>95</v>
      </c>
      <c r="AV1580" s="160" t="s">
        <v>93</v>
      </c>
      <c r="AW1580" s="160" t="s">
        <v>41</v>
      </c>
      <c r="AX1580" s="160" t="s">
        <v>85</v>
      </c>
      <c r="AY1580" s="162" t="s">
        <v>173</v>
      </c>
    </row>
    <row r="1581" spans="2:51" s="160" customFormat="1">
      <c r="B1581" s="159"/>
      <c r="D1581" s="161" t="s">
        <v>184</v>
      </c>
      <c r="E1581" s="162" t="s">
        <v>1</v>
      </c>
      <c r="F1581" s="163" t="s">
        <v>770</v>
      </c>
      <c r="H1581" s="162" t="s">
        <v>1</v>
      </c>
      <c r="L1581" s="159"/>
      <c r="M1581" s="164"/>
      <c r="T1581" s="165"/>
      <c r="AT1581" s="162" t="s">
        <v>184</v>
      </c>
      <c r="AU1581" s="162" t="s">
        <v>95</v>
      </c>
      <c r="AV1581" s="160" t="s">
        <v>93</v>
      </c>
      <c r="AW1581" s="160" t="s">
        <v>41</v>
      </c>
      <c r="AX1581" s="160" t="s">
        <v>85</v>
      </c>
      <c r="AY1581" s="162" t="s">
        <v>173</v>
      </c>
    </row>
    <row r="1582" spans="2:51" s="167" customFormat="1">
      <c r="B1582" s="166"/>
      <c r="D1582" s="161" t="s">
        <v>184</v>
      </c>
      <c r="E1582" s="168" t="s">
        <v>1</v>
      </c>
      <c r="F1582" s="169" t="s">
        <v>1133</v>
      </c>
      <c r="H1582" s="170">
        <v>5</v>
      </c>
      <c r="L1582" s="166"/>
      <c r="M1582" s="171"/>
      <c r="T1582" s="172"/>
      <c r="AT1582" s="168" t="s">
        <v>184</v>
      </c>
      <c r="AU1582" s="168" t="s">
        <v>95</v>
      </c>
      <c r="AV1582" s="167" t="s">
        <v>95</v>
      </c>
      <c r="AW1582" s="167" t="s">
        <v>41</v>
      </c>
      <c r="AX1582" s="167" t="s">
        <v>85</v>
      </c>
      <c r="AY1582" s="168" t="s">
        <v>173</v>
      </c>
    </row>
    <row r="1583" spans="2:51" s="160" customFormat="1">
      <c r="B1583" s="159"/>
      <c r="D1583" s="161" t="s">
        <v>184</v>
      </c>
      <c r="E1583" s="162" t="s">
        <v>1</v>
      </c>
      <c r="F1583" s="163" t="s">
        <v>602</v>
      </c>
      <c r="H1583" s="162" t="s">
        <v>1</v>
      </c>
      <c r="L1583" s="159"/>
      <c r="M1583" s="164"/>
      <c r="T1583" s="165"/>
      <c r="AT1583" s="162" t="s">
        <v>184</v>
      </c>
      <c r="AU1583" s="162" t="s">
        <v>95</v>
      </c>
      <c r="AV1583" s="160" t="s">
        <v>93</v>
      </c>
      <c r="AW1583" s="160" t="s">
        <v>41</v>
      </c>
      <c r="AX1583" s="160" t="s">
        <v>85</v>
      </c>
      <c r="AY1583" s="162" t="s">
        <v>173</v>
      </c>
    </row>
    <row r="1584" spans="2:51" s="160" customFormat="1">
      <c r="B1584" s="159"/>
      <c r="D1584" s="161" t="s">
        <v>184</v>
      </c>
      <c r="E1584" s="162" t="s">
        <v>1</v>
      </c>
      <c r="F1584" s="163" t="s">
        <v>773</v>
      </c>
      <c r="H1584" s="162" t="s">
        <v>1</v>
      </c>
      <c r="L1584" s="159"/>
      <c r="M1584" s="164"/>
      <c r="T1584" s="165"/>
      <c r="AT1584" s="162" t="s">
        <v>184</v>
      </c>
      <c r="AU1584" s="162" t="s">
        <v>95</v>
      </c>
      <c r="AV1584" s="160" t="s">
        <v>93</v>
      </c>
      <c r="AW1584" s="160" t="s">
        <v>41</v>
      </c>
      <c r="AX1584" s="160" t="s">
        <v>85</v>
      </c>
      <c r="AY1584" s="162" t="s">
        <v>173</v>
      </c>
    </row>
    <row r="1585" spans="2:65" s="167" customFormat="1">
      <c r="B1585" s="166"/>
      <c r="D1585" s="161" t="s">
        <v>184</v>
      </c>
      <c r="E1585" s="168" t="s">
        <v>1</v>
      </c>
      <c r="F1585" s="169" t="s">
        <v>1134</v>
      </c>
      <c r="H1585" s="170">
        <v>5.0999999999999996</v>
      </c>
      <c r="L1585" s="166"/>
      <c r="M1585" s="171"/>
      <c r="T1585" s="172"/>
      <c r="AT1585" s="168" t="s">
        <v>184</v>
      </c>
      <c r="AU1585" s="168" t="s">
        <v>95</v>
      </c>
      <c r="AV1585" s="167" t="s">
        <v>95</v>
      </c>
      <c r="AW1585" s="167" t="s">
        <v>41</v>
      </c>
      <c r="AX1585" s="167" t="s">
        <v>85</v>
      </c>
      <c r="AY1585" s="168" t="s">
        <v>173</v>
      </c>
    </row>
    <row r="1586" spans="2:65" s="160" customFormat="1">
      <c r="B1586" s="159"/>
      <c r="D1586" s="161" t="s">
        <v>184</v>
      </c>
      <c r="E1586" s="162" t="s">
        <v>1</v>
      </c>
      <c r="F1586" s="163" t="s">
        <v>614</v>
      </c>
      <c r="H1586" s="162" t="s">
        <v>1</v>
      </c>
      <c r="L1586" s="159"/>
      <c r="M1586" s="164"/>
      <c r="T1586" s="165"/>
      <c r="AT1586" s="162" t="s">
        <v>184</v>
      </c>
      <c r="AU1586" s="162" t="s">
        <v>95</v>
      </c>
      <c r="AV1586" s="160" t="s">
        <v>93</v>
      </c>
      <c r="AW1586" s="160" t="s">
        <v>41</v>
      </c>
      <c r="AX1586" s="160" t="s">
        <v>85</v>
      </c>
      <c r="AY1586" s="162" t="s">
        <v>173</v>
      </c>
    </row>
    <row r="1587" spans="2:65" s="160" customFormat="1">
      <c r="B1587" s="159"/>
      <c r="D1587" s="161" t="s">
        <v>184</v>
      </c>
      <c r="E1587" s="162" t="s">
        <v>1</v>
      </c>
      <c r="F1587" s="163" t="s">
        <v>770</v>
      </c>
      <c r="H1587" s="162" t="s">
        <v>1</v>
      </c>
      <c r="L1587" s="159"/>
      <c r="M1587" s="164"/>
      <c r="T1587" s="165"/>
      <c r="AT1587" s="162" t="s">
        <v>184</v>
      </c>
      <c r="AU1587" s="162" t="s">
        <v>95</v>
      </c>
      <c r="AV1587" s="160" t="s">
        <v>93</v>
      </c>
      <c r="AW1587" s="160" t="s">
        <v>41</v>
      </c>
      <c r="AX1587" s="160" t="s">
        <v>85</v>
      </c>
      <c r="AY1587" s="162" t="s">
        <v>173</v>
      </c>
    </row>
    <row r="1588" spans="2:65" s="167" customFormat="1">
      <c r="B1588" s="166"/>
      <c r="D1588" s="161" t="s">
        <v>184</v>
      </c>
      <c r="E1588" s="168" t="s">
        <v>1</v>
      </c>
      <c r="F1588" s="169" t="s">
        <v>1133</v>
      </c>
      <c r="H1588" s="170">
        <v>5</v>
      </c>
      <c r="L1588" s="166"/>
      <c r="M1588" s="171"/>
      <c r="T1588" s="172"/>
      <c r="AT1588" s="168" t="s">
        <v>184</v>
      </c>
      <c r="AU1588" s="168" t="s">
        <v>95</v>
      </c>
      <c r="AV1588" s="167" t="s">
        <v>95</v>
      </c>
      <c r="AW1588" s="167" t="s">
        <v>41</v>
      </c>
      <c r="AX1588" s="167" t="s">
        <v>85</v>
      </c>
      <c r="AY1588" s="168" t="s">
        <v>173</v>
      </c>
    </row>
    <row r="1589" spans="2:65" s="160" customFormat="1">
      <c r="B1589" s="159"/>
      <c r="D1589" s="161" t="s">
        <v>184</v>
      </c>
      <c r="E1589" s="162" t="s">
        <v>1</v>
      </c>
      <c r="F1589" s="163" t="s">
        <v>775</v>
      </c>
      <c r="H1589" s="162" t="s">
        <v>1</v>
      </c>
      <c r="L1589" s="159"/>
      <c r="M1589" s="164"/>
      <c r="T1589" s="165"/>
      <c r="AT1589" s="162" t="s">
        <v>184</v>
      </c>
      <c r="AU1589" s="162" t="s">
        <v>95</v>
      </c>
      <c r="AV1589" s="160" t="s">
        <v>93</v>
      </c>
      <c r="AW1589" s="160" t="s">
        <v>41</v>
      </c>
      <c r="AX1589" s="160" t="s">
        <v>85</v>
      </c>
      <c r="AY1589" s="162" t="s">
        <v>173</v>
      </c>
    </row>
    <row r="1590" spans="2:65" s="167" customFormat="1">
      <c r="B1590" s="166"/>
      <c r="D1590" s="161" t="s">
        <v>184</v>
      </c>
      <c r="E1590" s="168" t="s">
        <v>1</v>
      </c>
      <c r="F1590" s="169" t="s">
        <v>1135</v>
      </c>
      <c r="H1590" s="170">
        <v>10.96</v>
      </c>
      <c r="L1590" s="166"/>
      <c r="M1590" s="171"/>
      <c r="T1590" s="172"/>
      <c r="AT1590" s="168" t="s">
        <v>184</v>
      </c>
      <c r="AU1590" s="168" t="s">
        <v>95</v>
      </c>
      <c r="AV1590" s="167" t="s">
        <v>95</v>
      </c>
      <c r="AW1590" s="167" t="s">
        <v>41</v>
      </c>
      <c r="AX1590" s="167" t="s">
        <v>85</v>
      </c>
      <c r="AY1590" s="168" t="s">
        <v>173</v>
      </c>
    </row>
    <row r="1591" spans="2:65" s="160" customFormat="1">
      <c r="B1591" s="159"/>
      <c r="D1591" s="161" t="s">
        <v>184</v>
      </c>
      <c r="E1591" s="162" t="s">
        <v>1</v>
      </c>
      <c r="F1591" s="163" t="s">
        <v>777</v>
      </c>
      <c r="H1591" s="162" t="s">
        <v>1</v>
      </c>
      <c r="L1591" s="159"/>
      <c r="M1591" s="164"/>
      <c r="T1591" s="165"/>
      <c r="AT1591" s="162" t="s">
        <v>184</v>
      </c>
      <c r="AU1591" s="162" t="s">
        <v>95</v>
      </c>
      <c r="AV1591" s="160" t="s">
        <v>93</v>
      </c>
      <c r="AW1591" s="160" t="s">
        <v>41</v>
      </c>
      <c r="AX1591" s="160" t="s">
        <v>85</v>
      </c>
      <c r="AY1591" s="162" t="s">
        <v>173</v>
      </c>
    </row>
    <row r="1592" spans="2:65" s="160" customFormat="1">
      <c r="B1592" s="159"/>
      <c r="D1592" s="161" t="s">
        <v>184</v>
      </c>
      <c r="E1592" s="162" t="s">
        <v>1</v>
      </c>
      <c r="F1592" s="163" t="s">
        <v>789</v>
      </c>
      <c r="H1592" s="162" t="s">
        <v>1</v>
      </c>
      <c r="L1592" s="159"/>
      <c r="M1592" s="164"/>
      <c r="T1592" s="165"/>
      <c r="AT1592" s="162" t="s">
        <v>184</v>
      </c>
      <c r="AU1592" s="162" t="s">
        <v>95</v>
      </c>
      <c r="AV1592" s="160" t="s">
        <v>93</v>
      </c>
      <c r="AW1592" s="160" t="s">
        <v>41</v>
      </c>
      <c r="AX1592" s="160" t="s">
        <v>85</v>
      </c>
      <c r="AY1592" s="162" t="s">
        <v>173</v>
      </c>
    </row>
    <row r="1593" spans="2:65" s="167" customFormat="1">
      <c r="B1593" s="166"/>
      <c r="D1593" s="161" t="s">
        <v>184</v>
      </c>
      <c r="E1593" s="168" t="s">
        <v>1</v>
      </c>
      <c r="F1593" s="169" t="s">
        <v>1136</v>
      </c>
      <c r="H1593" s="170">
        <v>27.54</v>
      </c>
      <c r="L1593" s="166"/>
      <c r="M1593" s="171"/>
      <c r="T1593" s="172"/>
      <c r="AT1593" s="168" t="s">
        <v>184</v>
      </c>
      <c r="AU1593" s="168" t="s">
        <v>95</v>
      </c>
      <c r="AV1593" s="167" t="s">
        <v>95</v>
      </c>
      <c r="AW1593" s="167" t="s">
        <v>41</v>
      </c>
      <c r="AX1593" s="167" t="s">
        <v>85</v>
      </c>
      <c r="AY1593" s="168" t="s">
        <v>173</v>
      </c>
    </row>
    <row r="1594" spans="2:65" s="160" customFormat="1">
      <c r="B1594" s="159"/>
      <c r="D1594" s="161" t="s">
        <v>184</v>
      </c>
      <c r="E1594" s="162" t="s">
        <v>1</v>
      </c>
      <c r="F1594" s="163" t="s">
        <v>1137</v>
      </c>
      <c r="H1594" s="162" t="s">
        <v>1</v>
      </c>
      <c r="L1594" s="159"/>
      <c r="M1594" s="164"/>
      <c r="T1594" s="165"/>
      <c r="AT1594" s="162" t="s">
        <v>184</v>
      </c>
      <c r="AU1594" s="162" t="s">
        <v>95</v>
      </c>
      <c r="AV1594" s="160" t="s">
        <v>93</v>
      </c>
      <c r="AW1594" s="160" t="s">
        <v>41</v>
      </c>
      <c r="AX1594" s="160" t="s">
        <v>85</v>
      </c>
      <c r="AY1594" s="162" t="s">
        <v>173</v>
      </c>
    </row>
    <row r="1595" spans="2:65" s="167" customFormat="1">
      <c r="B1595" s="166"/>
      <c r="D1595" s="161" t="s">
        <v>184</v>
      </c>
      <c r="E1595" s="168" t="s">
        <v>1</v>
      </c>
      <c r="F1595" s="169" t="s">
        <v>1138</v>
      </c>
      <c r="H1595" s="170">
        <v>4.54</v>
      </c>
      <c r="L1595" s="166"/>
      <c r="M1595" s="171"/>
      <c r="T1595" s="172"/>
      <c r="AT1595" s="168" t="s">
        <v>184</v>
      </c>
      <c r="AU1595" s="168" t="s">
        <v>95</v>
      </c>
      <c r="AV1595" s="167" t="s">
        <v>95</v>
      </c>
      <c r="AW1595" s="167" t="s">
        <v>41</v>
      </c>
      <c r="AX1595" s="167" t="s">
        <v>85</v>
      </c>
      <c r="AY1595" s="168" t="s">
        <v>173</v>
      </c>
    </row>
    <row r="1596" spans="2:65" s="174" customFormat="1">
      <c r="B1596" s="173"/>
      <c r="D1596" s="161" t="s">
        <v>184</v>
      </c>
      <c r="E1596" s="175" t="s">
        <v>1</v>
      </c>
      <c r="F1596" s="176" t="s">
        <v>232</v>
      </c>
      <c r="H1596" s="177">
        <v>293</v>
      </c>
      <c r="L1596" s="173"/>
      <c r="M1596" s="178"/>
      <c r="T1596" s="179"/>
      <c r="AT1596" s="175" t="s">
        <v>184</v>
      </c>
      <c r="AU1596" s="175" t="s">
        <v>95</v>
      </c>
      <c r="AV1596" s="174" t="s">
        <v>180</v>
      </c>
      <c r="AW1596" s="174" t="s">
        <v>41</v>
      </c>
      <c r="AX1596" s="174" t="s">
        <v>93</v>
      </c>
      <c r="AY1596" s="175" t="s">
        <v>173</v>
      </c>
    </row>
    <row r="1597" spans="2:65" s="35" customFormat="1" ht="44.25" customHeight="1">
      <c r="B1597" s="34"/>
      <c r="C1597" s="144" t="s">
        <v>1139</v>
      </c>
      <c r="D1597" s="144" t="s">
        <v>175</v>
      </c>
      <c r="E1597" s="145" t="s">
        <v>1140</v>
      </c>
      <c r="F1597" s="146" t="s">
        <v>1141</v>
      </c>
      <c r="G1597" s="147" t="s">
        <v>586</v>
      </c>
      <c r="H1597" s="148">
        <v>110.72</v>
      </c>
      <c r="I1597" s="3"/>
      <c r="J1597" s="149">
        <f>ROUND(I1597*H1597,2)</f>
        <v>0</v>
      </c>
      <c r="K1597" s="146" t="s">
        <v>179</v>
      </c>
      <c r="L1597" s="34"/>
      <c r="M1597" s="150" t="s">
        <v>1</v>
      </c>
      <c r="N1597" s="151" t="s">
        <v>50</v>
      </c>
      <c r="P1597" s="152">
        <f>O1597*H1597</f>
        <v>0</v>
      </c>
      <c r="Q1597" s="152">
        <v>0</v>
      </c>
      <c r="R1597" s="152">
        <f>Q1597*H1597</f>
        <v>0</v>
      </c>
      <c r="S1597" s="152">
        <v>0</v>
      </c>
      <c r="T1597" s="153">
        <f>S1597*H1597</f>
        <v>0</v>
      </c>
      <c r="AR1597" s="154" t="s">
        <v>180</v>
      </c>
      <c r="AT1597" s="154" t="s">
        <v>175</v>
      </c>
      <c r="AU1597" s="154" t="s">
        <v>95</v>
      </c>
      <c r="AY1597" s="20" t="s">
        <v>173</v>
      </c>
      <c r="BE1597" s="155">
        <f>IF(N1597="základní",J1597,0)</f>
        <v>0</v>
      </c>
      <c r="BF1597" s="155">
        <f>IF(N1597="snížená",J1597,0)</f>
        <v>0</v>
      </c>
      <c r="BG1597" s="155">
        <f>IF(N1597="zákl. přenesená",J1597,0)</f>
        <v>0</v>
      </c>
      <c r="BH1597" s="155">
        <f>IF(N1597="sníž. přenesená",J1597,0)</f>
        <v>0</v>
      </c>
      <c r="BI1597" s="155">
        <f>IF(N1597="nulová",J1597,0)</f>
        <v>0</v>
      </c>
      <c r="BJ1597" s="20" t="s">
        <v>93</v>
      </c>
      <c r="BK1597" s="155">
        <f>ROUND(I1597*H1597,2)</f>
        <v>0</v>
      </c>
      <c r="BL1597" s="20" t="s">
        <v>180</v>
      </c>
      <c r="BM1597" s="154" t="s">
        <v>1142</v>
      </c>
    </row>
    <row r="1598" spans="2:65" s="35" customFormat="1">
      <c r="B1598" s="34"/>
      <c r="D1598" s="156" t="s">
        <v>182</v>
      </c>
      <c r="F1598" s="157" t="s">
        <v>1143</v>
      </c>
      <c r="L1598" s="34"/>
      <c r="M1598" s="158"/>
      <c r="T1598" s="62"/>
      <c r="AT1598" s="20" t="s">
        <v>182</v>
      </c>
      <c r="AU1598" s="20" t="s">
        <v>95</v>
      </c>
    </row>
    <row r="1599" spans="2:65" s="160" customFormat="1">
      <c r="B1599" s="159"/>
      <c r="D1599" s="161" t="s">
        <v>184</v>
      </c>
      <c r="E1599" s="162" t="s">
        <v>1</v>
      </c>
      <c r="F1599" s="163" t="s">
        <v>532</v>
      </c>
      <c r="H1599" s="162" t="s">
        <v>1</v>
      </c>
      <c r="L1599" s="159"/>
      <c r="M1599" s="164"/>
      <c r="T1599" s="165"/>
      <c r="AT1599" s="162" t="s">
        <v>184</v>
      </c>
      <c r="AU1599" s="162" t="s">
        <v>95</v>
      </c>
      <c r="AV1599" s="160" t="s">
        <v>93</v>
      </c>
      <c r="AW1599" s="160" t="s">
        <v>41</v>
      </c>
      <c r="AX1599" s="160" t="s">
        <v>85</v>
      </c>
      <c r="AY1599" s="162" t="s">
        <v>173</v>
      </c>
    </row>
    <row r="1600" spans="2:65" s="167" customFormat="1">
      <c r="B1600" s="166"/>
      <c r="D1600" s="161" t="s">
        <v>184</v>
      </c>
      <c r="E1600" s="168" t="s">
        <v>1</v>
      </c>
      <c r="F1600" s="169" t="s">
        <v>1144</v>
      </c>
      <c r="H1600" s="170">
        <v>6.56</v>
      </c>
      <c r="L1600" s="166"/>
      <c r="M1600" s="171"/>
      <c r="T1600" s="172"/>
      <c r="AT1600" s="168" t="s">
        <v>184</v>
      </c>
      <c r="AU1600" s="168" t="s">
        <v>95</v>
      </c>
      <c r="AV1600" s="167" t="s">
        <v>95</v>
      </c>
      <c r="AW1600" s="167" t="s">
        <v>41</v>
      </c>
      <c r="AX1600" s="167" t="s">
        <v>85</v>
      </c>
      <c r="AY1600" s="168" t="s">
        <v>173</v>
      </c>
    </row>
    <row r="1601" spans="2:51" s="160" customFormat="1">
      <c r="B1601" s="159"/>
      <c r="D1601" s="161" t="s">
        <v>184</v>
      </c>
      <c r="E1601" s="162" t="s">
        <v>1</v>
      </c>
      <c r="F1601" s="163" t="s">
        <v>734</v>
      </c>
      <c r="H1601" s="162" t="s">
        <v>1</v>
      </c>
      <c r="L1601" s="159"/>
      <c r="M1601" s="164"/>
      <c r="T1601" s="165"/>
      <c r="AT1601" s="162" t="s">
        <v>184</v>
      </c>
      <c r="AU1601" s="162" t="s">
        <v>95</v>
      </c>
      <c r="AV1601" s="160" t="s">
        <v>93</v>
      </c>
      <c r="AW1601" s="160" t="s">
        <v>41</v>
      </c>
      <c r="AX1601" s="160" t="s">
        <v>85</v>
      </c>
      <c r="AY1601" s="162" t="s">
        <v>173</v>
      </c>
    </row>
    <row r="1602" spans="2:51" s="167" customFormat="1">
      <c r="B1602" s="166"/>
      <c r="D1602" s="161" t="s">
        <v>184</v>
      </c>
      <c r="E1602" s="168" t="s">
        <v>1</v>
      </c>
      <c r="F1602" s="169" t="s">
        <v>1144</v>
      </c>
      <c r="H1602" s="170">
        <v>6.56</v>
      </c>
      <c r="L1602" s="166"/>
      <c r="M1602" s="171"/>
      <c r="T1602" s="172"/>
      <c r="AT1602" s="168" t="s">
        <v>184</v>
      </c>
      <c r="AU1602" s="168" t="s">
        <v>95</v>
      </c>
      <c r="AV1602" s="167" t="s">
        <v>95</v>
      </c>
      <c r="AW1602" s="167" t="s">
        <v>41</v>
      </c>
      <c r="AX1602" s="167" t="s">
        <v>85</v>
      </c>
      <c r="AY1602" s="168" t="s">
        <v>173</v>
      </c>
    </row>
    <row r="1603" spans="2:51" s="167" customFormat="1">
      <c r="B1603" s="166"/>
      <c r="D1603" s="161" t="s">
        <v>184</v>
      </c>
      <c r="E1603" s="168" t="s">
        <v>1</v>
      </c>
      <c r="F1603" s="169" t="s">
        <v>1145</v>
      </c>
      <c r="H1603" s="170">
        <v>5.68</v>
      </c>
      <c r="L1603" s="166"/>
      <c r="M1603" s="171"/>
      <c r="T1603" s="172"/>
      <c r="AT1603" s="168" t="s">
        <v>184</v>
      </c>
      <c r="AU1603" s="168" t="s">
        <v>95</v>
      </c>
      <c r="AV1603" s="167" t="s">
        <v>95</v>
      </c>
      <c r="AW1603" s="167" t="s">
        <v>41</v>
      </c>
      <c r="AX1603" s="167" t="s">
        <v>85</v>
      </c>
      <c r="AY1603" s="168" t="s">
        <v>173</v>
      </c>
    </row>
    <row r="1604" spans="2:51" s="167" customFormat="1">
      <c r="B1604" s="166"/>
      <c r="D1604" s="161" t="s">
        <v>184</v>
      </c>
      <c r="E1604" s="168" t="s">
        <v>1</v>
      </c>
      <c r="F1604" s="169" t="s">
        <v>1146</v>
      </c>
      <c r="H1604" s="170">
        <v>4.3</v>
      </c>
      <c r="L1604" s="166"/>
      <c r="M1604" s="171"/>
      <c r="T1604" s="172"/>
      <c r="AT1604" s="168" t="s">
        <v>184</v>
      </c>
      <c r="AU1604" s="168" t="s">
        <v>95</v>
      </c>
      <c r="AV1604" s="167" t="s">
        <v>95</v>
      </c>
      <c r="AW1604" s="167" t="s">
        <v>41</v>
      </c>
      <c r="AX1604" s="167" t="s">
        <v>85</v>
      </c>
      <c r="AY1604" s="168" t="s">
        <v>173</v>
      </c>
    </row>
    <row r="1605" spans="2:51" s="160" customFormat="1">
      <c r="B1605" s="159"/>
      <c r="D1605" s="161" t="s">
        <v>184</v>
      </c>
      <c r="E1605" s="162" t="s">
        <v>1</v>
      </c>
      <c r="F1605" s="163" t="s">
        <v>743</v>
      </c>
      <c r="H1605" s="162" t="s">
        <v>1</v>
      </c>
      <c r="L1605" s="159"/>
      <c r="M1605" s="164"/>
      <c r="T1605" s="165"/>
      <c r="AT1605" s="162" t="s">
        <v>184</v>
      </c>
      <c r="AU1605" s="162" t="s">
        <v>95</v>
      </c>
      <c r="AV1605" s="160" t="s">
        <v>93</v>
      </c>
      <c r="AW1605" s="160" t="s">
        <v>41</v>
      </c>
      <c r="AX1605" s="160" t="s">
        <v>85</v>
      </c>
      <c r="AY1605" s="162" t="s">
        <v>173</v>
      </c>
    </row>
    <row r="1606" spans="2:51" s="167" customFormat="1">
      <c r="B1606" s="166"/>
      <c r="D1606" s="161" t="s">
        <v>184</v>
      </c>
      <c r="E1606" s="168" t="s">
        <v>1</v>
      </c>
      <c r="F1606" s="169" t="s">
        <v>1147</v>
      </c>
      <c r="H1606" s="170">
        <v>4.0999999999999996</v>
      </c>
      <c r="L1606" s="166"/>
      <c r="M1606" s="171"/>
      <c r="T1606" s="172"/>
      <c r="AT1606" s="168" t="s">
        <v>184</v>
      </c>
      <c r="AU1606" s="168" t="s">
        <v>95</v>
      </c>
      <c r="AV1606" s="167" t="s">
        <v>95</v>
      </c>
      <c r="AW1606" s="167" t="s">
        <v>41</v>
      </c>
      <c r="AX1606" s="167" t="s">
        <v>85</v>
      </c>
      <c r="AY1606" s="168" t="s">
        <v>173</v>
      </c>
    </row>
    <row r="1607" spans="2:51" s="167" customFormat="1">
      <c r="B1607" s="166"/>
      <c r="D1607" s="161" t="s">
        <v>184</v>
      </c>
      <c r="E1607" s="168" t="s">
        <v>1</v>
      </c>
      <c r="F1607" s="169" t="s">
        <v>1148</v>
      </c>
      <c r="H1607" s="170">
        <v>4</v>
      </c>
      <c r="L1607" s="166"/>
      <c r="M1607" s="171"/>
      <c r="T1607" s="172"/>
      <c r="AT1607" s="168" t="s">
        <v>184</v>
      </c>
      <c r="AU1607" s="168" t="s">
        <v>95</v>
      </c>
      <c r="AV1607" s="167" t="s">
        <v>95</v>
      </c>
      <c r="AW1607" s="167" t="s">
        <v>41</v>
      </c>
      <c r="AX1607" s="167" t="s">
        <v>85</v>
      </c>
      <c r="AY1607" s="168" t="s">
        <v>173</v>
      </c>
    </row>
    <row r="1608" spans="2:51" s="167" customFormat="1">
      <c r="B1608" s="166"/>
      <c r="D1608" s="161" t="s">
        <v>184</v>
      </c>
      <c r="E1608" s="168" t="s">
        <v>1</v>
      </c>
      <c r="F1608" s="169" t="s">
        <v>1149</v>
      </c>
      <c r="H1608" s="170">
        <v>1.18</v>
      </c>
      <c r="L1608" s="166"/>
      <c r="M1608" s="171"/>
      <c r="T1608" s="172"/>
      <c r="AT1608" s="168" t="s">
        <v>184</v>
      </c>
      <c r="AU1608" s="168" t="s">
        <v>95</v>
      </c>
      <c r="AV1608" s="167" t="s">
        <v>95</v>
      </c>
      <c r="AW1608" s="167" t="s">
        <v>41</v>
      </c>
      <c r="AX1608" s="167" t="s">
        <v>85</v>
      </c>
      <c r="AY1608" s="168" t="s">
        <v>173</v>
      </c>
    </row>
    <row r="1609" spans="2:51" s="160" customFormat="1">
      <c r="B1609" s="159"/>
      <c r="D1609" s="161" t="s">
        <v>184</v>
      </c>
      <c r="E1609" s="162" t="s">
        <v>1</v>
      </c>
      <c r="F1609" s="163" t="s">
        <v>748</v>
      </c>
      <c r="H1609" s="162" t="s">
        <v>1</v>
      </c>
      <c r="L1609" s="159"/>
      <c r="M1609" s="164"/>
      <c r="T1609" s="165"/>
      <c r="AT1609" s="162" t="s">
        <v>184</v>
      </c>
      <c r="AU1609" s="162" t="s">
        <v>95</v>
      </c>
      <c r="AV1609" s="160" t="s">
        <v>93</v>
      </c>
      <c r="AW1609" s="160" t="s">
        <v>41</v>
      </c>
      <c r="AX1609" s="160" t="s">
        <v>85</v>
      </c>
      <c r="AY1609" s="162" t="s">
        <v>173</v>
      </c>
    </row>
    <row r="1610" spans="2:51" s="167" customFormat="1">
      <c r="B1610" s="166"/>
      <c r="D1610" s="161" t="s">
        <v>184</v>
      </c>
      <c r="E1610" s="168" t="s">
        <v>1</v>
      </c>
      <c r="F1610" s="169" t="s">
        <v>1150</v>
      </c>
      <c r="H1610" s="170">
        <v>5.2</v>
      </c>
      <c r="L1610" s="166"/>
      <c r="M1610" s="171"/>
      <c r="T1610" s="172"/>
      <c r="AT1610" s="168" t="s">
        <v>184</v>
      </c>
      <c r="AU1610" s="168" t="s">
        <v>95</v>
      </c>
      <c r="AV1610" s="167" t="s">
        <v>95</v>
      </c>
      <c r="AW1610" s="167" t="s">
        <v>41</v>
      </c>
      <c r="AX1610" s="167" t="s">
        <v>85</v>
      </c>
      <c r="AY1610" s="168" t="s">
        <v>173</v>
      </c>
    </row>
    <row r="1611" spans="2:51" s="167" customFormat="1">
      <c r="B1611" s="166"/>
      <c r="D1611" s="161" t="s">
        <v>184</v>
      </c>
      <c r="E1611" s="168" t="s">
        <v>1</v>
      </c>
      <c r="F1611" s="169" t="s">
        <v>1148</v>
      </c>
      <c r="H1611" s="170">
        <v>4</v>
      </c>
      <c r="L1611" s="166"/>
      <c r="M1611" s="171"/>
      <c r="T1611" s="172"/>
      <c r="AT1611" s="168" t="s">
        <v>184</v>
      </c>
      <c r="AU1611" s="168" t="s">
        <v>95</v>
      </c>
      <c r="AV1611" s="167" t="s">
        <v>95</v>
      </c>
      <c r="AW1611" s="167" t="s">
        <v>41</v>
      </c>
      <c r="AX1611" s="167" t="s">
        <v>85</v>
      </c>
      <c r="AY1611" s="168" t="s">
        <v>173</v>
      </c>
    </row>
    <row r="1612" spans="2:51" s="167" customFormat="1">
      <c r="B1612" s="166"/>
      <c r="D1612" s="161" t="s">
        <v>184</v>
      </c>
      <c r="E1612" s="168" t="s">
        <v>1</v>
      </c>
      <c r="F1612" s="169" t="s">
        <v>1151</v>
      </c>
      <c r="H1612" s="170">
        <v>5.52</v>
      </c>
      <c r="L1612" s="166"/>
      <c r="M1612" s="171"/>
      <c r="T1612" s="172"/>
      <c r="AT1612" s="168" t="s">
        <v>184</v>
      </c>
      <c r="AU1612" s="168" t="s">
        <v>95</v>
      </c>
      <c r="AV1612" s="167" t="s">
        <v>95</v>
      </c>
      <c r="AW1612" s="167" t="s">
        <v>41</v>
      </c>
      <c r="AX1612" s="167" t="s">
        <v>85</v>
      </c>
      <c r="AY1612" s="168" t="s">
        <v>173</v>
      </c>
    </row>
    <row r="1613" spans="2:51" s="167" customFormat="1">
      <c r="B1613" s="166"/>
      <c r="D1613" s="161" t="s">
        <v>184</v>
      </c>
      <c r="E1613" s="168" t="s">
        <v>1</v>
      </c>
      <c r="F1613" s="169" t="s">
        <v>634</v>
      </c>
      <c r="H1613" s="170">
        <v>4.2</v>
      </c>
      <c r="L1613" s="166"/>
      <c r="M1613" s="171"/>
      <c r="T1613" s="172"/>
      <c r="AT1613" s="168" t="s">
        <v>184</v>
      </c>
      <c r="AU1613" s="168" t="s">
        <v>95</v>
      </c>
      <c r="AV1613" s="167" t="s">
        <v>95</v>
      </c>
      <c r="AW1613" s="167" t="s">
        <v>41</v>
      </c>
      <c r="AX1613" s="167" t="s">
        <v>85</v>
      </c>
      <c r="AY1613" s="168" t="s">
        <v>173</v>
      </c>
    </row>
    <row r="1614" spans="2:51" s="167" customFormat="1">
      <c r="B1614" s="166"/>
      <c r="D1614" s="161" t="s">
        <v>184</v>
      </c>
      <c r="E1614" s="168" t="s">
        <v>1</v>
      </c>
      <c r="F1614" s="169" t="s">
        <v>1152</v>
      </c>
      <c r="H1614" s="170">
        <v>1.51</v>
      </c>
      <c r="L1614" s="166"/>
      <c r="M1614" s="171"/>
      <c r="T1614" s="172"/>
      <c r="AT1614" s="168" t="s">
        <v>184</v>
      </c>
      <c r="AU1614" s="168" t="s">
        <v>95</v>
      </c>
      <c r="AV1614" s="167" t="s">
        <v>95</v>
      </c>
      <c r="AW1614" s="167" t="s">
        <v>41</v>
      </c>
      <c r="AX1614" s="167" t="s">
        <v>85</v>
      </c>
      <c r="AY1614" s="168" t="s">
        <v>173</v>
      </c>
    </row>
    <row r="1615" spans="2:51" s="160" customFormat="1">
      <c r="B1615" s="159"/>
      <c r="D1615" s="161" t="s">
        <v>184</v>
      </c>
      <c r="E1615" s="162" t="s">
        <v>1</v>
      </c>
      <c r="F1615" s="163" t="s">
        <v>752</v>
      </c>
      <c r="H1615" s="162" t="s">
        <v>1</v>
      </c>
      <c r="L1615" s="159"/>
      <c r="M1615" s="164"/>
      <c r="T1615" s="165"/>
      <c r="AT1615" s="162" t="s">
        <v>184</v>
      </c>
      <c r="AU1615" s="162" t="s">
        <v>95</v>
      </c>
      <c r="AV1615" s="160" t="s">
        <v>93</v>
      </c>
      <c r="AW1615" s="160" t="s">
        <v>41</v>
      </c>
      <c r="AX1615" s="160" t="s">
        <v>85</v>
      </c>
      <c r="AY1615" s="162" t="s">
        <v>173</v>
      </c>
    </row>
    <row r="1616" spans="2:51" s="167" customFormat="1">
      <c r="B1616" s="166"/>
      <c r="D1616" s="161" t="s">
        <v>184</v>
      </c>
      <c r="E1616" s="168" t="s">
        <v>1</v>
      </c>
      <c r="F1616" s="169" t="s">
        <v>1147</v>
      </c>
      <c r="H1616" s="170">
        <v>4.0999999999999996</v>
      </c>
      <c r="L1616" s="166"/>
      <c r="M1616" s="171"/>
      <c r="T1616" s="172"/>
      <c r="AT1616" s="168" t="s">
        <v>184</v>
      </c>
      <c r="AU1616" s="168" t="s">
        <v>95</v>
      </c>
      <c r="AV1616" s="167" t="s">
        <v>95</v>
      </c>
      <c r="AW1616" s="167" t="s">
        <v>41</v>
      </c>
      <c r="AX1616" s="167" t="s">
        <v>85</v>
      </c>
      <c r="AY1616" s="168" t="s">
        <v>173</v>
      </c>
    </row>
    <row r="1617" spans="2:51" s="167" customFormat="1">
      <c r="B1617" s="166"/>
      <c r="D1617" s="161" t="s">
        <v>184</v>
      </c>
      <c r="E1617" s="168" t="s">
        <v>1</v>
      </c>
      <c r="F1617" s="169" t="s">
        <v>1148</v>
      </c>
      <c r="H1617" s="170">
        <v>4</v>
      </c>
      <c r="L1617" s="166"/>
      <c r="M1617" s="171"/>
      <c r="T1617" s="172"/>
      <c r="AT1617" s="168" t="s">
        <v>184</v>
      </c>
      <c r="AU1617" s="168" t="s">
        <v>95</v>
      </c>
      <c r="AV1617" s="167" t="s">
        <v>95</v>
      </c>
      <c r="AW1617" s="167" t="s">
        <v>41</v>
      </c>
      <c r="AX1617" s="167" t="s">
        <v>85</v>
      </c>
      <c r="AY1617" s="168" t="s">
        <v>173</v>
      </c>
    </row>
    <row r="1618" spans="2:51" s="167" customFormat="1">
      <c r="B1618" s="166"/>
      <c r="D1618" s="161" t="s">
        <v>184</v>
      </c>
      <c r="E1618" s="168" t="s">
        <v>1</v>
      </c>
      <c r="F1618" s="169" t="s">
        <v>1149</v>
      </c>
      <c r="H1618" s="170">
        <v>1.18</v>
      </c>
      <c r="L1618" s="166"/>
      <c r="M1618" s="171"/>
      <c r="T1618" s="172"/>
      <c r="AT1618" s="168" t="s">
        <v>184</v>
      </c>
      <c r="AU1618" s="168" t="s">
        <v>95</v>
      </c>
      <c r="AV1618" s="167" t="s">
        <v>95</v>
      </c>
      <c r="AW1618" s="167" t="s">
        <v>41</v>
      </c>
      <c r="AX1618" s="167" t="s">
        <v>85</v>
      </c>
      <c r="AY1618" s="168" t="s">
        <v>173</v>
      </c>
    </row>
    <row r="1619" spans="2:51" s="167" customFormat="1">
      <c r="B1619" s="166"/>
      <c r="D1619" s="161" t="s">
        <v>184</v>
      </c>
      <c r="E1619" s="168" t="s">
        <v>1</v>
      </c>
      <c r="F1619" s="169" t="s">
        <v>632</v>
      </c>
      <c r="H1619" s="170">
        <v>2</v>
      </c>
      <c r="L1619" s="166"/>
      <c r="M1619" s="171"/>
      <c r="T1619" s="172"/>
      <c r="AT1619" s="168" t="s">
        <v>184</v>
      </c>
      <c r="AU1619" s="168" t="s">
        <v>95</v>
      </c>
      <c r="AV1619" s="167" t="s">
        <v>95</v>
      </c>
      <c r="AW1619" s="167" t="s">
        <v>41</v>
      </c>
      <c r="AX1619" s="167" t="s">
        <v>85</v>
      </c>
      <c r="AY1619" s="168" t="s">
        <v>173</v>
      </c>
    </row>
    <row r="1620" spans="2:51" s="167" customFormat="1">
      <c r="B1620" s="166"/>
      <c r="D1620" s="161" t="s">
        <v>184</v>
      </c>
      <c r="E1620" s="168" t="s">
        <v>1</v>
      </c>
      <c r="F1620" s="169" t="s">
        <v>1153</v>
      </c>
      <c r="H1620" s="170">
        <v>1.8</v>
      </c>
      <c r="L1620" s="166"/>
      <c r="M1620" s="171"/>
      <c r="T1620" s="172"/>
      <c r="AT1620" s="168" t="s">
        <v>184</v>
      </c>
      <c r="AU1620" s="168" t="s">
        <v>95</v>
      </c>
      <c r="AV1620" s="167" t="s">
        <v>95</v>
      </c>
      <c r="AW1620" s="167" t="s">
        <v>41</v>
      </c>
      <c r="AX1620" s="167" t="s">
        <v>85</v>
      </c>
      <c r="AY1620" s="168" t="s">
        <v>173</v>
      </c>
    </row>
    <row r="1621" spans="2:51" s="160" customFormat="1">
      <c r="B1621" s="159"/>
      <c r="D1621" s="161" t="s">
        <v>184</v>
      </c>
      <c r="E1621" s="162" t="s">
        <v>1</v>
      </c>
      <c r="F1621" s="163" t="s">
        <v>423</v>
      </c>
      <c r="H1621" s="162" t="s">
        <v>1</v>
      </c>
      <c r="L1621" s="159"/>
      <c r="M1621" s="164"/>
      <c r="T1621" s="165"/>
      <c r="AT1621" s="162" t="s">
        <v>184</v>
      </c>
      <c r="AU1621" s="162" t="s">
        <v>95</v>
      </c>
      <c r="AV1621" s="160" t="s">
        <v>93</v>
      </c>
      <c r="AW1621" s="160" t="s">
        <v>41</v>
      </c>
      <c r="AX1621" s="160" t="s">
        <v>85</v>
      </c>
      <c r="AY1621" s="162" t="s">
        <v>173</v>
      </c>
    </row>
    <row r="1622" spans="2:51" s="167" customFormat="1">
      <c r="B1622" s="166"/>
      <c r="D1622" s="161" t="s">
        <v>184</v>
      </c>
      <c r="E1622" s="168" t="s">
        <v>1</v>
      </c>
      <c r="F1622" s="169" t="s">
        <v>1154</v>
      </c>
      <c r="H1622" s="170">
        <v>2.16</v>
      </c>
      <c r="L1622" s="166"/>
      <c r="M1622" s="171"/>
      <c r="T1622" s="172"/>
      <c r="AT1622" s="168" t="s">
        <v>184</v>
      </c>
      <c r="AU1622" s="168" t="s">
        <v>95</v>
      </c>
      <c r="AV1622" s="167" t="s">
        <v>95</v>
      </c>
      <c r="AW1622" s="167" t="s">
        <v>41</v>
      </c>
      <c r="AX1622" s="167" t="s">
        <v>85</v>
      </c>
      <c r="AY1622" s="168" t="s">
        <v>173</v>
      </c>
    </row>
    <row r="1623" spans="2:51" s="160" customFormat="1">
      <c r="B1623" s="159"/>
      <c r="D1623" s="161" t="s">
        <v>184</v>
      </c>
      <c r="E1623" s="162" t="s">
        <v>1</v>
      </c>
      <c r="F1623" s="163" t="s">
        <v>764</v>
      </c>
      <c r="H1623" s="162" t="s">
        <v>1</v>
      </c>
      <c r="L1623" s="159"/>
      <c r="M1623" s="164"/>
      <c r="T1623" s="165"/>
      <c r="AT1623" s="162" t="s">
        <v>184</v>
      </c>
      <c r="AU1623" s="162" t="s">
        <v>95</v>
      </c>
      <c r="AV1623" s="160" t="s">
        <v>93</v>
      </c>
      <c r="AW1623" s="160" t="s">
        <v>41</v>
      </c>
      <c r="AX1623" s="160" t="s">
        <v>85</v>
      </c>
      <c r="AY1623" s="162" t="s">
        <v>173</v>
      </c>
    </row>
    <row r="1624" spans="2:51" s="167" customFormat="1">
      <c r="B1624" s="166"/>
      <c r="D1624" s="161" t="s">
        <v>184</v>
      </c>
      <c r="E1624" s="168" t="s">
        <v>1</v>
      </c>
      <c r="F1624" s="169" t="s">
        <v>632</v>
      </c>
      <c r="H1624" s="170">
        <v>2</v>
      </c>
      <c r="L1624" s="166"/>
      <c r="M1624" s="171"/>
      <c r="T1624" s="172"/>
      <c r="AT1624" s="168" t="s">
        <v>184</v>
      </c>
      <c r="AU1624" s="168" t="s">
        <v>95</v>
      </c>
      <c r="AV1624" s="167" t="s">
        <v>95</v>
      </c>
      <c r="AW1624" s="167" t="s">
        <v>41</v>
      </c>
      <c r="AX1624" s="167" t="s">
        <v>85</v>
      </c>
      <c r="AY1624" s="168" t="s">
        <v>173</v>
      </c>
    </row>
    <row r="1625" spans="2:51" s="167" customFormat="1">
      <c r="B1625" s="166"/>
      <c r="D1625" s="161" t="s">
        <v>184</v>
      </c>
      <c r="E1625" s="168" t="s">
        <v>1</v>
      </c>
      <c r="F1625" s="169" t="s">
        <v>1153</v>
      </c>
      <c r="H1625" s="170">
        <v>1.8</v>
      </c>
      <c r="L1625" s="166"/>
      <c r="M1625" s="171"/>
      <c r="T1625" s="172"/>
      <c r="AT1625" s="168" t="s">
        <v>184</v>
      </c>
      <c r="AU1625" s="168" t="s">
        <v>95</v>
      </c>
      <c r="AV1625" s="167" t="s">
        <v>95</v>
      </c>
      <c r="AW1625" s="167" t="s">
        <v>41</v>
      </c>
      <c r="AX1625" s="167" t="s">
        <v>85</v>
      </c>
      <c r="AY1625" s="168" t="s">
        <v>173</v>
      </c>
    </row>
    <row r="1626" spans="2:51" s="167" customFormat="1">
      <c r="B1626" s="166"/>
      <c r="D1626" s="161" t="s">
        <v>184</v>
      </c>
      <c r="E1626" s="168" t="s">
        <v>1</v>
      </c>
      <c r="F1626" s="169" t="s">
        <v>632</v>
      </c>
      <c r="H1626" s="170">
        <v>2</v>
      </c>
      <c r="L1626" s="166"/>
      <c r="M1626" s="171"/>
      <c r="T1626" s="172"/>
      <c r="AT1626" s="168" t="s">
        <v>184</v>
      </c>
      <c r="AU1626" s="168" t="s">
        <v>95</v>
      </c>
      <c r="AV1626" s="167" t="s">
        <v>95</v>
      </c>
      <c r="AW1626" s="167" t="s">
        <v>41</v>
      </c>
      <c r="AX1626" s="167" t="s">
        <v>85</v>
      </c>
      <c r="AY1626" s="168" t="s">
        <v>173</v>
      </c>
    </row>
    <row r="1627" spans="2:51" s="167" customFormat="1">
      <c r="B1627" s="166"/>
      <c r="D1627" s="161" t="s">
        <v>184</v>
      </c>
      <c r="E1627" s="168" t="s">
        <v>1</v>
      </c>
      <c r="F1627" s="169" t="s">
        <v>1155</v>
      </c>
      <c r="H1627" s="170">
        <v>1.6</v>
      </c>
      <c r="L1627" s="166"/>
      <c r="M1627" s="171"/>
      <c r="T1627" s="172"/>
      <c r="AT1627" s="168" t="s">
        <v>184</v>
      </c>
      <c r="AU1627" s="168" t="s">
        <v>95</v>
      </c>
      <c r="AV1627" s="167" t="s">
        <v>95</v>
      </c>
      <c r="AW1627" s="167" t="s">
        <v>41</v>
      </c>
      <c r="AX1627" s="167" t="s">
        <v>85</v>
      </c>
      <c r="AY1627" s="168" t="s">
        <v>173</v>
      </c>
    </row>
    <row r="1628" spans="2:51" s="167" customFormat="1">
      <c r="B1628" s="166"/>
      <c r="D1628" s="161" t="s">
        <v>184</v>
      </c>
      <c r="E1628" s="168" t="s">
        <v>1</v>
      </c>
      <c r="F1628" s="169" t="s">
        <v>1148</v>
      </c>
      <c r="H1628" s="170">
        <v>4</v>
      </c>
      <c r="L1628" s="166"/>
      <c r="M1628" s="171"/>
      <c r="T1628" s="172"/>
      <c r="AT1628" s="168" t="s">
        <v>184</v>
      </c>
      <c r="AU1628" s="168" t="s">
        <v>95</v>
      </c>
      <c r="AV1628" s="167" t="s">
        <v>95</v>
      </c>
      <c r="AW1628" s="167" t="s">
        <v>41</v>
      </c>
      <c r="AX1628" s="167" t="s">
        <v>85</v>
      </c>
      <c r="AY1628" s="168" t="s">
        <v>173</v>
      </c>
    </row>
    <row r="1629" spans="2:51" s="167" customFormat="1">
      <c r="B1629" s="166"/>
      <c r="D1629" s="161" t="s">
        <v>184</v>
      </c>
      <c r="E1629" s="168" t="s">
        <v>1</v>
      </c>
      <c r="F1629" s="169" t="s">
        <v>1149</v>
      </c>
      <c r="H1629" s="170">
        <v>1.18</v>
      </c>
      <c r="L1629" s="166"/>
      <c r="M1629" s="171"/>
      <c r="T1629" s="172"/>
      <c r="AT1629" s="168" t="s">
        <v>184</v>
      </c>
      <c r="AU1629" s="168" t="s">
        <v>95</v>
      </c>
      <c r="AV1629" s="167" t="s">
        <v>95</v>
      </c>
      <c r="AW1629" s="167" t="s">
        <v>41</v>
      </c>
      <c r="AX1629" s="167" t="s">
        <v>85</v>
      </c>
      <c r="AY1629" s="168" t="s">
        <v>173</v>
      </c>
    </row>
    <row r="1630" spans="2:51" s="160" customFormat="1">
      <c r="B1630" s="159"/>
      <c r="D1630" s="161" t="s">
        <v>184</v>
      </c>
      <c r="E1630" s="162" t="s">
        <v>1</v>
      </c>
      <c r="F1630" s="163" t="s">
        <v>426</v>
      </c>
      <c r="H1630" s="162" t="s">
        <v>1</v>
      </c>
      <c r="L1630" s="159"/>
      <c r="M1630" s="164"/>
      <c r="T1630" s="165"/>
      <c r="AT1630" s="162" t="s">
        <v>184</v>
      </c>
      <c r="AU1630" s="162" t="s">
        <v>95</v>
      </c>
      <c r="AV1630" s="160" t="s">
        <v>93</v>
      </c>
      <c r="AW1630" s="160" t="s">
        <v>41</v>
      </c>
      <c r="AX1630" s="160" t="s">
        <v>85</v>
      </c>
      <c r="AY1630" s="162" t="s">
        <v>173</v>
      </c>
    </row>
    <row r="1631" spans="2:51" s="167" customFormat="1">
      <c r="B1631" s="166"/>
      <c r="D1631" s="161" t="s">
        <v>184</v>
      </c>
      <c r="E1631" s="168" t="s">
        <v>1</v>
      </c>
      <c r="F1631" s="169" t="s">
        <v>1146</v>
      </c>
      <c r="H1631" s="170">
        <v>4.3</v>
      </c>
      <c r="L1631" s="166"/>
      <c r="M1631" s="171"/>
      <c r="T1631" s="172"/>
      <c r="AT1631" s="168" t="s">
        <v>184</v>
      </c>
      <c r="AU1631" s="168" t="s">
        <v>95</v>
      </c>
      <c r="AV1631" s="167" t="s">
        <v>95</v>
      </c>
      <c r="AW1631" s="167" t="s">
        <v>41</v>
      </c>
      <c r="AX1631" s="167" t="s">
        <v>85</v>
      </c>
      <c r="AY1631" s="168" t="s">
        <v>173</v>
      </c>
    </row>
    <row r="1632" spans="2:51" s="167" customFormat="1">
      <c r="B1632" s="166"/>
      <c r="D1632" s="161" t="s">
        <v>184</v>
      </c>
      <c r="E1632" s="168" t="s">
        <v>1</v>
      </c>
      <c r="F1632" s="169" t="s">
        <v>1156</v>
      </c>
      <c r="H1632" s="170">
        <v>9.75</v>
      </c>
      <c r="L1632" s="166"/>
      <c r="M1632" s="171"/>
      <c r="T1632" s="172"/>
      <c r="AT1632" s="168" t="s">
        <v>184</v>
      </c>
      <c r="AU1632" s="168" t="s">
        <v>95</v>
      </c>
      <c r="AV1632" s="167" t="s">
        <v>95</v>
      </c>
      <c r="AW1632" s="167" t="s">
        <v>41</v>
      </c>
      <c r="AX1632" s="167" t="s">
        <v>85</v>
      </c>
      <c r="AY1632" s="168" t="s">
        <v>173</v>
      </c>
    </row>
    <row r="1633" spans="2:65" s="160" customFormat="1">
      <c r="B1633" s="159"/>
      <c r="D1633" s="161" t="s">
        <v>184</v>
      </c>
      <c r="E1633" s="162" t="s">
        <v>1</v>
      </c>
      <c r="F1633" s="163" t="s">
        <v>614</v>
      </c>
      <c r="H1633" s="162" t="s">
        <v>1</v>
      </c>
      <c r="L1633" s="159"/>
      <c r="M1633" s="164"/>
      <c r="T1633" s="165"/>
      <c r="AT1633" s="162" t="s">
        <v>184</v>
      </c>
      <c r="AU1633" s="162" t="s">
        <v>95</v>
      </c>
      <c r="AV1633" s="160" t="s">
        <v>93</v>
      </c>
      <c r="AW1633" s="160" t="s">
        <v>41</v>
      </c>
      <c r="AX1633" s="160" t="s">
        <v>85</v>
      </c>
      <c r="AY1633" s="162" t="s">
        <v>173</v>
      </c>
    </row>
    <row r="1634" spans="2:65" s="167" customFormat="1">
      <c r="B1634" s="166"/>
      <c r="D1634" s="161" t="s">
        <v>184</v>
      </c>
      <c r="E1634" s="168" t="s">
        <v>1</v>
      </c>
      <c r="F1634" s="169" t="s">
        <v>1157</v>
      </c>
      <c r="H1634" s="170">
        <v>4.3600000000000003</v>
      </c>
      <c r="L1634" s="166"/>
      <c r="M1634" s="171"/>
      <c r="T1634" s="172"/>
      <c r="AT1634" s="168" t="s">
        <v>184</v>
      </c>
      <c r="AU1634" s="168" t="s">
        <v>95</v>
      </c>
      <c r="AV1634" s="167" t="s">
        <v>95</v>
      </c>
      <c r="AW1634" s="167" t="s">
        <v>41</v>
      </c>
      <c r="AX1634" s="167" t="s">
        <v>85</v>
      </c>
      <c r="AY1634" s="168" t="s">
        <v>173</v>
      </c>
    </row>
    <row r="1635" spans="2:65" s="167" customFormat="1">
      <c r="B1635" s="166"/>
      <c r="D1635" s="161" t="s">
        <v>184</v>
      </c>
      <c r="E1635" s="168" t="s">
        <v>1</v>
      </c>
      <c r="F1635" s="169" t="s">
        <v>1158</v>
      </c>
      <c r="H1635" s="170">
        <v>3.28</v>
      </c>
      <c r="L1635" s="166"/>
      <c r="M1635" s="171"/>
      <c r="T1635" s="172"/>
      <c r="AT1635" s="168" t="s">
        <v>184</v>
      </c>
      <c r="AU1635" s="168" t="s">
        <v>95</v>
      </c>
      <c r="AV1635" s="167" t="s">
        <v>95</v>
      </c>
      <c r="AW1635" s="167" t="s">
        <v>41</v>
      </c>
      <c r="AX1635" s="167" t="s">
        <v>85</v>
      </c>
      <c r="AY1635" s="168" t="s">
        <v>173</v>
      </c>
    </row>
    <row r="1636" spans="2:65" s="167" customFormat="1">
      <c r="B1636" s="166"/>
      <c r="D1636" s="161" t="s">
        <v>184</v>
      </c>
      <c r="E1636" s="168" t="s">
        <v>1</v>
      </c>
      <c r="F1636" s="169" t="s">
        <v>1159</v>
      </c>
      <c r="H1636" s="170">
        <v>8.4</v>
      </c>
      <c r="L1636" s="166"/>
      <c r="M1636" s="171"/>
      <c r="T1636" s="172"/>
      <c r="AT1636" s="168" t="s">
        <v>184</v>
      </c>
      <c r="AU1636" s="168" t="s">
        <v>95</v>
      </c>
      <c r="AV1636" s="167" t="s">
        <v>95</v>
      </c>
      <c r="AW1636" s="167" t="s">
        <v>41</v>
      </c>
      <c r="AX1636" s="167" t="s">
        <v>85</v>
      </c>
      <c r="AY1636" s="168" t="s">
        <v>173</v>
      </c>
    </row>
    <row r="1637" spans="2:65" s="174" customFormat="1">
      <c r="B1637" s="173"/>
      <c r="D1637" s="161" t="s">
        <v>184</v>
      </c>
      <c r="E1637" s="175" t="s">
        <v>1</v>
      </c>
      <c r="F1637" s="176" t="s">
        <v>232</v>
      </c>
      <c r="H1637" s="177">
        <v>110.72</v>
      </c>
      <c r="L1637" s="173"/>
      <c r="M1637" s="178"/>
      <c r="T1637" s="179"/>
      <c r="AT1637" s="175" t="s">
        <v>184</v>
      </c>
      <c r="AU1637" s="175" t="s">
        <v>95</v>
      </c>
      <c r="AV1637" s="174" t="s">
        <v>180</v>
      </c>
      <c r="AW1637" s="174" t="s">
        <v>41</v>
      </c>
      <c r="AX1637" s="174" t="s">
        <v>93</v>
      </c>
      <c r="AY1637" s="175" t="s">
        <v>173</v>
      </c>
    </row>
    <row r="1638" spans="2:65" s="35" customFormat="1" ht="24.2" customHeight="1">
      <c r="B1638" s="34"/>
      <c r="C1638" s="188" t="s">
        <v>1160</v>
      </c>
      <c r="D1638" s="188" t="s">
        <v>1161</v>
      </c>
      <c r="E1638" s="189" t="s">
        <v>1162</v>
      </c>
      <c r="F1638" s="190" t="s">
        <v>1163</v>
      </c>
      <c r="G1638" s="191" t="s">
        <v>586</v>
      </c>
      <c r="H1638" s="192">
        <v>116.256</v>
      </c>
      <c r="I1638" s="4"/>
      <c r="J1638" s="193">
        <f>ROUND(I1638*H1638,2)</f>
        <v>0</v>
      </c>
      <c r="K1638" s="190" t="s">
        <v>179</v>
      </c>
      <c r="L1638" s="194"/>
      <c r="M1638" s="195" t="s">
        <v>1</v>
      </c>
      <c r="N1638" s="196" t="s">
        <v>50</v>
      </c>
      <c r="P1638" s="152">
        <f>O1638*H1638</f>
        <v>0</v>
      </c>
      <c r="Q1638" s="152">
        <v>1E-4</v>
      </c>
      <c r="R1638" s="152">
        <f>Q1638*H1638</f>
        <v>1.16256E-2</v>
      </c>
      <c r="S1638" s="152">
        <v>0</v>
      </c>
      <c r="T1638" s="153">
        <f>S1638*H1638</f>
        <v>0</v>
      </c>
      <c r="AR1638" s="154" t="s">
        <v>299</v>
      </c>
      <c r="AT1638" s="154" t="s">
        <v>1161</v>
      </c>
      <c r="AU1638" s="154" t="s">
        <v>95</v>
      </c>
      <c r="AY1638" s="20" t="s">
        <v>173</v>
      </c>
      <c r="BE1638" s="155">
        <f>IF(N1638="základní",J1638,0)</f>
        <v>0</v>
      </c>
      <c r="BF1638" s="155">
        <f>IF(N1638="snížená",J1638,0)</f>
        <v>0</v>
      </c>
      <c r="BG1638" s="155">
        <f>IF(N1638="zákl. přenesená",J1638,0)</f>
        <v>0</v>
      </c>
      <c r="BH1638" s="155">
        <f>IF(N1638="sníž. přenesená",J1638,0)</f>
        <v>0</v>
      </c>
      <c r="BI1638" s="155">
        <f>IF(N1638="nulová",J1638,0)</f>
        <v>0</v>
      </c>
      <c r="BJ1638" s="20" t="s">
        <v>93</v>
      </c>
      <c r="BK1638" s="155">
        <f>ROUND(I1638*H1638,2)</f>
        <v>0</v>
      </c>
      <c r="BL1638" s="20" t="s">
        <v>180</v>
      </c>
      <c r="BM1638" s="154" t="s">
        <v>1164</v>
      </c>
    </row>
    <row r="1639" spans="2:65" s="167" customFormat="1">
      <c r="B1639" s="166"/>
      <c r="D1639" s="161" t="s">
        <v>184</v>
      </c>
      <c r="F1639" s="169" t="s">
        <v>1165</v>
      </c>
      <c r="H1639" s="170">
        <v>116.256</v>
      </c>
      <c r="L1639" s="166"/>
      <c r="M1639" s="171"/>
      <c r="T1639" s="172"/>
      <c r="AT1639" s="168" t="s">
        <v>184</v>
      </c>
      <c r="AU1639" s="168" t="s">
        <v>95</v>
      </c>
      <c r="AV1639" s="167" t="s">
        <v>95</v>
      </c>
      <c r="AW1639" s="167" t="s">
        <v>3</v>
      </c>
      <c r="AX1639" s="167" t="s">
        <v>93</v>
      </c>
      <c r="AY1639" s="168" t="s">
        <v>173</v>
      </c>
    </row>
    <row r="1640" spans="2:65" s="35" customFormat="1" ht="33" customHeight="1">
      <c r="B1640" s="34"/>
      <c r="C1640" s="144" t="s">
        <v>1166</v>
      </c>
      <c r="D1640" s="144" t="s">
        <v>175</v>
      </c>
      <c r="E1640" s="145" t="s">
        <v>1167</v>
      </c>
      <c r="F1640" s="146" t="s">
        <v>1168</v>
      </c>
      <c r="G1640" s="147" t="s">
        <v>178</v>
      </c>
      <c r="H1640" s="148">
        <v>18.599</v>
      </c>
      <c r="I1640" s="3"/>
      <c r="J1640" s="149">
        <f>ROUND(I1640*H1640,2)</f>
        <v>0</v>
      </c>
      <c r="K1640" s="146" t="s">
        <v>179</v>
      </c>
      <c r="L1640" s="34"/>
      <c r="M1640" s="150" t="s">
        <v>1</v>
      </c>
      <c r="N1640" s="151" t="s">
        <v>50</v>
      </c>
      <c r="P1640" s="152">
        <f>O1640*H1640</f>
        <v>0</v>
      </c>
      <c r="Q1640" s="152">
        <v>2.3010199999999998</v>
      </c>
      <c r="R1640" s="152">
        <f>Q1640*H1640</f>
        <v>42.796670979999995</v>
      </c>
      <c r="S1640" s="152">
        <v>0</v>
      </c>
      <c r="T1640" s="153">
        <f>S1640*H1640</f>
        <v>0</v>
      </c>
      <c r="AR1640" s="154" t="s">
        <v>180</v>
      </c>
      <c r="AT1640" s="154" t="s">
        <v>175</v>
      </c>
      <c r="AU1640" s="154" t="s">
        <v>95</v>
      </c>
      <c r="AY1640" s="20" t="s">
        <v>173</v>
      </c>
      <c r="BE1640" s="155">
        <f>IF(N1640="základní",J1640,0)</f>
        <v>0</v>
      </c>
      <c r="BF1640" s="155">
        <f>IF(N1640="snížená",J1640,0)</f>
        <v>0</v>
      </c>
      <c r="BG1640" s="155">
        <f>IF(N1640="zákl. přenesená",J1640,0)</f>
        <v>0</v>
      </c>
      <c r="BH1640" s="155">
        <f>IF(N1640="sníž. přenesená",J1640,0)</f>
        <v>0</v>
      </c>
      <c r="BI1640" s="155">
        <f>IF(N1640="nulová",J1640,0)</f>
        <v>0</v>
      </c>
      <c r="BJ1640" s="20" t="s">
        <v>93</v>
      </c>
      <c r="BK1640" s="155">
        <f>ROUND(I1640*H1640,2)</f>
        <v>0</v>
      </c>
      <c r="BL1640" s="20" t="s">
        <v>180</v>
      </c>
      <c r="BM1640" s="154" t="s">
        <v>1169</v>
      </c>
    </row>
    <row r="1641" spans="2:65" s="35" customFormat="1">
      <c r="B1641" s="34"/>
      <c r="D1641" s="156" t="s">
        <v>182</v>
      </c>
      <c r="F1641" s="157" t="s">
        <v>1170</v>
      </c>
      <c r="L1641" s="34"/>
      <c r="M1641" s="158"/>
      <c r="T1641" s="62"/>
      <c r="AT1641" s="20" t="s">
        <v>182</v>
      </c>
      <c r="AU1641" s="20" t="s">
        <v>95</v>
      </c>
    </row>
    <row r="1642" spans="2:65" s="160" customFormat="1">
      <c r="B1642" s="159"/>
      <c r="D1642" s="161" t="s">
        <v>184</v>
      </c>
      <c r="E1642" s="162" t="s">
        <v>1</v>
      </c>
      <c r="F1642" s="163" t="s">
        <v>273</v>
      </c>
      <c r="H1642" s="162" t="s">
        <v>1</v>
      </c>
      <c r="L1642" s="159"/>
      <c r="M1642" s="164"/>
      <c r="T1642" s="165"/>
      <c r="AT1642" s="162" t="s">
        <v>184</v>
      </c>
      <c r="AU1642" s="162" t="s">
        <v>95</v>
      </c>
      <c r="AV1642" s="160" t="s">
        <v>93</v>
      </c>
      <c r="AW1642" s="160" t="s">
        <v>41</v>
      </c>
      <c r="AX1642" s="160" t="s">
        <v>85</v>
      </c>
      <c r="AY1642" s="162" t="s">
        <v>173</v>
      </c>
    </row>
    <row r="1643" spans="2:65" s="160" customFormat="1">
      <c r="B1643" s="159"/>
      <c r="D1643" s="161" t="s">
        <v>184</v>
      </c>
      <c r="E1643" s="162" t="s">
        <v>1</v>
      </c>
      <c r="F1643" s="163" t="s">
        <v>238</v>
      </c>
      <c r="H1643" s="162" t="s">
        <v>1</v>
      </c>
      <c r="L1643" s="159"/>
      <c r="M1643" s="164"/>
      <c r="T1643" s="165"/>
      <c r="AT1643" s="162" t="s">
        <v>184</v>
      </c>
      <c r="AU1643" s="162" t="s">
        <v>95</v>
      </c>
      <c r="AV1643" s="160" t="s">
        <v>93</v>
      </c>
      <c r="AW1643" s="160" t="s">
        <v>41</v>
      </c>
      <c r="AX1643" s="160" t="s">
        <v>85</v>
      </c>
      <c r="AY1643" s="162" t="s">
        <v>173</v>
      </c>
    </row>
    <row r="1644" spans="2:65" s="167" customFormat="1">
      <c r="B1644" s="166"/>
      <c r="D1644" s="161" t="s">
        <v>184</v>
      </c>
      <c r="E1644" s="168" t="s">
        <v>1</v>
      </c>
      <c r="F1644" s="169" t="s">
        <v>1171</v>
      </c>
      <c r="H1644" s="170">
        <v>0.32500000000000001</v>
      </c>
      <c r="L1644" s="166"/>
      <c r="M1644" s="171"/>
      <c r="T1644" s="172"/>
      <c r="AT1644" s="168" t="s">
        <v>184</v>
      </c>
      <c r="AU1644" s="168" t="s">
        <v>95</v>
      </c>
      <c r="AV1644" s="167" t="s">
        <v>95</v>
      </c>
      <c r="AW1644" s="167" t="s">
        <v>41</v>
      </c>
      <c r="AX1644" s="167" t="s">
        <v>85</v>
      </c>
      <c r="AY1644" s="168" t="s">
        <v>173</v>
      </c>
    </row>
    <row r="1645" spans="2:65" s="181" customFormat="1">
      <c r="B1645" s="180"/>
      <c r="D1645" s="161" t="s">
        <v>184</v>
      </c>
      <c r="E1645" s="182" t="s">
        <v>1</v>
      </c>
      <c r="F1645" s="183" t="s">
        <v>266</v>
      </c>
      <c r="H1645" s="184">
        <v>0.32500000000000001</v>
      </c>
      <c r="L1645" s="180"/>
      <c r="M1645" s="185"/>
      <c r="T1645" s="186"/>
      <c r="AT1645" s="182" t="s">
        <v>184</v>
      </c>
      <c r="AU1645" s="182" t="s">
        <v>95</v>
      </c>
      <c r="AV1645" s="181" t="s">
        <v>243</v>
      </c>
      <c r="AW1645" s="181" t="s">
        <v>41</v>
      </c>
      <c r="AX1645" s="181" t="s">
        <v>85</v>
      </c>
      <c r="AY1645" s="182" t="s">
        <v>173</v>
      </c>
    </row>
    <row r="1646" spans="2:65" s="160" customFormat="1">
      <c r="B1646" s="159"/>
      <c r="D1646" s="161" t="s">
        <v>184</v>
      </c>
      <c r="E1646" s="162" t="s">
        <v>1</v>
      </c>
      <c r="F1646" s="163" t="s">
        <v>338</v>
      </c>
      <c r="H1646" s="162" t="s">
        <v>1</v>
      </c>
      <c r="L1646" s="159"/>
      <c r="M1646" s="164"/>
      <c r="T1646" s="165"/>
      <c r="AT1646" s="162" t="s">
        <v>184</v>
      </c>
      <c r="AU1646" s="162" t="s">
        <v>95</v>
      </c>
      <c r="AV1646" s="160" t="s">
        <v>93</v>
      </c>
      <c r="AW1646" s="160" t="s">
        <v>41</v>
      </c>
      <c r="AX1646" s="160" t="s">
        <v>85</v>
      </c>
      <c r="AY1646" s="162" t="s">
        <v>173</v>
      </c>
    </row>
    <row r="1647" spans="2:65" s="160" customFormat="1">
      <c r="B1647" s="159"/>
      <c r="D1647" s="161" t="s">
        <v>184</v>
      </c>
      <c r="E1647" s="162" t="s">
        <v>1</v>
      </c>
      <c r="F1647" s="163" t="s">
        <v>1172</v>
      </c>
      <c r="H1647" s="162" t="s">
        <v>1</v>
      </c>
      <c r="L1647" s="159"/>
      <c r="M1647" s="164"/>
      <c r="T1647" s="165"/>
      <c r="AT1647" s="162" t="s">
        <v>184</v>
      </c>
      <c r="AU1647" s="162" t="s">
        <v>95</v>
      </c>
      <c r="AV1647" s="160" t="s">
        <v>93</v>
      </c>
      <c r="AW1647" s="160" t="s">
        <v>41</v>
      </c>
      <c r="AX1647" s="160" t="s">
        <v>85</v>
      </c>
      <c r="AY1647" s="162" t="s">
        <v>173</v>
      </c>
    </row>
    <row r="1648" spans="2:65" s="167" customFormat="1">
      <c r="B1648" s="166"/>
      <c r="D1648" s="161" t="s">
        <v>184</v>
      </c>
      <c r="E1648" s="168" t="s">
        <v>1</v>
      </c>
      <c r="F1648" s="169" t="s">
        <v>1173</v>
      </c>
      <c r="H1648" s="170">
        <v>0.93500000000000005</v>
      </c>
      <c r="L1648" s="166"/>
      <c r="M1648" s="171"/>
      <c r="T1648" s="172"/>
      <c r="AT1648" s="168" t="s">
        <v>184</v>
      </c>
      <c r="AU1648" s="168" t="s">
        <v>95</v>
      </c>
      <c r="AV1648" s="167" t="s">
        <v>95</v>
      </c>
      <c r="AW1648" s="167" t="s">
        <v>41</v>
      </c>
      <c r="AX1648" s="167" t="s">
        <v>85</v>
      </c>
      <c r="AY1648" s="168" t="s">
        <v>173</v>
      </c>
    </row>
    <row r="1649" spans="2:51" s="160" customFormat="1">
      <c r="B1649" s="159"/>
      <c r="D1649" s="161" t="s">
        <v>184</v>
      </c>
      <c r="E1649" s="162" t="s">
        <v>1</v>
      </c>
      <c r="F1649" s="163" t="s">
        <v>1174</v>
      </c>
      <c r="H1649" s="162" t="s">
        <v>1</v>
      </c>
      <c r="L1649" s="159"/>
      <c r="M1649" s="164"/>
      <c r="T1649" s="165"/>
      <c r="AT1649" s="162" t="s">
        <v>184</v>
      </c>
      <c r="AU1649" s="162" t="s">
        <v>95</v>
      </c>
      <c r="AV1649" s="160" t="s">
        <v>93</v>
      </c>
      <c r="AW1649" s="160" t="s">
        <v>41</v>
      </c>
      <c r="AX1649" s="160" t="s">
        <v>85</v>
      </c>
      <c r="AY1649" s="162" t="s">
        <v>173</v>
      </c>
    </row>
    <row r="1650" spans="2:51" s="167" customFormat="1">
      <c r="B1650" s="166"/>
      <c r="D1650" s="161" t="s">
        <v>184</v>
      </c>
      <c r="E1650" s="168" t="s">
        <v>1</v>
      </c>
      <c r="F1650" s="169" t="s">
        <v>1175</v>
      </c>
      <c r="H1650" s="170">
        <v>0.66600000000000004</v>
      </c>
      <c r="L1650" s="166"/>
      <c r="M1650" s="171"/>
      <c r="T1650" s="172"/>
      <c r="AT1650" s="168" t="s">
        <v>184</v>
      </c>
      <c r="AU1650" s="168" t="s">
        <v>95</v>
      </c>
      <c r="AV1650" s="167" t="s">
        <v>95</v>
      </c>
      <c r="AW1650" s="167" t="s">
        <v>41</v>
      </c>
      <c r="AX1650" s="167" t="s">
        <v>85</v>
      </c>
      <c r="AY1650" s="168" t="s">
        <v>173</v>
      </c>
    </row>
    <row r="1651" spans="2:51" s="160" customFormat="1">
      <c r="B1651" s="159"/>
      <c r="D1651" s="161" t="s">
        <v>184</v>
      </c>
      <c r="E1651" s="162" t="s">
        <v>1</v>
      </c>
      <c r="F1651" s="163" t="s">
        <v>571</v>
      </c>
      <c r="H1651" s="162" t="s">
        <v>1</v>
      </c>
      <c r="L1651" s="159"/>
      <c r="M1651" s="164"/>
      <c r="T1651" s="165"/>
      <c r="AT1651" s="162" t="s">
        <v>184</v>
      </c>
      <c r="AU1651" s="162" t="s">
        <v>95</v>
      </c>
      <c r="AV1651" s="160" t="s">
        <v>93</v>
      </c>
      <c r="AW1651" s="160" t="s">
        <v>41</v>
      </c>
      <c r="AX1651" s="160" t="s">
        <v>85</v>
      </c>
      <c r="AY1651" s="162" t="s">
        <v>173</v>
      </c>
    </row>
    <row r="1652" spans="2:51" s="167" customFormat="1">
      <c r="B1652" s="166"/>
      <c r="D1652" s="161" t="s">
        <v>184</v>
      </c>
      <c r="E1652" s="168" t="s">
        <v>1</v>
      </c>
      <c r="F1652" s="169" t="s">
        <v>1176</v>
      </c>
      <c r="H1652" s="170">
        <v>0.34100000000000003</v>
      </c>
      <c r="L1652" s="166"/>
      <c r="M1652" s="171"/>
      <c r="T1652" s="172"/>
      <c r="AT1652" s="168" t="s">
        <v>184</v>
      </c>
      <c r="AU1652" s="168" t="s">
        <v>95</v>
      </c>
      <c r="AV1652" s="167" t="s">
        <v>95</v>
      </c>
      <c r="AW1652" s="167" t="s">
        <v>41</v>
      </c>
      <c r="AX1652" s="167" t="s">
        <v>85</v>
      </c>
      <c r="AY1652" s="168" t="s">
        <v>173</v>
      </c>
    </row>
    <row r="1653" spans="2:51" s="160" customFormat="1">
      <c r="B1653" s="159"/>
      <c r="D1653" s="161" t="s">
        <v>184</v>
      </c>
      <c r="E1653" s="162" t="s">
        <v>1</v>
      </c>
      <c r="F1653" s="163" t="s">
        <v>818</v>
      </c>
      <c r="H1653" s="162" t="s">
        <v>1</v>
      </c>
      <c r="L1653" s="159"/>
      <c r="M1653" s="164"/>
      <c r="T1653" s="165"/>
      <c r="AT1653" s="162" t="s">
        <v>184</v>
      </c>
      <c r="AU1653" s="162" t="s">
        <v>95</v>
      </c>
      <c r="AV1653" s="160" t="s">
        <v>93</v>
      </c>
      <c r="AW1653" s="160" t="s">
        <v>41</v>
      </c>
      <c r="AX1653" s="160" t="s">
        <v>85</v>
      </c>
      <c r="AY1653" s="162" t="s">
        <v>173</v>
      </c>
    </row>
    <row r="1654" spans="2:51" s="167" customFormat="1">
      <c r="B1654" s="166"/>
      <c r="D1654" s="161" t="s">
        <v>184</v>
      </c>
      <c r="E1654" s="168" t="s">
        <v>1</v>
      </c>
      <c r="F1654" s="169" t="s">
        <v>1177</v>
      </c>
      <c r="H1654" s="170">
        <v>0.17899999999999999</v>
      </c>
      <c r="L1654" s="166"/>
      <c r="M1654" s="171"/>
      <c r="T1654" s="172"/>
      <c r="AT1654" s="168" t="s">
        <v>184</v>
      </c>
      <c r="AU1654" s="168" t="s">
        <v>95</v>
      </c>
      <c r="AV1654" s="167" t="s">
        <v>95</v>
      </c>
      <c r="AW1654" s="167" t="s">
        <v>41</v>
      </c>
      <c r="AX1654" s="167" t="s">
        <v>85</v>
      </c>
      <c r="AY1654" s="168" t="s">
        <v>173</v>
      </c>
    </row>
    <row r="1655" spans="2:51" s="160" customFormat="1">
      <c r="B1655" s="159"/>
      <c r="D1655" s="161" t="s">
        <v>184</v>
      </c>
      <c r="E1655" s="162" t="s">
        <v>1</v>
      </c>
      <c r="F1655" s="163" t="s">
        <v>1178</v>
      </c>
      <c r="H1655" s="162" t="s">
        <v>1</v>
      </c>
      <c r="L1655" s="159"/>
      <c r="M1655" s="164"/>
      <c r="T1655" s="165"/>
      <c r="AT1655" s="162" t="s">
        <v>184</v>
      </c>
      <c r="AU1655" s="162" t="s">
        <v>95</v>
      </c>
      <c r="AV1655" s="160" t="s">
        <v>93</v>
      </c>
      <c r="AW1655" s="160" t="s">
        <v>41</v>
      </c>
      <c r="AX1655" s="160" t="s">
        <v>85</v>
      </c>
      <c r="AY1655" s="162" t="s">
        <v>173</v>
      </c>
    </row>
    <row r="1656" spans="2:51" s="167" customFormat="1">
      <c r="B1656" s="166"/>
      <c r="D1656" s="161" t="s">
        <v>184</v>
      </c>
      <c r="E1656" s="168" t="s">
        <v>1</v>
      </c>
      <c r="F1656" s="169" t="s">
        <v>1179</v>
      </c>
      <c r="H1656" s="170">
        <v>0.11799999999999999</v>
      </c>
      <c r="L1656" s="166"/>
      <c r="M1656" s="171"/>
      <c r="T1656" s="172"/>
      <c r="AT1656" s="168" t="s">
        <v>184</v>
      </c>
      <c r="AU1656" s="168" t="s">
        <v>95</v>
      </c>
      <c r="AV1656" s="167" t="s">
        <v>95</v>
      </c>
      <c r="AW1656" s="167" t="s">
        <v>41</v>
      </c>
      <c r="AX1656" s="167" t="s">
        <v>85</v>
      </c>
      <c r="AY1656" s="168" t="s">
        <v>173</v>
      </c>
    </row>
    <row r="1657" spans="2:51" s="160" customFormat="1">
      <c r="B1657" s="159"/>
      <c r="D1657" s="161" t="s">
        <v>184</v>
      </c>
      <c r="E1657" s="162" t="s">
        <v>1</v>
      </c>
      <c r="F1657" s="163" t="s">
        <v>1180</v>
      </c>
      <c r="H1657" s="162" t="s">
        <v>1</v>
      </c>
      <c r="L1657" s="159"/>
      <c r="M1657" s="164"/>
      <c r="T1657" s="165"/>
      <c r="AT1657" s="162" t="s">
        <v>184</v>
      </c>
      <c r="AU1657" s="162" t="s">
        <v>95</v>
      </c>
      <c r="AV1657" s="160" t="s">
        <v>93</v>
      </c>
      <c r="AW1657" s="160" t="s">
        <v>41</v>
      </c>
      <c r="AX1657" s="160" t="s">
        <v>85</v>
      </c>
      <c r="AY1657" s="162" t="s">
        <v>173</v>
      </c>
    </row>
    <row r="1658" spans="2:51" s="167" customFormat="1">
      <c r="B1658" s="166"/>
      <c r="D1658" s="161" t="s">
        <v>184</v>
      </c>
      <c r="E1658" s="168" t="s">
        <v>1</v>
      </c>
      <c r="F1658" s="169" t="s">
        <v>1181</v>
      </c>
      <c r="H1658" s="170">
        <v>2.016</v>
      </c>
      <c r="L1658" s="166"/>
      <c r="M1658" s="171"/>
      <c r="T1658" s="172"/>
      <c r="AT1658" s="168" t="s">
        <v>184</v>
      </c>
      <c r="AU1658" s="168" t="s">
        <v>95</v>
      </c>
      <c r="AV1658" s="167" t="s">
        <v>95</v>
      </c>
      <c r="AW1658" s="167" t="s">
        <v>41</v>
      </c>
      <c r="AX1658" s="167" t="s">
        <v>85</v>
      </c>
      <c r="AY1658" s="168" t="s">
        <v>173</v>
      </c>
    </row>
    <row r="1659" spans="2:51" s="160" customFormat="1">
      <c r="B1659" s="159"/>
      <c r="D1659" s="161" t="s">
        <v>184</v>
      </c>
      <c r="E1659" s="162" t="s">
        <v>1</v>
      </c>
      <c r="F1659" s="163" t="s">
        <v>1182</v>
      </c>
      <c r="H1659" s="162" t="s">
        <v>1</v>
      </c>
      <c r="L1659" s="159"/>
      <c r="M1659" s="164"/>
      <c r="T1659" s="165"/>
      <c r="AT1659" s="162" t="s">
        <v>184</v>
      </c>
      <c r="AU1659" s="162" t="s">
        <v>95</v>
      </c>
      <c r="AV1659" s="160" t="s">
        <v>93</v>
      </c>
      <c r="AW1659" s="160" t="s">
        <v>41</v>
      </c>
      <c r="AX1659" s="160" t="s">
        <v>85</v>
      </c>
      <c r="AY1659" s="162" t="s">
        <v>173</v>
      </c>
    </row>
    <row r="1660" spans="2:51" s="167" customFormat="1">
      <c r="B1660" s="166"/>
      <c r="D1660" s="161" t="s">
        <v>184</v>
      </c>
      <c r="E1660" s="168" t="s">
        <v>1</v>
      </c>
      <c r="F1660" s="169" t="s">
        <v>1183</v>
      </c>
      <c r="H1660" s="170">
        <v>2.9260000000000002</v>
      </c>
      <c r="L1660" s="166"/>
      <c r="M1660" s="171"/>
      <c r="T1660" s="172"/>
      <c r="AT1660" s="168" t="s">
        <v>184</v>
      </c>
      <c r="AU1660" s="168" t="s">
        <v>95</v>
      </c>
      <c r="AV1660" s="167" t="s">
        <v>95</v>
      </c>
      <c r="AW1660" s="167" t="s">
        <v>41</v>
      </c>
      <c r="AX1660" s="167" t="s">
        <v>85</v>
      </c>
      <c r="AY1660" s="168" t="s">
        <v>173</v>
      </c>
    </row>
    <row r="1661" spans="2:51" s="160" customFormat="1">
      <c r="B1661" s="159"/>
      <c r="D1661" s="161" t="s">
        <v>184</v>
      </c>
      <c r="E1661" s="162" t="s">
        <v>1</v>
      </c>
      <c r="F1661" s="163" t="s">
        <v>1184</v>
      </c>
      <c r="H1661" s="162" t="s">
        <v>1</v>
      </c>
      <c r="L1661" s="159"/>
      <c r="M1661" s="164"/>
      <c r="T1661" s="165"/>
      <c r="AT1661" s="162" t="s">
        <v>184</v>
      </c>
      <c r="AU1661" s="162" t="s">
        <v>95</v>
      </c>
      <c r="AV1661" s="160" t="s">
        <v>93</v>
      </c>
      <c r="AW1661" s="160" t="s">
        <v>41</v>
      </c>
      <c r="AX1661" s="160" t="s">
        <v>85</v>
      </c>
      <c r="AY1661" s="162" t="s">
        <v>173</v>
      </c>
    </row>
    <row r="1662" spans="2:51" s="167" customFormat="1">
      <c r="B1662" s="166"/>
      <c r="D1662" s="161" t="s">
        <v>184</v>
      </c>
      <c r="E1662" s="168" t="s">
        <v>1</v>
      </c>
      <c r="F1662" s="169" t="s">
        <v>1185</v>
      </c>
      <c r="H1662" s="170">
        <v>4.3010000000000002</v>
      </c>
      <c r="L1662" s="166"/>
      <c r="M1662" s="171"/>
      <c r="T1662" s="172"/>
      <c r="AT1662" s="168" t="s">
        <v>184</v>
      </c>
      <c r="AU1662" s="168" t="s">
        <v>95</v>
      </c>
      <c r="AV1662" s="167" t="s">
        <v>95</v>
      </c>
      <c r="AW1662" s="167" t="s">
        <v>41</v>
      </c>
      <c r="AX1662" s="167" t="s">
        <v>85</v>
      </c>
      <c r="AY1662" s="168" t="s">
        <v>173</v>
      </c>
    </row>
    <row r="1663" spans="2:51" s="167" customFormat="1">
      <c r="B1663" s="166"/>
      <c r="D1663" s="161" t="s">
        <v>184</v>
      </c>
      <c r="E1663" s="168" t="s">
        <v>1</v>
      </c>
      <c r="F1663" s="169" t="s">
        <v>1186</v>
      </c>
      <c r="H1663" s="170">
        <v>-0.129</v>
      </c>
      <c r="L1663" s="166"/>
      <c r="M1663" s="171"/>
      <c r="T1663" s="172"/>
      <c r="AT1663" s="168" t="s">
        <v>184</v>
      </c>
      <c r="AU1663" s="168" t="s">
        <v>95</v>
      </c>
      <c r="AV1663" s="167" t="s">
        <v>95</v>
      </c>
      <c r="AW1663" s="167" t="s">
        <v>41</v>
      </c>
      <c r="AX1663" s="167" t="s">
        <v>85</v>
      </c>
      <c r="AY1663" s="168" t="s">
        <v>173</v>
      </c>
    </row>
    <row r="1664" spans="2:51" s="160" customFormat="1">
      <c r="B1664" s="159"/>
      <c r="D1664" s="161" t="s">
        <v>184</v>
      </c>
      <c r="E1664" s="162" t="s">
        <v>1</v>
      </c>
      <c r="F1664" s="163" t="s">
        <v>423</v>
      </c>
      <c r="H1664" s="162" t="s">
        <v>1</v>
      </c>
      <c r="L1664" s="159"/>
      <c r="M1664" s="164"/>
      <c r="T1664" s="165"/>
      <c r="AT1664" s="162" t="s">
        <v>184</v>
      </c>
      <c r="AU1664" s="162" t="s">
        <v>95</v>
      </c>
      <c r="AV1664" s="160" t="s">
        <v>93</v>
      </c>
      <c r="AW1664" s="160" t="s">
        <v>41</v>
      </c>
      <c r="AX1664" s="160" t="s">
        <v>85</v>
      </c>
      <c r="AY1664" s="162" t="s">
        <v>173</v>
      </c>
    </row>
    <row r="1665" spans="2:51" s="167" customFormat="1">
      <c r="B1665" s="166"/>
      <c r="D1665" s="161" t="s">
        <v>184</v>
      </c>
      <c r="E1665" s="168" t="s">
        <v>1</v>
      </c>
      <c r="F1665" s="169" t="s">
        <v>1176</v>
      </c>
      <c r="H1665" s="170">
        <v>0.34100000000000003</v>
      </c>
      <c r="L1665" s="166"/>
      <c r="M1665" s="171"/>
      <c r="T1665" s="172"/>
      <c r="AT1665" s="168" t="s">
        <v>184</v>
      </c>
      <c r="AU1665" s="168" t="s">
        <v>95</v>
      </c>
      <c r="AV1665" s="167" t="s">
        <v>95</v>
      </c>
      <c r="AW1665" s="167" t="s">
        <v>41</v>
      </c>
      <c r="AX1665" s="167" t="s">
        <v>85</v>
      </c>
      <c r="AY1665" s="168" t="s">
        <v>173</v>
      </c>
    </row>
    <row r="1666" spans="2:51" s="160" customFormat="1">
      <c r="B1666" s="159"/>
      <c r="D1666" s="161" t="s">
        <v>184</v>
      </c>
      <c r="E1666" s="162" t="s">
        <v>1</v>
      </c>
      <c r="F1666" s="163" t="s">
        <v>761</v>
      </c>
      <c r="H1666" s="162" t="s">
        <v>1</v>
      </c>
      <c r="L1666" s="159"/>
      <c r="M1666" s="164"/>
      <c r="T1666" s="165"/>
      <c r="AT1666" s="162" t="s">
        <v>184</v>
      </c>
      <c r="AU1666" s="162" t="s">
        <v>95</v>
      </c>
      <c r="AV1666" s="160" t="s">
        <v>93</v>
      </c>
      <c r="AW1666" s="160" t="s">
        <v>41</v>
      </c>
      <c r="AX1666" s="160" t="s">
        <v>85</v>
      </c>
      <c r="AY1666" s="162" t="s">
        <v>173</v>
      </c>
    </row>
    <row r="1667" spans="2:51" s="167" customFormat="1">
      <c r="B1667" s="166"/>
      <c r="D1667" s="161" t="s">
        <v>184</v>
      </c>
      <c r="E1667" s="168" t="s">
        <v>1</v>
      </c>
      <c r="F1667" s="169" t="s">
        <v>1187</v>
      </c>
      <c r="H1667" s="170">
        <v>0.193</v>
      </c>
      <c r="L1667" s="166"/>
      <c r="M1667" s="171"/>
      <c r="T1667" s="172"/>
      <c r="AT1667" s="168" t="s">
        <v>184</v>
      </c>
      <c r="AU1667" s="168" t="s">
        <v>95</v>
      </c>
      <c r="AV1667" s="167" t="s">
        <v>95</v>
      </c>
      <c r="AW1667" s="167" t="s">
        <v>41</v>
      </c>
      <c r="AX1667" s="167" t="s">
        <v>85</v>
      </c>
      <c r="AY1667" s="168" t="s">
        <v>173</v>
      </c>
    </row>
    <row r="1668" spans="2:51" s="160" customFormat="1">
      <c r="B1668" s="159"/>
      <c r="D1668" s="161" t="s">
        <v>184</v>
      </c>
      <c r="E1668" s="162" t="s">
        <v>1</v>
      </c>
      <c r="F1668" s="163" t="s">
        <v>609</v>
      </c>
      <c r="H1668" s="162" t="s">
        <v>1</v>
      </c>
      <c r="L1668" s="159"/>
      <c r="M1668" s="164"/>
      <c r="T1668" s="165"/>
      <c r="AT1668" s="162" t="s">
        <v>184</v>
      </c>
      <c r="AU1668" s="162" t="s">
        <v>95</v>
      </c>
      <c r="AV1668" s="160" t="s">
        <v>93</v>
      </c>
      <c r="AW1668" s="160" t="s">
        <v>41</v>
      </c>
      <c r="AX1668" s="160" t="s">
        <v>85</v>
      </c>
      <c r="AY1668" s="162" t="s">
        <v>173</v>
      </c>
    </row>
    <row r="1669" spans="2:51" s="167" customFormat="1">
      <c r="B1669" s="166"/>
      <c r="D1669" s="161" t="s">
        <v>184</v>
      </c>
      <c r="E1669" s="168" t="s">
        <v>1</v>
      </c>
      <c r="F1669" s="169" t="s">
        <v>1188</v>
      </c>
      <c r="H1669" s="170">
        <v>0.127</v>
      </c>
      <c r="L1669" s="166"/>
      <c r="M1669" s="171"/>
      <c r="T1669" s="172"/>
      <c r="AT1669" s="168" t="s">
        <v>184</v>
      </c>
      <c r="AU1669" s="168" t="s">
        <v>95</v>
      </c>
      <c r="AV1669" s="167" t="s">
        <v>95</v>
      </c>
      <c r="AW1669" s="167" t="s">
        <v>41</v>
      </c>
      <c r="AX1669" s="167" t="s">
        <v>85</v>
      </c>
      <c r="AY1669" s="168" t="s">
        <v>173</v>
      </c>
    </row>
    <row r="1670" spans="2:51" s="160" customFormat="1">
      <c r="B1670" s="159"/>
      <c r="D1670" s="161" t="s">
        <v>184</v>
      </c>
      <c r="E1670" s="162" t="s">
        <v>1</v>
      </c>
      <c r="F1670" s="163" t="s">
        <v>611</v>
      </c>
      <c r="H1670" s="162" t="s">
        <v>1</v>
      </c>
      <c r="L1670" s="159"/>
      <c r="M1670" s="164"/>
      <c r="T1670" s="165"/>
      <c r="AT1670" s="162" t="s">
        <v>184</v>
      </c>
      <c r="AU1670" s="162" t="s">
        <v>95</v>
      </c>
      <c r="AV1670" s="160" t="s">
        <v>93</v>
      </c>
      <c r="AW1670" s="160" t="s">
        <v>41</v>
      </c>
      <c r="AX1670" s="160" t="s">
        <v>85</v>
      </c>
      <c r="AY1670" s="162" t="s">
        <v>173</v>
      </c>
    </row>
    <row r="1671" spans="2:51" s="167" customFormat="1">
      <c r="B1671" s="166"/>
      <c r="D1671" s="161" t="s">
        <v>184</v>
      </c>
      <c r="E1671" s="168" t="s">
        <v>1</v>
      </c>
      <c r="F1671" s="169" t="s">
        <v>1189</v>
      </c>
      <c r="H1671" s="170">
        <v>9.4E-2</v>
      </c>
      <c r="L1671" s="166"/>
      <c r="M1671" s="171"/>
      <c r="T1671" s="172"/>
      <c r="AT1671" s="168" t="s">
        <v>184</v>
      </c>
      <c r="AU1671" s="168" t="s">
        <v>95</v>
      </c>
      <c r="AV1671" s="167" t="s">
        <v>95</v>
      </c>
      <c r="AW1671" s="167" t="s">
        <v>41</v>
      </c>
      <c r="AX1671" s="167" t="s">
        <v>85</v>
      </c>
      <c r="AY1671" s="168" t="s">
        <v>173</v>
      </c>
    </row>
    <row r="1672" spans="2:51" s="160" customFormat="1">
      <c r="B1672" s="159"/>
      <c r="D1672" s="161" t="s">
        <v>184</v>
      </c>
      <c r="E1672" s="162" t="s">
        <v>1</v>
      </c>
      <c r="F1672" s="163" t="s">
        <v>764</v>
      </c>
      <c r="H1672" s="162" t="s">
        <v>1</v>
      </c>
      <c r="L1672" s="159"/>
      <c r="M1672" s="164"/>
      <c r="T1672" s="165"/>
      <c r="AT1672" s="162" t="s">
        <v>184</v>
      </c>
      <c r="AU1672" s="162" t="s">
        <v>95</v>
      </c>
      <c r="AV1672" s="160" t="s">
        <v>93</v>
      </c>
      <c r="AW1672" s="160" t="s">
        <v>41</v>
      </c>
      <c r="AX1672" s="160" t="s">
        <v>85</v>
      </c>
      <c r="AY1672" s="162" t="s">
        <v>173</v>
      </c>
    </row>
    <row r="1673" spans="2:51" s="167" customFormat="1">
      <c r="B1673" s="166"/>
      <c r="D1673" s="161" t="s">
        <v>184</v>
      </c>
      <c r="E1673" s="168" t="s">
        <v>1</v>
      </c>
      <c r="F1673" s="169" t="s">
        <v>1190</v>
      </c>
      <c r="H1673" s="170">
        <v>0.39600000000000002</v>
      </c>
      <c r="L1673" s="166"/>
      <c r="M1673" s="171"/>
      <c r="T1673" s="172"/>
      <c r="AT1673" s="168" t="s">
        <v>184</v>
      </c>
      <c r="AU1673" s="168" t="s">
        <v>95</v>
      </c>
      <c r="AV1673" s="167" t="s">
        <v>95</v>
      </c>
      <c r="AW1673" s="167" t="s">
        <v>41</v>
      </c>
      <c r="AX1673" s="167" t="s">
        <v>85</v>
      </c>
      <c r="AY1673" s="168" t="s">
        <v>173</v>
      </c>
    </row>
    <row r="1674" spans="2:51" s="160" customFormat="1">
      <c r="B1674" s="159"/>
      <c r="D1674" s="161" t="s">
        <v>184</v>
      </c>
      <c r="E1674" s="162" t="s">
        <v>1</v>
      </c>
      <c r="F1674" s="163" t="s">
        <v>769</v>
      </c>
      <c r="H1674" s="162" t="s">
        <v>1</v>
      </c>
      <c r="L1674" s="159"/>
      <c r="M1674" s="164"/>
      <c r="T1674" s="165"/>
      <c r="AT1674" s="162" t="s">
        <v>184</v>
      </c>
      <c r="AU1674" s="162" t="s">
        <v>95</v>
      </c>
      <c r="AV1674" s="160" t="s">
        <v>93</v>
      </c>
      <c r="AW1674" s="160" t="s">
        <v>41</v>
      </c>
      <c r="AX1674" s="160" t="s">
        <v>85</v>
      </c>
      <c r="AY1674" s="162" t="s">
        <v>173</v>
      </c>
    </row>
    <row r="1675" spans="2:51" s="167" customFormat="1">
      <c r="B1675" s="166"/>
      <c r="D1675" s="161" t="s">
        <v>184</v>
      </c>
      <c r="E1675" s="168" t="s">
        <v>1</v>
      </c>
      <c r="F1675" s="169" t="s">
        <v>1191</v>
      </c>
      <c r="H1675" s="170">
        <v>0.11600000000000001</v>
      </c>
      <c r="L1675" s="166"/>
      <c r="M1675" s="171"/>
      <c r="T1675" s="172"/>
      <c r="AT1675" s="168" t="s">
        <v>184</v>
      </c>
      <c r="AU1675" s="168" t="s">
        <v>95</v>
      </c>
      <c r="AV1675" s="167" t="s">
        <v>95</v>
      </c>
      <c r="AW1675" s="167" t="s">
        <v>41</v>
      </c>
      <c r="AX1675" s="167" t="s">
        <v>85</v>
      </c>
      <c r="AY1675" s="168" t="s">
        <v>173</v>
      </c>
    </row>
    <row r="1676" spans="2:51" s="160" customFormat="1">
      <c r="B1676" s="159"/>
      <c r="D1676" s="161" t="s">
        <v>184</v>
      </c>
      <c r="E1676" s="162" t="s">
        <v>1</v>
      </c>
      <c r="F1676" s="163" t="s">
        <v>426</v>
      </c>
      <c r="H1676" s="162" t="s">
        <v>1</v>
      </c>
      <c r="L1676" s="159"/>
      <c r="M1676" s="164"/>
      <c r="T1676" s="165"/>
      <c r="AT1676" s="162" t="s">
        <v>184</v>
      </c>
      <c r="AU1676" s="162" t="s">
        <v>95</v>
      </c>
      <c r="AV1676" s="160" t="s">
        <v>93</v>
      </c>
      <c r="AW1676" s="160" t="s">
        <v>41</v>
      </c>
      <c r="AX1676" s="160" t="s">
        <v>85</v>
      </c>
      <c r="AY1676" s="162" t="s">
        <v>173</v>
      </c>
    </row>
    <row r="1677" spans="2:51" s="167" customFormat="1">
      <c r="B1677" s="166"/>
      <c r="D1677" s="161" t="s">
        <v>184</v>
      </c>
      <c r="E1677" s="168" t="s">
        <v>1</v>
      </c>
      <c r="F1677" s="169" t="s">
        <v>1192</v>
      </c>
      <c r="H1677" s="170">
        <v>0.38800000000000001</v>
      </c>
      <c r="L1677" s="166"/>
      <c r="M1677" s="171"/>
      <c r="T1677" s="172"/>
      <c r="AT1677" s="168" t="s">
        <v>184</v>
      </c>
      <c r="AU1677" s="168" t="s">
        <v>95</v>
      </c>
      <c r="AV1677" s="167" t="s">
        <v>95</v>
      </c>
      <c r="AW1677" s="167" t="s">
        <v>41</v>
      </c>
      <c r="AX1677" s="167" t="s">
        <v>85</v>
      </c>
      <c r="AY1677" s="168" t="s">
        <v>173</v>
      </c>
    </row>
    <row r="1678" spans="2:51" s="160" customFormat="1">
      <c r="B1678" s="159"/>
      <c r="D1678" s="161" t="s">
        <v>184</v>
      </c>
      <c r="E1678" s="162" t="s">
        <v>1</v>
      </c>
      <c r="F1678" s="163" t="s">
        <v>602</v>
      </c>
      <c r="H1678" s="162" t="s">
        <v>1</v>
      </c>
      <c r="L1678" s="159"/>
      <c r="M1678" s="164"/>
      <c r="T1678" s="165"/>
      <c r="AT1678" s="162" t="s">
        <v>184</v>
      </c>
      <c r="AU1678" s="162" t="s">
        <v>95</v>
      </c>
      <c r="AV1678" s="160" t="s">
        <v>93</v>
      </c>
      <c r="AW1678" s="160" t="s">
        <v>41</v>
      </c>
      <c r="AX1678" s="160" t="s">
        <v>85</v>
      </c>
      <c r="AY1678" s="162" t="s">
        <v>173</v>
      </c>
    </row>
    <row r="1679" spans="2:51" s="167" customFormat="1">
      <c r="B1679" s="166"/>
      <c r="D1679" s="161" t="s">
        <v>184</v>
      </c>
      <c r="E1679" s="168" t="s">
        <v>1</v>
      </c>
      <c r="F1679" s="169" t="s">
        <v>1193</v>
      </c>
      <c r="H1679" s="170">
        <v>0.17100000000000001</v>
      </c>
      <c r="L1679" s="166"/>
      <c r="M1679" s="171"/>
      <c r="T1679" s="172"/>
      <c r="AT1679" s="168" t="s">
        <v>184</v>
      </c>
      <c r="AU1679" s="168" t="s">
        <v>95</v>
      </c>
      <c r="AV1679" s="167" t="s">
        <v>95</v>
      </c>
      <c r="AW1679" s="167" t="s">
        <v>41</v>
      </c>
      <c r="AX1679" s="167" t="s">
        <v>85</v>
      </c>
      <c r="AY1679" s="168" t="s">
        <v>173</v>
      </c>
    </row>
    <row r="1680" spans="2:51" s="160" customFormat="1">
      <c r="B1680" s="159"/>
      <c r="D1680" s="161" t="s">
        <v>184</v>
      </c>
      <c r="E1680" s="162" t="s">
        <v>1</v>
      </c>
      <c r="F1680" s="163" t="s">
        <v>614</v>
      </c>
      <c r="H1680" s="162" t="s">
        <v>1</v>
      </c>
      <c r="L1680" s="159"/>
      <c r="M1680" s="164"/>
      <c r="T1680" s="165"/>
      <c r="AT1680" s="162" t="s">
        <v>184</v>
      </c>
      <c r="AU1680" s="162" t="s">
        <v>95</v>
      </c>
      <c r="AV1680" s="160" t="s">
        <v>93</v>
      </c>
      <c r="AW1680" s="160" t="s">
        <v>41</v>
      </c>
      <c r="AX1680" s="160" t="s">
        <v>85</v>
      </c>
      <c r="AY1680" s="162" t="s">
        <v>173</v>
      </c>
    </row>
    <row r="1681" spans="2:65" s="167" customFormat="1">
      <c r="B1681" s="166"/>
      <c r="D1681" s="161" t="s">
        <v>184</v>
      </c>
      <c r="E1681" s="168" t="s">
        <v>1</v>
      </c>
      <c r="F1681" s="169" t="s">
        <v>1194</v>
      </c>
      <c r="H1681" s="170">
        <v>0.60499999999999998</v>
      </c>
      <c r="L1681" s="166"/>
      <c r="M1681" s="171"/>
      <c r="T1681" s="172"/>
      <c r="AT1681" s="168" t="s">
        <v>184</v>
      </c>
      <c r="AU1681" s="168" t="s">
        <v>95</v>
      </c>
      <c r="AV1681" s="167" t="s">
        <v>95</v>
      </c>
      <c r="AW1681" s="167" t="s">
        <v>41</v>
      </c>
      <c r="AX1681" s="167" t="s">
        <v>85</v>
      </c>
      <c r="AY1681" s="168" t="s">
        <v>173</v>
      </c>
    </row>
    <row r="1682" spans="2:65" s="181" customFormat="1">
      <c r="B1682" s="180"/>
      <c r="D1682" s="161" t="s">
        <v>184</v>
      </c>
      <c r="E1682" s="182" t="s">
        <v>1</v>
      </c>
      <c r="F1682" s="183" t="s">
        <v>266</v>
      </c>
      <c r="H1682" s="184">
        <v>13.784000000000001</v>
      </c>
      <c r="L1682" s="180"/>
      <c r="M1682" s="185"/>
      <c r="T1682" s="186"/>
      <c r="AT1682" s="182" t="s">
        <v>184</v>
      </c>
      <c r="AU1682" s="182" t="s">
        <v>95</v>
      </c>
      <c r="AV1682" s="181" t="s">
        <v>243</v>
      </c>
      <c r="AW1682" s="181" t="s">
        <v>41</v>
      </c>
      <c r="AX1682" s="181" t="s">
        <v>85</v>
      </c>
      <c r="AY1682" s="182" t="s">
        <v>173</v>
      </c>
    </row>
    <row r="1683" spans="2:65" s="160" customFormat="1">
      <c r="B1683" s="159"/>
      <c r="D1683" s="161" t="s">
        <v>184</v>
      </c>
      <c r="E1683" s="162" t="s">
        <v>1</v>
      </c>
      <c r="F1683" s="163" t="s">
        <v>1195</v>
      </c>
      <c r="H1683" s="162" t="s">
        <v>1</v>
      </c>
      <c r="L1683" s="159"/>
      <c r="M1683" s="164"/>
      <c r="T1683" s="165"/>
      <c r="AT1683" s="162" t="s">
        <v>184</v>
      </c>
      <c r="AU1683" s="162" t="s">
        <v>95</v>
      </c>
      <c r="AV1683" s="160" t="s">
        <v>93</v>
      </c>
      <c r="AW1683" s="160" t="s">
        <v>41</v>
      </c>
      <c r="AX1683" s="160" t="s">
        <v>85</v>
      </c>
      <c r="AY1683" s="162" t="s">
        <v>173</v>
      </c>
    </row>
    <row r="1684" spans="2:65" s="160" customFormat="1">
      <c r="B1684" s="159"/>
      <c r="D1684" s="161" t="s">
        <v>184</v>
      </c>
      <c r="E1684" s="162" t="s">
        <v>1</v>
      </c>
      <c r="F1684" s="163" t="s">
        <v>1196</v>
      </c>
      <c r="H1684" s="162" t="s">
        <v>1</v>
      </c>
      <c r="L1684" s="159"/>
      <c r="M1684" s="164"/>
      <c r="T1684" s="165"/>
      <c r="AT1684" s="162" t="s">
        <v>184</v>
      </c>
      <c r="AU1684" s="162" t="s">
        <v>95</v>
      </c>
      <c r="AV1684" s="160" t="s">
        <v>93</v>
      </c>
      <c r="AW1684" s="160" t="s">
        <v>41</v>
      </c>
      <c r="AX1684" s="160" t="s">
        <v>85</v>
      </c>
      <c r="AY1684" s="162" t="s">
        <v>173</v>
      </c>
    </row>
    <row r="1685" spans="2:65" s="167" customFormat="1">
      <c r="B1685" s="166"/>
      <c r="D1685" s="161" t="s">
        <v>184</v>
      </c>
      <c r="E1685" s="168" t="s">
        <v>1</v>
      </c>
      <c r="F1685" s="169" t="s">
        <v>1197</v>
      </c>
      <c r="H1685" s="170">
        <v>0.105</v>
      </c>
      <c r="L1685" s="166"/>
      <c r="M1685" s="171"/>
      <c r="T1685" s="172"/>
      <c r="AT1685" s="168" t="s">
        <v>184</v>
      </c>
      <c r="AU1685" s="168" t="s">
        <v>95</v>
      </c>
      <c r="AV1685" s="167" t="s">
        <v>95</v>
      </c>
      <c r="AW1685" s="167" t="s">
        <v>41</v>
      </c>
      <c r="AX1685" s="167" t="s">
        <v>85</v>
      </c>
      <c r="AY1685" s="168" t="s">
        <v>173</v>
      </c>
    </row>
    <row r="1686" spans="2:65" s="160" customFormat="1">
      <c r="B1686" s="159"/>
      <c r="D1686" s="161" t="s">
        <v>184</v>
      </c>
      <c r="E1686" s="162" t="s">
        <v>1</v>
      </c>
      <c r="F1686" s="163" t="s">
        <v>1198</v>
      </c>
      <c r="H1686" s="162" t="s">
        <v>1</v>
      </c>
      <c r="L1686" s="159"/>
      <c r="M1686" s="164"/>
      <c r="T1686" s="165"/>
      <c r="AT1686" s="162" t="s">
        <v>184</v>
      </c>
      <c r="AU1686" s="162" t="s">
        <v>95</v>
      </c>
      <c r="AV1686" s="160" t="s">
        <v>93</v>
      </c>
      <c r="AW1686" s="160" t="s">
        <v>41</v>
      </c>
      <c r="AX1686" s="160" t="s">
        <v>85</v>
      </c>
      <c r="AY1686" s="162" t="s">
        <v>173</v>
      </c>
    </row>
    <row r="1687" spans="2:65" s="167" customFormat="1">
      <c r="B1687" s="166"/>
      <c r="D1687" s="161" t="s">
        <v>184</v>
      </c>
      <c r="E1687" s="168" t="s">
        <v>1</v>
      </c>
      <c r="F1687" s="169" t="s">
        <v>1199</v>
      </c>
      <c r="H1687" s="170">
        <v>0.29499999999999998</v>
      </c>
      <c r="L1687" s="166"/>
      <c r="M1687" s="171"/>
      <c r="T1687" s="172"/>
      <c r="AT1687" s="168" t="s">
        <v>184</v>
      </c>
      <c r="AU1687" s="168" t="s">
        <v>95</v>
      </c>
      <c r="AV1687" s="167" t="s">
        <v>95</v>
      </c>
      <c r="AW1687" s="167" t="s">
        <v>41</v>
      </c>
      <c r="AX1687" s="167" t="s">
        <v>85</v>
      </c>
      <c r="AY1687" s="168" t="s">
        <v>173</v>
      </c>
    </row>
    <row r="1688" spans="2:65" s="160" customFormat="1">
      <c r="B1688" s="159"/>
      <c r="D1688" s="161" t="s">
        <v>184</v>
      </c>
      <c r="E1688" s="162" t="s">
        <v>1</v>
      </c>
      <c r="F1688" s="163" t="s">
        <v>1200</v>
      </c>
      <c r="H1688" s="162" t="s">
        <v>1</v>
      </c>
      <c r="L1688" s="159"/>
      <c r="M1688" s="164"/>
      <c r="T1688" s="165"/>
      <c r="AT1688" s="162" t="s">
        <v>184</v>
      </c>
      <c r="AU1688" s="162" t="s">
        <v>95</v>
      </c>
      <c r="AV1688" s="160" t="s">
        <v>93</v>
      </c>
      <c r="AW1688" s="160" t="s">
        <v>41</v>
      </c>
      <c r="AX1688" s="160" t="s">
        <v>85</v>
      </c>
      <c r="AY1688" s="162" t="s">
        <v>173</v>
      </c>
    </row>
    <row r="1689" spans="2:65" s="167" customFormat="1">
      <c r="B1689" s="166"/>
      <c r="D1689" s="161" t="s">
        <v>184</v>
      </c>
      <c r="E1689" s="168" t="s">
        <v>1</v>
      </c>
      <c r="F1689" s="169" t="s">
        <v>1201</v>
      </c>
      <c r="H1689" s="170">
        <v>0.55000000000000004</v>
      </c>
      <c r="L1689" s="166"/>
      <c r="M1689" s="171"/>
      <c r="T1689" s="172"/>
      <c r="AT1689" s="168" t="s">
        <v>184</v>
      </c>
      <c r="AU1689" s="168" t="s">
        <v>95</v>
      </c>
      <c r="AV1689" s="167" t="s">
        <v>95</v>
      </c>
      <c r="AW1689" s="167" t="s">
        <v>41</v>
      </c>
      <c r="AX1689" s="167" t="s">
        <v>85</v>
      </c>
      <c r="AY1689" s="168" t="s">
        <v>173</v>
      </c>
    </row>
    <row r="1690" spans="2:65" s="160" customFormat="1">
      <c r="B1690" s="159"/>
      <c r="D1690" s="161" t="s">
        <v>184</v>
      </c>
      <c r="E1690" s="162" t="s">
        <v>1</v>
      </c>
      <c r="F1690" s="163" t="s">
        <v>1202</v>
      </c>
      <c r="H1690" s="162" t="s">
        <v>1</v>
      </c>
      <c r="L1690" s="159"/>
      <c r="M1690" s="164"/>
      <c r="T1690" s="165"/>
      <c r="AT1690" s="162" t="s">
        <v>184</v>
      </c>
      <c r="AU1690" s="162" t="s">
        <v>95</v>
      </c>
      <c r="AV1690" s="160" t="s">
        <v>93</v>
      </c>
      <c r="AW1690" s="160" t="s">
        <v>41</v>
      </c>
      <c r="AX1690" s="160" t="s">
        <v>85</v>
      </c>
      <c r="AY1690" s="162" t="s">
        <v>173</v>
      </c>
    </row>
    <row r="1691" spans="2:65" s="167" customFormat="1">
      <c r="B1691" s="166"/>
      <c r="D1691" s="161" t="s">
        <v>184</v>
      </c>
      <c r="E1691" s="168" t="s">
        <v>1</v>
      </c>
      <c r="F1691" s="169" t="s">
        <v>1203</v>
      </c>
      <c r="H1691" s="170">
        <v>0.81499999999999995</v>
      </c>
      <c r="L1691" s="166"/>
      <c r="M1691" s="171"/>
      <c r="T1691" s="172"/>
      <c r="AT1691" s="168" t="s">
        <v>184</v>
      </c>
      <c r="AU1691" s="168" t="s">
        <v>95</v>
      </c>
      <c r="AV1691" s="167" t="s">
        <v>95</v>
      </c>
      <c r="AW1691" s="167" t="s">
        <v>41</v>
      </c>
      <c r="AX1691" s="167" t="s">
        <v>85</v>
      </c>
      <c r="AY1691" s="168" t="s">
        <v>173</v>
      </c>
    </row>
    <row r="1692" spans="2:65" s="160" customFormat="1">
      <c r="B1692" s="159"/>
      <c r="D1692" s="161" t="s">
        <v>184</v>
      </c>
      <c r="E1692" s="162" t="s">
        <v>1</v>
      </c>
      <c r="F1692" s="163" t="s">
        <v>1204</v>
      </c>
      <c r="H1692" s="162" t="s">
        <v>1</v>
      </c>
      <c r="L1692" s="159"/>
      <c r="M1692" s="164"/>
      <c r="T1692" s="165"/>
      <c r="AT1692" s="162" t="s">
        <v>184</v>
      </c>
      <c r="AU1692" s="162" t="s">
        <v>95</v>
      </c>
      <c r="AV1692" s="160" t="s">
        <v>93</v>
      </c>
      <c r="AW1692" s="160" t="s">
        <v>41</v>
      </c>
      <c r="AX1692" s="160" t="s">
        <v>85</v>
      </c>
      <c r="AY1692" s="162" t="s">
        <v>173</v>
      </c>
    </row>
    <row r="1693" spans="2:65" s="167" customFormat="1">
      <c r="B1693" s="166"/>
      <c r="D1693" s="161" t="s">
        <v>184</v>
      </c>
      <c r="E1693" s="168" t="s">
        <v>1</v>
      </c>
      <c r="F1693" s="169" t="s">
        <v>1205</v>
      </c>
      <c r="H1693" s="170">
        <v>2.7250000000000001</v>
      </c>
      <c r="L1693" s="166"/>
      <c r="M1693" s="171"/>
      <c r="T1693" s="172"/>
      <c r="AT1693" s="168" t="s">
        <v>184</v>
      </c>
      <c r="AU1693" s="168" t="s">
        <v>95</v>
      </c>
      <c r="AV1693" s="167" t="s">
        <v>95</v>
      </c>
      <c r="AW1693" s="167" t="s">
        <v>41</v>
      </c>
      <c r="AX1693" s="167" t="s">
        <v>85</v>
      </c>
      <c r="AY1693" s="168" t="s">
        <v>173</v>
      </c>
    </row>
    <row r="1694" spans="2:65" s="181" customFormat="1">
      <c r="B1694" s="180"/>
      <c r="D1694" s="161" t="s">
        <v>184</v>
      </c>
      <c r="E1694" s="182" t="s">
        <v>1</v>
      </c>
      <c r="F1694" s="183" t="s">
        <v>266</v>
      </c>
      <c r="H1694" s="184">
        <v>4.49</v>
      </c>
      <c r="L1694" s="180"/>
      <c r="M1694" s="185"/>
      <c r="T1694" s="186"/>
      <c r="AT1694" s="182" t="s">
        <v>184</v>
      </c>
      <c r="AU1694" s="182" t="s">
        <v>95</v>
      </c>
      <c r="AV1694" s="181" t="s">
        <v>243</v>
      </c>
      <c r="AW1694" s="181" t="s">
        <v>41</v>
      </c>
      <c r="AX1694" s="181" t="s">
        <v>85</v>
      </c>
      <c r="AY1694" s="182" t="s">
        <v>173</v>
      </c>
    </row>
    <row r="1695" spans="2:65" s="174" customFormat="1">
      <c r="B1695" s="173"/>
      <c r="D1695" s="161" t="s">
        <v>184</v>
      </c>
      <c r="E1695" s="175" t="s">
        <v>1</v>
      </c>
      <c r="F1695" s="176" t="s">
        <v>232</v>
      </c>
      <c r="H1695" s="177">
        <v>18.599</v>
      </c>
      <c r="L1695" s="173"/>
      <c r="M1695" s="178"/>
      <c r="T1695" s="179"/>
      <c r="AT1695" s="175" t="s">
        <v>184</v>
      </c>
      <c r="AU1695" s="175" t="s">
        <v>95</v>
      </c>
      <c r="AV1695" s="174" t="s">
        <v>180</v>
      </c>
      <c r="AW1695" s="174" t="s">
        <v>41</v>
      </c>
      <c r="AX1695" s="174" t="s">
        <v>93</v>
      </c>
      <c r="AY1695" s="175" t="s">
        <v>173</v>
      </c>
    </row>
    <row r="1696" spans="2:65" s="35" customFormat="1" ht="33" customHeight="1">
      <c r="B1696" s="34"/>
      <c r="C1696" s="144" t="s">
        <v>1206</v>
      </c>
      <c r="D1696" s="144" t="s">
        <v>175</v>
      </c>
      <c r="E1696" s="145" t="s">
        <v>1207</v>
      </c>
      <c r="F1696" s="146" t="s">
        <v>1208</v>
      </c>
      <c r="G1696" s="147" t="s">
        <v>178</v>
      </c>
      <c r="H1696" s="148">
        <v>0.95199999999999996</v>
      </c>
      <c r="I1696" s="3"/>
      <c r="J1696" s="149">
        <f>ROUND(I1696*H1696,2)</f>
        <v>0</v>
      </c>
      <c r="K1696" s="146" t="s">
        <v>179</v>
      </c>
      <c r="L1696" s="34"/>
      <c r="M1696" s="150" t="s">
        <v>1</v>
      </c>
      <c r="N1696" s="151" t="s">
        <v>50</v>
      </c>
      <c r="P1696" s="152">
        <f>O1696*H1696</f>
        <v>0</v>
      </c>
      <c r="Q1696" s="152">
        <v>2.3010199999999998</v>
      </c>
      <c r="R1696" s="152">
        <f>Q1696*H1696</f>
        <v>2.1905710399999996</v>
      </c>
      <c r="S1696" s="152">
        <v>0</v>
      </c>
      <c r="T1696" s="153">
        <f>S1696*H1696</f>
        <v>0</v>
      </c>
      <c r="AR1696" s="154" t="s">
        <v>180</v>
      </c>
      <c r="AT1696" s="154" t="s">
        <v>175</v>
      </c>
      <c r="AU1696" s="154" t="s">
        <v>95</v>
      </c>
      <c r="AY1696" s="20" t="s">
        <v>173</v>
      </c>
      <c r="BE1696" s="155">
        <f>IF(N1696="základní",J1696,0)</f>
        <v>0</v>
      </c>
      <c r="BF1696" s="155">
        <f>IF(N1696="snížená",J1696,0)</f>
        <v>0</v>
      </c>
      <c r="BG1696" s="155">
        <f>IF(N1696="zákl. přenesená",J1696,0)</f>
        <v>0</v>
      </c>
      <c r="BH1696" s="155">
        <f>IF(N1696="sníž. přenesená",J1696,0)</f>
        <v>0</v>
      </c>
      <c r="BI1696" s="155">
        <f>IF(N1696="nulová",J1696,0)</f>
        <v>0</v>
      </c>
      <c r="BJ1696" s="20" t="s">
        <v>93</v>
      </c>
      <c r="BK1696" s="155">
        <f>ROUND(I1696*H1696,2)</f>
        <v>0</v>
      </c>
      <c r="BL1696" s="20" t="s">
        <v>180</v>
      </c>
      <c r="BM1696" s="154" t="s">
        <v>1209</v>
      </c>
    </row>
    <row r="1697" spans="2:51" s="35" customFormat="1">
      <c r="B1697" s="34"/>
      <c r="D1697" s="156" t="s">
        <v>182</v>
      </c>
      <c r="F1697" s="157" t="s">
        <v>1210</v>
      </c>
      <c r="L1697" s="34"/>
      <c r="M1697" s="158"/>
      <c r="T1697" s="62"/>
      <c r="AT1697" s="20" t="s">
        <v>182</v>
      </c>
      <c r="AU1697" s="20" t="s">
        <v>95</v>
      </c>
    </row>
    <row r="1698" spans="2:51" s="160" customFormat="1">
      <c r="B1698" s="159"/>
      <c r="D1698" s="161" t="s">
        <v>184</v>
      </c>
      <c r="E1698" s="162" t="s">
        <v>1</v>
      </c>
      <c r="F1698" s="163" t="s">
        <v>499</v>
      </c>
      <c r="H1698" s="162" t="s">
        <v>1</v>
      </c>
      <c r="L1698" s="159"/>
      <c r="M1698" s="164"/>
      <c r="T1698" s="165"/>
      <c r="AT1698" s="162" t="s">
        <v>184</v>
      </c>
      <c r="AU1698" s="162" t="s">
        <v>95</v>
      </c>
      <c r="AV1698" s="160" t="s">
        <v>93</v>
      </c>
      <c r="AW1698" s="160" t="s">
        <v>41</v>
      </c>
      <c r="AX1698" s="160" t="s">
        <v>85</v>
      </c>
      <c r="AY1698" s="162" t="s">
        <v>173</v>
      </c>
    </row>
    <row r="1699" spans="2:51" s="160" customFormat="1">
      <c r="B1699" s="159"/>
      <c r="D1699" s="161" t="s">
        <v>184</v>
      </c>
      <c r="E1699" s="162" t="s">
        <v>1</v>
      </c>
      <c r="F1699" s="163" t="s">
        <v>500</v>
      </c>
      <c r="H1699" s="162" t="s">
        <v>1</v>
      </c>
      <c r="L1699" s="159"/>
      <c r="M1699" s="164"/>
      <c r="T1699" s="165"/>
      <c r="AT1699" s="162" t="s">
        <v>184</v>
      </c>
      <c r="AU1699" s="162" t="s">
        <v>95</v>
      </c>
      <c r="AV1699" s="160" t="s">
        <v>93</v>
      </c>
      <c r="AW1699" s="160" t="s">
        <v>41</v>
      </c>
      <c r="AX1699" s="160" t="s">
        <v>85</v>
      </c>
      <c r="AY1699" s="162" t="s">
        <v>173</v>
      </c>
    </row>
    <row r="1700" spans="2:51" s="167" customFormat="1">
      <c r="B1700" s="166"/>
      <c r="D1700" s="161" t="s">
        <v>184</v>
      </c>
      <c r="E1700" s="168" t="s">
        <v>1</v>
      </c>
      <c r="F1700" s="169" t="s">
        <v>1211</v>
      </c>
      <c r="H1700" s="170">
        <v>0.15</v>
      </c>
      <c r="L1700" s="166"/>
      <c r="M1700" s="171"/>
      <c r="T1700" s="172"/>
      <c r="AT1700" s="168" t="s">
        <v>184</v>
      </c>
      <c r="AU1700" s="168" t="s">
        <v>95</v>
      </c>
      <c r="AV1700" s="167" t="s">
        <v>95</v>
      </c>
      <c r="AW1700" s="167" t="s">
        <v>41</v>
      </c>
      <c r="AX1700" s="167" t="s">
        <v>85</v>
      </c>
      <c r="AY1700" s="168" t="s">
        <v>173</v>
      </c>
    </row>
    <row r="1701" spans="2:51" s="160" customFormat="1">
      <c r="B1701" s="159"/>
      <c r="D1701" s="161" t="s">
        <v>184</v>
      </c>
      <c r="E1701" s="162" t="s">
        <v>1</v>
      </c>
      <c r="F1701" s="163" t="s">
        <v>1212</v>
      </c>
      <c r="H1701" s="162" t="s">
        <v>1</v>
      </c>
      <c r="L1701" s="159"/>
      <c r="M1701" s="164"/>
      <c r="T1701" s="165"/>
      <c r="AT1701" s="162" t="s">
        <v>184</v>
      </c>
      <c r="AU1701" s="162" t="s">
        <v>95</v>
      </c>
      <c r="AV1701" s="160" t="s">
        <v>93</v>
      </c>
      <c r="AW1701" s="160" t="s">
        <v>41</v>
      </c>
      <c r="AX1701" s="160" t="s">
        <v>85</v>
      </c>
      <c r="AY1701" s="162" t="s">
        <v>173</v>
      </c>
    </row>
    <row r="1702" spans="2:51" s="167" customFormat="1">
      <c r="B1702" s="166"/>
      <c r="D1702" s="161" t="s">
        <v>184</v>
      </c>
      <c r="E1702" s="168" t="s">
        <v>1</v>
      </c>
      <c r="F1702" s="169" t="s">
        <v>1213</v>
      </c>
      <c r="H1702" s="170">
        <v>0.48</v>
      </c>
      <c r="L1702" s="166"/>
      <c r="M1702" s="171"/>
      <c r="T1702" s="172"/>
      <c r="AT1702" s="168" t="s">
        <v>184</v>
      </c>
      <c r="AU1702" s="168" t="s">
        <v>95</v>
      </c>
      <c r="AV1702" s="167" t="s">
        <v>95</v>
      </c>
      <c r="AW1702" s="167" t="s">
        <v>41</v>
      </c>
      <c r="AX1702" s="167" t="s">
        <v>85</v>
      </c>
      <c r="AY1702" s="168" t="s">
        <v>173</v>
      </c>
    </row>
    <row r="1703" spans="2:51" s="181" customFormat="1">
      <c r="B1703" s="180"/>
      <c r="D1703" s="161" t="s">
        <v>184</v>
      </c>
      <c r="E1703" s="182" t="s">
        <v>1</v>
      </c>
      <c r="F1703" s="183" t="s">
        <v>266</v>
      </c>
      <c r="H1703" s="184">
        <v>0.63</v>
      </c>
      <c r="L1703" s="180"/>
      <c r="M1703" s="185"/>
      <c r="T1703" s="186"/>
      <c r="AT1703" s="182" t="s">
        <v>184</v>
      </c>
      <c r="AU1703" s="182" t="s">
        <v>95</v>
      </c>
      <c r="AV1703" s="181" t="s">
        <v>243</v>
      </c>
      <c r="AW1703" s="181" t="s">
        <v>41</v>
      </c>
      <c r="AX1703" s="181" t="s">
        <v>85</v>
      </c>
      <c r="AY1703" s="182" t="s">
        <v>173</v>
      </c>
    </row>
    <row r="1704" spans="2:51" s="160" customFormat="1">
      <c r="B1704" s="159"/>
      <c r="D1704" s="161" t="s">
        <v>184</v>
      </c>
      <c r="E1704" s="162" t="s">
        <v>1</v>
      </c>
      <c r="F1704" s="163" t="s">
        <v>454</v>
      </c>
      <c r="H1704" s="162" t="s">
        <v>1</v>
      </c>
      <c r="L1704" s="159"/>
      <c r="M1704" s="164"/>
      <c r="T1704" s="165"/>
      <c r="AT1704" s="162" t="s">
        <v>184</v>
      </c>
      <c r="AU1704" s="162" t="s">
        <v>95</v>
      </c>
      <c r="AV1704" s="160" t="s">
        <v>93</v>
      </c>
      <c r="AW1704" s="160" t="s">
        <v>41</v>
      </c>
      <c r="AX1704" s="160" t="s">
        <v>85</v>
      </c>
      <c r="AY1704" s="162" t="s">
        <v>173</v>
      </c>
    </row>
    <row r="1705" spans="2:51" s="167" customFormat="1">
      <c r="B1705" s="166"/>
      <c r="D1705" s="161" t="s">
        <v>184</v>
      </c>
      <c r="E1705" s="168" t="s">
        <v>1</v>
      </c>
      <c r="F1705" s="169" t="s">
        <v>1214</v>
      </c>
      <c r="H1705" s="170">
        <v>2.7E-2</v>
      </c>
      <c r="L1705" s="166"/>
      <c r="M1705" s="171"/>
      <c r="T1705" s="172"/>
      <c r="AT1705" s="168" t="s">
        <v>184</v>
      </c>
      <c r="AU1705" s="168" t="s">
        <v>95</v>
      </c>
      <c r="AV1705" s="167" t="s">
        <v>95</v>
      </c>
      <c r="AW1705" s="167" t="s">
        <v>41</v>
      </c>
      <c r="AX1705" s="167" t="s">
        <v>85</v>
      </c>
      <c r="AY1705" s="168" t="s">
        <v>173</v>
      </c>
    </row>
    <row r="1706" spans="2:51" s="160" customFormat="1">
      <c r="B1706" s="159"/>
      <c r="D1706" s="161" t="s">
        <v>184</v>
      </c>
      <c r="E1706" s="162" t="s">
        <v>1</v>
      </c>
      <c r="F1706" s="163" t="s">
        <v>1215</v>
      </c>
      <c r="H1706" s="162" t="s">
        <v>1</v>
      </c>
      <c r="L1706" s="159"/>
      <c r="M1706" s="164"/>
      <c r="T1706" s="165"/>
      <c r="AT1706" s="162" t="s">
        <v>184</v>
      </c>
      <c r="AU1706" s="162" t="s">
        <v>95</v>
      </c>
      <c r="AV1706" s="160" t="s">
        <v>93</v>
      </c>
      <c r="AW1706" s="160" t="s">
        <v>41</v>
      </c>
      <c r="AX1706" s="160" t="s">
        <v>85</v>
      </c>
      <c r="AY1706" s="162" t="s">
        <v>173</v>
      </c>
    </row>
    <row r="1707" spans="2:51" s="167" customFormat="1">
      <c r="B1707" s="166"/>
      <c r="D1707" s="161" t="s">
        <v>184</v>
      </c>
      <c r="E1707" s="168" t="s">
        <v>1</v>
      </c>
      <c r="F1707" s="169" t="s">
        <v>1216</v>
      </c>
      <c r="H1707" s="170">
        <v>0.03</v>
      </c>
      <c r="L1707" s="166"/>
      <c r="M1707" s="171"/>
      <c r="T1707" s="172"/>
      <c r="AT1707" s="168" t="s">
        <v>184</v>
      </c>
      <c r="AU1707" s="168" t="s">
        <v>95</v>
      </c>
      <c r="AV1707" s="167" t="s">
        <v>95</v>
      </c>
      <c r="AW1707" s="167" t="s">
        <v>41</v>
      </c>
      <c r="AX1707" s="167" t="s">
        <v>85</v>
      </c>
      <c r="AY1707" s="168" t="s">
        <v>173</v>
      </c>
    </row>
    <row r="1708" spans="2:51" s="160" customFormat="1">
      <c r="B1708" s="159"/>
      <c r="D1708" s="161" t="s">
        <v>184</v>
      </c>
      <c r="E1708" s="162" t="s">
        <v>1</v>
      </c>
      <c r="F1708" s="163" t="s">
        <v>1217</v>
      </c>
      <c r="H1708" s="162" t="s">
        <v>1</v>
      </c>
      <c r="L1708" s="159"/>
      <c r="M1708" s="164"/>
      <c r="T1708" s="165"/>
      <c r="AT1708" s="162" t="s">
        <v>184</v>
      </c>
      <c r="AU1708" s="162" t="s">
        <v>95</v>
      </c>
      <c r="AV1708" s="160" t="s">
        <v>93</v>
      </c>
      <c r="AW1708" s="160" t="s">
        <v>41</v>
      </c>
      <c r="AX1708" s="160" t="s">
        <v>85</v>
      </c>
      <c r="AY1708" s="162" t="s">
        <v>173</v>
      </c>
    </row>
    <row r="1709" spans="2:51" s="167" customFormat="1">
      <c r="B1709" s="166"/>
      <c r="D1709" s="161" t="s">
        <v>184</v>
      </c>
      <c r="E1709" s="168" t="s">
        <v>1</v>
      </c>
      <c r="F1709" s="169" t="s">
        <v>1218</v>
      </c>
      <c r="H1709" s="170">
        <v>8.0000000000000002E-3</v>
      </c>
      <c r="L1709" s="166"/>
      <c r="M1709" s="171"/>
      <c r="T1709" s="172"/>
      <c r="AT1709" s="168" t="s">
        <v>184</v>
      </c>
      <c r="AU1709" s="168" t="s">
        <v>95</v>
      </c>
      <c r="AV1709" s="167" t="s">
        <v>95</v>
      </c>
      <c r="AW1709" s="167" t="s">
        <v>41</v>
      </c>
      <c r="AX1709" s="167" t="s">
        <v>85</v>
      </c>
      <c r="AY1709" s="168" t="s">
        <v>173</v>
      </c>
    </row>
    <row r="1710" spans="2:51" s="160" customFormat="1">
      <c r="B1710" s="159"/>
      <c r="D1710" s="161" t="s">
        <v>184</v>
      </c>
      <c r="E1710" s="162" t="s">
        <v>1</v>
      </c>
      <c r="F1710" s="163" t="s">
        <v>441</v>
      </c>
      <c r="H1710" s="162" t="s">
        <v>1</v>
      </c>
      <c r="L1710" s="159"/>
      <c r="M1710" s="164"/>
      <c r="T1710" s="165"/>
      <c r="AT1710" s="162" t="s">
        <v>184</v>
      </c>
      <c r="AU1710" s="162" t="s">
        <v>95</v>
      </c>
      <c r="AV1710" s="160" t="s">
        <v>93</v>
      </c>
      <c r="AW1710" s="160" t="s">
        <v>41</v>
      </c>
      <c r="AX1710" s="160" t="s">
        <v>85</v>
      </c>
      <c r="AY1710" s="162" t="s">
        <v>173</v>
      </c>
    </row>
    <row r="1711" spans="2:51" s="167" customFormat="1">
      <c r="B1711" s="166"/>
      <c r="D1711" s="161" t="s">
        <v>184</v>
      </c>
      <c r="E1711" s="168" t="s">
        <v>1</v>
      </c>
      <c r="F1711" s="169" t="s">
        <v>1219</v>
      </c>
      <c r="H1711" s="170">
        <v>4.3999999999999997E-2</v>
      </c>
      <c r="L1711" s="166"/>
      <c r="M1711" s="171"/>
      <c r="T1711" s="172"/>
      <c r="AT1711" s="168" t="s">
        <v>184</v>
      </c>
      <c r="AU1711" s="168" t="s">
        <v>95</v>
      </c>
      <c r="AV1711" s="167" t="s">
        <v>95</v>
      </c>
      <c r="AW1711" s="167" t="s">
        <v>41</v>
      </c>
      <c r="AX1711" s="167" t="s">
        <v>85</v>
      </c>
      <c r="AY1711" s="168" t="s">
        <v>173</v>
      </c>
    </row>
    <row r="1712" spans="2:51" s="160" customFormat="1">
      <c r="B1712" s="159"/>
      <c r="D1712" s="161" t="s">
        <v>184</v>
      </c>
      <c r="E1712" s="162" t="s">
        <v>1</v>
      </c>
      <c r="F1712" s="163" t="s">
        <v>1220</v>
      </c>
      <c r="H1712" s="162" t="s">
        <v>1</v>
      </c>
      <c r="L1712" s="159"/>
      <c r="M1712" s="164"/>
      <c r="T1712" s="165"/>
      <c r="AT1712" s="162" t="s">
        <v>184</v>
      </c>
      <c r="AU1712" s="162" t="s">
        <v>95</v>
      </c>
      <c r="AV1712" s="160" t="s">
        <v>93</v>
      </c>
      <c r="AW1712" s="160" t="s">
        <v>41</v>
      </c>
      <c r="AX1712" s="160" t="s">
        <v>85</v>
      </c>
      <c r="AY1712" s="162" t="s">
        <v>173</v>
      </c>
    </row>
    <row r="1713" spans="2:65" s="167" customFormat="1">
      <c r="B1713" s="166"/>
      <c r="D1713" s="161" t="s">
        <v>184</v>
      </c>
      <c r="E1713" s="168" t="s">
        <v>1</v>
      </c>
      <c r="F1713" s="169" t="s">
        <v>1221</v>
      </c>
      <c r="H1713" s="170">
        <v>0.189</v>
      </c>
      <c r="L1713" s="166"/>
      <c r="M1713" s="171"/>
      <c r="T1713" s="172"/>
      <c r="AT1713" s="168" t="s">
        <v>184</v>
      </c>
      <c r="AU1713" s="168" t="s">
        <v>95</v>
      </c>
      <c r="AV1713" s="167" t="s">
        <v>95</v>
      </c>
      <c r="AW1713" s="167" t="s">
        <v>41</v>
      </c>
      <c r="AX1713" s="167" t="s">
        <v>85</v>
      </c>
      <c r="AY1713" s="168" t="s">
        <v>173</v>
      </c>
    </row>
    <row r="1714" spans="2:65" s="160" customFormat="1">
      <c r="B1714" s="159"/>
      <c r="D1714" s="161" t="s">
        <v>184</v>
      </c>
      <c r="E1714" s="162" t="s">
        <v>1</v>
      </c>
      <c r="F1714" s="163" t="s">
        <v>447</v>
      </c>
      <c r="H1714" s="162" t="s">
        <v>1</v>
      </c>
      <c r="L1714" s="159"/>
      <c r="M1714" s="164"/>
      <c r="T1714" s="165"/>
      <c r="AT1714" s="162" t="s">
        <v>184</v>
      </c>
      <c r="AU1714" s="162" t="s">
        <v>95</v>
      </c>
      <c r="AV1714" s="160" t="s">
        <v>93</v>
      </c>
      <c r="AW1714" s="160" t="s">
        <v>41</v>
      </c>
      <c r="AX1714" s="160" t="s">
        <v>85</v>
      </c>
      <c r="AY1714" s="162" t="s">
        <v>173</v>
      </c>
    </row>
    <row r="1715" spans="2:65" s="167" customFormat="1">
      <c r="B1715" s="166"/>
      <c r="D1715" s="161" t="s">
        <v>184</v>
      </c>
      <c r="E1715" s="168" t="s">
        <v>1</v>
      </c>
      <c r="F1715" s="169" t="s">
        <v>1222</v>
      </c>
      <c r="H1715" s="170">
        <v>2.4E-2</v>
      </c>
      <c r="L1715" s="166"/>
      <c r="M1715" s="171"/>
      <c r="T1715" s="172"/>
      <c r="AT1715" s="168" t="s">
        <v>184</v>
      </c>
      <c r="AU1715" s="168" t="s">
        <v>95</v>
      </c>
      <c r="AV1715" s="167" t="s">
        <v>95</v>
      </c>
      <c r="AW1715" s="167" t="s">
        <v>41</v>
      </c>
      <c r="AX1715" s="167" t="s">
        <v>85</v>
      </c>
      <c r="AY1715" s="168" t="s">
        <v>173</v>
      </c>
    </row>
    <row r="1716" spans="2:65" s="181" customFormat="1">
      <c r="B1716" s="180"/>
      <c r="D1716" s="161" t="s">
        <v>184</v>
      </c>
      <c r="E1716" s="182" t="s">
        <v>1</v>
      </c>
      <c r="F1716" s="183" t="s">
        <v>266</v>
      </c>
      <c r="H1716" s="184">
        <v>0.32200000000000001</v>
      </c>
      <c r="L1716" s="180"/>
      <c r="M1716" s="185"/>
      <c r="T1716" s="186"/>
      <c r="AT1716" s="182" t="s">
        <v>184</v>
      </c>
      <c r="AU1716" s="182" t="s">
        <v>95</v>
      </c>
      <c r="AV1716" s="181" t="s">
        <v>243</v>
      </c>
      <c r="AW1716" s="181" t="s">
        <v>41</v>
      </c>
      <c r="AX1716" s="181" t="s">
        <v>85</v>
      </c>
      <c r="AY1716" s="182" t="s">
        <v>173</v>
      </c>
    </row>
    <row r="1717" spans="2:65" s="174" customFormat="1">
      <c r="B1717" s="173"/>
      <c r="D1717" s="161" t="s">
        <v>184</v>
      </c>
      <c r="E1717" s="175" t="s">
        <v>1</v>
      </c>
      <c r="F1717" s="176" t="s">
        <v>232</v>
      </c>
      <c r="H1717" s="177">
        <v>0.95199999999999996</v>
      </c>
      <c r="L1717" s="173"/>
      <c r="M1717" s="178"/>
      <c r="T1717" s="179"/>
      <c r="AT1717" s="175" t="s">
        <v>184</v>
      </c>
      <c r="AU1717" s="175" t="s">
        <v>95</v>
      </c>
      <c r="AV1717" s="174" t="s">
        <v>180</v>
      </c>
      <c r="AW1717" s="174" t="s">
        <v>41</v>
      </c>
      <c r="AX1717" s="174" t="s">
        <v>93</v>
      </c>
      <c r="AY1717" s="175" t="s">
        <v>173</v>
      </c>
    </row>
    <row r="1718" spans="2:65" s="35" customFormat="1" ht="44.25" customHeight="1">
      <c r="B1718" s="34"/>
      <c r="C1718" s="144" t="s">
        <v>1223</v>
      </c>
      <c r="D1718" s="144" t="s">
        <v>175</v>
      </c>
      <c r="E1718" s="145" t="s">
        <v>1224</v>
      </c>
      <c r="F1718" s="146" t="s">
        <v>1225</v>
      </c>
      <c r="G1718" s="147" t="s">
        <v>178</v>
      </c>
      <c r="H1718" s="148">
        <v>18.599</v>
      </c>
      <c r="I1718" s="3"/>
      <c r="J1718" s="149">
        <f>ROUND(I1718*H1718,2)</f>
        <v>0</v>
      </c>
      <c r="K1718" s="146" t="s">
        <v>179</v>
      </c>
      <c r="L1718" s="34"/>
      <c r="M1718" s="150" t="s">
        <v>1</v>
      </c>
      <c r="N1718" s="151" t="s">
        <v>50</v>
      </c>
      <c r="P1718" s="152">
        <f>O1718*H1718</f>
        <v>0</v>
      </c>
      <c r="Q1718" s="152">
        <v>0</v>
      </c>
      <c r="R1718" s="152">
        <f>Q1718*H1718</f>
        <v>0</v>
      </c>
      <c r="S1718" s="152">
        <v>0</v>
      </c>
      <c r="T1718" s="153">
        <f>S1718*H1718</f>
        <v>0</v>
      </c>
      <c r="AR1718" s="154" t="s">
        <v>180</v>
      </c>
      <c r="AT1718" s="154" t="s">
        <v>175</v>
      </c>
      <c r="AU1718" s="154" t="s">
        <v>95</v>
      </c>
      <c r="AY1718" s="20" t="s">
        <v>173</v>
      </c>
      <c r="BE1718" s="155">
        <f>IF(N1718="základní",J1718,0)</f>
        <v>0</v>
      </c>
      <c r="BF1718" s="155">
        <f>IF(N1718="snížená",J1718,0)</f>
        <v>0</v>
      </c>
      <c r="BG1718" s="155">
        <f>IF(N1718="zákl. přenesená",J1718,0)</f>
        <v>0</v>
      </c>
      <c r="BH1718" s="155">
        <f>IF(N1718="sníž. přenesená",J1718,0)</f>
        <v>0</v>
      </c>
      <c r="BI1718" s="155">
        <f>IF(N1718="nulová",J1718,0)</f>
        <v>0</v>
      </c>
      <c r="BJ1718" s="20" t="s">
        <v>93</v>
      </c>
      <c r="BK1718" s="155">
        <f>ROUND(I1718*H1718,2)</f>
        <v>0</v>
      </c>
      <c r="BL1718" s="20" t="s">
        <v>180</v>
      </c>
      <c r="BM1718" s="154" t="s">
        <v>1226</v>
      </c>
    </row>
    <row r="1719" spans="2:65" s="35" customFormat="1">
      <c r="B1719" s="34"/>
      <c r="D1719" s="156" t="s">
        <v>182</v>
      </c>
      <c r="F1719" s="157" t="s">
        <v>1227</v>
      </c>
      <c r="L1719" s="34"/>
      <c r="M1719" s="158"/>
      <c r="T1719" s="62"/>
      <c r="AT1719" s="20" t="s">
        <v>182</v>
      </c>
      <c r="AU1719" s="20" t="s">
        <v>95</v>
      </c>
    </row>
    <row r="1720" spans="2:65" s="160" customFormat="1">
      <c r="B1720" s="159"/>
      <c r="D1720" s="161" t="s">
        <v>184</v>
      </c>
      <c r="E1720" s="162" t="s">
        <v>1</v>
      </c>
      <c r="F1720" s="163" t="s">
        <v>273</v>
      </c>
      <c r="H1720" s="162" t="s">
        <v>1</v>
      </c>
      <c r="L1720" s="159"/>
      <c r="M1720" s="164"/>
      <c r="T1720" s="165"/>
      <c r="AT1720" s="162" t="s">
        <v>184</v>
      </c>
      <c r="AU1720" s="162" t="s">
        <v>95</v>
      </c>
      <c r="AV1720" s="160" t="s">
        <v>93</v>
      </c>
      <c r="AW1720" s="160" t="s">
        <v>41</v>
      </c>
      <c r="AX1720" s="160" t="s">
        <v>85</v>
      </c>
      <c r="AY1720" s="162" t="s">
        <v>173</v>
      </c>
    </row>
    <row r="1721" spans="2:65" s="160" customFormat="1">
      <c r="B1721" s="159"/>
      <c r="D1721" s="161" t="s">
        <v>184</v>
      </c>
      <c r="E1721" s="162" t="s">
        <v>1</v>
      </c>
      <c r="F1721" s="163" t="s">
        <v>238</v>
      </c>
      <c r="H1721" s="162" t="s">
        <v>1</v>
      </c>
      <c r="L1721" s="159"/>
      <c r="M1721" s="164"/>
      <c r="T1721" s="165"/>
      <c r="AT1721" s="162" t="s">
        <v>184</v>
      </c>
      <c r="AU1721" s="162" t="s">
        <v>95</v>
      </c>
      <c r="AV1721" s="160" t="s">
        <v>93</v>
      </c>
      <c r="AW1721" s="160" t="s">
        <v>41</v>
      </c>
      <c r="AX1721" s="160" t="s">
        <v>85</v>
      </c>
      <c r="AY1721" s="162" t="s">
        <v>173</v>
      </c>
    </row>
    <row r="1722" spans="2:65" s="167" customFormat="1">
      <c r="B1722" s="166"/>
      <c r="D1722" s="161" t="s">
        <v>184</v>
      </c>
      <c r="E1722" s="168" t="s">
        <v>1</v>
      </c>
      <c r="F1722" s="169" t="s">
        <v>1171</v>
      </c>
      <c r="H1722" s="170">
        <v>0.32500000000000001</v>
      </c>
      <c r="L1722" s="166"/>
      <c r="M1722" s="171"/>
      <c r="T1722" s="172"/>
      <c r="AT1722" s="168" t="s">
        <v>184</v>
      </c>
      <c r="AU1722" s="168" t="s">
        <v>95</v>
      </c>
      <c r="AV1722" s="167" t="s">
        <v>95</v>
      </c>
      <c r="AW1722" s="167" t="s">
        <v>41</v>
      </c>
      <c r="AX1722" s="167" t="s">
        <v>85</v>
      </c>
      <c r="AY1722" s="168" t="s">
        <v>173</v>
      </c>
    </row>
    <row r="1723" spans="2:65" s="181" customFormat="1">
      <c r="B1723" s="180"/>
      <c r="D1723" s="161" t="s">
        <v>184</v>
      </c>
      <c r="E1723" s="182" t="s">
        <v>1</v>
      </c>
      <c r="F1723" s="183" t="s">
        <v>266</v>
      </c>
      <c r="H1723" s="184">
        <v>0.32500000000000001</v>
      </c>
      <c r="L1723" s="180"/>
      <c r="M1723" s="185"/>
      <c r="T1723" s="186"/>
      <c r="AT1723" s="182" t="s">
        <v>184</v>
      </c>
      <c r="AU1723" s="182" t="s">
        <v>95</v>
      </c>
      <c r="AV1723" s="181" t="s">
        <v>243</v>
      </c>
      <c r="AW1723" s="181" t="s">
        <v>41</v>
      </c>
      <c r="AX1723" s="181" t="s">
        <v>85</v>
      </c>
      <c r="AY1723" s="182" t="s">
        <v>173</v>
      </c>
    </row>
    <row r="1724" spans="2:65" s="160" customFormat="1">
      <c r="B1724" s="159"/>
      <c r="D1724" s="161" t="s">
        <v>184</v>
      </c>
      <c r="E1724" s="162" t="s">
        <v>1</v>
      </c>
      <c r="F1724" s="163" t="s">
        <v>338</v>
      </c>
      <c r="H1724" s="162" t="s">
        <v>1</v>
      </c>
      <c r="L1724" s="159"/>
      <c r="M1724" s="164"/>
      <c r="T1724" s="165"/>
      <c r="AT1724" s="162" t="s">
        <v>184</v>
      </c>
      <c r="AU1724" s="162" t="s">
        <v>95</v>
      </c>
      <c r="AV1724" s="160" t="s">
        <v>93</v>
      </c>
      <c r="AW1724" s="160" t="s">
        <v>41</v>
      </c>
      <c r="AX1724" s="160" t="s">
        <v>85</v>
      </c>
      <c r="AY1724" s="162" t="s">
        <v>173</v>
      </c>
    </row>
    <row r="1725" spans="2:65" s="160" customFormat="1">
      <c r="B1725" s="159"/>
      <c r="D1725" s="161" t="s">
        <v>184</v>
      </c>
      <c r="E1725" s="162" t="s">
        <v>1</v>
      </c>
      <c r="F1725" s="163" t="s">
        <v>1172</v>
      </c>
      <c r="H1725" s="162" t="s">
        <v>1</v>
      </c>
      <c r="L1725" s="159"/>
      <c r="M1725" s="164"/>
      <c r="T1725" s="165"/>
      <c r="AT1725" s="162" t="s">
        <v>184</v>
      </c>
      <c r="AU1725" s="162" t="s">
        <v>95</v>
      </c>
      <c r="AV1725" s="160" t="s">
        <v>93</v>
      </c>
      <c r="AW1725" s="160" t="s">
        <v>41</v>
      </c>
      <c r="AX1725" s="160" t="s">
        <v>85</v>
      </c>
      <c r="AY1725" s="162" t="s">
        <v>173</v>
      </c>
    </row>
    <row r="1726" spans="2:65" s="167" customFormat="1">
      <c r="B1726" s="166"/>
      <c r="D1726" s="161" t="s">
        <v>184</v>
      </c>
      <c r="E1726" s="168" t="s">
        <v>1</v>
      </c>
      <c r="F1726" s="169" t="s">
        <v>1173</v>
      </c>
      <c r="H1726" s="170">
        <v>0.93500000000000005</v>
      </c>
      <c r="L1726" s="166"/>
      <c r="M1726" s="171"/>
      <c r="T1726" s="172"/>
      <c r="AT1726" s="168" t="s">
        <v>184</v>
      </c>
      <c r="AU1726" s="168" t="s">
        <v>95</v>
      </c>
      <c r="AV1726" s="167" t="s">
        <v>95</v>
      </c>
      <c r="AW1726" s="167" t="s">
        <v>41</v>
      </c>
      <c r="AX1726" s="167" t="s">
        <v>85</v>
      </c>
      <c r="AY1726" s="168" t="s">
        <v>173</v>
      </c>
    </row>
    <row r="1727" spans="2:65" s="160" customFormat="1">
      <c r="B1727" s="159"/>
      <c r="D1727" s="161" t="s">
        <v>184</v>
      </c>
      <c r="E1727" s="162" t="s">
        <v>1</v>
      </c>
      <c r="F1727" s="163" t="s">
        <v>1174</v>
      </c>
      <c r="H1727" s="162" t="s">
        <v>1</v>
      </c>
      <c r="L1727" s="159"/>
      <c r="M1727" s="164"/>
      <c r="T1727" s="165"/>
      <c r="AT1727" s="162" t="s">
        <v>184</v>
      </c>
      <c r="AU1727" s="162" t="s">
        <v>95</v>
      </c>
      <c r="AV1727" s="160" t="s">
        <v>93</v>
      </c>
      <c r="AW1727" s="160" t="s">
        <v>41</v>
      </c>
      <c r="AX1727" s="160" t="s">
        <v>85</v>
      </c>
      <c r="AY1727" s="162" t="s">
        <v>173</v>
      </c>
    </row>
    <row r="1728" spans="2:65" s="167" customFormat="1">
      <c r="B1728" s="166"/>
      <c r="D1728" s="161" t="s">
        <v>184</v>
      </c>
      <c r="E1728" s="168" t="s">
        <v>1</v>
      </c>
      <c r="F1728" s="169" t="s">
        <v>1175</v>
      </c>
      <c r="H1728" s="170">
        <v>0.66600000000000004</v>
      </c>
      <c r="L1728" s="166"/>
      <c r="M1728" s="171"/>
      <c r="T1728" s="172"/>
      <c r="AT1728" s="168" t="s">
        <v>184</v>
      </c>
      <c r="AU1728" s="168" t="s">
        <v>95</v>
      </c>
      <c r="AV1728" s="167" t="s">
        <v>95</v>
      </c>
      <c r="AW1728" s="167" t="s">
        <v>41</v>
      </c>
      <c r="AX1728" s="167" t="s">
        <v>85</v>
      </c>
      <c r="AY1728" s="168" t="s">
        <v>173</v>
      </c>
    </row>
    <row r="1729" spans="2:51" s="160" customFormat="1">
      <c r="B1729" s="159"/>
      <c r="D1729" s="161" t="s">
        <v>184</v>
      </c>
      <c r="E1729" s="162" t="s">
        <v>1</v>
      </c>
      <c r="F1729" s="163" t="s">
        <v>571</v>
      </c>
      <c r="H1729" s="162" t="s">
        <v>1</v>
      </c>
      <c r="L1729" s="159"/>
      <c r="M1729" s="164"/>
      <c r="T1729" s="165"/>
      <c r="AT1729" s="162" t="s">
        <v>184</v>
      </c>
      <c r="AU1729" s="162" t="s">
        <v>95</v>
      </c>
      <c r="AV1729" s="160" t="s">
        <v>93</v>
      </c>
      <c r="AW1729" s="160" t="s">
        <v>41</v>
      </c>
      <c r="AX1729" s="160" t="s">
        <v>85</v>
      </c>
      <c r="AY1729" s="162" t="s">
        <v>173</v>
      </c>
    </row>
    <row r="1730" spans="2:51" s="167" customFormat="1">
      <c r="B1730" s="166"/>
      <c r="D1730" s="161" t="s">
        <v>184</v>
      </c>
      <c r="E1730" s="168" t="s">
        <v>1</v>
      </c>
      <c r="F1730" s="169" t="s">
        <v>1176</v>
      </c>
      <c r="H1730" s="170">
        <v>0.34100000000000003</v>
      </c>
      <c r="L1730" s="166"/>
      <c r="M1730" s="171"/>
      <c r="T1730" s="172"/>
      <c r="AT1730" s="168" t="s">
        <v>184</v>
      </c>
      <c r="AU1730" s="168" t="s">
        <v>95</v>
      </c>
      <c r="AV1730" s="167" t="s">
        <v>95</v>
      </c>
      <c r="AW1730" s="167" t="s">
        <v>41</v>
      </c>
      <c r="AX1730" s="167" t="s">
        <v>85</v>
      </c>
      <c r="AY1730" s="168" t="s">
        <v>173</v>
      </c>
    </row>
    <row r="1731" spans="2:51" s="160" customFormat="1">
      <c r="B1731" s="159"/>
      <c r="D1731" s="161" t="s">
        <v>184</v>
      </c>
      <c r="E1731" s="162" t="s">
        <v>1</v>
      </c>
      <c r="F1731" s="163" t="s">
        <v>818</v>
      </c>
      <c r="H1731" s="162" t="s">
        <v>1</v>
      </c>
      <c r="L1731" s="159"/>
      <c r="M1731" s="164"/>
      <c r="T1731" s="165"/>
      <c r="AT1731" s="162" t="s">
        <v>184</v>
      </c>
      <c r="AU1731" s="162" t="s">
        <v>95</v>
      </c>
      <c r="AV1731" s="160" t="s">
        <v>93</v>
      </c>
      <c r="AW1731" s="160" t="s">
        <v>41</v>
      </c>
      <c r="AX1731" s="160" t="s">
        <v>85</v>
      </c>
      <c r="AY1731" s="162" t="s">
        <v>173</v>
      </c>
    </row>
    <row r="1732" spans="2:51" s="167" customFormat="1">
      <c r="B1732" s="166"/>
      <c r="D1732" s="161" t="s">
        <v>184</v>
      </c>
      <c r="E1732" s="168" t="s">
        <v>1</v>
      </c>
      <c r="F1732" s="169" t="s">
        <v>1177</v>
      </c>
      <c r="H1732" s="170">
        <v>0.17899999999999999</v>
      </c>
      <c r="L1732" s="166"/>
      <c r="M1732" s="171"/>
      <c r="T1732" s="172"/>
      <c r="AT1732" s="168" t="s">
        <v>184</v>
      </c>
      <c r="AU1732" s="168" t="s">
        <v>95</v>
      </c>
      <c r="AV1732" s="167" t="s">
        <v>95</v>
      </c>
      <c r="AW1732" s="167" t="s">
        <v>41</v>
      </c>
      <c r="AX1732" s="167" t="s">
        <v>85</v>
      </c>
      <c r="AY1732" s="168" t="s">
        <v>173</v>
      </c>
    </row>
    <row r="1733" spans="2:51" s="160" customFormat="1">
      <c r="B1733" s="159"/>
      <c r="D1733" s="161" t="s">
        <v>184</v>
      </c>
      <c r="E1733" s="162" t="s">
        <v>1</v>
      </c>
      <c r="F1733" s="163" t="s">
        <v>1178</v>
      </c>
      <c r="H1733" s="162" t="s">
        <v>1</v>
      </c>
      <c r="L1733" s="159"/>
      <c r="M1733" s="164"/>
      <c r="T1733" s="165"/>
      <c r="AT1733" s="162" t="s">
        <v>184</v>
      </c>
      <c r="AU1733" s="162" t="s">
        <v>95</v>
      </c>
      <c r="AV1733" s="160" t="s">
        <v>93</v>
      </c>
      <c r="AW1733" s="160" t="s">
        <v>41</v>
      </c>
      <c r="AX1733" s="160" t="s">
        <v>85</v>
      </c>
      <c r="AY1733" s="162" t="s">
        <v>173</v>
      </c>
    </row>
    <row r="1734" spans="2:51" s="167" customFormat="1">
      <c r="B1734" s="166"/>
      <c r="D1734" s="161" t="s">
        <v>184</v>
      </c>
      <c r="E1734" s="168" t="s">
        <v>1</v>
      </c>
      <c r="F1734" s="169" t="s">
        <v>1179</v>
      </c>
      <c r="H1734" s="170">
        <v>0.11799999999999999</v>
      </c>
      <c r="L1734" s="166"/>
      <c r="M1734" s="171"/>
      <c r="T1734" s="172"/>
      <c r="AT1734" s="168" t="s">
        <v>184</v>
      </c>
      <c r="AU1734" s="168" t="s">
        <v>95</v>
      </c>
      <c r="AV1734" s="167" t="s">
        <v>95</v>
      </c>
      <c r="AW1734" s="167" t="s">
        <v>41</v>
      </c>
      <c r="AX1734" s="167" t="s">
        <v>85</v>
      </c>
      <c r="AY1734" s="168" t="s">
        <v>173</v>
      </c>
    </row>
    <row r="1735" spans="2:51" s="160" customFormat="1">
      <c r="B1735" s="159"/>
      <c r="D1735" s="161" t="s">
        <v>184</v>
      </c>
      <c r="E1735" s="162" t="s">
        <v>1</v>
      </c>
      <c r="F1735" s="163" t="s">
        <v>1180</v>
      </c>
      <c r="H1735" s="162" t="s">
        <v>1</v>
      </c>
      <c r="L1735" s="159"/>
      <c r="M1735" s="164"/>
      <c r="T1735" s="165"/>
      <c r="AT1735" s="162" t="s">
        <v>184</v>
      </c>
      <c r="AU1735" s="162" t="s">
        <v>95</v>
      </c>
      <c r="AV1735" s="160" t="s">
        <v>93</v>
      </c>
      <c r="AW1735" s="160" t="s">
        <v>41</v>
      </c>
      <c r="AX1735" s="160" t="s">
        <v>85</v>
      </c>
      <c r="AY1735" s="162" t="s">
        <v>173</v>
      </c>
    </row>
    <row r="1736" spans="2:51" s="167" customFormat="1">
      <c r="B1736" s="166"/>
      <c r="D1736" s="161" t="s">
        <v>184</v>
      </c>
      <c r="E1736" s="168" t="s">
        <v>1</v>
      </c>
      <c r="F1736" s="169" t="s">
        <v>1181</v>
      </c>
      <c r="H1736" s="170">
        <v>2.016</v>
      </c>
      <c r="L1736" s="166"/>
      <c r="M1736" s="171"/>
      <c r="T1736" s="172"/>
      <c r="AT1736" s="168" t="s">
        <v>184</v>
      </c>
      <c r="AU1736" s="168" t="s">
        <v>95</v>
      </c>
      <c r="AV1736" s="167" t="s">
        <v>95</v>
      </c>
      <c r="AW1736" s="167" t="s">
        <v>41</v>
      </c>
      <c r="AX1736" s="167" t="s">
        <v>85</v>
      </c>
      <c r="AY1736" s="168" t="s">
        <v>173</v>
      </c>
    </row>
    <row r="1737" spans="2:51" s="160" customFormat="1">
      <c r="B1737" s="159"/>
      <c r="D1737" s="161" t="s">
        <v>184</v>
      </c>
      <c r="E1737" s="162" t="s">
        <v>1</v>
      </c>
      <c r="F1737" s="163" t="s">
        <v>1182</v>
      </c>
      <c r="H1737" s="162" t="s">
        <v>1</v>
      </c>
      <c r="L1737" s="159"/>
      <c r="M1737" s="164"/>
      <c r="T1737" s="165"/>
      <c r="AT1737" s="162" t="s">
        <v>184</v>
      </c>
      <c r="AU1737" s="162" t="s">
        <v>95</v>
      </c>
      <c r="AV1737" s="160" t="s">
        <v>93</v>
      </c>
      <c r="AW1737" s="160" t="s">
        <v>41</v>
      </c>
      <c r="AX1737" s="160" t="s">
        <v>85</v>
      </c>
      <c r="AY1737" s="162" t="s">
        <v>173</v>
      </c>
    </row>
    <row r="1738" spans="2:51" s="167" customFormat="1">
      <c r="B1738" s="166"/>
      <c r="D1738" s="161" t="s">
        <v>184</v>
      </c>
      <c r="E1738" s="168" t="s">
        <v>1</v>
      </c>
      <c r="F1738" s="169" t="s">
        <v>1183</v>
      </c>
      <c r="H1738" s="170">
        <v>2.9260000000000002</v>
      </c>
      <c r="L1738" s="166"/>
      <c r="M1738" s="171"/>
      <c r="T1738" s="172"/>
      <c r="AT1738" s="168" t="s">
        <v>184</v>
      </c>
      <c r="AU1738" s="168" t="s">
        <v>95</v>
      </c>
      <c r="AV1738" s="167" t="s">
        <v>95</v>
      </c>
      <c r="AW1738" s="167" t="s">
        <v>41</v>
      </c>
      <c r="AX1738" s="167" t="s">
        <v>85</v>
      </c>
      <c r="AY1738" s="168" t="s">
        <v>173</v>
      </c>
    </row>
    <row r="1739" spans="2:51" s="160" customFormat="1">
      <c r="B1739" s="159"/>
      <c r="D1739" s="161" t="s">
        <v>184</v>
      </c>
      <c r="E1739" s="162" t="s">
        <v>1</v>
      </c>
      <c r="F1739" s="163" t="s">
        <v>1184</v>
      </c>
      <c r="H1739" s="162" t="s">
        <v>1</v>
      </c>
      <c r="L1739" s="159"/>
      <c r="M1739" s="164"/>
      <c r="T1739" s="165"/>
      <c r="AT1739" s="162" t="s">
        <v>184</v>
      </c>
      <c r="AU1739" s="162" t="s">
        <v>95</v>
      </c>
      <c r="AV1739" s="160" t="s">
        <v>93</v>
      </c>
      <c r="AW1739" s="160" t="s">
        <v>41</v>
      </c>
      <c r="AX1739" s="160" t="s">
        <v>85</v>
      </c>
      <c r="AY1739" s="162" t="s">
        <v>173</v>
      </c>
    </row>
    <row r="1740" spans="2:51" s="167" customFormat="1">
      <c r="B1740" s="166"/>
      <c r="D1740" s="161" t="s">
        <v>184</v>
      </c>
      <c r="E1740" s="168" t="s">
        <v>1</v>
      </c>
      <c r="F1740" s="169" t="s">
        <v>1185</v>
      </c>
      <c r="H1740" s="170">
        <v>4.3010000000000002</v>
      </c>
      <c r="L1740" s="166"/>
      <c r="M1740" s="171"/>
      <c r="T1740" s="172"/>
      <c r="AT1740" s="168" t="s">
        <v>184</v>
      </c>
      <c r="AU1740" s="168" t="s">
        <v>95</v>
      </c>
      <c r="AV1740" s="167" t="s">
        <v>95</v>
      </c>
      <c r="AW1740" s="167" t="s">
        <v>41</v>
      </c>
      <c r="AX1740" s="167" t="s">
        <v>85</v>
      </c>
      <c r="AY1740" s="168" t="s">
        <v>173</v>
      </c>
    </row>
    <row r="1741" spans="2:51" s="167" customFormat="1">
      <c r="B1741" s="166"/>
      <c r="D1741" s="161" t="s">
        <v>184</v>
      </c>
      <c r="E1741" s="168" t="s">
        <v>1</v>
      </c>
      <c r="F1741" s="169" t="s">
        <v>1186</v>
      </c>
      <c r="H1741" s="170">
        <v>-0.129</v>
      </c>
      <c r="L1741" s="166"/>
      <c r="M1741" s="171"/>
      <c r="T1741" s="172"/>
      <c r="AT1741" s="168" t="s">
        <v>184</v>
      </c>
      <c r="AU1741" s="168" t="s">
        <v>95</v>
      </c>
      <c r="AV1741" s="167" t="s">
        <v>95</v>
      </c>
      <c r="AW1741" s="167" t="s">
        <v>41</v>
      </c>
      <c r="AX1741" s="167" t="s">
        <v>85</v>
      </c>
      <c r="AY1741" s="168" t="s">
        <v>173</v>
      </c>
    </row>
    <row r="1742" spans="2:51" s="160" customFormat="1">
      <c r="B1742" s="159"/>
      <c r="D1742" s="161" t="s">
        <v>184</v>
      </c>
      <c r="E1742" s="162" t="s">
        <v>1</v>
      </c>
      <c r="F1742" s="163" t="s">
        <v>423</v>
      </c>
      <c r="H1742" s="162" t="s">
        <v>1</v>
      </c>
      <c r="L1742" s="159"/>
      <c r="M1742" s="164"/>
      <c r="T1742" s="165"/>
      <c r="AT1742" s="162" t="s">
        <v>184</v>
      </c>
      <c r="AU1742" s="162" t="s">
        <v>95</v>
      </c>
      <c r="AV1742" s="160" t="s">
        <v>93</v>
      </c>
      <c r="AW1742" s="160" t="s">
        <v>41</v>
      </c>
      <c r="AX1742" s="160" t="s">
        <v>85</v>
      </c>
      <c r="AY1742" s="162" t="s">
        <v>173</v>
      </c>
    </row>
    <row r="1743" spans="2:51" s="167" customFormat="1">
      <c r="B1743" s="166"/>
      <c r="D1743" s="161" t="s">
        <v>184</v>
      </c>
      <c r="E1743" s="168" t="s">
        <v>1</v>
      </c>
      <c r="F1743" s="169" t="s">
        <v>1176</v>
      </c>
      <c r="H1743" s="170">
        <v>0.34100000000000003</v>
      </c>
      <c r="L1743" s="166"/>
      <c r="M1743" s="171"/>
      <c r="T1743" s="172"/>
      <c r="AT1743" s="168" t="s">
        <v>184</v>
      </c>
      <c r="AU1743" s="168" t="s">
        <v>95</v>
      </c>
      <c r="AV1743" s="167" t="s">
        <v>95</v>
      </c>
      <c r="AW1743" s="167" t="s">
        <v>41</v>
      </c>
      <c r="AX1743" s="167" t="s">
        <v>85</v>
      </c>
      <c r="AY1743" s="168" t="s">
        <v>173</v>
      </c>
    </row>
    <row r="1744" spans="2:51" s="160" customFormat="1">
      <c r="B1744" s="159"/>
      <c r="D1744" s="161" t="s">
        <v>184</v>
      </c>
      <c r="E1744" s="162" t="s">
        <v>1</v>
      </c>
      <c r="F1744" s="163" t="s">
        <v>761</v>
      </c>
      <c r="H1744" s="162" t="s">
        <v>1</v>
      </c>
      <c r="L1744" s="159"/>
      <c r="M1744" s="164"/>
      <c r="T1744" s="165"/>
      <c r="AT1744" s="162" t="s">
        <v>184</v>
      </c>
      <c r="AU1744" s="162" t="s">
        <v>95</v>
      </c>
      <c r="AV1744" s="160" t="s">
        <v>93</v>
      </c>
      <c r="AW1744" s="160" t="s">
        <v>41</v>
      </c>
      <c r="AX1744" s="160" t="s">
        <v>85</v>
      </c>
      <c r="AY1744" s="162" t="s">
        <v>173</v>
      </c>
    </row>
    <row r="1745" spans="2:51" s="167" customFormat="1">
      <c r="B1745" s="166"/>
      <c r="D1745" s="161" t="s">
        <v>184</v>
      </c>
      <c r="E1745" s="168" t="s">
        <v>1</v>
      </c>
      <c r="F1745" s="169" t="s">
        <v>1187</v>
      </c>
      <c r="H1745" s="170">
        <v>0.193</v>
      </c>
      <c r="L1745" s="166"/>
      <c r="M1745" s="171"/>
      <c r="T1745" s="172"/>
      <c r="AT1745" s="168" t="s">
        <v>184</v>
      </c>
      <c r="AU1745" s="168" t="s">
        <v>95</v>
      </c>
      <c r="AV1745" s="167" t="s">
        <v>95</v>
      </c>
      <c r="AW1745" s="167" t="s">
        <v>41</v>
      </c>
      <c r="AX1745" s="167" t="s">
        <v>85</v>
      </c>
      <c r="AY1745" s="168" t="s">
        <v>173</v>
      </c>
    </row>
    <row r="1746" spans="2:51" s="160" customFormat="1">
      <c r="B1746" s="159"/>
      <c r="D1746" s="161" t="s">
        <v>184</v>
      </c>
      <c r="E1746" s="162" t="s">
        <v>1</v>
      </c>
      <c r="F1746" s="163" t="s">
        <v>609</v>
      </c>
      <c r="H1746" s="162" t="s">
        <v>1</v>
      </c>
      <c r="L1746" s="159"/>
      <c r="M1746" s="164"/>
      <c r="T1746" s="165"/>
      <c r="AT1746" s="162" t="s">
        <v>184</v>
      </c>
      <c r="AU1746" s="162" t="s">
        <v>95</v>
      </c>
      <c r="AV1746" s="160" t="s">
        <v>93</v>
      </c>
      <c r="AW1746" s="160" t="s">
        <v>41</v>
      </c>
      <c r="AX1746" s="160" t="s">
        <v>85</v>
      </c>
      <c r="AY1746" s="162" t="s">
        <v>173</v>
      </c>
    </row>
    <row r="1747" spans="2:51" s="167" customFormat="1">
      <c r="B1747" s="166"/>
      <c r="D1747" s="161" t="s">
        <v>184</v>
      </c>
      <c r="E1747" s="168" t="s">
        <v>1</v>
      </c>
      <c r="F1747" s="169" t="s">
        <v>1188</v>
      </c>
      <c r="H1747" s="170">
        <v>0.127</v>
      </c>
      <c r="L1747" s="166"/>
      <c r="M1747" s="171"/>
      <c r="T1747" s="172"/>
      <c r="AT1747" s="168" t="s">
        <v>184</v>
      </c>
      <c r="AU1747" s="168" t="s">
        <v>95</v>
      </c>
      <c r="AV1747" s="167" t="s">
        <v>95</v>
      </c>
      <c r="AW1747" s="167" t="s">
        <v>41</v>
      </c>
      <c r="AX1747" s="167" t="s">
        <v>85</v>
      </c>
      <c r="AY1747" s="168" t="s">
        <v>173</v>
      </c>
    </row>
    <row r="1748" spans="2:51" s="160" customFormat="1">
      <c r="B1748" s="159"/>
      <c r="D1748" s="161" t="s">
        <v>184</v>
      </c>
      <c r="E1748" s="162" t="s">
        <v>1</v>
      </c>
      <c r="F1748" s="163" t="s">
        <v>611</v>
      </c>
      <c r="H1748" s="162" t="s">
        <v>1</v>
      </c>
      <c r="L1748" s="159"/>
      <c r="M1748" s="164"/>
      <c r="T1748" s="165"/>
      <c r="AT1748" s="162" t="s">
        <v>184</v>
      </c>
      <c r="AU1748" s="162" t="s">
        <v>95</v>
      </c>
      <c r="AV1748" s="160" t="s">
        <v>93</v>
      </c>
      <c r="AW1748" s="160" t="s">
        <v>41</v>
      </c>
      <c r="AX1748" s="160" t="s">
        <v>85</v>
      </c>
      <c r="AY1748" s="162" t="s">
        <v>173</v>
      </c>
    </row>
    <row r="1749" spans="2:51" s="167" customFormat="1">
      <c r="B1749" s="166"/>
      <c r="D1749" s="161" t="s">
        <v>184</v>
      </c>
      <c r="E1749" s="168" t="s">
        <v>1</v>
      </c>
      <c r="F1749" s="169" t="s">
        <v>1189</v>
      </c>
      <c r="H1749" s="170">
        <v>9.4E-2</v>
      </c>
      <c r="L1749" s="166"/>
      <c r="M1749" s="171"/>
      <c r="T1749" s="172"/>
      <c r="AT1749" s="168" t="s">
        <v>184</v>
      </c>
      <c r="AU1749" s="168" t="s">
        <v>95</v>
      </c>
      <c r="AV1749" s="167" t="s">
        <v>95</v>
      </c>
      <c r="AW1749" s="167" t="s">
        <v>41</v>
      </c>
      <c r="AX1749" s="167" t="s">
        <v>85</v>
      </c>
      <c r="AY1749" s="168" t="s">
        <v>173</v>
      </c>
    </row>
    <row r="1750" spans="2:51" s="160" customFormat="1">
      <c r="B1750" s="159"/>
      <c r="D1750" s="161" t="s">
        <v>184</v>
      </c>
      <c r="E1750" s="162" t="s">
        <v>1</v>
      </c>
      <c r="F1750" s="163" t="s">
        <v>764</v>
      </c>
      <c r="H1750" s="162" t="s">
        <v>1</v>
      </c>
      <c r="L1750" s="159"/>
      <c r="M1750" s="164"/>
      <c r="T1750" s="165"/>
      <c r="AT1750" s="162" t="s">
        <v>184</v>
      </c>
      <c r="AU1750" s="162" t="s">
        <v>95</v>
      </c>
      <c r="AV1750" s="160" t="s">
        <v>93</v>
      </c>
      <c r="AW1750" s="160" t="s">
        <v>41</v>
      </c>
      <c r="AX1750" s="160" t="s">
        <v>85</v>
      </c>
      <c r="AY1750" s="162" t="s">
        <v>173</v>
      </c>
    </row>
    <row r="1751" spans="2:51" s="167" customFormat="1">
      <c r="B1751" s="166"/>
      <c r="D1751" s="161" t="s">
        <v>184</v>
      </c>
      <c r="E1751" s="168" t="s">
        <v>1</v>
      </c>
      <c r="F1751" s="169" t="s">
        <v>1190</v>
      </c>
      <c r="H1751" s="170">
        <v>0.39600000000000002</v>
      </c>
      <c r="L1751" s="166"/>
      <c r="M1751" s="171"/>
      <c r="T1751" s="172"/>
      <c r="AT1751" s="168" t="s">
        <v>184</v>
      </c>
      <c r="AU1751" s="168" t="s">
        <v>95</v>
      </c>
      <c r="AV1751" s="167" t="s">
        <v>95</v>
      </c>
      <c r="AW1751" s="167" t="s">
        <v>41</v>
      </c>
      <c r="AX1751" s="167" t="s">
        <v>85</v>
      </c>
      <c r="AY1751" s="168" t="s">
        <v>173</v>
      </c>
    </row>
    <row r="1752" spans="2:51" s="160" customFormat="1">
      <c r="B1752" s="159"/>
      <c r="D1752" s="161" t="s">
        <v>184</v>
      </c>
      <c r="E1752" s="162" t="s">
        <v>1</v>
      </c>
      <c r="F1752" s="163" t="s">
        <v>769</v>
      </c>
      <c r="H1752" s="162" t="s">
        <v>1</v>
      </c>
      <c r="L1752" s="159"/>
      <c r="M1752" s="164"/>
      <c r="T1752" s="165"/>
      <c r="AT1752" s="162" t="s">
        <v>184</v>
      </c>
      <c r="AU1752" s="162" t="s">
        <v>95</v>
      </c>
      <c r="AV1752" s="160" t="s">
        <v>93</v>
      </c>
      <c r="AW1752" s="160" t="s">
        <v>41</v>
      </c>
      <c r="AX1752" s="160" t="s">
        <v>85</v>
      </c>
      <c r="AY1752" s="162" t="s">
        <v>173</v>
      </c>
    </row>
    <row r="1753" spans="2:51" s="167" customFormat="1">
      <c r="B1753" s="166"/>
      <c r="D1753" s="161" t="s">
        <v>184</v>
      </c>
      <c r="E1753" s="168" t="s">
        <v>1</v>
      </c>
      <c r="F1753" s="169" t="s">
        <v>1191</v>
      </c>
      <c r="H1753" s="170">
        <v>0.11600000000000001</v>
      </c>
      <c r="L1753" s="166"/>
      <c r="M1753" s="171"/>
      <c r="T1753" s="172"/>
      <c r="AT1753" s="168" t="s">
        <v>184</v>
      </c>
      <c r="AU1753" s="168" t="s">
        <v>95</v>
      </c>
      <c r="AV1753" s="167" t="s">
        <v>95</v>
      </c>
      <c r="AW1753" s="167" t="s">
        <v>41</v>
      </c>
      <c r="AX1753" s="167" t="s">
        <v>85</v>
      </c>
      <c r="AY1753" s="168" t="s">
        <v>173</v>
      </c>
    </row>
    <row r="1754" spans="2:51" s="160" customFormat="1">
      <c r="B1754" s="159"/>
      <c r="D1754" s="161" t="s">
        <v>184</v>
      </c>
      <c r="E1754" s="162" t="s">
        <v>1</v>
      </c>
      <c r="F1754" s="163" t="s">
        <v>426</v>
      </c>
      <c r="H1754" s="162" t="s">
        <v>1</v>
      </c>
      <c r="L1754" s="159"/>
      <c r="M1754" s="164"/>
      <c r="T1754" s="165"/>
      <c r="AT1754" s="162" t="s">
        <v>184</v>
      </c>
      <c r="AU1754" s="162" t="s">
        <v>95</v>
      </c>
      <c r="AV1754" s="160" t="s">
        <v>93</v>
      </c>
      <c r="AW1754" s="160" t="s">
        <v>41</v>
      </c>
      <c r="AX1754" s="160" t="s">
        <v>85</v>
      </c>
      <c r="AY1754" s="162" t="s">
        <v>173</v>
      </c>
    </row>
    <row r="1755" spans="2:51" s="167" customFormat="1">
      <c r="B1755" s="166"/>
      <c r="D1755" s="161" t="s">
        <v>184</v>
      </c>
      <c r="E1755" s="168" t="s">
        <v>1</v>
      </c>
      <c r="F1755" s="169" t="s">
        <v>1192</v>
      </c>
      <c r="H1755" s="170">
        <v>0.38800000000000001</v>
      </c>
      <c r="L1755" s="166"/>
      <c r="M1755" s="171"/>
      <c r="T1755" s="172"/>
      <c r="AT1755" s="168" t="s">
        <v>184</v>
      </c>
      <c r="AU1755" s="168" t="s">
        <v>95</v>
      </c>
      <c r="AV1755" s="167" t="s">
        <v>95</v>
      </c>
      <c r="AW1755" s="167" t="s">
        <v>41</v>
      </c>
      <c r="AX1755" s="167" t="s">
        <v>85</v>
      </c>
      <c r="AY1755" s="168" t="s">
        <v>173</v>
      </c>
    </row>
    <row r="1756" spans="2:51" s="160" customFormat="1">
      <c r="B1756" s="159"/>
      <c r="D1756" s="161" t="s">
        <v>184</v>
      </c>
      <c r="E1756" s="162" t="s">
        <v>1</v>
      </c>
      <c r="F1756" s="163" t="s">
        <v>602</v>
      </c>
      <c r="H1756" s="162" t="s">
        <v>1</v>
      </c>
      <c r="L1756" s="159"/>
      <c r="M1756" s="164"/>
      <c r="T1756" s="165"/>
      <c r="AT1756" s="162" t="s">
        <v>184</v>
      </c>
      <c r="AU1756" s="162" t="s">
        <v>95</v>
      </c>
      <c r="AV1756" s="160" t="s">
        <v>93</v>
      </c>
      <c r="AW1756" s="160" t="s">
        <v>41</v>
      </c>
      <c r="AX1756" s="160" t="s">
        <v>85</v>
      </c>
      <c r="AY1756" s="162" t="s">
        <v>173</v>
      </c>
    </row>
    <row r="1757" spans="2:51" s="167" customFormat="1">
      <c r="B1757" s="166"/>
      <c r="D1757" s="161" t="s">
        <v>184</v>
      </c>
      <c r="E1757" s="168" t="s">
        <v>1</v>
      </c>
      <c r="F1757" s="169" t="s">
        <v>1193</v>
      </c>
      <c r="H1757" s="170">
        <v>0.17100000000000001</v>
      </c>
      <c r="L1757" s="166"/>
      <c r="M1757" s="171"/>
      <c r="T1757" s="172"/>
      <c r="AT1757" s="168" t="s">
        <v>184</v>
      </c>
      <c r="AU1757" s="168" t="s">
        <v>95</v>
      </c>
      <c r="AV1757" s="167" t="s">
        <v>95</v>
      </c>
      <c r="AW1757" s="167" t="s">
        <v>41</v>
      </c>
      <c r="AX1757" s="167" t="s">
        <v>85</v>
      </c>
      <c r="AY1757" s="168" t="s">
        <v>173</v>
      </c>
    </row>
    <row r="1758" spans="2:51" s="160" customFormat="1">
      <c r="B1758" s="159"/>
      <c r="D1758" s="161" t="s">
        <v>184</v>
      </c>
      <c r="E1758" s="162" t="s">
        <v>1</v>
      </c>
      <c r="F1758" s="163" t="s">
        <v>614</v>
      </c>
      <c r="H1758" s="162" t="s">
        <v>1</v>
      </c>
      <c r="L1758" s="159"/>
      <c r="M1758" s="164"/>
      <c r="T1758" s="165"/>
      <c r="AT1758" s="162" t="s">
        <v>184</v>
      </c>
      <c r="AU1758" s="162" t="s">
        <v>95</v>
      </c>
      <c r="AV1758" s="160" t="s">
        <v>93</v>
      </c>
      <c r="AW1758" s="160" t="s">
        <v>41</v>
      </c>
      <c r="AX1758" s="160" t="s">
        <v>85</v>
      </c>
      <c r="AY1758" s="162" t="s">
        <v>173</v>
      </c>
    </row>
    <row r="1759" spans="2:51" s="167" customFormat="1">
      <c r="B1759" s="166"/>
      <c r="D1759" s="161" t="s">
        <v>184</v>
      </c>
      <c r="E1759" s="168" t="s">
        <v>1</v>
      </c>
      <c r="F1759" s="169" t="s">
        <v>1194</v>
      </c>
      <c r="H1759" s="170">
        <v>0.60499999999999998</v>
      </c>
      <c r="L1759" s="166"/>
      <c r="M1759" s="171"/>
      <c r="T1759" s="172"/>
      <c r="AT1759" s="168" t="s">
        <v>184</v>
      </c>
      <c r="AU1759" s="168" t="s">
        <v>95</v>
      </c>
      <c r="AV1759" s="167" t="s">
        <v>95</v>
      </c>
      <c r="AW1759" s="167" t="s">
        <v>41</v>
      </c>
      <c r="AX1759" s="167" t="s">
        <v>85</v>
      </c>
      <c r="AY1759" s="168" t="s">
        <v>173</v>
      </c>
    </row>
    <row r="1760" spans="2:51" s="181" customFormat="1">
      <c r="B1760" s="180"/>
      <c r="D1760" s="161" t="s">
        <v>184</v>
      </c>
      <c r="E1760" s="182" t="s">
        <v>1</v>
      </c>
      <c r="F1760" s="183" t="s">
        <v>266</v>
      </c>
      <c r="H1760" s="184">
        <v>13.784000000000001</v>
      </c>
      <c r="L1760" s="180"/>
      <c r="M1760" s="185"/>
      <c r="T1760" s="186"/>
      <c r="AT1760" s="182" t="s">
        <v>184</v>
      </c>
      <c r="AU1760" s="182" t="s">
        <v>95</v>
      </c>
      <c r="AV1760" s="181" t="s">
        <v>243</v>
      </c>
      <c r="AW1760" s="181" t="s">
        <v>41</v>
      </c>
      <c r="AX1760" s="181" t="s">
        <v>85</v>
      </c>
      <c r="AY1760" s="182" t="s">
        <v>173</v>
      </c>
    </row>
    <row r="1761" spans="2:65" s="160" customFormat="1">
      <c r="B1761" s="159"/>
      <c r="D1761" s="161" t="s">
        <v>184</v>
      </c>
      <c r="E1761" s="162" t="s">
        <v>1</v>
      </c>
      <c r="F1761" s="163" t="s">
        <v>1195</v>
      </c>
      <c r="H1761" s="162" t="s">
        <v>1</v>
      </c>
      <c r="L1761" s="159"/>
      <c r="M1761" s="164"/>
      <c r="T1761" s="165"/>
      <c r="AT1761" s="162" t="s">
        <v>184</v>
      </c>
      <c r="AU1761" s="162" t="s">
        <v>95</v>
      </c>
      <c r="AV1761" s="160" t="s">
        <v>93</v>
      </c>
      <c r="AW1761" s="160" t="s">
        <v>41</v>
      </c>
      <c r="AX1761" s="160" t="s">
        <v>85</v>
      </c>
      <c r="AY1761" s="162" t="s">
        <v>173</v>
      </c>
    </row>
    <row r="1762" spans="2:65" s="160" customFormat="1">
      <c r="B1762" s="159"/>
      <c r="D1762" s="161" t="s">
        <v>184</v>
      </c>
      <c r="E1762" s="162" t="s">
        <v>1</v>
      </c>
      <c r="F1762" s="163" t="s">
        <v>1196</v>
      </c>
      <c r="H1762" s="162" t="s">
        <v>1</v>
      </c>
      <c r="L1762" s="159"/>
      <c r="M1762" s="164"/>
      <c r="T1762" s="165"/>
      <c r="AT1762" s="162" t="s">
        <v>184</v>
      </c>
      <c r="AU1762" s="162" t="s">
        <v>95</v>
      </c>
      <c r="AV1762" s="160" t="s">
        <v>93</v>
      </c>
      <c r="AW1762" s="160" t="s">
        <v>41</v>
      </c>
      <c r="AX1762" s="160" t="s">
        <v>85</v>
      </c>
      <c r="AY1762" s="162" t="s">
        <v>173</v>
      </c>
    </row>
    <row r="1763" spans="2:65" s="167" customFormat="1">
      <c r="B1763" s="166"/>
      <c r="D1763" s="161" t="s">
        <v>184</v>
      </c>
      <c r="E1763" s="168" t="s">
        <v>1</v>
      </c>
      <c r="F1763" s="169" t="s">
        <v>1197</v>
      </c>
      <c r="H1763" s="170">
        <v>0.105</v>
      </c>
      <c r="L1763" s="166"/>
      <c r="M1763" s="171"/>
      <c r="T1763" s="172"/>
      <c r="AT1763" s="168" t="s">
        <v>184</v>
      </c>
      <c r="AU1763" s="168" t="s">
        <v>95</v>
      </c>
      <c r="AV1763" s="167" t="s">
        <v>95</v>
      </c>
      <c r="AW1763" s="167" t="s">
        <v>41</v>
      </c>
      <c r="AX1763" s="167" t="s">
        <v>85</v>
      </c>
      <c r="AY1763" s="168" t="s">
        <v>173</v>
      </c>
    </row>
    <row r="1764" spans="2:65" s="160" customFormat="1">
      <c r="B1764" s="159"/>
      <c r="D1764" s="161" t="s">
        <v>184</v>
      </c>
      <c r="E1764" s="162" t="s">
        <v>1</v>
      </c>
      <c r="F1764" s="163" t="s">
        <v>1198</v>
      </c>
      <c r="H1764" s="162" t="s">
        <v>1</v>
      </c>
      <c r="L1764" s="159"/>
      <c r="M1764" s="164"/>
      <c r="T1764" s="165"/>
      <c r="AT1764" s="162" t="s">
        <v>184</v>
      </c>
      <c r="AU1764" s="162" t="s">
        <v>95</v>
      </c>
      <c r="AV1764" s="160" t="s">
        <v>93</v>
      </c>
      <c r="AW1764" s="160" t="s">
        <v>41</v>
      </c>
      <c r="AX1764" s="160" t="s">
        <v>85</v>
      </c>
      <c r="AY1764" s="162" t="s">
        <v>173</v>
      </c>
    </row>
    <row r="1765" spans="2:65" s="167" customFormat="1">
      <c r="B1765" s="166"/>
      <c r="D1765" s="161" t="s">
        <v>184</v>
      </c>
      <c r="E1765" s="168" t="s">
        <v>1</v>
      </c>
      <c r="F1765" s="169" t="s">
        <v>1199</v>
      </c>
      <c r="H1765" s="170">
        <v>0.29499999999999998</v>
      </c>
      <c r="L1765" s="166"/>
      <c r="M1765" s="171"/>
      <c r="T1765" s="172"/>
      <c r="AT1765" s="168" t="s">
        <v>184</v>
      </c>
      <c r="AU1765" s="168" t="s">
        <v>95</v>
      </c>
      <c r="AV1765" s="167" t="s">
        <v>95</v>
      </c>
      <c r="AW1765" s="167" t="s">
        <v>41</v>
      </c>
      <c r="AX1765" s="167" t="s">
        <v>85</v>
      </c>
      <c r="AY1765" s="168" t="s">
        <v>173</v>
      </c>
    </row>
    <row r="1766" spans="2:65" s="160" customFormat="1">
      <c r="B1766" s="159"/>
      <c r="D1766" s="161" t="s">
        <v>184</v>
      </c>
      <c r="E1766" s="162" t="s">
        <v>1</v>
      </c>
      <c r="F1766" s="163" t="s">
        <v>1200</v>
      </c>
      <c r="H1766" s="162" t="s">
        <v>1</v>
      </c>
      <c r="L1766" s="159"/>
      <c r="M1766" s="164"/>
      <c r="T1766" s="165"/>
      <c r="AT1766" s="162" t="s">
        <v>184</v>
      </c>
      <c r="AU1766" s="162" t="s">
        <v>95</v>
      </c>
      <c r="AV1766" s="160" t="s">
        <v>93</v>
      </c>
      <c r="AW1766" s="160" t="s">
        <v>41</v>
      </c>
      <c r="AX1766" s="160" t="s">
        <v>85</v>
      </c>
      <c r="AY1766" s="162" t="s">
        <v>173</v>
      </c>
    </row>
    <row r="1767" spans="2:65" s="167" customFormat="1">
      <c r="B1767" s="166"/>
      <c r="D1767" s="161" t="s">
        <v>184</v>
      </c>
      <c r="E1767" s="168" t="s">
        <v>1</v>
      </c>
      <c r="F1767" s="169" t="s">
        <v>1201</v>
      </c>
      <c r="H1767" s="170">
        <v>0.55000000000000004</v>
      </c>
      <c r="L1767" s="166"/>
      <c r="M1767" s="171"/>
      <c r="T1767" s="172"/>
      <c r="AT1767" s="168" t="s">
        <v>184</v>
      </c>
      <c r="AU1767" s="168" t="s">
        <v>95</v>
      </c>
      <c r="AV1767" s="167" t="s">
        <v>95</v>
      </c>
      <c r="AW1767" s="167" t="s">
        <v>41</v>
      </c>
      <c r="AX1767" s="167" t="s">
        <v>85</v>
      </c>
      <c r="AY1767" s="168" t="s">
        <v>173</v>
      </c>
    </row>
    <row r="1768" spans="2:65" s="160" customFormat="1">
      <c r="B1768" s="159"/>
      <c r="D1768" s="161" t="s">
        <v>184</v>
      </c>
      <c r="E1768" s="162" t="s">
        <v>1</v>
      </c>
      <c r="F1768" s="163" t="s">
        <v>1202</v>
      </c>
      <c r="H1768" s="162" t="s">
        <v>1</v>
      </c>
      <c r="L1768" s="159"/>
      <c r="M1768" s="164"/>
      <c r="T1768" s="165"/>
      <c r="AT1768" s="162" t="s">
        <v>184</v>
      </c>
      <c r="AU1768" s="162" t="s">
        <v>95</v>
      </c>
      <c r="AV1768" s="160" t="s">
        <v>93</v>
      </c>
      <c r="AW1768" s="160" t="s">
        <v>41</v>
      </c>
      <c r="AX1768" s="160" t="s">
        <v>85</v>
      </c>
      <c r="AY1768" s="162" t="s">
        <v>173</v>
      </c>
    </row>
    <row r="1769" spans="2:65" s="167" customFormat="1">
      <c r="B1769" s="166"/>
      <c r="D1769" s="161" t="s">
        <v>184</v>
      </c>
      <c r="E1769" s="168" t="s">
        <v>1</v>
      </c>
      <c r="F1769" s="169" t="s">
        <v>1203</v>
      </c>
      <c r="H1769" s="170">
        <v>0.81499999999999995</v>
      </c>
      <c r="L1769" s="166"/>
      <c r="M1769" s="171"/>
      <c r="T1769" s="172"/>
      <c r="AT1769" s="168" t="s">
        <v>184</v>
      </c>
      <c r="AU1769" s="168" t="s">
        <v>95</v>
      </c>
      <c r="AV1769" s="167" t="s">
        <v>95</v>
      </c>
      <c r="AW1769" s="167" t="s">
        <v>41</v>
      </c>
      <c r="AX1769" s="167" t="s">
        <v>85</v>
      </c>
      <c r="AY1769" s="168" t="s">
        <v>173</v>
      </c>
    </row>
    <row r="1770" spans="2:65" s="160" customFormat="1">
      <c r="B1770" s="159"/>
      <c r="D1770" s="161" t="s">
        <v>184</v>
      </c>
      <c r="E1770" s="162" t="s">
        <v>1</v>
      </c>
      <c r="F1770" s="163" t="s">
        <v>1204</v>
      </c>
      <c r="H1770" s="162" t="s">
        <v>1</v>
      </c>
      <c r="L1770" s="159"/>
      <c r="M1770" s="164"/>
      <c r="T1770" s="165"/>
      <c r="AT1770" s="162" t="s">
        <v>184</v>
      </c>
      <c r="AU1770" s="162" t="s">
        <v>95</v>
      </c>
      <c r="AV1770" s="160" t="s">
        <v>93</v>
      </c>
      <c r="AW1770" s="160" t="s">
        <v>41</v>
      </c>
      <c r="AX1770" s="160" t="s">
        <v>85</v>
      </c>
      <c r="AY1770" s="162" t="s">
        <v>173</v>
      </c>
    </row>
    <row r="1771" spans="2:65" s="167" customFormat="1">
      <c r="B1771" s="166"/>
      <c r="D1771" s="161" t="s">
        <v>184</v>
      </c>
      <c r="E1771" s="168" t="s">
        <v>1</v>
      </c>
      <c r="F1771" s="169" t="s">
        <v>1205</v>
      </c>
      <c r="H1771" s="170">
        <v>2.7250000000000001</v>
      </c>
      <c r="L1771" s="166"/>
      <c r="M1771" s="171"/>
      <c r="T1771" s="172"/>
      <c r="AT1771" s="168" t="s">
        <v>184</v>
      </c>
      <c r="AU1771" s="168" t="s">
        <v>95</v>
      </c>
      <c r="AV1771" s="167" t="s">
        <v>95</v>
      </c>
      <c r="AW1771" s="167" t="s">
        <v>41</v>
      </c>
      <c r="AX1771" s="167" t="s">
        <v>85</v>
      </c>
      <c r="AY1771" s="168" t="s">
        <v>173</v>
      </c>
    </row>
    <row r="1772" spans="2:65" s="181" customFormat="1">
      <c r="B1772" s="180"/>
      <c r="D1772" s="161" t="s">
        <v>184</v>
      </c>
      <c r="E1772" s="182" t="s">
        <v>1</v>
      </c>
      <c r="F1772" s="183" t="s">
        <v>266</v>
      </c>
      <c r="H1772" s="184">
        <v>4.49</v>
      </c>
      <c r="L1772" s="180"/>
      <c r="M1772" s="185"/>
      <c r="T1772" s="186"/>
      <c r="AT1772" s="182" t="s">
        <v>184</v>
      </c>
      <c r="AU1772" s="182" t="s">
        <v>95</v>
      </c>
      <c r="AV1772" s="181" t="s">
        <v>243</v>
      </c>
      <c r="AW1772" s="181" t="s">
        <v>41</v>
      </c>
      <c r="AX1772" s="181" t="s">
        <v>85</v>
      </c>
      <c r="AY1772" s="182" t="s">
        <v>173</v>
      </c>
    </row>
    <row r="1773" spans="2:65" s="174" customFormat="1">
      <c r="B1773" s="173"/>
      <c r="D1773" s="161" t="s">
        <v>184</v>
      </c>
      <c r="E1773" s="175" t="s">
        <v>1</v>
      </c>
      <c r="F1773" s="176" t="s">
        <v>232</v>
      </c>
      <c r="H1773" s="177">
        <v>18.599</v>
      </c>
      <c r="L1773" s="173"/>
      <c r="M1773" s="178"/>
      <c r="T1773" s="179"/>
      <c r="AT1773" s="175" t="s">
        <v>184</v>
      </c>
      <c r="AU1773" s="175" t="s">
        <v>95</v>
      </c>
      <c r="AV1773" s="174" t="s">
        <v>180</v>
      </c>
      <c r="AW1773" s="174" t="s">
        <v>41</v>
      </c>
      <c r="AX1773" s="174" t="s">
        <v>93</v>
      </c>
      <c r="AY1773" s="175" t="s">
        <v>173</v>
      </c>
    </row>
    <row r="1774" spans="2:65" s="35" customFormat="1" ht="44.25" customHeight="1">
      <c r="B1774" s="34"/>
      <c r="C1774" s="144" t="s">
        <v>1228</v>
      </c>
      <c r="D1774" s="144" t="s">
        <v>175</v>
      </c>
      <c r="E1774" s="145" t="s">
        <v>1229</v>
      </c>
      <c r="F1774" s="146" t="s">
        <v>1230</v>
      </c>
      <c r="G1774" s="147" t="s">
        <v>178</v>
      </c>
      <c r="H1774" s="148">
        <v>0.95199999999999996</v>
      </c>
      <c r="I1774" s="3"/>
      <c r="J1774" s="149">
        <f>ROUND(I1774*H1774,2)</f>
        <v>0</v>
      </c>
      <c r="K1774" s="146" t="s">
        <v>179</v>
      </c>
      <c r="L1774" s="34"/>
      <c r="M1774" s="150" t="s">
        <v>1</v>
      </c>
      <c r="N1774" s="151" t="s">
        <v>50</v>
      </c>
      <c r="P1774" s="152">
        <f>O1774*H1774</f>
        <v>0</v>
      </c>
      <c r="Q1774" s="152">
        <v>0</v>
      </c>
      <c r="R1774" s="152">
        <f>Q1774*H1774</f>
        <v>0</v>
      </c>
      <c r="S1774" s="152">
        <v>0</v>
      </c>
      <c r="T1774" s="153">
        <f>S1774*H1774</f>
        <v>0</v>
      </c>
      <c r="AR1774" s="154" t="s">
        <v>180</v>
      </c>
      <c r="AT1774" s="154" t="s">
        <v>175</v>
      </c>
      <c r="AU1774" s="154" t="s">
        <v>95</v>
      </c>
      <c r="AY1774" s="20" t="s">
        <v>173</v>
      </c>
      <c r="BE1774" s="155">
        <f>IF(N1774="základní",J1774,0)</f>
        <v>0</v>
      </c>
      <c r="BF1774" s="155">
        <f>IF(N1774="snížená",J1774,0)</f>
        <v>0</v>
      </c>
      <c r="BG1774" s="155">
        <f>IF(N1774="zákl. přenesená",J1774,0)</f>
        <v>0</v>
      </c>
      <c r="BH1774" s="155">
        <f>IF(N1774="sníž. přenesená",J1774,0)</f>
        <v>0</v>
      </c>
      <c r="BI1774" s="155">
        <f>IF(N1774="nulová",J1774,0)</f>
        <v>0</v>
      </c>
      <c r="BJ1774" s="20" t="s">
        <v>93</v>
      </c>
      <c r="BK1774" s="155">
        <f>ROUND(I1774*H1774,2)</f>
        <v>0</v>
      </c>
      <c r="BL1774" s="20" t="s">
        <v>180</v>
      </c>
      <c r="BM1774" s="154" t="s">
        <v>1231</v>
      </c>
    </row>
    <row r="1775" spans="2:65" s="35" customFormat="1">
      <c r="B1775" s="34"/>
      <c r="D1775" s="156" t="s">
        <v>182</v>
      </c>
      <c r="F1775" s="157" t="s">
        <v>1232</v>
      </c>
      <c r="L1775" s="34"/>
      <c r="M1775" s="158"/>
      <c r="T1775" s="62"/>
      <c r="AT1775" s="20" t="s">
        <v>182</v>
      </c>
      <c r="AU1775" s="20" t="s">
        <v>95</v>
      </c>
    </row>
    <row r="1776" spans="2:65" s="160" customFormat="1">
      <c r="B1776" s="159"/>
      <c r="D1776" s="161" t="s">
        <v>184</v>
      </c>
      <c r="E1776" s="162" t="s">
        <v>1</v>
      </c>
      <c r="F1776" s="163" t="s">
        <v>499</v>
      </c>
      <c r="H1776" s="162" t="s">
        <v>1</v>
      </c>
      <c r="L1776" s="159"/>
      <c r="M1776" s="164"/>
      <c r="T1776" s="165"/>
      <c r="AT1776" s="162" t="s">
        <v>184</v>
      </c>
      <c r="AU1776" s="162" t="s">
        <v>95</v>
      </c>
      <c r="AV1776" s="160" t="s">
        <v>93</v>
      </c>
      <c r="AW1776" s="160" t="s">
        <v>41</v>
      </c>
      <c r="AX1776" s="160" t="s">
        <v>85</v>
      </c>
      <c r="AY1776" s="162" t="s">
        <v>173</v>
      </c>
    </row>
    <row r="1777" spans="2:51" s="160" customFormat="1">
      <c r="B1777" s="159"/>
      <c r="D1777" s="161" t="s">
        <v>184</v>
      </c>
      <c r="E1777" s="162" t="s">
        <v>1</v>
      </c>
      <c r="F1777" s="163" t="s">
        <v>500</v>
      </c>
      <c r="H1777" s="162" t="s">
        <v>1</v>
      </c>
      <c r="L1777" s="159"/>
      <c r="M1777" s="164"/>
      <c r="T1777" s="165"/>
      <c r="AT1777" s="162" t="s">
        <v>184</v>
      </c>
      <c r="AU1777" s="162" t="s">
        <v>95</v>
      </c>
      <c r="AV1777" s="160" t="s">
        <v>93</v>
      </c>
      <c r="AW1777" s="160" t="s">
        <v>41</v>
      </c>
      <c r="AX1777" s="160" t="s">
        <v>85</v>
      </c>
      <c r="AY1777" s="162" t="s">
        <v>173</v>
      </c>
    </row>
    <row r="1778" spans="2:51" s="167" customFormat="1">
      <c r="B1778" s="166"/>
      <c r="D1778" s="161" t="s">
        <v>184</v>
      </c>
      <c r="E1778" s="168" t="s">
        <v>1</v>
      </c>
      <c r="F1778" s="169" t="s">
        <v>1211</v>
      </c>
      <c r="H1778" s="170">
        <v>0.15</v>
      </c>
      <c r="L1778" s="166"/>
      <c r="M1778" s="171"/>
      <c r="T1778" s="172"/>
      <c r="AT1778" s="168" t="s">
        <v>184</v>
      </c>
      <c r="AU1778" s="168" t="s">
        <v>95</v>
      </c>
      <c r="AV1778" s="167" t="s">
        <v>95</v>
      </c>
      <c r="AW1778" s="167" t="s">
        <v>41</v>
      </c>
      <c r="AX1778" s="167" t="s">
        <v>85</v>
      </c>
      <c r="AY1778" s="168" t="s">
        <v>173</v>
      </c>
    </row>
    <row r="1779" spans="2:51" s="160" customFormat="1">
      <c r="B1779" s="159"/>
      <c r="D1779" s="161" t="s">
        <v>184</v>
      </c>
      <c r="E1779" s="162" t="s">
        <v>1</v>
      </c>
      <c r="F1779" s="163" t="s">
        <v>1212</v>
      </c>
      <c r="H1779" s="162" t="s">
        <v>1</v>
      </c>
      <c r="L1779" s="159"/>
      <c r="M1779" s="164"/>
      <c r="T1779" s="165"/>
      <c r="AT1779" s="162" t="s">
        <v>184</v>
      </c>
      <c r="AU1779" s="162" t="s">
        <v>95</v>
      </c>
      <c r="AV1779" s="160" t="s">
        <v>93</v>
      </c>
      <c r="AW1779" s="160" t="s">
        <v>41</v>
      </c>
      <c r="AX1779" s="160" t="s">
        <v>85</v>
      </c>
      <c r="AY1779" s="162" t="s">
        <v>173</v>
      </c>
    </row>
    <row r="1780" spans="2:51" s="167" customFormat="1">
      <c r="B1780" s="166"/>
      <c r="D1780" s="161" t="s">
        <v>184</v>
      </c>
      <c r="E1780" s="168" t="s">
        <v>1</v>
      </c>
      <c r="F1780" s="169" t="s">
        <v>1213</v>
      </c>
      <c r="H1780" s="170">
        <v>0.48</v>
      </c>
      <c r="L1780" s="166"/>
      <c r="M1780" s="171"/>
      <c r="T1780" s="172"/>
      <c r="AT1780" s="168" t="s">
        <v>184</v>
      </c>
      <c r="AU1780" s="168" t="s">
        <v>95</v>
      </c>
      <c r="AV1780" s="167" t="s">
        <v>95</v>
      </c>
      <c r="AW1780" s="167" t="s">
        <v>41</v>
      </c>
      <c r="AX1780" s="167" t="s">
        <v>85</v>
      </c>
      <c r="AY1780" s="168" t="s">
        <v>173</v>
      </c>
    </row>
    <row r="1781" spans="2:51" s="181" customFormat="1">
      <c r="B1781" s="180"/>
      <c r="D1781" s="161" t="s">
        <v>184</v>
      </c>
      <c r="E1781" s="182" t="s">
        <v>1</v>
      </c>
      <c r="F1781" s="183" t="s">
        <v>266</v>
      </c>
      <c r="H1781" s="184">
        <v>0.63</v>
      </c>
      <c r="L1781" s="180"/>
      <c r="M1781" s="185"/>
      <c r="T1781" s="186"/>
      <c r="AT1781" s="182" t="s">
        <v>184</v>
      </c>
      <c r="AU1781" s="182" t="s">
        <v>95</v>
      </c>
      <c r="AV1781" s="181" t="s">
        <v>243</v>
      </c>
      <c r="AW1781" s="181" t="s">
        <v>41</v>
      </c>
      <c r="AX1781" s="181" t="s">
        <v>85</v>
      </c>
      <c r="AY1781" s="182" t="s">
        <v>173</v>
      </c>
    </row>
    <row r="1782" spans="2:51" s="160" customFormat="1">
      <c r="B1782" s="159"/>
      <c r="D1782" s="161" t="s">
        <v>184</v>
      </c>
      <c r="E1782" s="162" t="s">
        <v>1</v>
      </c>
      <c r="F1782" s="163" t="s">
        <v>454</v>
      </c>
      <c r="H1782" s="162" t="s">
        <v>1</v>
      </c>
      <c r="L1782" s="159"/>
      <c r="M1782" s="164"/>
      <c r="T1782" s="165"/>
      <c r="AT1782" s="162" t="s">
        <v>184</v>
      </c>
      <c r="AU1782" s="162" t="s">
        <v>95</v>
      </c>
      <c r="AV1782" s="160" t="s">
        <v>93</v>
      </c>
      <c r="AW1782" s="160" t="s">
        <v>41</v>
      </c>
      <c r="AX1782" s="160" t="s">
        <v>85</v>
      </c>
      <c r="AY1782" s="162" t="s">
        <v>173</v>
      </c>
    </row>
    <row r="1783" spans="2:51" s="167" customFormat="1">
      <c r="B1783" s="166"/>
      <c r="D1783" s="161" t="s">
        <v>184</v>
      </c>
      <c r="E1783" s="168" t="s">
        <v>1</v>
      </c>
      <c r="F1783" s="169" t="s">
        <v>1214</v>
      </c>
      <c r="H1783" s="170">
        <v>2.7E-2</v>
      </c>
      <c r="L1783" s="166"/>
      <c r="M1783" s="171"/>
      <c r="T1783" s="172"/>
      <c r="AT1783" s="168" t="s">
        <v>184</v>
      </c>
      <c r="AU1783" s="168" t="s">
        <v>95</v>
      </c>
      <c r="AV1783" s="167" t="s">
        <v>95</v>
      </c>
      <c r="AW1783" s="167" t="s">
        <v>41</v>
      </c>
      <c r="AX1783" s="167" t="s">
        <v>85</v>
      </c>
      <c r="AY1783" s="168" t="s">
        <v>173</v>
      </c>
    </row>
    <row r="1784" spans="2:51" s="160" customFormat="1">
      <c r="B1784" s="159"/>
      <c r="D1784" s="161" t="s">
        <v>184</v>
      </c>
      <c r="E1784" s="162" t="s">
        <v>1</v>
      </c>
      <c r="F1784" s="163" t="s">
        <v>1215</v>
      </c>
      <c r="H1784" s="162" t="s">
        <v>1</v>
      </c>
      <c r="L1784" s="159"/>
      <c r="M1784" s="164"/>
      <c r="T1784" s="165"/>
      <c r="AT1784" s="162" t="s">
        <v>184</v>
      </c>
      <c r="AU1784" s="162" t="s">
        <v>95</v>
      </c>
      <c r="AV1784" s="160" t="s">
        <v>93</v>
      </c>
      <c r="AW1784" s="160" t="s">
        <v>41</v>
      </c>
      <c r="AX1784" s="160" t="s">
        <v>85</v>
      </c>
      <c r="AY1784" s="162" t="s">
        <v>173</v>
      </c>
    </row>
    <row r="1785" spans="2:51" s="167" customFormat="1">
      <c r="B1785" s="166"/>
      <c r="D1785" s="161" t="s">
        <v>184</v>
      </c>
      <c r="E1785" s="168" t="s">
        <v>1</v>
      </c>
      <c r="F1785" s="169" t="s">
        <v>1216</v>
      </c>
      <c r="H1785" s="170">
        <v>0.03</v>
      </c>
      <c r="L1785" s="166"/>
      <c r="M1785" s="171"/>
      <c r="T1785" s="172"/>
      <c r="AT1785" s="168" t="s">
        <v>184</v>
      </c>
      <c r="AU1785" s="168" t="s">
        <v>95</v>
      </c>
      <c r="AV1785" s="167" t="s">
        <v>95</v>
      </c>
      <c r="AW1785" s="167" t="s">
        <v>41</v>
      </c>
      <c r="AX1785" s="167" t="s">
        <v>85</v>
      </c>
      <c r="AY1785" s="168" t="s">
        <v>173</v>
      </c>
    </row>
    <row r="1786" spans="2:51" s="160" customFormat="1">
      <c r="B1786" s="159"/>
      <c r="D1786" s="161" t="s">
        <v>184</v>
      </c>
      <c r="E1786" s="162" t="s">
        <v>1</v>
      </c>
      <c r="F1786" s="163" t="s">
        <v>1217</v>
      </c>
      <c r="H1786" s="162" t="s">
        <v>1</v>
      </c>
      <c r="L1786" s="159"/>
      <c r="M1786" s="164"/>
      <c r="T1786" s="165"/>
      <c r="AT1786" s="162" t="s">
        <v>184</v>
      </c>
      <c r="AU1786" s="162" t="s">
        <v>95</v>
      </c>
      <c r="AV1786" s="160" t="s">
        <v>93</v>
      </c>
      <c r="AW1786" s="160" t="s">
        <v>41</v>
      </c>
      <c r="AX1786" s="160" t="s">
        <v>85</v>
      </c>
      <c r="AY1786" s="162" t="s">
        <v>173</v>
      </c>
    </row>
    <row r="1787" spans="2:51" s="167" customFormat="1">
      <c r="B1787" s="166"/>
      <c r="D1787" s="161" t="s">
        <v>184</v>
      </c>
      <c r="E1787" s="168" t="s">
        <v>1</v>
      </c>
      <c r="F1787" s="169" t="s">
        <v>1218</v>
      </c>
      <c r="H1787" s="170">
        <v>8.0000000000000002E-3</v>
      </c>
      <c r="L1787" s="166"/>
      <c r="M1787" s="171"/>
      <c r="T1787" s="172"/>
      <c r="AT1787" s="168" t="s">
        <v>184</v>
      </c>
      <c r="AU1787" s="168" t="s">
        <v>95</v>
      </c>
      <c r="AV1787" s="167" t="s">
        <v>95</v>
      </c>
      <c r="AW1787" s="167" t="s">
        <v>41</v>
      </c>
      <c r="AX1787" s="167" t="s">
        <v>85</v>
      </c>
      <c r="AY1787" s="168" t="s">
        <v>173</v>
      </c>
    </row>
    <row r="1788" spans="2:51" s="160" customFormat="1">
      <c r="B1788" s="159"/>
      <c r="D1788" s="161" t="s">
        <v>184</v>
      </c>
      <c r="E1788" s="162" t="s">
        <v>1</v>
      </c>
      <c r="F1788" s="163" t="s">
        <v>441</v>
      </c>
      <c r="H1788" s="162" t="s">
        <v>1</v>
      </c>
      <c r="L1788" s="159"/>
      <c r="M1788" s="164"/>
      <c r="T1788" s="165"/>
      <c r="AT1788" s="162" t="s">
        <v>184</v>
      </c>
      <c r="AU1788" s="162" t="s">
        <v>95</v>
      </c>
      <c r="AV1788" s="160" t="s">
        <v>93</v>
      </c>
      <c r="AW1788" s="160" t="s">
        <v>41</v>
      </c>
      <c r="AX1788" s="160" t="s">
        <v>85</v>
      </c>
      <c r="AY1788" s="162" t="s">
        <v>173</v>
      </c>
    </row>
    <row r="1789" spans="2:51" s="167" customFormat="1">
      <c r="B1789" s="166"/>
      <c r="D1789" s="161" t="s">
        <v>184</v>
      </c>
      <c r="E1789" s="168" t="s">
        <v>1</v>
      </c>
      <c r="F1789" s="169" t="s">
        <v>1219</v>
      </c>
      <c r="H1789" s="170">
        <v>4.3999999999999997E-2</v>
      </c>
      <c r="L1789" s="166"/>
      <c r="M1789" s="171"/>
      <c r="T1789" s="172"/>
      <c r="AT1789" s="168" t="s">
        <v>184</v>
      </c>
      <c r="AU1789" s="168" t="s">
        <v>95</v>
      </c>
      <c r="AV1789" s="167" t="s">
        <v>95</v>
      </c>
      <c r="AW1789" s="167" t="s">
        <v>41</v>
      </c>
      <c r="AX1789" s="167" t="s">
        <v>85</v>
      </c>
      <c r="AY1789" s="168" t="s">
        <v>173</v>
      </c>
    </row>
    <row r="1790" spans="2:51" s="160" customFormat="1">
      <c r="B1790" s="159"/>
      <c r="D1790" s="161" t="s">
        <v>184</v>
      </c>
      <c r="E1790" s="162" t="s">
        <v>1</v>
      </c>
      <c r="F1790" s="163" t="s">
        <v>1220</v>
      </c>
      <c r="H1790" s="162" t="s">
        <v>1</v>
      </c>
      <c r="L1790" s="159"/>
      <c r="M1790" s="164"/>
      <c r="T1790" s="165"/>
      <c r="AT1790" s="162" t="s">
        <v>184</v>
      </c>
      <c r="AU1790" s="162" t="s">
        <v>95</v>
      </c>
      <c r="AV1790" s="160" t="s">
        <v>93</v>
      </c>
      <c r="AW1790" s="160" t="s">
        <v>41</v>
      </c>
      <c r="AX1790" s="160" t="s">
        <v>85</v>
      </c>
      <c r="AY1790" s="162" t="s">
        <v>173</v>
      </c>
    </row>
    <row r="1791" spans="2:51" s="167" customFormat="1">
      <c r="B1791" s="166"/>
      <c r="D1791" s="161" t="s">
        <v>184</v>
      </c>
      <c r="E1791" s="168" t="s">
        <v>1</v>
      </c>
      <c r="F1791" s="169" t="s">
        <v>1221</v>
      </c>
      <c r="H1791" s="170">
        <v>0.189</v>
      </c>
      <c r="L1791" s="166"/>
      <c r="M1791" s="171"/>
      <c r="T1791" s="172"/>
      <c r="AT1791" s="168" t="s">
        <v>184</v>
      </c>
      <c r="AU1791" s="168" t="s">
        <v>95</v>
      </c>
      <c r="AV1791" s="167" t="s">
        <v>95</v>
      </c>
      <c r="AW1791" s="167" t="s">
        <v>41</v>
      </c>
      <c r="AX1791" s="167" t="s">
        <v>85</v>
      </c>
      <c r="AY1791" s="168" t="s">
        <v>173</v>
      </c>
    </row>
    <row r="1792" spans="2:51" s="160" customFormat="1">
      <c r="B1792" s="159"/>
      <c r="D1792" s="161" t="s">
        <v>184</v>
      </c>
      <c r="E1792" s="162" t="s">
        <v>1</v>
      </c>
      <c r="F1792" s="163" t="s">
        <v>447</v>
      </c>
      <c r="H1792" s="162" t="s">
        <v>1</v>
      </c>
      <c r="L1792" s="159"/>
      <c r="M1792" s="164"/>
      <c r="T1792" s="165"/>
      <c r="AT1792" s="162" t="s">
        <v>184</v>
      </c>
      <c r="AU1792" s="162" t="s">
        <v>95</v>
      </c>
      <c r="AV1792" s="160" t="s">
        <v>93</v>
      </c>
      <c r="AW1792" s="160" t="s">
        <v>41</v>
      </c>
      <c r="AX1792" s="160" t="s">
        <v>85</v>
      </c>
      <c r="AY1792" s="162" t="s">
        <v>173</v>
      </c>
    </row>
    <row r="1793" spans="2:65" s="167" customFormat="1">
      <c r="B1793" s="166"/>
      <c r="D1793" s="161" t="s">
        <v>184</v>
      </c>
      <c r="E1793" s="168" t="s">
        <v>1</v>
      </c>
      <c r="F1793" s="169" t="s">
        <v>1222</v>
      </c>
      <c r="H1793" s="170">
        <v>2.4E-2</v>
      </c>
      <c r="L1793" s="166"/>
      <c r="M1793" s="171"/>
      <c r="T1793" s="172"/>
      <c r="AT1793" s="168" t="s">
        <v>184</v>
      </c>
      <c r="AU1793" s="168" t="s">
        <v>95</v>
      </c>
      <c r="AV1793" s="167" t="s">
        <v>95</v>
      </c>
      <c r="AW1793" s="167" t="s">
        <v>41</v>
      </c>
      <c r="AX1793" s="167" t="s">
        <v>85</v>
      </c>
      <c r="AY1793" s="168" t="s">
        <v>173</v>
      </c>
    </row>
    <row r="1794" spans="2:65" s="181" customFormat="1">
      <c r="B1794" s="180"/>
      <c r="D1794" s="161" t="s">
        <v>184</v>
      </c>
      <c r="E1794" s="182" t="s">
        <v>1</v>
      </c>
      <c r="F1794" s="183" t="s">
        <v>266</v>
      </c>
      <c r="H1794" s="184">
        <v>0.32200000000000001</v>
      </c>
      <c r="L1794" s="180"/>
      <c r="M1794" s="185"/>
      <c r="T1794" s="186"/>
      <c r="AT1794" s="182" t="s">
        <v>184</v>
      </c>
      <c r="AU1794" s="182" t="s">
        <v>95</v>
      </c>
      <c r="AV1794" s="181" t="s">
        <v>243</v>
      </c>
      <c r="AW1794" s="181" t="s">
        <v>41</v>
      </c>
      <c r="AX1794" s="181" t="s">
        <v>85</v>
      </c>
      <c r="AY1794" s="182" t="s">
        <v>173</v>
      </c>
    </row>
    <row r="1795" spans="2:65" s="174" customFormat="1">
      <c r="B1795" s="173"/>
      <c r="D1795" s="161" t="s">
        <v>184</v>
      </c>
      <c r="E1795" s="175" t="s">
        <v>1</v>
      </c>
      <c r="F1795" s="176" t="s">
        <v>232</v>
      </c>
      <c r="H1795" s="177">
        <v>0.95199999999999996</v>
      </c>
      <c r="L1795" s="173"/>
      <c r="M1795" s="178"/>
      <c r="T1795" s="179"/>
      <c r="AT1795" s="175" t="s">
        <v>184</v>
      </c>
      <c r="AU1795" s="175" t="s">
        <v>95</v>
      </c>
      <c r="AV1795" s="174" t="s">
        <v>180</v>
      </c>
      <c r="AW1795" s="174" t="s">
        <v>41</v>
      </c>
      <c r="AX1795" s="174" t="s">
        <v>93</v>
      </c>
      <c r="AY1795" s="175" t="s">
        <v>173</v>
      </c>
    </row>
    <row r="1796" spans="2:65" s="35" customFormat="1" ht="16.5" customHeight="1">
      <c r="B1796" s="34"/>
      <c r="C1796" s="144" t="s">
        <v>1233</v>
      </c>
      <c r="D1796" s="144" t="s">
        <v>175</v>
      </c>
      <c r="E1796" s="145" t="s">
        <v>1234</v>
      </c>
      <c r="F1796" s="146" t="s">
        <v>1235</v>
      </c>
      <c r="G1796" s="147" t="s">
        <v>270</v>
      </c>
      <c r="H1796" s="148">
        <v>4.5880000000000001</v>
      </c>
      <c r="I1796" s="3"/>
      <c r="J1796" s="149">
        <f>ROUND(I1796*H1796,2)</f>
        <v>0</v>
      </c>
      <c r="K1796" s="146" t="s">
        <v>1</v>
      </c>
      <c r="L1796" s="34"/>
      <c r="M1796" s="150" t="s">
        <v>1</v>
      </c>
      <c r="N1796" s="151" t="s">
        <v>50</v>
      </c>
      <c r="P1796" s="152">
        <f>O1796*H1796</f>
        <v>0</v>
      </c>
      <c r="Q1796" s="152">
        <v>2.47E-3</v>
      </c>
      <c r="R1796" s="152">
        <f>Q1796*H1796</f>
        <v>1.133236E-2</v>
      </c>
      <c r="S1796" s="152">
        <v>0</v>
      </c>
      <c r="T1796" s="153">
        <f>S1796*H1796</f>
        <v>0</v>
      </c>
      <c r="AR1796" s="154" t="s">
        <v>180</v>
      </c>
      <c r="AT1796" s="154" t="s">
        <v>175</v>
      </c>
      <c r="AU1796" s="154" t="s">
        <v>95</v>
      </c>
      <c r="AY1796" s="20" t="s">
        <v>173</v>
      </c>
      <c r="BE1796" s="155">
        <f>IF(N1796="základní",J1796,0)</f>
        <v>0</v>
      </c>
      <c r="BF1796" s="155">
        <f>IF(N1796="snížená",J1796,0)</f>
        <v>0</v>
      </c>
      <c r="BG1796" s="155">
        <f>IF(N1796="zákl. přenesená",J1796,0)</f>
        <v>0</v>
      </c>
      <c r="BH1796" s="155">
        <f>IF(N1796="sníž. přenesená",J1796,0)</f>
        <v>0</v>
      </c>
      <c r="BI1796" s="155">
        <f>IF(N1796="nulová",J1796,0)</f>
        <v>0</v>
      </c>
      <c r="BJ1796" s="20" t="s">
        <v>93</v>
      </c>
      <c r="BK1796" s="155">
        <f>ROUND(I1796*H1796,2)</f>
        <v>0</v>
      </c>
      <c r="BL1796" s="20" t="s">
        <v>180</v>
      </c>
      <c r="BM1796" s="154" t="s">
        <v>1236</v>
      </c>
    </row>
    <row r="1797" spans="2:65" s="160" customFormat="1">
      <c r="B1797" s="159"/>
      <c r="D1797" s="161" t="s">
        <v>184</v>
      </c>
      <c r="E1797" s="162" t="s">
        <v>1</v>
      </c>
      <c r="F1797" s="163" t="s">
        <v>499</v>
      </c>
      <c r="H1797" s="162" t="s">
        <v>1</v>
      </c>
      <c r="L1797" s="159"/>
      <c r="M1797" s="164"/>
      <c r="T1797" s="165"/>
      <c r="AT1797" s="162" t="s">
        <v>184</v>
      </c>
      <c r="AU1797" s="162" t="s">
        <v>95</v>
      </c>
      <c r="AV1797" s="160" t="s">
        <v>93</v>
      </c>
      <c r="AW1797" s="160" t="s">
        <v>41</v>
      </c>
      <c r="AX1797" s="160" t="s">
        <v>85</v>
      </c>
      <c r="AY1797" s="162" t="s">
        <v>173</v>
      </c>
    </row>
    <row r="1798" spans="2:65" s="160" customFormat="1">
      <c r="B1798" s="159"/>
      <c r="D1798" s="161" t="s">
        <v>184</v>
      </c>
      <c r="E1798" s="162" t="s">
        <v>1</v>
      </c>
      <c r="F1798" s="163" t="s">
        <v>500</v>
      </c>
      <c r="H1798" s="162" t="s">
        <v>1</v>
      </c>
      <c r="L1798" s="159"/>
      <c r="M1798" s="164"/>
      <c r="T1798" s="165"/>
      <c r="AT1798" s="162" t="s">
        <v>184</v>
      </c>
      <c r="AU1798" s="162" t="s">
        <v>95</v>
      </c>
      <c r="AV1798" s="160" t="s">
        <v>93</v>
      </c>
      <c r="AW1798" s="160" t="s">
        <v>41</v>
      </c>
      <c r="AX1798" s="160" t="s">
        <v>85</v>
      </c>
      <c r="AY1798" s="162" t="s">
        <v>173</v>
      </c>
    </row>
    <row r="1799" spans="2:65" s="167" customFormat="1">
      <c r="B1799" s="166"/>
      <c r="D1799" s="161" t="s">
        <v>184</v>
      </c>
      <c r="E1799" s="168" t="s">
        <v>1</v>
      </c>
      <c r="F1799" s="169" t="s">
        <v>1237</v>
      </c>
      <c r="H1799" s="170">
        <v>0.75</v>
      </c>
      <c r="L1799" s="166"/>
      <c r="M1799" s="171"/>
      <c r="T1799" s="172"/>
      <c r="AT1799" s="168" t="s">
        <v>184</v>
      </c>
      <c r="AU1799" s="168" t="s">
        <v>95</v>
      </c>
      <c r="AV1799" s="167" t="s">
        <v>95</v>
      </c>
      <c r="AW1799" s="167" t="s">
        <v>41</v>
      </c>
      <c r="AX1799" s="167" t="s">
        <v>85</v>
      </c>
      <c r="AY1799" s="168" t="s">
        <v>173</v>
      </c>
    </row>
    <row r="1800" spans="2:65" s="160" customFormat="1">
      <c r="B1800" s="159"/>
      <c r="D1800" s="161" t="s">
        <v>184</v>
      </c>
      <c r="E1800" s="162" t="s">
        <v>1</v>
      </c>
      <c r="F1800" s="163" t="s">
        <v>1212</v>
      </c>
      <c r="H1800" s="162" t="s">
        <v>1</v>
      </c>
      <c r="L1800" s="159"/>
      <c r="M1800" s="164"/>
      <c r="T1800" s="165"/>
      <c r="AT1800" s="162" t="s">
        <v>184</v>
      </c>
      <c r="AU1800" s="162" t="s">
        <v>95</v>
      </c>
      <c r="AV1800" s="160" t="s">
        <v>93</v>
      </c>
      <c r="AW1800" s="160" t="s">
        <v>41</v>
      </c>
      <c r="AX1800" s="160" t="s">
        <v>85</v>
      </c>
      <c r="AY1800" s="162" t="s">
        <v>173</v>
      </c>
    </row>
    <row r="1801" spans="2:65" s="167" customFormat="1">
      <c r="B1801" s="166"/>
      <c r="D1801" s="161" t="s">
        <v>184</v>
      </c>
      <c r="E1801" s="168" t="s">
        <v>1</v>
      </c>
      <c r="F1801" s="169" t="s">
        <v>1238</v>
      </c>
      <c r="H1801" s="170">
        <v>2.4</v>
      </c>
      <c r="L1801" s="166"/>
      <c r="M1801" s="171"/>
      <c r="T1801" s="172"/>
      <c r="AT1801" s="168" t="s">
        <v>184</v>
      </c>
      <c r="AU1801" s="168" t="s">
        <v>95</v>
      </c>
      <c r="AV1801" s="167" t="s">
        <v>95</v>
      </c>
      <c r="AW1801" s="167" t="s">
        <v>41</v>
      </c>
      <c r="AX1801" s="167" t="s">
        <v>85</v>
      </c>
      <c r="AY1801" s="168" t="s">
        <v>173</v>
      </c>
    </row>
    <row r="1802" spans="2:65" s="181" customFormat="1">
      <c r="B1802" s="180"/>
      <c r="D1802" s="161" t="s">
        <v>184</v>
      </c>
      <c r="E1802" s="182" t="s">
        <v>1</v>
      </c>
      <c r="F1802" s="183" t="s">
        <v>266</v>
      </c>
      <c r="H1802" s="184">
        <v>3.15</v>
      </c>
      <c r="L1802" s="180"/>
      <c r="M1802" s="185"/>
      <c r="T1802" s="186"/>
      <c r="AT1802" s="182" t="s">
        <v>184</v>
      </c>
      <c r="AU1802" s="182" t="s">
        <v>95</v>
      </c>
      <c r="AV1802" s="181" t="s">
        <v>243</v>
      </c>
      <c r="AW1802" s="181" t="s">
        <v>41</v>
      </c>
      <c r="AX1802" s="181" t="s">
        <v>85</v>
      </c>
      <c r="AY1802" s="182" t="s">
        <v>173</v>
      </c>
    </row>
    <row r="1803" spans="2:65" s="160" customFormat="1">
      <c r="B1803" s="159"/>
      <c r="D1803" s="161" t="s">
        <v>184</v>
      </c>
      <c r="E1803" s="162" t="s">
        <v>1</v>
      </c>
      <c r="F1803" s="163" t="s">
        <v>454</v>
      </c>
      <c r="H1803" s="162" t="s">
        <v>1</v>
      </c>
      <c r="L1803" s="159"/>
      <c r="M1803" s="164"/>
      <c r="T1803" s="165"/>
      <c r="AT1803" s="162" t="s">
        <v>184</v>
      </c>
      <c r="AU1803" s="162" t="s">
        <v>95</v>
      </c>
      <c r="AV1803" s="160" t="s">
        <v>93</v>
      </c>
      <c r="AW1803" s="160" t="s">
        <v>41</v>
      </c>
      <c r="AX1803" s="160" t="s">
        <v>85</v>
      </c>
      <c r="AY1803" s="162" t="s">
        <v>173</v>
      </c>
    </row>
    <row r="1804" spans="2:65" s="167" customFormat="1">
      <c r="B1804" s="166"/>
      <c r="D1804" s="161" t="s">
        <v>184</v>
      </c>
      <c r="E1804" s="168" t="s">
        <v>1</v>
      </c>
      <c r="F1804" s="169" t="s">
        <v>1239</v>
      </c>
      <c r="H1804" s="170">
        <v>0.25800000000000001</v>
      </c>
      <c r="L1804" s="166"/>
      <c r="M1804" s="171"/>
      <c r="T1804" s="172"/>
      <c r="AT1804" s="168" t="s">
        <v>184</v>
      </c>
      <c r="AU1804" s="168" t="s">
        <v>95</v>
      </c>
      <c r="AV1804" s="167" t="s">
        <v>95</v>
      </c>
      <c r="AW1804" s="167" t="s">
        <v>41</v>
      </c>
      <c r="AX1804" s="167" t="s">
        <v>85</v>
      </c>
      <c r="AY1804" s="168" t="s">
        <v>173</v>
      </c>
    </row>
    <row r="1805" spans="2:65" s="160" customFormat="1">
      <c r="B1805" s="159"/>
      <c r="D1805" s="161" t="s">
        <v>184</v>
      </c>
      <c r="E1805" s="162" t="s">
        <v>1</v>
      </c>
      <c r="F1805" s="163" t="s">
        <v>1215</v>
      </c>
      <c r="H1805" s="162" t="s">
        <v>1</v>
      </c>
      <c r="L1805" s="159"/>
      <c r="M1805" s="164"/>
      <c r="T1805" s="165"/>
      <c r="AT1805" s="162" t="s">
        <v>184</v>
      </c>
      <c r="AU1805" s="162" t="s">
        <v>95</v>
      </c>
      <c r="AV1805" s="160" t="s">
        <v>93</v>
      </c>
      <c r="AW1805" s="160" t="s">
        <v>41</v>
      </c>
      <c r="AX1805" s="160" t="s">
        <v>85</v>
      </c>
      <c r="AY1805" s="162" t="s">
        <v>173</v>
      </c>
    </row>
    <row r="1806" spans="2:65" s="167" customFormat="1">
      <c r="B1806" s="166"/>
      <c r="D1806" s="161" t="s">
        <v>184</v>
      </c>
      <c r="E1806" s="168" t="s">
        <v>1</v>
      </c>
      <c r="F1806" s="169" t="s">
        <v>1240</v>
      </c>
      <c r="H1806" s="170">
        <v>0.12</v>
      </c>
      <c r="L1806" s="166"/>
      <c r="M1806" s="171"/>
      <c r="T1806" s="172"/>
      <c r="AT1806" s="168" t="s">
        <v>184</v>
      </c>
      <c r="AU1806" s="168" t="s">
        <v>95</v>
      </c>
      <c r="AV1806" s="167" t="s">
        <v>95</v>
      </c>
      <c r="AW1806" s="167" t="s">
        <v>41</v>
      </c>
      <c r="AX1806" s="167" t="s">
        <v>85</v>
      </c>
      <c r="AY1806" s="168" t="s">
        <v>173</v>
      </c>
    </row>
    <row r="1807" spans="2:65" s="160" customFormat="1">
      <c r="B1807" s="159"/>
      <c r="D1807" s="161" t="s">
        <v>184</v>
      </c>
      <c r="E1807" s="162" t="s">
        <v>1</v>
      </c>
      <c r="F1807" s="163" t="s">
        <v>1217</v>
      </c>
      <c r="H1807" s="162" t="s">
        <v>1</v>
      </c>
      <c r="L1807" s="159"/>
      <c r="M1807" s="164"/>
      <c r="T1807" s="165"/>
      <c r="AT1807" s="162" t="s">
        <v>184</v>
      </c>
      <c r="AU1807" s="162" t="s">
        <v>95</v>
      </c>
      <c r="AV1807" s="160" t="s">
        <v>93</v>
      </c>
      <c r="AW1807" s="160" t="s">
        <v>41</v>
      </c>
      <c r="AX1807" s="160" t="s">
        <v>85</v>
      </c>
      <c r="AY1807" s="162" t="s">
        <v>173</v>
      </c>
    </row>
    <row r="1808" spans="2:65" s="167" customFormat="1">
      <c r="B1808" s="166"/>
      <c r="D1808" s="161" t="s">
        <v>184</v>
      </c>
      <c r="E1808" s="168" t="s">
        <v>1</v>
      </c>
      <c r="F1808" s="169" t="s">
        <v>1241</v>
      </c>
      <c r="H1808" s="170">
        <v>3.3000000000000002E-2</v>
      </c>
      <c r="L1808" s="166"/>
      <c r="M1808" s="171"/>
      <c r="T1808" s="172"/>
      <c r="AT1808" s="168" t="s">
        <v>184</v>
      </c>
      <c r="AU1808" s="168" t="s">
        <v>95</v>
      </c>
      <c r="AV1808" s="167" t="s">
        <v>95</v>
      </c>
      <c r="AW1808" s="167" t="s">
        <v>41</v>
      </c>
      <c r="AX1808" s="167" t="s">
        <v>85</v>
      </c>
      <c r="AY1808" s="168" t="s">
        <v>173</v>
      </c>
    </row>
    <row r="1809" spans="2:65" s="160" customFormat="1">
      <c r="B1809" s="159"/>
      <c r="D1809" s="161" t="s">
        <v>184</v>
      </c>
      <c r="E1809" s="162" t="s">
        <v>1</v>
      </c>
      <c r="F1809" s="163" t="s">
        <v>441</v>
      </c>
      <c r="H1809" s="162" t="s">
        <v>1</v>
      </c>
      <c r="L1809" s="159"/>
      <c r="M1809" s="164"/>
      <c r="T1809" s="165"/>
      <c r="AT1809" s="162" t="s">
        <v>184</v>
      </c>
      <c r="AU1809" s="162" t="s">
        <v>95</v>
      </c>
      <c r="AV1809" s="160" t="s">
        <v>93</v>
      </c>
      <c r="AW1809" s="160" t="s">
        <v>41</v>
      </c>
      <c r="AX1809" s="160" t="s">
        <v>85</v>
      </c>
      <c r="AY1809" s="162" t="s">
        <v>173</v>
      </c>
    </row>
    <row r="1810" spans="2:65" s="167" customFormat="1">
      <c r="B1810" s="166"/>
      <c r="D1810" s="161" t="s">
        <v>184</v>
      </c>
      <c r="E1810" s="168" t="s">
        <v>1</v>
      </c>
      <c r="F1810" s="169" t="s">
        <v>1242</v>
      </c>
      <c r="H1810" s="170">
        <v>0.17499999999999999</v>
      </c>
      <c r="L1810" s="166"/>
      <c r="M1810" s="171"/>
      <c r="T1810" s="172"/>
      <c r="AT1810" s="168" t="s">
        <v>184</v>
      </c>
      <c r="AU1810" s="168" t="s">
        <v>95</v>
      </c>
      <c r="AV1810" s="167" t="s">
        <v>95</v>
      </c>
      <c r="AW1810" s="167" t="s">
        <v>41</v>
      </c>
      <c r="AX1810" s="167" t="s">
        <v>85</v>
      </c>
      <c r="AY1810" s="168" t="s">
        <v>173</v>
      </c>
    </row>
    <row r="1811" spans="2:65" s="160" customFormat="1">
      <c r="B1811" s="159"/>
      <c r="D1811" s="161" t="s">
        <v>184</v>
      </c>
      <c r="E1811" s="162" t="s">
        <v>1</v>
      </c>
      <c r="F1811" s="163" t="s">
        <v>1220</v>
      </c>
      <c r="H1811" s="162" t="s">
        <v>1</v>
      </c>
      <c r="L1811" s="159"/>
      <c r="M1811" s="164"/>
      <c r="T1811" s="165"/>
      <c r="AT1811" s="162" t="s">
        <v>184</v>
      </c>
      <c r="AU1811" s="162" t="s">
        <v>95</v>
      </c>
      <c r="AV1811" s="160" t="s">
        <v>93</v>
      </c>
      <c r="AW1811" s="160" t="s">
        <v>41</v>
      </c>
      <c r="AX1811" s="160" t="s">
        <v>85</v>
      </c>
      <c r="AY1811" s="162" t="s">
        <v>173</v>
      </c>
    </row>
    <row r="1812" spans="2:65" s="167" customFormat="1">
      <c r="B1812" s="166"/>
      <c r="D1812" s="161" t="s">
        <v>184</v>
      </c>
      <c r="E1812" s="168" t="s">
        <v>1</v>
      </c>
      <c r="F1812" s="169" t="s">
        <v>1243</v>
      </c>
      <c r="H1812" s="170">
        <v>0.75600000000000001</v>
      </c>
      <c r="L1812" s="166"/>
      <c r="M1812" s="171"/>
      <c r="T1812" s="172"/>
      <c r="AT1812" s="168" t="s">
        <v>184</v>
      </c>
      <c r="AU1812" s="168" t="s">
        <v>95</v>
      </c>
      <c r="AV1812" s="167" t="s">
        <v>95</v>
      </c>
      <c r="AW1812" s="167" t="s">
        <v>41</v>
      </c>
      <c r="AX1812" s="167" t="s">
        <v>85</v>
      </c>
      <c r="AY1812" s="168" t="s">
        <v>173</v>
      </c>
    </row>
    <row r="1813" spans="2:65" s="160" customFormat="1">
      <c r="B1813" s="159"/>
      <c r="D1813" s="161" t="s">
        <v>184</v>
      </c>
      <c r="E1813" s="162" t="s">
        <v>1</v>
      </c>
      <c r="F1813" s="163" t="s">
        <v>447</v>
      </c>
      <c r="H1813" s="162" t="s">
        <v>1</v>
      </c>
      <c r="L1813" s="159"/>
      <c r="M1813" s="164"/>
      <c r="T1813" s="165"/>
      <c r="AT1813" s="162" t="s">
        <v>184</v>
      </c>
      <c r="AU1813" s="162" t="s">
        <v>95</v>
      </c>
      <c r="AV1813" s="160" t="s">
        <v>93</v>
      </c>
      <c r="AW1813" s="160" t="s">
        <v>41</v>
      </c>
      <c r="AX1813" s="160" t="s">
        <v>85</v>
      </c>
      <c r="AY1813" s="162" t="s">
        <v>173</v>
      </c>
    </row>
    <row r="1814" spans="2:65" s="167" customFormat="1">
      <c r="B1814" s="166"/>
      <c r="D1814" s="161" t="s">
        <v>184</v>
      </c>
      <c r="E1814" s="168" t="s">
        <v>1</v>
      </c>
      <c r="F1814" s="169" t="s">
        <v>1244</v>
      </c>
      <c r="H1814" s="170">
        <v>9.6000000000000002E-2</v>
      </c>
      <c r="L1814" s="166"/>
      <c r="M1814" s="171"/>
      <c r="T1814" s="172"/>
      <c r="AT1814" s="168" t="s">
        <v>184</v>
      </c>
      <c r="AU1814" s="168" t="s">
        <v>95</v>
      </c>
      <c r="AV1814" s="167" t="s">
        <v>95</v>
      </c>
      <c r="AW1814" s="167" t="s">
        <v>41</v>
      </c>
      <c r="AX1814" s="167" t="s">
        <v>85</v>
      </c>
      <c r="AY1814" s="168" t="s">
        <v>173</v>
      </c>
    </row>
    <row r="1815" spans="2:65" s="181" customFormat="1">
      <c r="B1815" s="180"/>
      <c r="D1815" s="161" t="s">
        <v>184</v>
      </c>
      <c r="E1815" s="182" t="s">
        <v>1</v>
      </c>
      <c r="F1815" s="183" t="s">
        <v>266</v>
      </c>
      <c r="H1815" s="184">
        <v>1.4379999999999999</v>
      </c>
      <c r="L1815" s="180"/>
      <c r="M1815" s="185"/>
      <c r="T1815" s="186"/>
      <c r="AT1815" s="182" t="s">
        <v>184</v>
      </c>
      <c r="AU1815" s="182" t="s">
        <v>95</v>
      </c>
      <c r="AV1815" s="181" t="s">
        <v>243</v>
      </c>
      <c r="AW1815" s="181" t="s">
        <v>41</v>
      </c>
      <c r="AX1815" s="181" t="s">
        <v>85</v>
      </c>
      <c r="AY1815" s="182" t="s">
        <v>173</v>
      </c>
    </row>
    <row r="1816" spans="2:65" s="174" customFormat="1">
      <c r="B1816" s="173"/>
      <c r="D1816" s="161" t="s">
        <v>184</v>
      </c>
      <c r="E1816" s="175" t="s">
        <v>1</v>
      </c>
      <c r="F1816" s="176" t="s">
        <v>232</v>
      </c>
      <c r="H1816" s="177">
        <v>4.5880000000000001</v>
      </c>
      <c r="L1816" s="173"/>
      <c r="M1816" s="178"/>
      <c r="T1816" s="179"/>
      <c r="AT1816" s="175" t="s">
        <v>184</v>
      </c>
      <c r="AU1816" s="175" t="s">
        <v>95</v>
      </c>
      <c r="AV1816" s="174" t="s">
        <v>180</v>
      </c>
      <c r="AW1816" s="174" t="s">
        <v>41</v>
      </c>
      <c r="AX1816" s="174" t="s">
        <v>93</v>
      </c>
      <c r="AY1816" s="175" t="s">
        <v>173</v>
      </c>
    </row>
    <row r="1817" spans="2:65" s="35" customFormat="1" ht="16.5" customHeight="1">
      <c r="B1817" s="34"/>
      <c r="C1817" s="144" t="s">
        <v>1245</v>
      </c>
      <c r="D1817" s="144" t="s">
        <v>175</v>
      </c>
      <c r="E1817" s="145" t="s">
        <v>1246</v>
      </c>
      <c r="F1817" s="146" t="s">
        <v>1247</v>
      </c>
      <c r="G1817" s="147" t="s">
        <v>270</v>
      </c>
      <c r="H1817" s="148">
        <v>4.5880000000000001</v>
      </c>
      <c r="I1817" s="3"/>
      <c r="J1817" s="149">
        <f>ROUND(I1817*H1817,2)</f>
        <v>0</v>
      </c>
      <c r="K1817" s="146" t="s">
        <v>1</v>
      </c>
      <c r="L1817" s="34"/>
      <c r="M1817" s="150" t="s">
        <v>1</v>
      </c>
      <c r="N1817" s="151" t="s">
        <v>50</v>
      </c>
      <c r="P1817" s="152">
        <f>O1817*H1817</f>
        <v>0</v>
      </c>
      <c r="Q1817" s="152">
        <v>0</v>
      </c>
      <c r="R1817" s="152">
        <f>Q1817*H1817</f>
        <v>0</v>
      </c>
      <c r="S1817" s="152">
        <v>0</v>
      </c>
      <c r="T1817" s="153">
        <f>S1817*H1817</f>
        <v>0</v>
      </c>
      <c r="AR1817" s="154" t="s">
        <v>180</v>
      </c>
      <c r="AT1817" s="154" t="s">
        <v>175</v>
      </c>
      <c r="AU1817" s="154" t="s">
        <v>95</v>
      </c>
      <c r="AY1817" s="20" t="s">
        <v>173</v>
      </c>
      <c r="BE1817" s="155">
        <f>IF(N1817="základní",J1817,0)</f>
        <v>0</v>
      </c>
      <c r="BF1817" s="155">
        <f>IF(N1817="snížená",J1817,0)</f>
        <v>0</v>
      </c>
      <c r="BG1817" s="155">
        <f>IF(N1817="zákl. přenesená",J1817,0)</f>
        <v>0</v>
      </c>
      <c r="BH1817" s="155">
        <f>IF(N1817="sníž. přenesená",J1817,0)</f>
        <v>0</v>
      </c>
      <c r="BI1817" s="155">
        <f>IF(N1817="nulová",J1817,0)</f>
        <v>0</v>
      </c>
      <c r="BJ1817" s="20" t="s">
        <v>93</v>
      </c>
      <c r="BK1817" s="155">
        <f>ROUND(I1817*H1817,2)</f>
        <v>0</v>
      </c>
      <c r="BL1817" s="20" t="s">
        <v>180</v>
      </c>
      <c r="BM1817" s="154" t="s">
        <v>1248</v>
      </c>
    </row>
    <row r="1818" spans="2:65" s="160" customFormat="1">
      <c r="B1818" s="159"/>
      <c r="D1818" s="161" t="s">
        <v>184</v>
      </c>
      <c r="E1818" s="162" t="s">
        <v>1</v>
      </c>
      <c r="F1818" s="163" t="s">
        <v>499</v>
      </c>
      <c r="H1818" s="162" t="s">
        <v>1</v>
      </c>
      <c r="L1818" s="159"/>
      <c r="M1818" s="164"/>
      <c r="T1818" s="165"/>
      <c r="AT1818" s="162" t="s">
        <v>184</v>
      </c>
      <c r="AU1818" s="162" t="s">
        <v>95</v>
      </c>
      <c r="AV1818" s="160" t="s">
        <v>93</v>
      </c>
      <c r="AW1818" s="160" t="s">
        <v>41</v>
      </c>
      <c r="AX1818" s="160" t="s">
        <v>85</v>
      </c>
      <c r="AY1818" s="162" t="s">
        <v>173</v>
      </c>
    </row>
    <row r="1819" spans="2:65" s="160" customFormat="1">
      <c r="B1819" s="159"/>
      <c r="D1819" s="161" t="s">
        <v>184</v>
      </c>
      <c r="E1819" s="162" t="s">
        <v>1</v>
      </c>
      <c r="F1819" s="163" t="s">
        <v>500</v>
      </c>
      <c r="H1819" s="162" t="s">
        <v>1</v>
      </c>
      <c r="L1819" s="159"/>
      <c r="M1819" s="164"/>
      <c r="T1819" s="165"/>
      <c r="AT1819" s="162" t="s">
        <v>184</v>
      </c>
      <c r="AU1819" s="162" t="s">
        <v>95</v>
      </c>
      <c r="AV1819" s="160" t="s">
        <v>93</v>
      </c>
      <c r="AW1819" s="160" t="s">
        <v>41</v>
      </c>
      <c r="AX1819" s="160" t="s">
        <v>85</v>
      </c>
      <c r="AY1819" s="162" t="s">
        <v>173</v>
      </c>
    </row>
    <row r="1820" spans="2:65" s="167" customFormat="1">
      <c r="B1820" s="166"/>
      <c r="D1820" s="161" t="s">
        <v>184</v>
      </c>
      <c r="E1820" s="168" t="s">
        <v>1</v>
      </c>
      <c r="F1820" s="169" t="s">
        <v>1237</v>
      </c>
      <c r="H1820" s="170">
        <v>0.75</v>
      </c>
      <c r="L1820" s="166"/>
      <c r="M1820" s="171"/>
      <c r="T1820" s="172"/>
      <c r="AT1820" s="168" t="s">
        <v>184</v>
      </c>
      <c r="AU1820" s="168" t="s">
        <v>95</v>
      </c>
      <c r="AV1820" s="167" t="s">
        <v>95</v>
      </c>
      <c r="AW1820" s="167" t="s">
        <v>41</v>
      </c>
      <c r="AX1820" s="167" t="s">
        <v>85</v>
      </c>
      <c r="AY1820" s="168" t="s">
        <v>173</v>
      </c>
    </row>
    <row r="1821" spans="2:65" s="160" customFormat="1">
      <c r="B1821" s="159"/>
      <c r="D1821" s="161" t="s">
        <v>184</v>
      </c>
      <c r="E1821" s="162" t="s">
        <v>1</v>
      </c>
      <c r="F1821" s="163" t="s">
        <v>1212</v>
      </c>
      <c r="H1821" s="162" t="s">
        <v>1</v>
      </c>
      <c r="L1821" s="159"/>
      <c r="M1821" s="164"/>
      <c r="T1821" s="165"/>
      <c r="AT1821" s="162" t="s">
        <v>184</v>
      </c>
      <c r="AU1821" s="162" t="s">
        <v>95</v>
      </c>
      <c r="AV1821" s="160" t="s">
        <v>93</v>
      </c>
      <c r="AW1821" s="160" t="s">
        <v>41</v>
      </c>
      <c r="AX1821" s="160" t="s">
        <v>85</v>
      </c>
      <c r="AY1821" s="162" t="s">
        <v>173</v>
      </c>
    </row>
    <row r="1822" spans="2:65" s="167" customFormat="1">
      <c r="B1822" s="166"/>
      <c r="D1822" s="161" t="s">
        <v>184</v>
      </c>
      <c r="E1822" s="168" t="s">
        <v>1</v>
      </c>
      <c r="F1822" s="169" t="s">
        <v>1238</v>
      </c>
      <c r="H1822" s="170">
        <v>2.4</v>
      </c>
      <c r="L1822" s="166"/>
      <c r="M1822" s="171"/>
      <c r="T1822" s="172"/>
      <c r="AT1822" s="168" t="s">
        <v>184</v>
      </c>
      <c r="AU1822" s="168" t="s">
        <v>95</v>
      </c>
      <c r="AV1822" s="167" t="s">
        <v>95</v>
      </c>
      <c r="AW1822" s="167" t="s">
        <v>41</v>
      </c>
      <c r="AX1822" s="167" t="s">
        <v>85</v>
      </c>
      <c r="AY1822" s="168" t="s">
        <v>173</v>
      </c>
    </row>
    <row r="1823" spans="2:65" s="181" customFormat="1">
      <c r="B1823" s="180"/>
      <c r="D1823" s="161" t="s">
        <v>184</v>
      </c>
      <c r="E1823" s="182" t="s">
        <v>1</v>
      </c>
      <c r="F1823" s="183" t="s">
        <v>266</v>
      </c>
      <c r="H1823" s="184">
        <v>3.15</v>
      </c>
      <c r="L1823" s="180"/>
      <c r="M1823" s="185"/>
      <c r="T1823" s="186"/>
      <c r="AT1823" s="182" t="s">
        <v>184</v>
      </c>
      <c r="AU1823" s="182" t="s">
        <v>95</v>
      </c>
      <c r="AV1823" s="181" t="s">
        <v>243</v>
      </c>
      <c r="AW1823" s="181" t="s">
        <v>41</v>
      </c>
      <c r="AX1823" s="181" t="s">
        <v>85</v>
      </c>
      <c r="AY1823" s="182" t="s">
        <v>173</v>
      </c>
    </row>
    <row r="1824" spans="2:65" s="160" customFormat="1">
      <c r="B1824" s="159"/>
      <c r="D1824" s="161" t="s">
        <v>184</v>
      </c>
      <c r="E1824" s="162" t="s">
        <v>1</v>
      </c>
      <c r="F1824" s="163" t="s">
        <v>454</v>
      </c>
      <c r="H1824" s="162" t="s">
        <v>1</v>
      </c>
      <c r="L1824" s="159"/>
      <c r="M1824" s="164"/>
      <c r="T1824" s="165"/>
      <c r="AT1824" s="162" t="s">
        <v>184</v>
      </c>
      <c r="AU1824" s="162" t="s">
        <v>95</v>
      </c>
      <c r="AV1824" s="160" t="s">
        <v>93</v>
      </c>
      <c r="AW1824" s="160" t="s">
        <v>41</v>
      </c>
      <c r="AX1824" s="160" t="s">
        <v>85</v>
      </c>
      <c r="AY1824" s="162" t="s">
        <v>173</v>
      </c>
    </row>
    <row r="1825" spans="2:65" s="167" customFormat="1">
      <c r="B1825" s="166"/>
      <c r="D1825" s="161" t="s">
        <v>184</v>
      </c>
      <c r="E1825" s="168" t="s">
        <v>1</v>
      </c>
      <c r="F1825" s="169" t="s">
        <v>1239</v>
      </c>
      <c r="H1825" s="170">
        <v>0.25800000000000001</v>
      </c>
      <c r="L1825" s="166"/>
      <c r="M1825" s="171"/>
      <c r="T1825" s="172"/>
      <c r="AT1825" s="168" t="s">
        <v>184</v>
      </c>
      <c r="AU1825" s="168" t="s">
        <v>95</v>
      </c>
      <c r="AV1825" s="167" t="s">
        <v>95</v>
      </c>
      <c r="AW1825" s="167" t="s">
        <v>41</v>
      </c>
      <c r="AX1825" s="167" t="s">
        <v>85</v>
      </c>
      <c r="AY1825" s="168" t="s">
        <v>173</v>
      </c>
    </row>
    <row r="1826" spans="2:65" s="160" customFormat="1">
      <c r="B1826" s="159"/>
      <c r="D1826" s="161" t="s">
        <v>184</v>
      </c>
      <c r="E1826" s="162" t="s">
        <v>1</v>
      </c>
      <c r="F1826" s="163" t="s">
        <v>1215</v>
      </c>
      <c r="H1826" s="162" t="s">
        <v>1</v>
      </c>
      <c r="L1826" s="159"/>
      <c r="M1826" s="164"/>
      <c r="T1826" s="165"/>
      <c r="AT1826" s="162" t="s">
        <v>184</v>
      </c>
      <c r="AU1826" s="162" t="s">
        <v>95</v>
      </c>
      <c r="AV1826" s="160" t="s">
        <v>93</v>
      </c>
      <c r="AW1826" s="160" t="s">
        <v>41</v>
      </c>
      <c r="AX1826" s="160" t="s">
        <v>85</v>
      </c>
      <c r="AY1826" s="162" t="s">
        <v>173</v>
      </c>
    </row>
    <row r="1827" spans="2:65" s="167" customFormat="1">
      <c r="B1827" s="166"/>
      <c r="D1827" s="161" t="s">
        <v>184</v>
      </c>
      <c r="E1827" s="168" t="s">
        <v>1</v>
      </c>
      <c r="F1827" s="169" t="s">
        <v>1240</v>
      </c>
      <c r="H1827" s="170">
        <v>0.12</v>
      </c>
      <c r="L1827" s="166"/>
      <c r="M1827" s="171"/>
      <c r="T1827" s="172"/>
      <c r="AT1827" s="168" t="s">
        <v>184</v>
      </c>
      <c r="AU1827" s="168" t="s">
        <v>95</v>
      </c>
      <c r="AV1827" s="167" t="s">
        <v>95</v>
      </c>
      <c r="AW1827" s="167" t="s">
        <v>41</v>
      </c>
      <c r="AX1827" s="167" t="s">
        <v>85</v>
      </c>
      <c r="AY1827" s="168" t="s">
        <v>173</v>
      </c>
    </row>
    <row r="1828" spans="2:65" s="160" customFormat="1">
      <c r="B1828" s="159"/>
      <c r="D1828" s="161" t="s">
        <v>184</v>
      </c>
      <c r="E1828" s="162" t="s">
        <v>1</v>
      </c>
      <c r="F1828" s="163" t="s">
        <v>1217</v>
      </c>
      <c r="H1828" s="162" t="s">
        <v>1</v>
      </c>
      <c r="L1828" s="159"/>
      <c r="M1828" s="164"/>
      <c r="T1828" s="165"/>
      <c r="AT1828" s="162" t="s">
        <v>184</v>
      </c>
      <c r="AU1828" s="162" t="s">
        <v>95</v>
      </c>
      <c r="AV1828" s="160" t="s">
        <v>93</v>
      </c>
      <c r="AW1828" s="160" t="s">
        <v>41</v>
      </c>
      <c r="AX1828" s="160" t="s">
        <v>85</v>
      </c>
      <c r="AY1828" s="162" t="s">
        <v>173</v>
      </c>
    </row>
    <row r="1829" spans="2:65" s="167" customFormat="1">
      <c r="B1829" s="166"/>
      <c r="D1829" s="161" t="s">
        <v>184</v>
      </c>
      <c r="E1829" s="168" t="s">
        <v>1</v>
      </c>
      <c r="F1829" s="169" t="s">
        <v>1241</v>
      </c>
      <c r="H1829" s="170">
        <v>3.3000000000000002E-2</v>
      </c>
      <c r="L1829" s="166"/>
      <c r="M1829" s="171"/>
      <c r="T1829" s="172"/>
      <c r="AT1829" s="168" t="s">
        <v>184</v>
      </c>
      <c r="AU1829" s="168" t="s">
        <v>95</v>
      </c>
      <c r="AV1829" s="167" t="s">
        <v>95</v>
      </c>
      <c r="AW1829" s="167" t="s">
        <v>41</v>
      </c>
      <c r="AX1829" s="167" t="s">
        <v>85</v>
      </c>
      <c r="AY1829" s="168" t="s">
        <v>173</v>
      </c>
    </row>
    <row r="1830" spans="2:65" s="160" customFormat="1">
      <c r="B1830" s="159"/>
      <c r="D1830" s="161" t="s">
        <v>184</v>
      </c>
      <c r="E1830" s="162" t="s">
        <v>1</v>
      </c>
      <c r="F1830" s="163" t="s">
        <v>441</v>
      </c>
      <c r="H1830" s="162" t="s">
        <v>1</v>
      </c>
      <c r="L1830" s="159"/>
      <c r="M1830" s="164"/>
      <c r="T1830" s="165"/>
      <c r="AT1830" s="162" t="s">
        <v>184</v>
      </c>
      <c r="AU1830" s="162" t="s">
        <v>95</v>
      </c>
      <c r="AV1830" s="160" t="s">
        <v>93</v>
      </c>
      <c r="AW1830" s="160" t="s">
        <v>41</v>
      </c>
      <c r="AX1830" s="160" t="s">
        <v>85</v>
      </c>
      <c r="AY1830" s="162" t="s">
        <v>173</v>
      </c>
    </row>
    <row r="1831" spans="2:65" s="167" customFormat="1">
      <c r="B1831" s="166"/>
      <c r="D1831" s="161" t="s">
        <v>184</v>
      </c>
      <c r="E1831" s="168" t="s">
        <v>1</v>
      </c>
      <c r="F1831" s="169" t="s">
        <v>1242</v>
      </c>
      <c r="H1831" s="170">
        <v>0.17499999999999999</v>
      </c>
      <c r="L1831" s="166"/>
      <c r="M1831" s="171"/>
      <c r="T1831" s="172"/>
      <c r="AT1831" s="168" t="s">
        <v>184</v>
      </c>
      <c r="AU1831" s="168" t="s">
        <v>95</v>
      </c>
      <c r="AV1831" s="167" t="s">
        <v>95</v>
      </c>
      <c r="AW1831" s="167" t="s">
        <v>41</v>
      </c>
      <c r="AX1831" s="167" t="s">
        <v>85</v>
      </c>
      <c r="AY1831" s="168" t="s">
        <v>173</v>
      </c>
    </row>
    <row r="1832" spans="2:65" s="160" customFormat="1">
      <c r="B1832" s="159"/>
      <c r="D1832" s="161" t="s">
        <v>184</v>
      </c>
      <c r="E1832" s="162" t="s">
        <v>1</v>
      </c>
      <c r="F1832" s="163" t="s">
        <v>1220</v>
      </c>
      <c r="H1832" s="162" t="s">
        <v>1</v>
      </c>
      <c r="L1832" s="159"/>
      <c r="M1832" s="164"/>
      <c r="T1832" s="165"/>
      <c r="AT1832" s="162" t="s">
        <v>184</v>
      </c>
      <c r="AU1832" s="162" t="s">
        <v>95</v>
      </c>
      <c r="AV1832" s="160" t="s">
        <v>93</v>
      </c>
      <c r="AW1832" s="160" t="s">
        <v>41</v>
      </c>
      <c r="AX1832" s="160" t="s">
        <v>85</v>
      </c>
      <c r="AY1832" s="162" t="s">
        <v>173</v>
      </c>
    </row>
    <row r="1833" spans="2:65" s="167" customFormat="1">
      <c r="B1833" s="166"/>
      <c r="D1833" s="161" t="s">
        <v>184</v>
      </c>
      <c r="E1833" s="168" t="s">
        <v>1</v>
      </c>
      <c r="F1833" s="169" t="s">
        <v>1243</v>
      </c>
      <c r="H1833" s="170">
        <v>0.75600000000000001</v>
      </c>
      <c r="L1833" s="166"/>
      <c r="M1833" s="171"/>
      <c r="T1833" s="172"/>
      <c r="AT1833" s="168" t="s">
        <v>184</v>
      </c>
      <c r="AU1833" s="168" t="s">
        <v>95</v>
      </c>
      <c r="AV1833" s="167" t="s">
        <v>95</v>
      </c>
      <c r="AW1833" s="167" t="s">
        <v>41</v>
      </c>
      <c r="AX1833" s="167" t="s">
        <v>85</v>
      </c>
      <c r="AY1833" s="168" t="s">
        <v>173</v>
      </c>
    </row>
    <row r="1834" spans="2:65" s="160" customFormat="1">
      <c r="B1834" s="159"/>
      <c r="D1834" s="161" t="s">
        <v>184</v>
      </c>
      <c r="E1834" s="162" t="s">
        <v>1</v>
      </c>
      <c r="F1834" s="163" t="s">
        <v>447</v>
      </c>
      <c r="H1834" s="162" t="s">
        <v>1</v>
      </c>
      <c r="L1834" s="159"/>
      <c r="M1834" s="164"/>
      <c r="T1834" s="165"/>
      <c r="AT1834" s="162" t="s">
        <v>184</v>
      </c>
      <c r="AU1834" s="162" t="s">
        <v>95</v>
      </c>
      <c r="AV1834" s="160" t="s">
        <v>93</v>
      </c>
      <c r="AW1834" s="160" t="s">
        <v>41</v>
      </c>
      <c r="AX1834" s="160" t="s">
        <v>85</v>
      </c>
      <c r="AY1834" s="162" t="s">
        <v>173</v>
      </c>
    </row>
    <row r="1835" spans="2:65" s="167" customFormat="1">
      <c r="B1835" s="166"/>
      <c r="D1835" s="161" t="s">
        <v>184</v>
      </c>
      <c r="E1835" s="168" t="s">
        <v>1</v>
      </c>
      <c r="F1835" s="169" t="s">
        <v>1244</v>
      </c>
      <c r="H1835" s="170">
        <v>9.6000000000000002E-2</v>
      </c>
      <c r="L1835" s="166"/>
      <c r="M1835" s="171"/>
      <c r="T1835" s="172"/>
      <c r="AT1835" s="168" t="s">
        <v>184</v>
      </c>
      <c r="AU1835" s="168" t="s">
        <v>95</v>
      </c>
      <c r="AV1835" s="167" t="s">
        <v>95</v>
      </c>
      <c r="AW1835" s="167" t="s">
        <v>41</v>
      </c>
      <c r="AX1835" s="167" t="s">
        <v>85</v>
      </c>
      <c r="AY1835" s="168" t="s">
        <v>173</v>
      </c>
    </row>
    <row r="1836" spans="2:65" s="181" customFormat="1">
      <c r="B1836" s="180"/>
      <c r="D1836" s="161" t="s">
        <v>184</v>
      </c>
      <c r="E1836" s="182" t="s">
        <v>1</v>
      </c>
      <c r="F1836" s="183" t="s">
        <v>266</v>
      </c>
      <c r="H1836" s="184">
        <v>1.4379999999999999</v>
      </c>
      <c r="L1836" s="180"/>
      <c r="M1836" s="185"/>
      <c r="T1836" s="186"/>
      <c r="AT1836" s="182" t="s">
        <v>184</v>
      </c>
      <c r="AU1836" s="182" t="s">
        <v>95</v>
      </c>
      <c r="AV1836" s="181" t="s">
        <v>243</v>
      </c>
      <c r="AW1836" s="181" t="s">
        <v>41</v>
      </c>
      <c r="AX1836" s="181" t="s">
        <v>85</v>
      </c>
      <c r="AY1836" s="182" t="s">
        <v>173</v>
      </c>
    </row>
    <row r="1837" spans="2:65" s="174" customFormat="1">
      <c r="B1837" s="173"/>
      <c r="D1837" s="161" t="s">
        <v>184</v>
      </c>
      <c r="E1837" s="175" t="s">
        <v>1</v>
      </c>
      <c r="F1837" s="176" t="s">
        <v>232</v>
      </c>
      <c r="H1837" s="177">
        <v>4.5880000000000001</v>
      </c>
      <c r="L1837" s="173"/>
      <c r="M1837" s="178"/>
      <c r="T1837" s="179"/>
      <c r="AT1837" s="175" t="s">
        <v>184</v>
      </c>
      <c r="AU1837" s="175" t="s">
        <v>95</v>
      </c>
      <c r="AV1837" s="174" t="s">
        <v>180</v>
      </c>
      <c r="AW1837" s="174" t="s">
        <v>41</v>
      </c>
      <c r="AX1837" s="174" t="s">
        <v>93</v>
      </c>
      <c r="AY1837" s="175" t="s">
        <v>173</v>
      </c>
    </row>
    <row r="1838" spans="2:65" s="35" customFormat="1" ht="21.75" customHeight="1">
      <c r="B1838" s="34"/>
      <c r="C1838" s="144" t="s">
        <v>1249</v>
      </c>
      <c r="D1838" s="144" t="s">
        <v>175</v>
      </c>
      <c r="E1838" s="145" t="s">
        <v>1250</v>
      </c>
      <c r="F1838" s="146" t="s">
        <v>1251</v>
      </c>
      <c r="G1838" s="147" t="s">
        <v>322</v>
      </c>
      <c r="H1838" s="148">
        <v>1.232</v>
      </c>
      <c r="I1838" s="3"/>
      <c r="J1838" s="149">
        <f>ROUND(I1838*H1838,2)</f>
        <v>0</v>
      </c>
      <c r="K1838" s="146" t="s">
        <v>179</v>
      </c>
      <c r="L1838" s="34"/>
      <c r="M1838" s="150" t="s">
        <v>1</v>
      </c>
      <c r="N1838" s="151" t="s">
        <v>50</v>
      </c>
      <c r="P1838" s="152">
        <f>O1838*H1838</f>
        <v>0</v>
      </c>
      <c r="Q1838" s="152">
        <v>1.06277</v>
      </c>
      <c r="R1838" s="152">
        <f>Q1838*H1838</f>
        <v>1.30933264</v>
      </c>
      <c r="S1838" s="152">
        <v>0</v>
      </c>
      <c r="T1838" s="153">
        <f>S1838*H1838</f>
        <v>0</v>
      </c>
      <c r="AR1838" s="154" t="s">
        <v>180</v>
      </c>
      <c r="AT1838" s="154" t="s">
        <v>175</v>
      </c>
      <c r="AU1838" s="154" t="s">
        <v>95</v>
      </c>
      <c r="AY1838" s="20" t="s">
        <v>173</v>
      </c>
      <c r="BE1838" s="155">
        <f>IF(N1838="základní",J1838,0)</f>
        <v>0</v>
      </c>
      <c r="BF1838" s="155">
        <f>IF(N1838="snížená",J1838,0)</f>
        <v>0</v>
      </c>
      <c r="BG1838" s="155">
        <f>IF(N1838="zákl. přenesená",J1838,0)</f>
        <v>0</v>
      </c>
      <c r="BH1838" s="155">
        <f>IF(N1838="sníž. přenesená",J1838,0)</f>
        <v>0</v>
      </c>
      <c r="BI1838" s="155">
        <f>IF(N1838="nulová",J1838,0)</f>
        <v>0</v>
      </c>
      <c r="BJ1838" s="20" t="s">
        <v>93</v>
      </c>
      <c r="BK1838" s="155">
        <f>ROUND(I1838*H1838,2)</f>
        <v>0</v>
      </c>
      <c r="BL1838" s="20" t="s">
        <v>180</v>
      </c>
      <c r="BM1838" s="154" t="s">
        <v>1252</v>
      </c>
    </row>
    <row r="1839" spans="2:65" s="35" customFormat="1">
      <c r="B1839" s="34"/>
      <c r="D1839" s="156" t="s">
        <v>182</v>
      </c>
      <c r="F1839" s="157" t="s">
        <v>1253</v>
      </c>
      <c r="L1839" s="34"/>
      <c r="M1839" s="158"/>
      <c r="T1839" s="62"/>
      <c r="AT1839" s="20" t="s">
        <v>182</v>
      </c>
      <c r="AU1839" s="20" t="s">
        <v>95</v>
      </c>
    </row>
    <row r="1840" spans="2:65" s="35" customFormat="1" ht="19.5">
      <c r="B1840" s="34"/>
      <c r="D1840" s="161" t="s">
        <v>371</v>
      </c>
      <c r="F1840" s="187" t="s">
        <v>372</v>
      </c>
      <c r="L1840" s="34"/>
      <c r="M1840" s="158"/>
      <c r="T1840" s="62"/>
      <c r="AT1840" s="20" t="s">
        <v>371</v>
      </c>
      <c r="AU1840" s="20" t="s">
        <v>95</v>
      </c>
    </row>
    <row r="1841" spans="2:51" s="160" customFormat="1">
      <c r="B1841" s="159"/>
      <c r="D1841" s="161" t="s">
        <v>184</v>
      </c>
      <c r="E1841" s="162" t="s">
        <v>1</v>
      </c>
      <c r="F1841" s="163" t="s">
        <v>273</v>
      </c>
      <c r="H1841" s="162" t="s">
        <v>1</v>
      </c>
      <c r="L1841" s="159"/>
      <c r="M1841" s="164"/>
      <c r="T1841" s="165"/>
      <c r="AT1841" s="162" t="s">
        <v>184</v>
      </c>
      <c r="AU1841" s="162" t="s">
        <v>95</v>
      </c>
      <c r="AV1841" s="160" t="s">
        <v>93</v>
      </c>
      <c r="AW1841" s="160" t="s">
        <v>41</v>
      </c>
      <c r="AX1841" s="160" t="s">
        <v>85</v>
      </c>
      <c r="AY1841" s="162" t="s">
        <v>173</v>
      </c>
    </row>
    <row r="1842" spans="2:51" s="160" customFormat="1">
      <c r="B1842" s="159"/>
      <c r="D1842" s="161" t="s">
        <v>184</v>
      </c>
      <c r="E1842" s="162" t="s">
        <v>1</v>
      </c>
      <c r="F1842" s="163" t="s">
        <v>238</v>
      </c>
      <c r="H1842" s="162" t="s">
        <v>1</v>
      </c>
      <c r="L1842" s="159"/>
      <c r="M1842" s="164"/>
      <c r="T1842" s="165"/>
      <c r="AT1842" s="162" t="s">
        <v>184</v>
      </c>
      <c r="AU1842" s="162" t="s">
        <v>95</v>
      </c>
      <c r="AV1842" s="160" t="s">
        <v>93</v>
      </c>
      <c r="AW1842" s="160" t="s">
        <v>41</v>
      </c>
      <c r="AX1842" s="160" t="s">
        <v>85</v>
      </c>
      <c r="AY1842" s="162" t="s">
        <v>173</v>
      </c>
    </row>
    <row r="1843" spans="2:51" s="167" customFormat="1">
      <c r="B1843" s="166"/>
      <c r="D1843" s="161" t="s">
        <v>184</v>
      </c>
      <c r="E1843" s="168" t="s">
        <v>1</v>
      </c>
      <c r="F1843" s="169" t="s">
        <v>1254</v>
      </c>
      <c r="H1843" s="170">
        <v>2.3E-2</v>
      </c>
      <c r="L1843" s="166"/>
      <c r="M1843" s="171"/>
      <c r="T1843" s="172"/>
      <c r="AT1843" s="168" t="s">
        <v>184</v>
      </c>
      <c r="AU1843" s="168" t="s">
        <v>95</v>
      </c>
      <c r="AV1843" s="167" t="s">
        <v>95</v>
      </c>
      <c r="AW1843" s="167" t="s">
        <v>41</v>
      </c>
      <c r="AX1843" s="167" t="s">
        <v>85</v>
      </c>
      <c r="AY1843" s="168" t="s">
        <v>173</v>
      </c>
    </row>
    <row r="1844" spans="2:51" s="181" customFormat="1">
      <c r="B1844" s="180"/>
      <c r="D1844" s="161" t="s">
        <v>184</v>
      </c>
      <c r="E1844" s="182" t="s">
        <v>1</v>
      </c>
      <c r="F1844" s="183" t="s">
        <v>266</v>
      </c>
      <c r="H1844" s="184">
        <v>2.3E-2</v>
      </c>
      <c r="L1844" s="180"/>
      <c r="M1844" s="185"/>
      <c r="T1844" s="186"/>
      <c r="AT1844" s="182" t="s">
        <v>184</v>
      </c>
      <c r="AU1844" s="182" t="s">
        <v>95</v>
      </c>
      <c r="AV1844" s="181" t="s">
        <v>243</v>
      </c>
      <c r="AW1844" s="181" t="s">
        <v>41</v>
      </c>
      <c r="AX1844" s="181" t="s">
        <v>85</v>
      </c>
      <c r="AY1844" s="182" t="s">
        <v>173</v>
      </c>
    </row>
    <row r="1845" spans="2:51" s="160" customFormat="1">
      <c r="B1845" s="159"/>
      <c r="D1845" s="161" t="s">
        <v>184</v>
      </c>
      <c r="E1845" s="162" t="s">
        <v>1</v>
      </c>
      <c r="F1845" s="163" t="s">
        <v>338</v>
      </c>
      <c r="H1845" s="162" t="s">
        <v>1</v>
      </c>
      <c r="L1845" s="159"/>
      <c r="M1845" s="164"/>
      <c r="T1845" s="165"/>
      <c r="AT1845" s="162" t="s">
        <v>184</v>
      </c>
      <c r="AU1845" s="162" t="s">
        <v>95</v>
      </c>
      <c r="AV1845" s="160" t="s">
        <v>93</v>
      </c>
      <c r="AW1845" s="160" t="s">
        <v>41</v>
      </c>
      <c r="AX1845" s="160" t="s">
        <v>85</v>
      </c>
      <c r="AY1845" s="162" t="s">
        <v>173</v>
      </c>
    </row>
    <row r="1846" spans="2:51" s="160" customFormat="1">
      <c r="B1846" s="159"/>
      <c r="D1846" s="161" t="s">
        <v>184</v>
      </c>
      <c r="E1846" s="162" t="s">
        <v>1</v>
      </c>
      <c r="F1846" s="163" t="s">
        <v>1172</v>
      </c>
      <c r="H1846" s="162" t="s">
        <v>1</v>
      </c>
      <c r="L1846" s="159"/>
      <c r="M1846" s="164"/>
      <c r="T1846" s="165"/>
      <c r="AT1846" s="162" t="s">
        <v>184</v>
      </c>
      <c r="AU1846" s="162" t="s">
        <v>95</v>
      </c>
      <c r="AV1846" s="160" t="s">
        <v>93</v>
      </c>
      <c r="AW1846" s="160" t="s">
        <v>41</v>
      </c>
      <c r="AX1846" s="160" t="s">
        <v>85</v>
      </c>
      <c r="AY1846" s="162" t="s">
        <v>173</v>
      </c>
    </row>
    <row r="1847" spans="2:51" s="167" customFormat="1">
      <c r="B1847" s="166"/>
      <c r="D1847" s="161" t="s">
        <v>184</v>
      </c>
      <c r="E1847" s="168" t="s">
        <v>1</v>
      </c>
      <c r="F1847" s="169" t="s">
        <v>1255</v>
      </c>
      <c r="H1847" s="170">
        <v>5.8999999999999997E-2</v>
      </c>
      <c r="L1847" s="166"/>
      <c r="M1847" s="171"/>
      <c r="T1847" s="172"/>
      <c r="AT1847" s="168" t="s">
        <v>184</v>
      </c>
      <c r="AU1847" s="168" t="s">
        <v>95</v>
      </c>
      <c r="AV1847" s="167" t="s">
        <v>95</v>
      </c>
      <c r="AW1847" s="167" t="s">
        <v>41</v>
      </c>
      <c r="AX1847" s="167" t="s">
        <v>85</v>
      </c>
      <c r="AY1847" s="168" t="s">
        <v>173</v>
      </c>
    </row>
    <row r="1848" spans="2:51" s="160" customFormat="1">
      <c r="B1848" s="159"/>
      <c r="D1848" s="161" t="s">
        <v>184</v>
      </c>
      <c r="E1848" s="162" t="s">
        <v>1</v>
      </c>
      <c r="F1848" s="163" t="s">
        <v>1174</v>
      </c>
      <c r="H1848" s="162" t="s">
        <v>1</v>
      </c>
      <c r="L1848" s="159"/>
      <c r="M1848" s="164"/>
      <c r="T1848" s="165"/>
      <c r="AT1848" s="162" t="s">
        <v>184</v>
      </c>
      <c r="AU1848" s="162" t="s">
        <v>95</v>
      </c>
      <c r="AV1848" s="160" t="s">
        <v>93</v>
      </c>
      <c r="AW1848" s="160" t="s">
        <v>41</v>
      </c>
      <c r="AX1848" s="160" t="s">
        <v>85</v>
      </c>
      <c r="AY1848" s="162" t="s">
        <v>173</v>
      </c>
    </row>
    <row r="1849" spans="2:51" s="167" customFormat="1">
      <c r="B1849" s="166"/>
      <c r="D1849" s="161" t="s">
        <v>184</v>
      </c>
      <c r="E1849" s="168" t="s">
        <v>1</v>
      </c>
      <c r="F1849" s="169" t="s">
        <v>1256</v>
      </c>
      <c r="H1849" s="170">
        <v>4.2000000000000003E-2</v>
      </c>
      <c r="L1849" s="166"/>
      <c r="M1849" s="171"/>
      <c r="T1849" s="172"/>
      <c r="AT1849" s="168" t="s">
        <v>184</v>
      </c>
      <c r="AU1849" s="168" t="s">
        <v>95</v>
      </c>
      <c r="AV1849" s="167" t="s">
        <v>95</v>
      </c>
      <c r="AW1849" s="167" t="s">
        <v>41</v>
      </c>
      <c r="AX1849" s="167" t="s">
        <v>85</v>
      </c>
      <c r="AY1849" s="168" t="s">
        <v>173</v>
      </c>
    </row>
    <row r="1850" spans="2:51" s="160" customFormat="1">
      <c r="B1850" s="159"/>
      <c r="D1850" s="161" t="s">
        <v>184</v>
      </c>
      <c r="E1850" s="162" t="s">
        <v>1</v>
      </c>
      <c r="F1850" s="163" t="s">
        <v>571</v>
      </c>
      <c r="H1850" s="162" t="s">
        <v>1</v>
      </c>
      <c r="L1850" s="159"/>
      <c r="M1850" s="164"/>
      <c r="T1850" s="165"/>
      <c r="AT1850" s="162" t="s">
        <v>184</v>
      </c>
      <c r="AU1850" s="162" t="s">
        <v>95</v>
      </c>
      <c r="AV1850" s="160" t="s">
        <v>93</v>
      </c>
      <c r="AW1850" s="160" t="s">
        <v>41</v>
      </c>
      <c r="AX1850" s="160" t="s">
        <v>85</v>
      </c>
      <c r="AY1850" s="162" t="s">
        <v>173</v>
      </c>
    </row>
    <row r="1851" spans="2:51" s="167" customFormat="1">
      <c r="B1851" s="166"/>
      <c r="D1851" s="161" t="s">
        <v>184</v>
      </c>
      <c r="E1851" s="168" t="s">
        <v>1</v>
      </c>
      <c r="F1851" s="169" t="s">
        <v>1257</v>
      </c>
      <c r="H1851" s="170">
        <v>2.1999999999999999E-2</v>
      </c>
      <c r="L1851" s="166"/>
      <c r="M1851" s="171"/>
      <c r="T1851" s="172"/>
      <c r="AT1851" s="168" t="s">
        <v>184</v>
      </c>
      <c r="AU1851" s="168" t="s">
        <v>95</v>
      </c>
      <c r="AV1851" s="167" t="s">
        <v>95</v>
      </c>
      <c r="AW1851" s="167" t="s">
        <v>41</v>
      </c>
      <c r="AX1851" s="167" t="s">
        <v>85</v>
      </c>
      <c r="AY1851" s="168" t="s">
        <v>173</v>
      </c>
    </row>
    <row r="1852" spans="2:51" s="160" customFormat="1">
      <c r="B1852" s="159"/>
      <c r="D1852" s="161" t="s">
        <v>184</v>
      </c>
      <c r="E1852" s="162" t="s">
        <v>1</v>
      </c>
      <c r="F1852" s="163" t="s">
        <v>818</v>
      </c>
      <c r="H1852" s="162" t="s">
        <v>1</v>
      </c>
      <c r="L1852" s="159"/>
      <c r="M1852" s="164"/>
      <c r="T1852" s="165"/>
      <c r="AT1852" s="162" t="s">
        <v>184</v>
      </c>
      <c r="AU1852" s="162" t="s">
        <v>95</v>
      </c>
      <c r="AV1852" s="160" t="s">
        <v>93</v>
      </c>
      <c r="AW1852" s="160" t="s">
        <v>41</v>
      </c>
      <c r="AX1852" s="160" t="s">
        <v>85</v>
      </c>
      <c r="AY1852" s="162" t="s">
        <v>173</v>
      </c>
    </row>
    <row r="1853" spans="2:51" s="167" customFormat="1">
      <c r="B1853" s="166"/>
      <c r="D1853" s="161" t="s">
        <v>184</v>
      </c>
      <c r="E1853" s="168" t="s">
        <v>1</v>
      </c>
      <c r="F1853" s="169" t="s">
        <v>1258</v>
      </c>
      <c r="H1853" s="170">
        <v>1.0999999999999999E-2</v>
      </c>
      <c r="L1853" s="166"/>
      <c r="M1853" s="171"/>
      <c r="T1853" s="172"/>
      <c r="AT1853" s="168" t="s">
        <v>184</v>
      </c>
      <c r="AU1853" s="168" t="s">
        <v>95</v>
      </c>
      <c r="AV1853" s="167" t="s">
        <v>95</v>
      </c>
      <c r="AW1853" s="167" t="s">
        <v>41</v>
      </c>
      <c r="AX1853" s="167" t="s">
        <v>85</v>
      </c>
      <c r="AY1853" s="168" t="s">
        <v>173</v>
      </c>
    </row>
    <row r="1854" spans="2:51" s="160" customFormat="1">
      <c r="B1854" s="159"/>
      <c r="D1854" s="161" t="s">
        <v>184</v>
      </c>
      <c r="E1854" s="162" t="s">
        <v>1</v>
      </c>
      <c r="F1854" s="163" t="s">
        <v>1178</v>
      </c>
      <c r="H1854" s="162" t="s">
        <v>1</v>
      </c>
      <c r="L1854" s="159"/>
      <c r="M1854" s="164"/>
      <c r="T1854" s="165"/>
      <c r="AT1854" s="162" t="s">
        <v>184</v>
      </c>
      <c r="AU1854" s="162" t="s">
        <v>95</v>
      </c>
      <c r="AV1854" s="160" t="s">
        <v>93</v>
      </c>
      <c r="AW1854" s="160" t="s">
        <v>41</v>
      </c>
      <c r="AX1854" s="160" t="s">
        <v>85</v>
      </c>
      <c r="AY1854" s="162" t="s">
        <v>173</v>
      </c>
    </row>
    <row r="1855" spans="2:51" s="167" customFormat="1">
      <c r="B1855" s="166"/>
      <c r="D1855" s="161" t="s">
        <v>184</v>
      </c>
      <c r="E1855" s="168" t="s">
        <v>1</v>
      </c>
      <c r="F1855" s="169" t="s">
        <v>1259</v>
      </c>
      <c r="H1855" s="170">
        <v>7.0000000000000001E-3</v>
      </c>
      <c r="L1855" s="166"/>
      <c r="M1855" s="171"/>
      <c r="T1855" s="172"/>
      <c r="AT1855" s="168" t="s">
        <v>184</v>
      </c>
      <c r="AU1855" s="168" t="s">
        <v>95</v>
      </c>
      <c r="AV1855" s="167" t="s">
        <v>95</v>
      </c>
      <c r="AW1855" s="167" t="s">
        <v>41</v>
      </c>
      <c r="AX1855" s="167" t="s">
        <v>85</v>
      </c>
      <c r="AY1855" s="168" t="s">
        <v>173</v>
      </c>
    </row>
    <row r="1856" spans="2:51" s="160" customFormat="1">
      <c r="B1856" s="159"/>
      <c r="D1856" s="161" t="s">
        <v>184</v>
      </c>
      <c r="E1856" s="162" t="s">
        <v>1</v>
      </c>
      <c r="F1856" s="163" t="s">
        <v>1180</v>
      </c>
      <c r="H1856" s="162" t="s">
        <v>1</v>
      </c>
      <c r="L1856" s="159"/>
      <c r="M1856" s="164"/>
      <c r="T1856" s="165"/>
      <c r="AT1856" s="162" t="s">
        <v>184</v>
      </c>
      <c r="AU1856" s="162" t="s">
        <v>95</v>
      </c>
      <c r="AV1856" s="160" t="s">
        <v>93</v>
      </c>
      <c r="AW1856" s="160" t="s">
        <v>41</v>
      </c>
      <c r="AX1856" s="160" t="s">
        <v>85</v>
      </c>
      <c r="AY1856" s="162" t="s">
        <v>173</v>
      </c>
    </row>
    <row r="1857" spans="2:51" s="167" customFormat="1">
      <c r="B1857" s="166"/>
      <c r="D1857" s="161" t="s">
        <v>184</v>
      </c>
      <c r="E1857" s="168" t="s">
        <v>1</v>
      </c>
      <c r="F1857" s="169" t="s">
        <v>1260</v>
      </c>
      <c r="H1857" s="170">
        <v>0.128</v>
      </c>
      <c r="L1857" s="166"/>
      <c r="M1857" s="171"/>
      <c r="T1857" s="172"/>
      <c r="AT1857" s="168" t="s">
        <v>184</v>
      </c>
      <c r="AU1857" s="168" t="s">
        <v>95</v>
      </c>
      <c r="AV1857" s="167" t="s">
        <v>95</v>
      </c>
      <c r="AW1857" s="167" t="s">
        <v>41</v>
      </c>
      <c r="AX1857" s="167" t="s">
        <v>85</v>
      </c>
      <c r="AY1857" s="168" t="s">
        <v>173</v>
      </c>
    </row>
    <row r="1858" spans="2:51" s="160" customFormat="1">
      <c r="B1858" s="159"/>
      <c r="D1858" s="161" t="s">
        <v>184</v>
      </c>
      <c r="E1858" s="162" t="s">
        <v>1</v>
      </c>
      <c r="F1858" s="163" t="s">
        <v>1182</v>
      </c>
      <c r="H1858" s="162" t="s">
        <v>1</v>
      </c>
      <c r="L1858" s="159"/>
      <c r="M1858" s="164"/>
      <c r="T1858" s="165"/>
      <c r="AT1858" s="162" t="s">
        <v>184</v>
      </c>
      <c r="AU1858" s="162" t="s">
        <v>95</v>
      </c>
      <c r="AV1858" s="160" t="s">
        <v>93</v>
      </c>
      <c r="AW1858" s="160" t="s">
        <v>41</v>
      </c>
      <c r="AX1858" s="160" t="s">
        <v>85</v>
      </c>
      <c r="AY1858" s="162" t="s">
        <v>173</v>
      </c>
    </row>
    <row r="1859" spans="2:51" s="167" customFormat="1">
      <c r="B1859" s="166"/>
      <c r="D1859" s="161" t="s">
        <v>184</v>
      </c>
      <c r="E1859" s="168" t="s">
        <v>1</v>
      </c>
      <c r="F1859" s="169" t="s">
        <v>1261</v>
      </c>
      <c r="H1859" s="170">
        <v>0.186</v>
      </c>
      <c r="L1859" s="166"/>
      <c r="M1859" s="171"/>
      <c r="T1859" s="172"/>
      <c r="AT1859" s="168" t="s">
        <v>184</v>
      </c>
      <c r="AU1859" s="168" t="s">
        <v>95</v>
      </c>
      <c r="AV1859" s="167" t="s">
        <v>95</v>
      </c>
      <c r="AW1859" s="167" t="s">
        <v>41</v>
      </c>
      <c r="AX1859" s="167" t="s">
        <v>85</v>
      </c>
      <c r="AY1859" s="168" t="s">
        <v>173</v>
      </c>
    </row>
    <row r="1860" spans="2:51" s="160" customFormat="1">
      <c r="B1860" s="159"/>
      <c r="D1860" s="161" t="s">
        <v>184</v>
      </c>
      <c r="E1860" s="162" t="s">
        <v>1</v>
      </c>
      <c r="F1860" s="163" t="s">
        <v>1184</v>
      </c>
      <c r="H1860" s="162" t="s">
        <v>1</v>
      </c>
      <c r="L1860" s="159"/>
      <c r="M1860" s="164"/>
      <c r="T1860" s="165"/>
      <c r="AT1860" s="162" t="s">
        <v>184</v>
      </c>
      <c r="AU1860" s="162" t="s">
        <v>95</v>
      </c>
      <c r="AV1860" s="160" t="s">
        <v>93</v>
      </c>
      <c r="AW1860" s="160" t="s">
        <v>41</v>
      </c>
      <c r="AX1860" s="160" t="s">
        <v>85</v>
      </c>
      <c r="AY1860" s="162" t="s">
        <v>173</v>
      </c>
    </row>
    <row r="1861" spans="2:51" s="167" customFormat="1">
      <c r="B1861" s="166"/>
      <c r="D1861" s="161" t="s">
        <v>184</v>
      </c>
      <c r="E1861" s="168" t="s">
        <v>1</v>
      </c>
      <c r="F1861" s="169" t="s">
        <v>1262</v>
      </c>
      <c r="H1861" s="170">
        <v>0.27300000000000002</v>
      </c>
      <c r="L1861" s="166"/>
      <c r="M1861" s="171"/>
      <c r="T1861" s="172"/>
      <c r="AT1861" s="168" t="s">
        <v>184</v>
      </c>
      <c r="AU1861" s="168" t="s">
        <v>95</v>
      </c>
      <c r="AV1861" s="167" t="s">
        <v>95</v>
      </c>
      <c r="AW1861" s="167" t="s">
        <v>41</v>
      </c>
      <c r="AX1861" s="167" t="s">
        <v>85</v>
      </c>
      <c r="AY1861" s="168" t="s">
        <v>173</v>
      </c>
    </row>
    <row r="1862" spans="2:51" s="167" customFormat="1">
      <c r="B1862" s="166"/>
      <c r="D1862" s="161" t="s">
        <v>184</v>
      </c>
      <c r="E1862" s="168" t="s">
        <v>1</v>
      </c>
      <c r="F1862" s="169" t="s">
        <v>1263</v>
      </c>
      <c r="H1862" s="170">
        <v>-8.0000000000000002E-3</v>
      </c>
      <c r="L1862" s="166"/>
      <c r="M1862" s="171"/>
      <c r="T1862" s="172"/>
      <c r="AT1862" s="168" t="s">
        <v>184</v>
      </c>
      <c r="AU1862" s="168" t="s">
        <v>95</v>
      </c>
      <c r="AV1862" s="167" t="s">
        <v>95</v>
      </c>
      <c r="AW1862" s="167" t="s">
        <v>41</v>
      </c>
      <c r="AX1862" s="167" t="s">
        <v>85</v>
      </c>
      <c r="AY1862" s="168" t="s">
        <v>173</v>
      </c>
    </row>
    <row r="1863" spans="2:51" s="160" customFormat="1">
      <c r="B1863" s="159"/>
      <c r="D1863" s="161" t="s">
        <v>184</v>
      </c>
      <c r="E1863" s="162" t="s">
        <v>1</v>
      </c>
      <c r="F1863" s="163" t="s">
        <v>423</v>
      </c>
      <c r="H1863" s="162" t="s">
        <v>1</v>
      </c>
      <c r="L1863" s="159"/>
      <c r="M1863" s="164"/>
      <c r="T1863" s="165"/>
      <c r="AT1863" s="162" t="s">
        <v>184</v>
      </c>
      <c r="AU1863" s="162" t="s">
        <v>95</v>
      </c>
      <c r="AV1863" s="160" t="s">
        <v>93</v>
      </c>
      <c r="AW1863" s="160" t="s">
        <v>41</v>
      </c>
      <c r="AX1863" s="160" t="s">
        <v>85</v>
      </c>
      <c r="AY1863" s="162" t="s">
        <v>173</v>
      </c>
    </row>
    <row r="1864" spans="2:51" s="167" customFormat="1">
      <c r="B1864" s="166"/>
      <c r="D1864" s="161" t="s">
        <v>184</v>
      </c>
      <c r="E1864" s="168" t="s">
        <v>1</v>
      </c>
      <c r="F1864" s="169" t="s">
        <v>1257</v>
      </c>
      <c r="H1864" s="170">
        <v>2.1999999999999999E-2</v>
      </c>
      <c r="L1864" s="166"/>
      <c r="M1864" s="171"/>
      <c r="T1864" s="172"/>
      <c r="AT1864" s="168" t="s">
        <v>184</v>
      </c>
      <c r="AU1864" s="168" t="s">
        <v>95</v>
      </c>
      <c r="AV1864" s="167" t="s">
        <v>95</v>
      </c>
      <c r="AW1864" s="167" t="s">
        <v>41</v>
      </c>
      <c r="AX1864" s="167" t="s">
        <v>85</v>
      </c>
      <c r="AY1864" s="168" t="s">
        <v>173</v>
      </c>
    </row>
    <row r="1865" spans="2:51" s="160" customFormat="1">
      <c r="B1865" s="159"/>
      <c r="D1865" s="161" t="s">
        <v>184</v>
      </c>
      <c r="E1865" s="162" t="s">
        <v>1</v>
      </c>
      <c r="F1865" s="163" t="s">
        <v>761</v>
      </c>
      <c r="H1865" s="162" t="s">
        <v>1</v>
      </c>
      <c r="L1865" s="159"/>
      <c r="M1865" s="164"/>
      <c r="T1865" s="165"/>
      <c r="AT1865" s="162" t="s">
        <v>184</v>
      </c>
      <c r="AU1865" s="162" t="s">
        <v>95</v>
      </c>
      <c r="AV1865" s="160" t="s">
        <v>93</v>
      </c>
      <c r="AW1865" s="160" t="s">
        <v>41</v>
      </c>
      <c r="AX1865" s="160" t="s">
        <v>85</v>
      </c>
      <c r="AY1865" s="162" t="s">
        <v>173</v>
      </c>
    </row>
    <row r="1866" spans="2:51" s="167" customFormat="1">
      <c r="B1866" s="166"/>
      <c r="D1866" s="161" t="s">
        <v>184</v>
      </c>
      <c r="E1866" s="168" t="s">
        <v>1</v>
      </c>
      <c r="F1866" s="169" t="s">
        <v>1264</v>
      </c>
      <c r="H1866" s="170">
        <v>1.2E-2</v>
      </c>
      <c r="L1866" s="166"/>
      <c r="M1866" s="171"/>
      <c r="T1866" s="172"/>
      <c r="AT1866" s="168" t="s">
        <v>184</v>
      </c>
      <c r="AU1866" s="168" t="s">
        <v>95</v>
      </c>
      <c r="AV1866" s="167" t="s">
        <v>95</v>
      </c>
      <c r="AW1866" s="167" t="s">
        <v>41</v>
      </c>
      <c r="AX1866" s="167" t="s">
        <v>85</v>
      </c>
      <c r="AY1866" s="168" t="s">
        <v>173</v>
      </c>
    </row>
    <row r="1867" spans="2:51" s="160" customFormat="1">
      <c r="B1867" s="159"/>
      <c r="D1867" s="161" t="s">
        <v>184</v>
      </c>
      <c r="E1867" s="162" t="s">
        <v>1</v>
      </c>
      <c r="F1867" s="163" t="s">
        <v>609</v>
      </c>
      <c r="H1867" s="162" t="s">
        <v>1</v>
      </c>
      <c r="L1867" s="159"/>
      <c r="M1867" s="164"/>
      <c r="T1867" s="165"/>
      <c r="AT1867" s="162" t="s">
        <v>184</v>
      </c>
      <c r="AU1867" s="162" t="s">
        <v>95</v>
      </c>
      <c r="AV1867" s="160" t="s">
        <v>93</v>
      </c>
      <c r="AW1867" s="160" t="s">
        <v>41</v>
      </c>
      <c r="AX1867" s="160" t="s">
        <v>85</v>
      </c>
      <c r="AY1867" s="162" t="s">
        <v>173</v>
      </c>
    </row>
    <row r="1868" spans="2:51" s="167" customFormat="1">
      <c r="B1868" s="166"/>
      <c r="D1868" s="161" t="s">
        <v>184</v>
      </c>
      <c r="E1868" s="168" t="s">
        <v>1</v>
      </c>
      <c r="F1868" s="169" t="s">
        <v>1265</v>
      </c>
      <c r="H1868" s="170">
        <v>8.0000000000000002E-3</v>
      </c>
      <c r="L1868" s="166"/>
      <c r="M1868" s="171"/>
      <c r="T1868" s="172"/>
      <c r="AT1868" s="168" t="s">
        <v>184</v>
      </c>
      <c r="AU1868" s="168" t="s">
        <v>95</v>
      </c>
      <c r="AV1868" s="167" t="s">
        <v>95</v>
      </c>
      <c r="AW1868" s="167" t="s">
        <v>41</v>
      </c>
      <c r="AX1868" s="167" t="s">
        <v>85</v>
      </c>
      <c r="AY1868" s="168" t="s">
        <v>173</v>
      </c>
    </row>
    <row r="1869" spans="2:51" s="160" customFormat="1">
      <c r="B1869" s="159"/>
      <c r="D1869" s="161" t="s">
        <v>184</v>
      </c>
      <c r="E1869" s="162" t="s">
        <v>1</v>
      </c>
      <c r="F1869" s="163" t="s">
        <v>611</v>
      </c>
      <c r="H1869" s="162" t="s">
        <v>1</v>
      </c>
      <c r="L1869" s="159"/>
      <c r="M1869" s="164"/>
      <c r="T1869" s="165"/>
      <c r="AT1869" s="162" t="s">
        <v>184</v>
      </c>
      <c r="AU1869" s="162" t="s">
        <v>95</v>
      </c>
      <c r="AV1869" s="160" t="s">
        <v>93</v>
      </c>
      <c r="AW1869" s="160" t="s">
        <v>41</v>
      </c>
      <c r="AX1869" s="160" t="s">
        <v>85</v>
      </c>
      <c r="AY1869" s="162" t="s">
        <v>173</v>
      </c>
    </row>
    <row r="1870" spans="2:51" s="167" customFormat="1">
      <c r="B1870" s="166"/>
      <c r="D1870" s="161" t="s">
        <v>184</v>
      </c>
      <c r="E1870" s="168" t="s">
        <v>1</v>
      </c>
      <c r="F1870" s="169" t="s">
        <v>1266</v>
      </c>
      <c r="H1870" s="170">
        <v>6.0000000000000001E-3</v>
      </c>
      <c r="L1870" s="166"/>
      <c r="M1870" s="171"/>
      <c r="T1870" s="172"/>
      <c r="AT1870" s="168" t="s">
        <v>184</v>
      </c>
      <c r="AU1870" s="168" t="s">
        <v>95</v>
      </c>
      <c r="AV1870" s="167" t="s">
        <v>95</v>
      </c>
      <c r="AW1870" s="167" t="s">
        <v>41</v>
      </c>
      <c r="AX1870" s="167" t="s">
        <v>85</v>
      </c>
      <c r="AY1870" s="168" t="s">
        <v>173</v>
      </c>
    </row>
    <row r="1871" spans="2:51" s="160" customFormat="1">
      <c r="B1871" s="159"/>
      <c r="D1871" s="161" t="s">
        <v>184</v>
      </c>
      <c r="E1871" s="162" t="s">
        <v>1</v>
      </c>
      <c r="F1871" s="163" t="s">
        <v>764</v>
      </c>
      <c r="H1871" s="162" t="s">
        <v>1</v>
      </c>
      <c r="L1871" s="159"/>
      <c r="M1871" s="164"/>
      <c r="T1871" s="165"/>
      <c r="AT1871" s="162" t="s">
        <v>184</v>
      </c>
      <c r="AU1871" s="162" t="s">
        <v>95</v>
      </c>
      <c r="AV1871" s="160" t="s">
        <v>93</v>
      </c>
      <c r="AW1871" s="160" t="s">
        <v>41</v>
      </c>
      <c r="AX1871" s="160" t="s">
        <v>85</v>
      </c>
      <c r="AY1871" s="162" t="s">
        <v>173</v>
      </c>
    </row>
    <row r="1872" spans="2:51" s="167" customFormat="1">
      <c r="B1872" s="166"/>
      <c r="D1872" s="161" t="s">
        <v>184</v>
      </c>
      <c r="E1872" s="168" t="s">
        <v>1</v>
      </c>
      <c r="F1872" s="169" t="s">
        <v>1267</v>
      </c>
      <c r="H1872" s="170">
        <v>2.5000000000000001E-2</v>
      </c>
      <c r="L1872" s="166"/>
      <c r="M1872" s="171"/>
      <c r="T1872" s="172"/>
      <c r="AT1872" s="168" t="s">
        <v>184</v>
      </c>
      <c r="AU1872" s="168" t="s">
        <v>95</v>
      </c>
      <c r="AV1872" s="167" t="s">
        <v>95</v>
      </c>
      <c r="AW1872" s="167" t="s">
        <v>41</v>
      </c>
      <c r="AX1872" s="167" t="s">
        <v>85</v>
      </c>
      <c r="AY1872" s="168" t="s">
        <v>173</v>
      </c>
    </row>
    <row r="1873" spans="2:51" s="160" customFormat="1">
      <c r="B1873" s="159"/>
      <c r="D1873" s="161" t="s">
        <v>184</v>
      </c>
      <c r="E1873" s="162" t="s">
        <v>1</v>
      </c>
      <c r="F1873" s="163" t="s">
        <v>769</v>
      </c>
      <c r="H1873" s="162" t="s">
        <v>1</v>
      </c>
      <c r="L1873" s="159"/>
      <c r="M1873" s="164"/>
      <c r="T1873" s="165"/>
      <c r="AT1873" s="162" t="s">
        <v>184</v>
      </c>
      <c r="AU1873" s="162" t="s">
        <v>95</v>
      </c>
      <c r="AV1873" s="160" t="s">
        <v>93</v>
      </c>
      <c r="AW1873" s="160" t="s">
        <v>41</v>
      </c>
      <c r="AX1873" s="160" t="s">
        <v>85</v>
      </c>
      <c r="AY1873" s="162" t="s">
        <v>173</v>
      </c>
    </row>
    <row r="1874" spans="2:51" s="167" customFormat="1">
      <c r="B1874" s="166"/>
      <c r="D1874" s="161" t="s">
        <v>184</v>
      </c>
      <c r="E1874" s="168" t="s">
        <v>1</v>
      </c>
      <c r="F1874" s="169" t="s">
        <v>1268</v>
      </c>
      <c r="H1874" s="170">
        <v>7.0000000000000001E-3</v>
      </c>
      <c r="L1874" s="166"/>
      <c r="M1874" s="171"/>
      <c r="T1874" s="172"/>
      <c r="AT1874" s="168" t="s">
        <v>184</v>
      </c>
      <c r="AU1874" s="168" t="s">
        <v>95</v>
      </c>
      <c r="AV1874" s="167" t="s">
        <v>95</v>
      </c>
      <c r="AW1874" s="167" t="s">
        <v>41</v>
      </c>
      <c r="AX1874" s="167" t="s">
        <v>85</v>
      </c>
      <c r="AY1874" s="168" t="s">
        <v>173</v>
      </c>
    </row>
    <row r="1875" spans="2:51" s="160" customFormat="1">
      <c r="B1875" s="159"/>
      <c r="D1875" s="161" t="s">
        <v>184</v>
      </c>
      <c r="E1875" s="162" t="s">
        <v>1</v>
      </c>
      <c r="F1875" s="163" t="s">
        <v>426</v>
      </c>
      <c r="H1875" s="162" t="s">
        <v>1</v>
      </c>
      <c r="L1875" s="159"/>
      <c r="M1875" s="164"/>
      <c r="T1875" s="165"/>
      <c r="AT1875" s="162" t="s">
        <v>184</v>
      </c>
      <c r="AU1875" s="162" t="s">
        <v>95</v>
      </c>
      <c r="AV1875" s="160" t="s">
        <v>93</v>
      </c>
      <c r="AW1875" s="160" t="s">
        <v>41</v>
      </c>
      <c r="AX1875" s="160" t="s">
        <v>85</v>
      </c>
      <c r="AY1875" s="162" t="s">
        <v>173</v>
      </c>
    </row>
    <row r="1876" spans="2:51" s="167" customFormat="1">
      <c r="B1876" s="166"/>
      <c r="D1876" s="161" t="s">
        <v>184</v>
      </c>
      <c r="E1876" s="168" t="s">
        <v>1</v>
      </c>
      <c r="F1876" s="169" t="s">
        <v>1269</v>
      </c>
      <c r="H1876" s="170">
        <v>2.5000000000000001E-2</v>
      </c>
      <c r="L1876" s="166"/>
      <c r="M1876" s="171"/>
      <c r="T1876" s="172"/>
      <c r="AT1876" s="168" t="s">
        <v>184</v>
      </c>
      <c r="AU1876" s="168" t="s">
        <v>95</v>
      </c>
      <c r="AV1876" s="167" t="s">
        <v>95</v>
      </c>
      <c r="AW1876" s="167" t="s">
        <v>41</v>
      </c>
      <c r="AX1876" s="167" t="s">
        <v>85</v>
      </c>
      <c r="AY1876" s="168" t="s">
        <v>173</v>
      </c>
    </row>
    <row r="1877" spans="2:51" s="160" customFormat="1">
      <c r="B1877" s="159"/>
      <c r="D1877" s="161" t="s">
        <v>184</v>
      </c>
      <c r="E1877" s="162" t="s">
        <v>1</v>
      </c>
      <c r="F1877" s="163" t="s">
        <v>602</v>
      </c>
      <c r="H1877" s="162" t="s">
        <v>1</v>
      </c>
      <c r="L1877" s="159"/>
      <c r="M1877" s="164"/>
      <c r="T1877" s="165"/>
      <c r="AT1877" s="162" t="s">
        <v>184</v>
      </c>
      <c r="AU1877" s="162" t="s">
        <v>95</v>
      </c>
      <c r="AV1877" s="160" t="s">
        <v>93</v>
      </c>
      <c r="AW1877" s="160" t="s">
        <v>41</v>
      </c>
      <c r="AX1877" s="160" t="s">
        <v>85</v>
      </c>
      <c r="AY1877" s="162" t="s">
        <v>173</v>
      </c>
    </row>
    <row r="1878" spans="2:51" s="167" customFormat="1">
      <c r="B1878" s="166"/>
      <c r="D1878" s="161" t="s">
        <v>184</v>
      </c>
      <c r="E1878" s="168" t="s">
        <v>1</v>
      </c>
      <c r="F1878" s="169" t="s">
        <v>1270</v>
      </c>
      <c r="H1878" s="170">
        <v>1.0999999999999999E-2</v>
      </c>
      <c r="L1878" s="166"/>
      <c r="M1878" s="171"/>
      <c r="T1878" s="172"/>
      <c r="AT1878" s="168" t="s">
        <v>184</v>
      </c>
      <c r="AU1878" s="168" t="s">
        <v>95</v>
      </c>
      <c r="AV1878" s="167" t="s">
        <v>95</v>
      </c>
      <c r="AW1878" s="167" t="s">
        <v>41</v>
      </c>
      <c r="AX1878" s="167" t="s">
        <v>85</v>
      </c>
      <c r="AY1878" s="168" t="s">
        <v>173</v>
      </c>
    </row>
    <row r="1879" spans="2:51" s="160" customFormat="1">
      <c r="B1879" s="159"/>
      <c r="D1879" s="161" t="s">
        <v>184</v>
      </c>
      <c r="E1879" s="162" t="s">
        <v>1</v>
      </c>
      <c r="F1879" s="163" t="s">
        <v>614</v>
      </c>
      <c r="H1879" s="162" t="s">
        <v>1</v>
      </c>
      <c r="L1879" s="159"/>
      <c r="M1879" s="164"/>
      <c r="T1879" s="165"/>
      <c r="AT1879" s="162" t="s">
        <v>184</v>
      </c>
      <c r="AU1879" s="162" t="s">
        <v>95</v>
      </c>
      <c r="AV1879" s="160" t="s">
        <v>93</v>
      </c>
      <c r="AW1879" s="160" t="s">
        <v>41</v>
      </c>
      <c r="AX1879" s="160" t="s">
        <v>85</v>
      </c>
      <c r="AY1879" s="162" t="s">
        <v>173</v>
      </c>
    </row>
    <row r="1880" spans="2:51" s="167" customFormat="1">
      <c r="B1880" s="166"/>
      <c r="D1880" s="161" t="s">
        <v>184</v>
      </c>
      <c r="E1880" s="168" t="s">
        <v>1</v>
      </c>
      <c r="F1880" s="169" t="s">
        <v>1271</v>
      </c>
      <c r="H1880" s="170">
        <v>3.7999999999999999E-2</v>
      </c>
      <c r="L1880" s="166"/>
      <c r="M1880" s="171"/>
      <c r="T1880" s="172"/>
      <c r="AT1880" s="168" t="s">
        <v>184</v>
      </c>
      <c r="AU1880" s="168" t="s">
        <v>95</v>
      </c>
      <c r="AV1880" s="167" t="s">
        <v>95</v>
      </c>
      <c r="AW1880" s="167" t="s">
        <v>41</v>
      </c>
      <c r="AX1880" s="167" t="s">
        <v>85</v>
      </c>
      <c r="AY1880" s="168" t="s">
        <v>173</v>
      </c>
    </row>
    <row r="1881" spans="2:51" s="181" customFormat="1">
      <c r="B1881" s="180"/>
      <c r="D1881" s="161" t="s">
        <v>184</v>
      </c>
      <c r="E1881" s="182" t="s">
        <v>1</v>
      </c>
      <c r="F1881" s="183" t="s">
        <v>266</v>
      </c>
      <c r="H1881" s="184">
        <v>0.874</v>
      </c>
      <c r="L1881" s="180"/>
      <c r="M1881" s="185"/>
      <c r="T1881" s="186"/>
      <c r="AT1881" s="182" t="s">
        <v>184</v>
      </c>
      <c r="AU1881" s="182" t="s">
        <v>95</v>
      </c>
      <c r="AV1881" s="181" t="s">
        <v>243</v>
      </c>
      <c r="AW1881" s="181" t="s">
        <v>41</v>
      </c>
      <c r="AX1881" s="181" t="s">
        <v>85</v>
      </c>
      <c r="AY1881" s="182" t="s">
        <v>173</v>
      </c>
    </row>
    <row r="1882" spans="2:51" s="160" customFormat="1">
      <c r="B1882" s="159"/>
      <c r="D1882" s="161" t="s">
        <v>184</v>
      </c>
      <c r="E1882" s="162" t="s">
        <v>1</v>
      </c>
      <c r="F1882" s="163" t="s">
        <v>1195</v>
      </c>
      <c r="H1882" s="162" t="s">
        <v>1</v>
      </c>
      <c r="L1882" s="159"/>
      <c r="M1882" s="164"/>
      <c r="T1882" s="165"/>
      <c r="AT1882" s="162" t="s">
        <v>184</v>
      </c>
      <c r="AU1882" s="162" t="s">
        <v>95</v>
      </c>
      <c r="AV1882" s="160" t="s">
        <v>93</v>
      </c>
      <c r="AW1882" s="160" t="s">
        <v>41</v>
      </c>
      <c r="AX1882" s="160" t="s">
        <v>85</v>
      </c>
      <c r="AY1882" s="162" t="s">
        <v>173</v>
      </c>
    </row>
    <row r="1883" spans="2:51" s="160" customFormat="1">
      <c r="B1883" s="159"/>
      <c r="D1883" s="161" t="s">
        <v>184</v>
      </c>
      <c r="E1883" s="162" t="s">
        <v>1</v>
      </c>
      <c r="F1883" s="163" t="s">
        <v>1196</v>
      </c>
      <c r="H1883" s="162" t="s">
        <v>1</v>
      </c>
      <c r="L1883" s="159"/>
      <c r="M1883" s="164"/>
      <c r="T1883" s="165"/>
      <c r="AT1883" s="162" t="s">
        <v>184</v>
      </c>
      <c r="AU1883" s="162" t="s">
        <v>95</v>
      </c>
      <c r="AV1883" s="160" t="s">
        <v>93</v>
      </c>
      <c r="AW1883" s="160" t="s">
        <v>41</v>
      </c>
      <c r="AX1883" s="160" t="s">
        <v>85</v>
      </c>
      <c r="AY1883" s="162" t="s">
        <v>173</v>
      </c>
    </row>
    <row r="1884" spans="2:51" s="167" customFormat="1">
      <c r="B1884" s="166"/>
      <c r="D1884" s="161" t="s">
        <v>184</v>
      </c>
      <c r="E1884" s="168" t="s">
        <v>1</v>
      </c>
      <c r="F1884" s="169" t="s">
        <v>1268</v>
      </c>
      <c r="H1884" s="170">
        <v>7.0000000000000001E-3</v>
      </c>
      <c r="L1884" s="166"/>
      <c r="M1884" s="171"/>
      <c r="T1884" s="172"/>
      <c r="AT1884" s="168" t="s">
        <v>184</v>
      </c>
      <c r="AU1884" s="168" t="s">
        <v>95</v>
      </c>
      <c r="AV1884" s="167" t="s">
        <v>95</v>
      </c>
      <c r="AW1884" s="167" t="s">
        <v>41</v>
      </c>
      <c r="AX1884" s="167" t="s">
        <v>85</v>
      </c>
      <c r="AY1884" s="168" t="s">
        <v>173</v>
      </c>
    </row>
    <row r="1885" spans="2:51" s="160" customFormat="1">
      <c r="B1885" s="159"/>
      <c r="D1885" s="161" t="s">
        <v>184</v>
      </c>
      <c r="E1885" s="162" t="s">
        <v>1</v>
      </c>
      <c r="F1885" s="163" t="s">
        <v>1198</v>
      </c>
      <c r="H1885" s="162" t="s">
        <v>1</v>
      </c>
      <c r="L1885" s="159"/>
      <c r="M1885" s="164"/>
      <c r="T1885" s="165"/>
      <c r="AT1885" s="162" t="s">
        <v>184</v>
      </c>
      <c r="AU1885" s="162" t="s">
        <v>95</v>
      </c>
      <c r="AV1885" s="160" t="s">
        <v>93</v>
      </c>
      <c r="AW1885" s="160" t="s">
        <v>41</v>
      </c>
      <c r="AX1885" s="160" t="s">
        <v>85</v>
      </c>
      <c r="AY1885" s="162" t="s">
        <v>173</v>
      </c>
    </row>
    <row r="1886" spans="2:51" s="167" customFormat="1">
      <c r="B1886" s="166"/>
      <c r="D1886" s="161" t="s">
        <v>184</v>
      </c>
      <c r="E1886" s="168" t="s">
        <v>1</v>
      </c>
      <c r="F1886" s="169" t="s">
        <v>1272</v>
      </c>
      <c r="H1886" s="170">
        <v>2.1000000000000001E-2</v>
      </c>
      <c r="L1886" s="166"/>
      <c r="M1886" s="171"/>
      <c r="T1886" s="172"/>
      <c r="AT1886" s="168" t="s">
        <v>184</v>
      </c>
      <c r="AU1886" s="168" t="s">
        <v>95</v>
      </c>
      <c r="AV1886" s="167" t="s">
        <v>95</v>
      </c>
      <c r="AW1886" s="167" t="s">
        <v>41</v>
      </c>
      <c r="AX1886" s="167" t="s">
        <v>85</v>
      </c>
      <c r="AY1886" s="168" t="s">
        <v>173</v>
      </c>
    </row>
    <row r="1887" spans="2:51" s="160" customFormat="1">
      <c r="B1887" s="159"/>
      <c r="D1887" s="161" t="s">
        <v>184</v>
      </c>
      <c r="E1887" s="162" t="s">
        <v>1</v>
      </c>
      <c r="F1887" s="163" t="s">
        <v>1200</v>
      </c>
      <c r="H1887" s="162" t="s">
        <v>1</v>
      </c>
      <c r="L1887" s="159"/>
      <c r="M1887" s="164"/>
      <c r="T1887" s="165"/>
      <c r="AT1887" s="162" t="s">
        <v>184</v>
      </c>
      <c r="AU1887" s="162" t="s">
        <v>95</v>
      </c>
      <c r="AV1887" s="160" t="s">
        <v>93</v>
      </c>
      <c r="AW1887" s="160" t="s">
        <v>41</v>
      </c>
      <c r="AX1887" s="160" t="s">
        <v>85</v>
      </c>
      <c r="AY1887" s="162" t="s">
        <v>173</v>
      </c>
    </row>
    <row r="1888" spans="2:51" s="167" customFormat="1">
      <c r="B1888" s="166"/>
      <c r="D1888" s="161" t="s">
        <v>184</v>
      </c>
      <c r="E1888" s="168" t="s">
        <v>1</v>
      </c>
      <c r="F1888" s="169" t="s">
        <v>1271</v>
      </c>
      <c r="H1888" s="170">
        <v>3.7999999999999999E-2</v>
      </c>
      <c r="L1888" s="166"/>
      <c r="M1888" s="171"/>
      <c r="T1888" s="172"/>
      <c r="AT1888" s="168" t="s">
        <v>184</v>
      </c>
      <c r="AU1888" s="168" t="s">
        <v>95</v>
      </c>
      <c r="AV1888" s="167" t="s">
        <v>95</v>
      </c>
      <c r="AW1888" s="167" t="s">
        <v>41</v>
      </c>
      <c r="AX1888" s="167" t="s">
        <v>85</v>
      </c>
      <c r="AY1888" s="168" t="s">
        <v>173</v>
      </c>
    </row>
    <row r="1889" spans="2:51" s="160" customFormat="1">
      <c r="B1889" s="159"/>
      <c r="D1889" s="161" t="s">
        <v>184</v>
      </c>
      <c r="E1889" s="162" t="s">
        <v>1</v>
      </c>
      <c r="F1889" s="163" t="s">
        <v>1202</v>
      </c>
      <c r="H1889" s="162" t="s">
        <v>1</v>
      </c>
      <c r="L1889" s="159"/>
      <c r="M1889" s="164"/>
      <c r="T1889" s="165"/>
      <c r="AT1889" s="162" t="s">
        <v>184</v>
      </c>
      <c r="AU1889" s="162" t="s">
        <v>95</v>
      </c>
      <c r="AV1889" s="160" t="s">
        <v>93</v>
      </c>
      <c r="AW1889" s="160" t="s">
        <v>41</v>
      </c>
      <c r="AX1889" s="160" t="s">
        <v>85</v>
      </c>
      <c r="AY1889" s="162" t="s">
        <v>173</v>
      </c>
    </row>
    <row r="1890" spans="2:51" s="167" customFormat="1">
      <c r="B1890" s="166"/>
      <c r="D1890" s="161" t="s">
        <v>184</v>
      </c>
      <c r="E1890" s="168" t="s">
        <v>1</v>
      </c>
      <c r="F1890" s="169" t="s">
        <v>1273</v>
      </c>
      <c r="H1890" s="170">
        <v>5.7000000000000002E-2</v>
      </c>
      <c r="L1890" s="166"/>
      <c r="M1890" s="171"/>
      <c r="T1890" s="172"/>
      <c r="AT1890" s="168" t="s">
        <v>184</v>
      </c>
      <c r="AU1890" s="168" t="s">
        <v>95</v>
      </c>
      <c r="AV1890" s="167" t="s">
        <v>95</v>
      </c>
      <c r="AW1890" s="167" t="s">
        <v>41</v>
      </c>
      <c r="AX1890" s="167" t="s">
        <v>85</v>
      </c>
      <c r="AY1890" s="168" t="s">
        <v>173</v>
      </c>
    </row>
    <row r="1891" spans="2:51" s="160" customFormat="1">
      <c r="B1891" s="159"/>
      <c r="D1891" s="161" t="s">
        <v>184</v>
      </c>
      <c r="E1891" s="162" t="s">
        <v>1</v>
      </c>
      <c r="F1891" s="163" t="s">
        <v>1204</v>
      </c>
      <c r="H1891" s="162" t="s">
        <v>1</v>
      </c>
      <c r="L1891" s="159"/>
      <c r="M1891" s="164"/>
      <c r="T1891" s="165"/>
      <c r="AT1891" s="162" t="s">
        <v>184</v>
      </c>
      <c r="AU1891" s="162" t="s">
        <v>95</v>
      </c>
      <c r="AV1891" s="160" t="s">
        <v>93</v>
      </c>
      <c r="AW1891" s="160" t="s">
        <v>41</v>
      </c>
      <c r="AX1891" s="160" t="s">
        <v>85</v>
      </c>
      <c r="AY1891" s="162" t="s">
        <v>173</v>
      </c>
    </row>
    <row r="1892" spans="2:51" s="167" customFormat="1">
      <c r="B1892" s="166"/>
      <c r="D1892" s="161" t="s">
        <v>184</v>
      </c>
      <c r="E1892" s="168" t="s">
        <v>1</v>
      </c>
      <c r="F1892" s="169" t="s">
        <v>1274</v>
      </c>
      <c r="H1892" s="170">
        <v>0.19</v>
      </c>
      <c r="L1892" s="166"/>
      <c r="M1892" s="171"/>
      <c r="T1892" s="172"/>
      <c r="AT1892" s="168" t="s">
        <v>184</v>
      </c>
      <c r="AU1892" s="168" t="s">
        <v>95</v>
      </c>
      <c r="AV1892" s="167" t="s">
        <v>95</v>
      </c>
      <c r="AW1892" s="167" t="s">
        <v>41</v>
      </c>
      <c r="AX1892" s="167" t="s">
        <v>85</v>
      </c>
      <c r="AY1892" s="168" t="s">
        <v>173</v>
      </c>
    </row>
    <row r="1893" spans="2:51" s="181" customFormat="1">
      <c r="B1893" s="180"/>
      <c r="D1893" s="161" t="s">
        <v>184</v>
      </c>
      <c r="E1893" s="182" t="s">
        <v>1</v>
      </c>
      <c r="F1893" s="183" t="s">
        <v>266</v>
      </c>
      <c r="H1893" s="184">
        <v>0.313</v>
      </c>
      <c r="L1893" s="180"/>
      <c r="M1893" s="185"/>
      <c r="T1893" s="186"/>
      <c r="AT1893" s="182" t="s">
        <v>184</v>
      </c>
      <c r="AU1893" s="182" t="s">
        <v>95</v>
      </c>
      <c r="AV1893" s="181" t="s">
        <v>243</v>
      </c>
      <c r="AW1893" s="181" t="s">
        <v>41</v>
      </c>
      <c r="AX1893" s="181" t="s">
        <v>85</v>
      </c>
      <c r="AY1893" s="182" t="s">
        <v>173</v>
      </c>
    </row>
    <row r="1894" spans="2:51" s="160" customFormat="1">
      <c r="B1894" s="159"/>
      <c r="D1894" s="161" t="s">
        <v>184</v>
      </c>
      <c r="E1894" s="162" t="s">
        <v>1</v>
      </c>
      <c r="F1894" s="163" t="s">
        <v>499</v>
      </c>
      <c r="H1894" s="162" t="s">
        <v>1</v>
      </c>
      <c r="L1894" s="159"/>
      <c r="M1894" s="164"/>
      <c r="T1894" s="165"/>
      <c r="AT1894" s="162" t="s">
        <v>184</v>
      </c>
      <c r="AU1894" s="162" t="s">
        <v>95</v>
      </c>
      <c r="AV1894" s="160" t="s">
        <v>93</v>
      </c>
      <c r="AW1894" s="160" t="s">
        <v>41</v>
      </c>
      <c r="AX1894" s="160" t="s">
        <v>85</v>
      </c>
      <c r="AY1894" s="162" t="s">
        <v>173</v>
      </c>
    </row>
    <row r="1895" spans="2:51" s="160" customFormat="1">
      <c r="B1895" s="159"/>
      <c r="D1895" s="161" t="s">
        <v>184</v>
      </c>
      <c r="E1895" s="162" t="s">
        <v>1</v>
      </c>
      <c r="F1895" s="163" t="s">
        <v>500</v>
      </c>
      <c r="H1895" s="162" t="s">
        <v>1</v>
      </c>
      <c r="L1895" s="159"/>
      <c r="M1895" s="164"/>
      <c r="T1895" s="165"/>
      <c r="AT1895" s="162" t="s">
        <v>184</v>
      </c>
      <c r="AU1895" s="162" t="s">
        <v>95</v>
      </c>
      <c r="AV1895" s="160" t="s">
        <v>93</v>
      </c>
      <c r="AW1895" s="160" t="s">
        <v>41</v>
      </c>
      <c r="AX1895" s="160" t="s">
        <v>85</v>
      </c>
      <c r="AY1895" s="162" t="s">
        <v>173</v>
      </c>
    </row>
    <row r="1896" spans="2:51" s="167" customFormat="1">
      <c r="B1896" s="166"/>
      <c r="D1896" s="161" t="s">
        <v>184</v>
      </c>
      <c r="E1896" s="168" t="s">
        <v>1</v>
      </c>
      <c r="F1896" s="169" t="s">
        <v>1275</v>
      </c>
      <c r="H1896" s="170">
        <v>3.0000000000000001E-3</v>
      </c>
      <c r="L1896" s="166"/>
      <c r="M1896" s="171"/>
      <c r="T1896" s="172"/>
      <c r="AT1896" s="168" t="s">
        <v>184</v>
      </c>
      <c r="AU1896" s="168" t="s">
        <v>95</v>
      </c>
      <c r="AV1896" s="167" t="s">
        <v>95</v>
      </c>
      <c r="AW1896" s="167" t="s">
        <v>41</v>
      </c>
      <c r="AX1896" s="167" t="s">
        <v>85</v>
      </c>
      <c r="AY1896" s="168" t="s">
        <v>173</v>
      </c>
    </row>
    <row r="1897" spans="2:51" s="160" customFormat="1">
      <c r="B1897" s="159"/>
      <c r="D1897" s="161" t="s">
        <v>184</v>
      </c>
      <c r="E1897" s="162" t="s">
        <v>1</v>
      </c>
      <c r="F1897" s="163" t="s">
        <v>1212</v>
      </c>
      <c r="H1897" s="162" t="s">
        <v>1</v>
      </c>
      <c r="L1897" s="159"/>
      <c r="M1897" s="164"/>
      <c r="T1897" s="165"/>
      <c r="AT1897" s="162" t="s">
        <v>184</v>
      </c>
      <c r="AU1897" s="162" t="s">
        <v>95</v>
      </c>
      <c r="AV1897" s="160" t="s">
        <v>93</v>
      </c>
      <c r="AW1897" s="160" t="s">
        <v>41</v>
      </c>
      <c r="AX1897" s="160" t="s">
        <v>85</v>
      </c>
      <c r="AY1897" s="162" t="s">
        <v>173</v>
      </c>
    </row>
    <row r="1898" spans="2:51" s="167" customFormat="1">
      <c r="B1898" s="166"/>
      <c r="D1898" s="161" t="s">
        <v>184</v>
      </c>
      <c r="E1898" s="168" t="s">
        <v>1</v>
      </c>
      <c r="F1898" s="169" t="s">
        <v>1276</v>
      </c>
      <c r="H1898" s="170">
        <v>1.0999999999999999E-2</v>
      </c>
      <c r="L1898" s="166"/>
      <c r="M1898" s="171"/>
      <c r="T1898" s="172"/>
      <c r="AT1898" s="168" t="s">
        <v>184</v>
      </c>
      <c r="AU1898" s="168" t="s">
        <v>95</v>
      </c>
      <c r="AV1898" s="167" t="s">
        <v>95</v>
      </c>
      <c r="AW1898" s="167" t="s">
        <v>41</v>
      </c>
      <c r="AX1898" s="167" t="s">
        <v>85</v>
      </c>
      <c r="AY1898" s="168" t="s">
        <v>173</v>
      </c>
    </row>
    <row r="1899" spans="2:51" s="181" customFormat="1">
      <c r="B1899" s="180"/>
      <c r="D1899" s="161" t="s">
        <v>184</v>
      </c>
      <c r="E1899" s="182" t="s">
        <v>1</v>
      </c>
      <c r="F1899" s="183" t="s">
        <v>266</v>
      </c>
      <c r="H1899" s="184">
        <v>1.4E-2</v>
      </c>
      <c r="L1899" s="180"/>
      <c r="M1899" s="185"/>
      <c r="T1899" s="186"/>
      <c r="AT1899" s="182" t="s">
        <v>184</v>
      </c>
      <c r="AU1899" s="182" t="s">
        <v>95</v>
      </c>
      <c r="AV1899" s="181" t="s">
        <v>243</v>
      </c>
      <c r="AW1899" s="181" t="s">
        <v>41</v>
      </c>
      <c r="AX1899" s="181" t="s">
        <v>85</v>
      </c>
      <c r="AY1899" s="182" t="s">
        <v>173</v>
      </c>
    </row>
    <row r="1900" spans="2:51" s="160" customFormat="1">
      <c r="B1900" s="159"/>
      <c r="D1900" s="161" t="s">
        <v>184</v>
      </c>
      <c r="E1900" s="162" t="s">
        <v>1</v>
      </c>
      <c r="F1900" s="163" t="s">
        <v>454</v>
      </c>
      <c r="H1900" s="162" t="s">
        <v>1</v>
      </c>
      <c r="L1900" s="159"/>
      <c r="M1900" s="164"/>
      <c r="T1900" s="165"/>
      <c r="AT1900" s="162" t="s">
        <v>184</v>
      </c>
      <c r="AU1900" s="162" t="s">
        <v>95</v>
      </c>
      <c r="AV1900" s="160" t="s">
        <v>93</v>
      </c>
      <c r="AW1900" s="160" t="s">
        <v>41</v>
      </c>
      <c r="AX1900" s="160" t="s">
        <v>85</v>
      </c>
      <c r="AY1900" s="162" t="s">
        <v>173</v>
      </c>
    </row>
    <row r="1901" spans="2:51" s="167" customFormat="1">
      <c r="B1901" s="166"/>
      <c r="D1901" s="161" t="s">
        <v>184</v>
      </c>
      <c r="E1901" s="168" t="s">
        <v>1</v>
      </c>
      <c r="F1901" s="169" t="s">
        <v>1277</v>
      </c>
      <c r="H1901" s="170">
        <v>1E-3</v>
      </c>
      <c r="L1901" s="166"/>
      <c r="M1901" s="171"/>
      <c r="T1901" s="172"/>
      <c r="AT1901" s="168" t="s">
        <v>184</v>
      </c>
      <c r="AU1901" s="168" t="s">
        <v>95</v>
      </c>
      <c r="AV1901" s="167" t="s">
        <v>95</v>
      </c>
      <c r="AW1901" s="167" t="s">
        <v>41</v>
      </c>
      <c r="AX1901" s="167" t="s">
        <v>85</v>
      </c>
      <c r="AY1901" s="168" t="s">
        <v>173</v>
      </c>
    </row>
    <row r="1902" spans="2:51" s="160" customFormat="1">
      <c r="B1902" s="159"/>
      <c r="D1902" s="161" t="s">
        <v>184</v>
      </c>
      <c r="E1902" s="162" t="s">
        <v>1</v>
      </c>
      <c r="F1902" s="163" t="s">
        <v>1215</v>
      </c>
      <c r="H1902" s="162" t="s">
        <v>1</v>
      </c>
      <c r="L1902" s="159"/>
      <c r="M1902" s="164"/>
      <c r="T1902" s="165"/>
      <c r="AT1902" s="162" t="s">
        <v>184</v>
      </c>
      <c r="AU1902" s="162" t="s">
        <v>95</v>
      </c>
      <c r="AV1902" s="160" t="s">
        <v>93</v>
      </c>
      <c r="AW1902" s="160" t="s">
        <v>41</v>
      </c>
      <c r="AX1902" s="160" t="s">
        <v>85</v>
      </c>
      <c r="AY1902" s="162" t="s">
        <v>173</v>
      </c>
    </row>
    <row r="1903" spans="2:51" s="167" customFormat="1">
      <c r="B1903" s="166"/>
      <c r="D1903" s="161" t="s">
        <v>184</v>
      </c>
      <c r="E1903" s="168" t="s">
        <v>1</v>
      </c>
      <c r="F1903" s="169" t="s">
        <v>1278</v>
      </c>
      <c r="H1903" s="170">
        <v>1E-3</v>
      </c>
      <c r="L1903" s="166"/>
      <c r="M1903" s="171"/>
      <c r="T1903" s="172"/>
      <c r="AT1903" s="168" t="s">
        <v>184</v>
      </c>
      <c r="AU1903" s="168" t="s">
        <v>95</v>
      </c>
      <c r="AV1903" s="167" t="s">
        <v>95</v>
      </c>
      <c r="AW1903" s="167" t="s">
        <v>41</v>
      </c>
      <c r="AX1903" s="167" t="s">
        <v>85</v>
      </c>
      <c r="AY1903" s="168" t="s">
        <v>173</v>
      </c>
    </row>
    <row r="1904" spans="2:51" s="160" customFormat="1">
      <c r="B1904" s="159"/>
      <c r="D1904" s="161" t="s">
        <v>184</v>
      </c>
      <c r="E1904" s="162" t="s">
        <v>1</v>
      </c>
      <c r="F1904" s="163" t="s">
        <v>1217</v>
      </c>
      <c r="H1904" s="162" t="s">
        <v>1</v>
      </c>
      <c r="L1904" s="159"/>
      <c r="M1904" s="164"/>
      <c r="T1904" s="165"/>
      <c r="AT1904" s="162" t="s">
        <v>184</v>
      </c>
      <c r="AU1904" s="162" t="s">
        <v>95</v>
      </c>
      <c r="AV1904" s="160" t="s">
        <v>93</v>
      </c>
      <c r="AW1904" s="160" t="s">
        <v>41</v>
      </c>
      <c r="AX1904" s="160" t="s">
        <v>85</v>
      </c>
      <c r="AY1904" s="162" t="s">
        <v>173</v>
      </c>
    </row>
    <row r="1905" spans="2:65" s="167" customFormat="1">
      <c r="B1905" s="166"/>
      <c r="D1905" s="161" t="s">
        <v>184</v>
      </c>
      <c r="E1905" s="168" t="s">
        <v>1</v>
      </c>
      <c r="F1905" s="169" t="s">
        <v>1279</v>
      </c>
      <c r="H1905" s="170">
        <v>0</v>
      </c>
      <c r="L1905" s="166"/>
      <c r="M1905" s="171"/>
      <c r="T1905" s="172"/>
      <c r="AT1905" s="168" t="s">
        <v>184</v>
      </c>
      <c r="AU1905" s="168" t="s">
        <v>95</v>
      </c>
      <c r="AV1905" s="167" t="s">
        <v>95</v>
      </c>
      <c r="AW1905" s="167" t="s">
        <v>41</v>
      </c>
      <c r="AX1905" s="167" t="s">
        <v>85</v>
      </c>
      <c r="AY1905" s="168" t="s">
        <v>173</v>
      </c>
    </row>
    <row r="1906" spans="2:65" s="160" customFormat="1">
      <c r="B1906" s="159"/>
      <c r="D1906" s="161" t="s">
        <v>184</v>
      </c>
      <c r="E1906" s="162" t="s">
        <v>1</v>
      </c>
      <c r="F1906" s="163" t="s">
        <v>441</v>
      </c>
      <c r="H1906" s="162" t="s">
        <v>1</v>
      </c>
      <c r="L1906" s="159"/>
      <c r="M1906" s="164"/>
      <c r="T1906" s="165"/>
      <c r="AT1906" s="162" t="s">
        <v>184</v>
      </c>
      <c r="AU1906" s="162" t="s">
        <v>95</v>
      </c>
      <c r="AV1906" s="160" t="s">
        <v>93</v>
      </c>
      <c r="AW1906" s="160" t="s">
        <v>41</v>
      </c>
      <c r="AX1906" s="160" t="s">
        <v>85</v>
      </c>
      <c r="AY1906" s="162" t="s">
        <v>173</v>
      </c>
    </row>
    <row r="1907" spans="2:65" s="167" customFormat="1">
      <c r="B1907" s="166"/>
      <c r="D1907" s="161" t="s">
        <v>184</v>
      </c>
      <c r="E1907" s="168" t="s">
        <v>1</v>
      </c>
      <c r="F1907" s="169" t="s">
        <v>1280</v>
      </c>
      <c r="H1907" s="170">
        <v>1E-3</v>
      </c>
      <c r="L1907" s="166"/>
      <c r="M1907" s="171"/>
      <c r="T1907" s="172"/>
      <c r="AT1907" s="168" t="s">
        <v>184</v>
      </c>
      <c r="AU1907" s="168" t="s">
        <v>95</v>
      </c>
      <c r="AV1907" s="167" t="s">
        <v>95</v>
      </c>
      <c r="AW1907" s="167" t="s">
        <v>41</v>
      </c>
      <c r="AX1907" s="167" t="s">
        <v>85</v>
      </c>
      <c r="AY1907" s="168" t="s">
        <v>173</v>
      </c>
    </row>
    <row r="1908" spans="2:65" s="160" customFormat="1">
      <c r="B1908" s="159"/>
      <c r="D1908" s="161" t="s">
        <v>184</v>
      </c>
      <c r="E1908" s="162" t="s">
        <v>1</v>
      </c>
      <c r="F1908" s="163" t="s">
        <v>1220</v>
      </c>
      <c r="H1908" s="162" t="s">
        <v>1</v>
      </c>
      <c r="L1908" s="159"/>
      <c r="M1908" s="164"/>
      <c r="T1908" s="165"/>
      <c r="AT1908" s="162" t="s">
        <v>184</v>
      </c>
      <c r="AU1908" s="162" t="s">
        <v>95</v>
      </c>
      <c r="AV1908" s="160" t="s">
        <v>93</v>
      </c>
      <c r="AW1908" s="160" t="s">
        <v>41</v>
      </c>
      <c r="AX1908" s="160" t="s">
        <v>85</v>
      </c>
      <c r="AY1908" s="162" t="s">
        <v>173</v>
      </c>
    </row>
    <row r="1909" spans="2:65" s="167" customFormat="1">
      <c r="B1909" s="166"/>
      <c r="D1909" s="161" t="s">
        <v>184</v>
      </c>
      <c r="E1909" s="168" t="s">
        <v>1</v>
      </c>
      <c r="F1909" s="169" t="s">
        <v>1281</v>
      </c>
      <c r="H1909" s="170">
        <v>4.0000000000000001E-3</v>
      </c>
      <c r="L1909" s="166"/>
      <c r="M1909" s="171"/>
      <c r="T1909" s="172"/>
      <c r="AT1909" s="168" t="s">
        <v>184</v>
      </c>
      <c r="AU1909" s="168" t="s">
        <v>95</v>
      </c>
      <c r="AV1909" s="167" t="s">
        <v>95</v>
      </c>
      <c r="AW1909" s="167" t="s">
        <v>41</v>
      </c>
      <c r="AX1909" s="167" t="s">
        <v>85</v>
      </c>
      <c r="AY1909" s="168" t="s">
        <v>173</v>
      </c>
    </row>
    <row r="1910" spans="2:65" s="160" customFormat="1">
      <c r="B1910" s="159"/>
      <c r="D1910" s="161" t="s">
        <v>184</v>
      </c>
      <c r="E1910" s="162" t="s">
        <v>1</v>
      </c>
      <c r="F1910" s="163" t="s">
        <v>447</v>
      </c>
      <c r="H1910" s="162" t="s">
        <v>1</v>
      </c>
      <c r="L1910" s="159"/>
      <c r="M1910" s="164"/>
      <c r="T1910" s="165"/>
      <c r="AT1910" s="162" t="s">
        <v>184</v>
      </c>
      <c r="AU1910" s="162" t="s">
        <v>95</v>
      </c>
      <c r="AV1910" s="160" t="s">
        <v>93</v>
      </c>
      <c r="AW1910" s="160" t="s">
        <v>41</v>
      </c>
      <c r="AX1910" s="160" t="s">
        <v>85</v>
      </c>
      <c r="AY1910" s="162" t="s">
        <v>173</v>
      </c>
    </row>
    <row r="1911" spans="2:65" s="167" customFormat="1">
      <c r="B1911" s="166"/>
      <c r="D1911" s="161" t="s">
        <v>184</v>
      </c>
      <c r="E1911" s="168" t="s">
        <v>1</v>
      </c>
      <c r="F1911" s="169" t="s">
        <v>1282</v>
      </c>
      <c r="H1911" s="170">
        <v>1E-3</v>
      </c>
      <c r="L1911" s="166"/>
      <c r="M1911" s="171"/>
      <c r="T1911" s="172"/>
      <c r="AT1911" s="168" t="s">
        <v>184</v>
      </c>
      <c r="AU1911" s="168" t="s">
        <v>95</v>
      </c>
      <c r="AV1911" s="167" t="s">
        <v>95</v>
      </c>
      <c r="AW1911" s="167" t="s">
        <v>41</v>
      </c>
      <c r="AX1911" s="167" t="s">
        <v>85</v>
      </c>
      <c r="AY1911" s="168" t="s">
        <v>173</v>
      </c>
    </row>
    <row r="1912" spans="2:65" s="181" customFormat="1">
      <c r="B1912" s="180"/>
      <c r="D1912" s="161" t="s">
        <v>184</v>
      </c>
      <c r="E1912" s="182" t="s">
        <v>1</v>
      </c>
      <c r="F1912" s="183" t="s">
        <v>266</v>
      </c>
      <c r="H1912" s="184">
        <v>8.0000000000000002E-3</v>
      </c>
      <c r="L1912" s="180"/>
      <c r="M1912" s="185"/>
      <c r="T1912" s="186"/>
      <c r="AT1912" s="182" t="s">
        <v>184</v>
      </c>
      <c r="AU1912" s="182" t="s">
        <v>95</v>
      </c>
      <c r="AV1912" s="181" t="s">
        <v>243</v>
      </c>
      <c r="AW1912" s="181" t="s">
        <v>41</v>
      </c>
      <c r="AX1912" s="181" t="s">
        <v>85</v>
      </c>
      <c r="AY1912" s="182" t="s">
        <v>173</v>
      </c>
    </row>
    <row r="1913" spans="2:65" s="174" customFormat="1">
      <c r="B1913" s="173"/>
      <c r="D1913" s="161" t="s">
        <v>184</v>
      </c>
      <c r="E1913" s="175" t="s">
        <v>1</v>
      </c>
      <c r="F1913" s="176" t="s">
        <v>232</v>
      </c>
      <c r="H1913" s="177">
        <v>1.232</v>
      </c>
      <c r="L1913" s="173"/>
      <c r="M1913" s="178"/>
      <c r="T1913" s="179"/>
      <c r="AT1913" s="175" t="s">
        <v>184</v>
      </c>
      <c r="AU1913" s="175" t="s">
        <v>95</v>
      </c>
      <c r="AV1913" s="174" t="s">
        <v>180</v>
      </c>
      <c r="AW1913" s="174" t="s">
        <v>41</v>
      </c>
      <c r="AX1913" s="174" t="s">
        <v>93</v>
      </c>
      <c r="AY1913" s="175" t="s">
        <v>173</v>
      </c>
    </row>
    <row r="1914" spans="2:65" s="35" customFormat="1" ht="33" customHeight="1">
      <c r="B1914" s="34"/>
      <c r="C1914" s="144" t="s">
        <v>1283</v>
      </c>
      <c r="D1914" s="144" t="s">
        <v>175</v>
      </c>
      <c r="E1914" s="145" t="s">
        <v>1284</v>
      </c>
      <c r="F1914" s="146" t="s">
        <v>1285</v>
      </c>
      <c r="G1914" s="147" t="s">
        <v>270</v>
      </c>
      <c r="H1914" s="148">
        <v>5.9349999999999996</v>
      </c>
      <c r="I1914" s="3"/>
      <c r="J1914" s="149">
        <f>ROUND(I1914*H1914,2)</f>
        <v>0</v>
      </c>
      <c r="K1914" s="146" t="s">
        <v>179</v>
      </c>
      <c r="L1914" s="34"/>
      <c r="M1914" s="150" t="s">
        <v>1</v>
      </c>
      <c r="N1914" s="151" t="s">
        <v>50</v>
      </c>
      <c r="P1914" s="152">
        <f>O1914*H1914</f>
        <v>0</v>
      </c>
      <c r="Q1914" s="152">
        <v>6.3E-2</v>
      </c>
      <c r="R1914" s="152">
        <f>Q1914*H1914</f>
        <v>0.37390499999999999</v>
      </c>
      <c r="S1914" s="152">
        <v>0</v>
      </c>
      <c r="T1914" s="153">
        <f>S1914*H1914</f>
        <v>0</v>
      </c>
      <c r="AR1914" s="154" t="s">
        <v>180</v>
      </c>
      <c r="AT1914" s="154" t="s">
        <v>175</v>
      </c>
      <c r="AU1914" s="154" t="s">
        <v>95</v>
      </c>
      <c r="AY1914" s="20" t="s">
        <v>173</v>
      </c>
      <c r="BE1914" s="155">
        <f>IF(N1914="základní",J1914,0)</f>
        <v>0</v>
      </c>
      <c r="BF1914" s="155">
        <f>IF(N1914="snížená",J1914,0)</f>
        <v>0</v>
      </c>
      <c r="BG1914" s="155">
        <f>IF(N1914="zákl. přenesená",J1914,0)</f>
        <v>0</v>
      </c>
      <c r="BH1914" s="155">
        <f>IF(N1914="sníž. přenesená",J1914,0)</f>
        <v>0</v>
      </c>
      <c r="BI1914" s="155">
        <f>IF(N1914="nulová",J1914,0)</f>
        <v>0</v>
      </c>
      <c r="BJ1914" s="20" t="s">
        <v>93</v>
      </c>
      <c r="BK1914" s="155">
        <f>ROUND(I1914*H1914,2)</f>
        <v>0</v>
      </c>
      <c r="BL1914" s="20" t="s">
        <v>180</v>
      </c>
      <c r="BM1914" s="154" t="s">
        <v>1286</v>
      </c>
    </row>
    <row r="1915" spans="2:65" s="35" customFormat="1">
      <c r="B1915" s="34"/>
      <c r="D1915" s="156" t="s">
        <v>182</v>
      </c>
      <c r="F1915" s="157" t="s">
        <v>1287</v>
      </c>
      <c r="L1915" s="34"/>
      <c r="M1915" s="158"/>
      <c r="T1915" s="62"/>
      <c r="AT1915" s="20" t="s">
        <v>182</v>
      </c>
      <c r="AU1915" s="20" t="s">
        <v>95</v>
      </c>
    </row>
    <row r="1916" spans="2:65" s="160" customFormat="1">
      <c r="B1916" s="159"/>
      <c r="D1916" s="161" t="s">
        <v>184</v>
      </c>
      <c r="E1916" s="162" t="s">
        <v>1</v>
      </c>
      <c r="F1916" s="163" t="s">
        <v>1288</v>
      </c>
      <c r="H1916" s="162" t="s">
        <v>1</v>
      </c>
      <c r="L1916" s="159"/>
      <c r="M1916" s="164"/>
      <c r="T1916" s="165"/>
      <c r="AT1916" s="162" t="s">
        <v>184</v>
      </c>
      <c r="AU1916" s="162" t="s">
        <v>95</v>
      </c>
      <c r="AV1916" s="160" t="s">
        <v>93</v>
      </c>
      <c r="AW1916" s="160" t="s">
        <v>41</v>
      </c>
      <c r="AX1916" s="160" t="s">
        <v>85</v>
      </c>
      <c r="AY1916" s="162" t="s">
        <v>173</v>
      </c>
    </row>
    <row r="1917" spans="2:65" s="160" customFormat="1">
      <c r="B1917" s="159"/>
      <c r="D1917" s="161" t="s">
        <v>184</v>
      </c>
      <c r="E1917" s="162" t="s">
        <v>1</v>
      </c>
      <c r="F1917" s="163" t="s">
        <v>743</v>
      </c>
      <c r="H1917" s="162" t="s">
        <v>1</v>
      </c>
      <c r="L1917" s="159"/>
      <c r="M1917" s="164"/>
      <c r="T1917" s="165"/>
      <c r="AT1917" s="162" t="s">
        <v>184</v>
      </c>
      <c r="AU1917" s="162" t="s">
        <v>95</v>
      </c>
      <c r="AV1917" s="160" t="s">
        <v>93</v>
      </c>
      <c r="AW1917" s="160" t="s">
        <v>41</v>
      </c>
      <c r="AX1917" s="160" t="s">
        <v>85</v>
      </c>
      <c r="AY1917" s="162" t="s">
        <v>173</v>
      </c>
    </row>
    <row r="1918" spans="2:65" s="167" customFormat="1">
      <c r="B1918" s="166"/>
      <c r="D1918" s="161" t="s">
        <v>184</v>
      </c>
      <c r="E1918" s="168" t="s">
        <v>1</v>
      </c>
      <c r="F1918" s="169" t="s">
        <v>942</v>
      </c>
      <c r="H1918" s="170">
        <v>1.2</v>
      </c>
      <c r="L1918" s="166"/>
      <c r="M1918" s="171"/>
      <c r="T1918" s="172"/>
      <c r="AT1918" s="168" t="s">
        <v>184</v>
      </c>
      <c r="AU1918" s="168" t="s">
        <v>95</v>
      </c>
      <c r="AV1918" s="167" t="s">
        <v>95</v>
      </c>
      <c r="AW1918" s="167" t="s">
        <v>41</v>
      </c>
      <c r="AX1918" s="167" t="s">
        <v>85</v>
      </c>
      <c r="AY1918" s="168" t="s">
        <v>173</v>
      </c>
    </row>
    <row r="1919" spans="2:65" s="160" customFormat="1">
      <c r="B1919" s="159"/>
      <c r="D1919" s="161" t="s">
        <v>184</v>
      </c>
      <c r="E1919" s="162" t="s">
        <v>1</v>
      </c>
      <c r="F1919" s="163" t="s">
        <v>752</v>
      </c>
      <c r="H1919" s="162" t="s">
        <v>1</v>
      </c>
      <c r="L1919" s="159"/>
      <c r="M1919" s="164"/>
      <c r="T1919" s="165"/>
      <c r="AT1919" s="162" t="s">
        <v>184</v>
      </c>
      <c r="AU1919" s="162" t="s">
        <v>95</v>
      </c>
      <c r="AV1919" s="160" t="s">
        <v>93</v>
      </c>
      <c r="AW1919" s="160" t="s">
        <v>41</v>
      </c>
      <c r="AX1919" s="160" t="s">
        <v>85</v>
      </c>
      <c r="AY1919" s="162" t="s">
        <v>173</v>
      </c>
    </row>
    <row r="1920" spans="2:65" s="167" customFormat="1">
      <c r="B1920" s="166"/>
      <c r="D1920" s="161" t="s">
        <v>184</v>
      </c>
      <c r="E1920" s="168" t="s">
        <v>1</v>
      </c>
      <c r="F1920" s="169" t="s">
        <v>948</v>
      </c>
      <c r="H1920" s="170">
        <v>0.64800000000000002</v>
      </c>
      <c r="L1920" s="166"/>
      <c r="M1920" s="171"/>
      <c r="T1920" s="172"/>
      <c r="AT1920" s="168" t="s">
        <v>184</v>
      </c>
      <c r="AU1920" s="168" t="s">
        <v>95</v>
      </c>
      <c r="AV1920" s="167" t="s">
        <v>95</v>
      </c>
      <c r="AW1920" s="167" t="s">
        <v>41</v>
      </c>
      <c r="AX1920" s="167" t="s">
        <v>85</v>
      </c>
      <c r="AY1920" s="168" t="s">
        <v>173</v>
      </c>
    </row>
    <row r="1921" spans="2:51" s="167" customFormat="1">
      <c r="B1921" s="166"/>
      <c r="D1921" s="161" t="s">
        <v>184</v>
      </c>
      <c r="E1921" s="168" t="s">
        <v>1</v>
      </c>
      <c r="F1921" s="169" t="s">
        <v>1289</v>
      </c>
      <c r="H1921" s="170">
        <v>0.6</v>
      </c>
      <c r="L1921" s="166"/>
      <c r="M1921" s="171"/>
      <c r="T1921" s="172"/>
      <c r="AT1921" s="168" t="s">
        <v>184</v>
      </c>
      <c r="AU1921" s="168" t="s">
        <v>95</v>
      </c>
      <c r="AV1921" s="167" t="s">
        <v>95</v>
      </c>
      <c r="AW1921" s="167" t="s">
        <v>41</v>
      </c>
      <c r="AX1921" s="167" t="s">
        <v>85</v>
      </c>
      <c r="AY1921" s="168" t="s">
        <v>173</v>
      </c>
    </row>
    <row r="1922" spans="2:51" s="167" customFormat="1">
      <c r="B1922" s="166"/>
      <c r="D1922" s="161" t="s">
        <v>184</v>
      </c>
      <c r="E1922" s="168" t="s">
        <v>1</v>
      </c>
      <c r="F1922" s="169" t="s">
        <v>951</v>
      </c>
      <c r="H1922" s="170">
        <v>0.18</v>
      </c>
      <c r="L1922" s="166"/>
      <c r="M1922" s="171"/>
      <c r="T1922" s="172"/>
      <c r="AT1922" s="168" t="s">
        <v>184</v>
      </c>
      <c r="AU1922" s="168" t="s">
        <v>95</v>
      </c>
      <c r="AV1922" s="167" t="s">
        <v>95</v>
      </c>
      <c r="AW1922" s="167" t="s">
        <v>41</v>
      </c>
      <c r="AX1922" s="167" t="s">
        <v>85</v>
      </c>
      <c r="AY1922" s="168" t="s">
        <v>173</v>
      </c>
    </row>
    <row r="1923" spans="2:51" s="167" customFormat="1">
      <c r="B1923" s="166"/>
      <c r="D1923" s="161" t="s">
        <v>184</v>
      </c>
      <c r="E1923" s="168" t="s">
        <v>1</v>
      </c>
      <c r="F1923" s="169" t="s">
        <v>951</v>
      </c>
      <c r="H1923" s="170">
        <v>0.18</v>
      </c>
      <c r="L1923" s="166"/>
      <c r="M1923" s="171"/>
      <c r="T1923" s="172"/>
      <c r="AT1923" s="168" t="s">
        <v>184</v>
      </c>
      <c r="AU1923" s="168" t="s">
        <v>95</v>
      </c>
      <c r="AV1923" s="167" t="s">
        <v>95</v>
      </c>
      <c r="AW1923" s="167" t="s">
        <v>41</v>
      </c>
      <c r="AX1923" s="167" t="s">
        <v>85</v>
      </c>
      <c r="AY1923" s="168" t="s">
        <v>173</v>
      </c>
    </row>
    <row r="1924" spans="2:51" s="160" customFormat="1">
      <c r="B1924" s="159"/>
      <c r="D1924" s="161" t="s">
        <v>184</v>
      </c>
      <c r="E1924" s="162" t="s">
        <v>1</v>
      </c>
      <c r="F1924" s="163" t="s">
        <v>611</v>
      </c>
      <c r="H1924" s="162" t="s">
        <v>1</v>
      </c>
      <c r="L1924" s="159"/>
      <c r="M1924" s="164"/>
      <c r="T1924" s="165"/>
      <c r="AT1924" s="162" t="s">
        <v>184</v>
      </c>
      <c r="AU1924" s="162" t="s">
        <v>95</v>
      </c>
      <c r="AV1924" s="160" t="s">
        <v>93</v>
      </c>
      <c r="AW1924" s="160" t="s">
        <v>41</v>
      </c>
      <c r="AX1924" s="160" t="s">
        <v>85</v>
      </c>
      <c r="AY1924" s="162" t="s">
        <v>173</v>
      </c>
    </row>
    <row r="1925" spans="2:51" s="167" customFormat="1">
      <c r="B1925" s="166"/>
      <c r="D1925" s="161" t="s">
        <v>184</v>
      </c>
      <c r="E1925" s="168" t="s">
        <v>1</v>
      </c>
      <c r="F1925" s="169" t="s">
        <v>955</v>
      </c>
      <c r="H1925" s="170">
        <v>0.28399999999999997</v>
      </c>
      <c r="L1925" s="166"/>
      <c r="M1925" s="171"/>
      <c r="T1925" s="172"/>
      <c r="AT1925" s="168" t="s">
        <v>184</v>
      </c>
      <c r="AU1925" s="168" t="s">
        <v>95</v>
      </c>
      <c r="AV1925" s="167" t="s">
        <v>95</v>
      </c>
      <c r="AW1925" s="167" t="s">
        <v>41</v>
      </c>
      <c r="AX1925" s="167" t="s">
        <v>85</v>
      </c>
      <c r="AY1925" s="168" t="s">
        <v>173</v>
      </c>
    </row>
    <row r="1926" spans="2:51" s="160" customFormat="1">
      <c r="B1926" s="159"/>
      <c r="D1926" s="161" t="s">
        <v>184</v>
      </c>
      <c r="E1926" s="162" t="s">
        <v>1</v>
      </c>
      <c r="F1926" s="163" t="s">
        <v>764</v>
      </c>
      <c r="H1926" s="162" t="s">
        <v>1</v>
      </c>
      <c r="L1926" s="159"/>
      <c r="M1926" s="164"/>
      <c r="T1926" s="165"/>
      <c r="AT1926" s="162" t="s">
        <v>184</v>
      </c>
      <c r="AU1926" s="162" t="s">
        <v>95</v>
      </c>
      <c r="AV1926" s="160" t="s">
        <v>93</v>
      </c>
      <c r="AW1926" s="160" t="s">
        <v>41</v>
      </c>
      <c r="AX1926" s="160" t="s">
        <v>85</v>
      </c>
      <c r="AY1926" s="162" t="s">
        <v>173</v>
      </c>
    </row>
    <row r="1927" spans="2:51" s="167" customFormat="1">
      <c r="B1927" s="166"/>
      <c r="D1927" s="161" t="s">
        <v>184</v>
      </c>
      <c r="E1927" s="168" t="s">
        <v>1</v>
      </c>
      <c r="F1927" s="169" t="s">
        <v>956</v>
      </c>
      <c r="H1927" s="170">
        <v>0.3</v>
      </c>
      <c r="L1927" s="166"/>
      <c r="M1927" s="171"/>
      <c r="T1927" s="172"/>
      <c r="AT1927" s="168" t="s">
        <v>184</v>
      </c>
      <c r="AU1927" s="168" t="s">
        <v>95</v>
      </c>
      <c r="AV1927" s="167" t="s">
        <v>95</v>
      </c>
      <c r="AW1927" s="167" t="s">
        <v>41</v>
      </c>
      <c r="AX1927" s="167" t="s">
        <v>85</v>
      </c>
      <c r="AY1927" s="168" t="s">
        <v>173</v>
      </c>
    </row>
    <row r="1928" spans="2:51" s="160" customFormat="1">
      <c r="B1928" s="159"/>
      <c r="D1928" s="161" t="s">
        <v>184</v>
      </c>
      <c r="E1928" s="162" t="s">
        <v>1</v>
      </c>
      <c r="F1928" s="163" t="s">
        <v>769</v>
      </c>
      <c r="H1928" s="162" t="s">
        <v>1</v>
      </c>
      <c r="L1928" s="159"/>
      <c r="M1928" s="164"/>
      <c r="T1928" s="165"/>
      <c r="AT1928" s="162" t="s">
        <v>184</v>
      </c>
      <c r="AU1928" s="162" t="s">
        <v>95</v>
      </c>
      <c r="AV1928" s="160" t="s">
        <v>93</v>
      </c>
      <c r="AW1928" s="160" t="s">
        <v>41</v>
      </c>
      <c r="AX1928" s="160" t="s">
        <v>85</v>
      </c>
      <c r="AY1928" s="162" t="s">
        <v>173</v>
      </c>
    </row>
    <row r="1929" spans="2:51" s="167" customFormat="1">
      <c r="B1929" s="166"/>
      <c r="D1929" s="161" t="s">
        <v>184</v>
      </c>
      <c r="E1929" s="168" t="s">
        <v>1</v>
      </c>
      <c r="F1929" s="169" t="s">
        <v>957</v>
      </c>
      <c r="H1929" s="170">
        <v>0.245</v>
      </c>
      <c r="L1929" s="166"/>
      <c r="M1929" s="171"/>
      <c r="T1929" s="172"/>
      <c r="AT1929" s="168" t="s">
        <v>184</v>
      </c>
      <c r="AU1929" s="168" t="s">
        <v>95</v>
      </c>
      <c r="AV1929" s="167" t="s">
        <v>95</v>
      </c>
      <c r="AW1929" s="167" t="s">
        <v>41</v>
      </c>
      <c r="AX1929" s="167" t="s">
        <v>85</v>
      </c>
      <c r="AY1929" s="168" t="s">
        <v>173</v>
      </c>
    </row>
    <row r="1930" spans="2:51" s="160" customFormat="1">
      <c r="B1930" s="159"/>
      <c r="D1930" s="161" t="s">
        <v>184</v>
      </c>
      <c r="E1930" s="162" t="s">
        <v>1</v>
      </c>
      <c r="F1930" s="163" t="s">
        <v>614</v>
      </c>
      <c r="H1930" s="162" t="s">
        <v>1</v>
      </c>
      <c r="L1930" s="159"/>
      <c r="M1930" s="164"/>
      <c r="T1930" s="165"/>
      <c r="AT1930" s="162" t="s">
        <v>184</v>
      </c>
      <c r="AU1930" s="162" t="s">
        <v>95</v>
      </c>
      <c r="AV1930" s="160" t="s">
        <v>93</v>
      </c>
      <c r="AW1930" s="160" t="s">
        <v>41</v>
      </c>
      <c r="AX1930" s="160" t="s">
        <v>85</v>
      </c>
      <c r="AY1930" s="162" t="s">
        <v>173</v>
      </c>
    </row>
    <row r="1931" spans="2:51" s="167" customFormat="1">
      <c r="B1931" s="166"/>
      <c r="D1931" s="161" t="s">
        <v>184</v>
      </c>
      <c r="E1931" s="168" t="s">
        <v>1</v>
      </c>
      <c r="F1931" s="169" t="s">
        <v>960</v>
      </c>
      <c r="H1931" s="170">
        <v>0.54</v>
      </c>
      <c r="L1931" s="166"/>
      <c r="M1931" s="171"/>
      <c r="T1931" s="172"/>
      <c r="AT1931" s="168" t="s">
        <v>184</v>
      </c>
      <c r="AU1931" s="168" t="s">
        <v>95</v>
      </c>
      <c r="AV1931" s="167" t="s">
        <v>95</v>
      </c>
      <c r="AW1931" s="167" t="s">
        <v>41</v>
      </c>
      <c r="AX1931" s="167" t="s">
        <v>85</v>
      </c>
      <c r="AY1931" s="168" t="s">
        <v>173</v>
      </c>
    </row>
    <row r="1932" spans="2:51" s="160" customFormat="1">
      <c r="B1932" s="159"/>
      <c r="D1932" s="161" t="s">
        <v>184</v>
      </c>
      <c r="E1932" s="162" t="s">
        <v>1</v>
      </c>
      <c r="F1932" s="163" t="s">
        <v>785</v>
      </c>
      <c r="H1932" s="162" t="s">
        <v>1</v>
      </c>
      <c r="L1932" s="159"/>
      <c r="M1932" s="164"/>
      <c r="T1932" s="165"/>
      <c r="AT1932" s="162" t="s">
        <v>184</v>
      </c>
      <c r="AU1932" s="162" t="s">
        <v>95</v>
      </c>
      <c r="AV1932" s="160" t="s">
        <v>93</v>
      </c>
      <c r="AW1932" s="160" t="s">
        <v>41</v>
      </c>
      <c r="AX1932" s="160" t="s">
        <v>85</v>
      </c>
      <c r="AY1932" s="162" t="s">
        <v>173</v>
      </c>
    </row>
    <row r="1933" spans="2:51" s="167" customFormat="1">
      <c r="B1933" s="166"/>
      <c r="D1933" s="161" t="s">
        <v>184</v>
      </c>
      <c r="E1933" s="168" t="s">
        <v>1</v>
      </c>
      <c r="F1933" s="169" t="s">
        <v>964</v>
      </c>
      <c r="H1933" s="170">
        <v>0.29299999999999998</v>
      </c>
      <c r="L1933" s="166"/>
      <c r="M1933" s="171"/>
      <c r="T1933" s="172"/>
      <c r="AT1933" s="168" t="s">
        <v>184</v>
      </c>
      <c r="AU1933" s="168" t="s">
        <v>95</v>
      </c>
      <c r="AV1933" s="167" t="s">
        <v>95</v>
      </c>
      <c r="AW1933" s="167" t="s">
        <v>41</v>
      </c>
      <c r="AX1933" s="167" t="s">
        <v>85</v>
      </c>
      <c r="AY1933" s="168" t="s">
        <v>173</v>
      </c>
    </row>
    <row r="1934" spans="2:51" s="160" customFormat="1">
      <c r="B1934" s="159"/>
      <c r="D1934" s="161" t="s">
        <v>184</v>
      </c>
      <c r="E1934" s="162" t="s">
        <v>1</v>
      </c>
      <c r="F1934" s="163" t="s">
        <v>791</v>
      </c>
      <c r="H1934" s="162" t="s">
        <v>1</v>
      </c>
      <c r="L1934" s="159"/>
      <c r="M1934" s="164"/>
      <c r="T1934" s="165"/>
      <c r="AT1934" s="162" t="s">
        <v>184</v>
      </c>
      <c r="AU1934" s="162" t="s">
        <v>95</v>
      </c>
      <c r="AV1934" s="160" t="s">
        <v>93</v>
      </c>
      <c r="AW1934" s="160" t="s">
        <v>41</v>
      </c>
      <c r="AX1934" s="160" t="s">
        <v>85</v>
      </c>
      <c r="AY1934" s="162" t="s">
        <v>173</v>
      </c>
    </row>
    <row r="1935" spans="2:51" s="167" customFormat="1">
      <c r="B1935" s="166"/>
      <c r="D1935" s="161" t="s">
        <v>184</v>
      </c>
      <c r="E1935" s="168" t="s">
        <v>1</v>
      </c>
      <c r="F1935" s="169" t="s">
        <v>964</v>
      </c>
      <c r="H1935" s="170">
        <v>0.29299999999999998</v>
      </c>
      <c r="L1935" s="166"/>
      <c r="M1935" s="171"/>
      <c r="T1935" s="172"/>
      <c r="AT1935" s="168" t="s">
        <v>184</v>
      </c>
      <c r="AU1935" s="168" t="s">
        <v>95</v>
      </c>
      <c r="AV1935" s="167" t="s">
        <v>95</v>
      </c>
      <c r="AW1935" s="167" t="s">
        <v>41</v>
      </c>
      <c r="AX1935" s="167" t="s">
        <v>85</v>
      </c>
      <c r="AY1935" s="168" t="s">
        <v>173</v>
      </c>
    </row>
    <row r="1936" spans="2:51" s="160" customFormat="1">
      <c r="B1936" s="159"/>
      <c r="D1936" s="161" t="s">
        <v>184</v>
      </c>
      <c r="E1936" s="162" t="s">
        <v>1</v>
      </c>
      <c r="F1936" s="163" t="s">
        <v>793</v>
      </c>
      <c r="H1936" s="162" t="s">
        <v>1</v>
      </c>
      <c r="L1936" s="159"/>
      <c r="M1936" s="164"/>
      <c r="T1936" s="165"/>
      <c r="AT1936" s="162" t="s">
        <v>184</v>
      </c>
      <c r="AU1936" s="162" t="s">
        <v>95</v>
      </c>
      <c r="AV1936" s="160" t="s">
        <v>93</v>
      </c>
      <c r="AW1936" s="160" t="s">
        <v>41</v>
      </c>
      <c r="AX1936" s="160" t="s">
        <v>85</v>
      </c>
      <c r="AY1936" s="162" t="s">
        <v>173</v>
      </c>
    </row>
    <row r="1937" spans="2:65" s="167" customFormat="1">
      <c r="B1937" s="166"/>
      <c r="D1937" s="161" t="s">
        <v>184</v>
      </c>
      <c r="E1937" s="168" t="s">
        <v>1</v>
      </c>
      <c r="F1937" s="169" t="s">
        <v>964</v>
      </c>
      <c r="H1937" s="170">
        <v>0.29299999999999998</v>
      </c>
      <c r="L1937" s="166"/>
      <c r="M1937" s="171"/>
      <c r="T1937" s="172"/>
      <c r="AT1937" s="168" t="s">
        <v>184</v>
      </c>
      <c r="AU1937" s="168" t="s">
        <v>95</v>
      </c>
      <c r="AV1937" s="167" t="s">
        <v>95</v>
      </c>
      <c r="AW1937" s="167" t="s">
        <v>41</v>
      </c>
      <c r="AX1937" s="167" t="s">
        <v>85</v>
      </c>
      <c r="AY1937" s="168" t="s">
        <v>173</v>
      </c>
    </row>
    <row r="1938" spans="2:65" s="160" customFormat="1">
      <c r="B1938" s="159"/>
      <c r="D1938" s="161" t="s">
        <v>184</v>
      </c>
      <c r="E1938" s="162" t="s">
        <v>1</v>
      </c>
      <c r="F1938" s="163" t="s">
        <v>794</v>
      </c>
      <c r="H1938" s="162" t="s">
        <v>1</v>
      </c>
      <c r="L1938" s="159"/>
      <c r="M1938" s="164"/>
      <c r="T1938" s="165"/>
      <c r="AT1938" s="162" t="s">
        <v>184</v>
      </c>
      <c r="AU1938" s="162" t="s">
        <v>95</v>
      </c>
      <c r="AV1938" s="160" t="s">
        <v>93</v>
      </c>
      <c r="AW1938" s="160" t="s">
        <v>41</v>
      </c>
      <c r="AX1938" s="160" t="s">
        <v>85</v>
      </c>
      <c r="AY1938" s="162" t="s">
        <v>173</v>
      </c>
    </row>
    <row r="1939" spans="2:65" s="167" customFormat="1">
      <c r="B1939" s="166"/>
      <c r="D1939" s="161" t="s">
        <v>184</v>
      </c>
      <c r="E1939" s="168" t="s">
        <v>1</v>
      </c>
      <c r="F1939" s="169" t="s">
        <v>964</v>
      </c>
      <c r="H1939" s="170">
        <v>0.29299999999999998</v>
      </c>
      <c r="L1939" s="166"/>
      <c r="M1939" s="171"/>
      <c r="T1939" s="172"/>
      <c r="AT1939" s="168" t="s">
        <v>184</v>
      </c>
      <c r="AU1939" s="168" t="s">
        <v>95</v>
      </c>
      <c r="AV1939" s="167" t="s">
        <v>95</v>
      </c>
      <c r="AW1939" s="167" t="s">
        <v>41</v>
      </c>
      <c r="AX1939" s="167" t="s">
        <v>85</v>
      </c>
      <c r="AY1939" s="168" t="s">
        <v>173</v>
      </c>
    </row>
    <row r="1940" spans="2:65" s="160" customFormat="1">
      <c r="B1940" s="159"/>
      <c r="D1940" s="161" t="s">
        <v>184</v>
      </c>
      <c r="E1940" s="162" t="s">
        <v>1</v>
      </c>
      <c r="F1940" s="163" t="s">
        <v>795</v>
      </c>
      <c r="H1940" s="162" t="s">
        <v>1</v>
      </c>
      <c r="L1940" s="159"/>
      <c r="M1940" s="164"/>
      <c r="T1940" s="165"/>
      <c r="AT1940" s="162" t="s">
        <v>184</v>
      </c>
      <c r="AU1940" s="162" t="s">
        <v>95</v>
      </c>
      <c r="AV1940" s="160" t="s">
        <v>93</v>
      </c>
      <c r="AW1940" s="160" t="s">
        <v>41</v>
      </c>
      <c r="AX1940" s="160" t="s">
        <v>85</v>
      </c>
      <c r="AY1940" s="162" t="s">
        <v>173</v>
      </c>
    </row>
    <row r="1941" spans="2:65" s="167" customFormat="1">
      <c r="B1941" s="166"/>
      <c r="D1941" s="161" t="s">
        <v>184</v>
      </c>
      <c r="E1941" s="168" t="s">
        <v>1</v>
      </c>
      <c r="F1941" s="169" t="s">
        <v>964</v>
      </c>
      <c r="H1941" s="170">
        <v>0.29299999999999998</v>
      </c>
      <c r="L1941" s="166"/>
      <c r="M1941" s="171"/>
      <c r="T1941" s="172"/>
      <c r="AT1941" s="168" t="s">
        <v>184</v>
      </c>
      <c r="AU1941" s="168" t="s">
        <v>95</v>
      </c>
      <c r="AV1941" s="167" t="s">
        <v>95</v>
      </c>
      <c r="AW1941" s="167" t="s">
        <v>41</v>
      </c>
      <c r="AX1941" s="167" t="s">
        <v>85</v>
      </c>
      <c r="AY1941" s="168" t="s">
        <v>173</v>
      </c>
    </row>
    <row r="1942" spans="2:65" s="160" customFormat="1">
      <c r="B1942" s="159"/>
      <c r="D1942" s="161" t="s">
        <v>184</v>
      </c>
      <c r="E1942" s="162" t="s">
        <v>1</v>
      </c>
      <c r="F1942" s="163" t="s">
        <v>796</v>
      </c>
      <c r="H1942" s="162" t="s">
        <v>1</v>
      </c>
      <c r="L1942" s="159"/>
      <c r="M1942" s="164"/>
      <c r="T1942" s="165"/>
      <c r="AT1942" s="162" t="s">
        <v>184</v>
      </c>
      <c r="AU1942" s="162" t="s">
        <v>95</v>
      </c>
      <c r="AV1942" s="160" t="s">
        <v>93</v>
      </c>
      <c r="AW1942" s="160" t="s">
        <v>41</v>
      </c>
      <c r="AX1942" s="160" t="s">
        <v>85</v>
      </c>
      <c r="AY1942" s="162" t="s">
        <v>173</v>
      </c>
    </row>
    <row r="1943" spans="2:65" s="167" customFormat="1">
      <c r="B1943" s="166"/>
      <c r="D1943" s="161" t="s">
        <v>184</v>
      </c>
      <c r="E1943" s="168" t="s">
        <v>1</v>
      </c>
      <c r="F1943" s="169" t="s">
        <v>964</v>
      </c>
      <c r="H1943" s="170">
        <v>0.29299999999999998</v>
      </c>
      <c r="L1943" s="166"/>
      <c r="M1943" s="171"/>
      <c r="T1943" s="172"/>
      <c r="AT1943" s="168" t="s">
        <v>184</v>
      </c>
      <c r="AU1943" s="168" t="s">
        <v>95</v>
      </c>
      <c r="AV1943" s="167" t="s">
        <v>95</v>
      </c>
      <c r="AW1943" s="167" t="s">
        <v>41</v>
      </c>
      <c r="AX1943" s="167" t="s">
        <v>85</v>
      </c>
      <c r="AY1943" s="168" t="s">
        <v>173</v>
      </c>
    </row>
    <row r="1944" spans="2:65" s="174" customFormat="1">
      <c r="B1944" s="173"/>
      <c r="D1944" s="161" t="s">
        <v>184</v>
      </c>
      <c r="E1944" s="175" t="s">
        <v>1</v>
      </c>
      <c r="F1944" s="176" t="s">
        <v>232</v>
      </c>
      <c r="H1944" s="177">
        <v>5.9349999999999996</v>
      </c>
      <c r="L1944" s="173"/>
      <c r="M1944" s="178"/>
      <c r="T1944" s="179"/>
      <c r="AT1944" s="175" t="s">
        <v>184</v>
      </c>
      <c r="AU1944" s="175" t="s">
        <v>95</v>
      </c>
      <c r="AV1944" s="174" t="s">
        <v>180</v>
      </c>
      <c r="AW1944" s="174" t="s">
        <v>41</v>
      </c>
      <c r="AX1944" s="174" t="s">
        <v>93</v>
      </c>
      <c r="AY1944" s="175" t="s">
        <v>173</v>
      </c>
    </row>
    <row r="1945" spans="2:65" s="35" customFormat="1" ht="37.9" customHeight="1">
      <c r="B1945" s="34"/>
      <c r="C1945" s="144" t="s">
        <v>1290</v>
      </c>
      <c r="D1945" s="144" t="s">
        <v>175</v>
      </c>
      <c r="E1945" s="145" t="s">
        <v>1291</v>
      </c>
      <c r="F1945" s="146" t="s">
        <v>1292</v>
      </c>
      <c r="G1945" s="147" t="s">
        <v>586</v>
      </c>
      <c r="H1945" s="148">
        <v>285.81</v>
      </c>
      <c r="I1945" s="3"/>
      <c r="J1945" s="149">
        <f>ROUND(I1945*H1945,2)</f>
        <v>0</v>
      </c>
      <c r="K1945" s="146" t="s">
        <v>179</v>
      </c>
      <c r="L1945" s="34"/>
      <c r="M1945" s="150" t="s">
        <v>1</v>
      </c>
      <c r="N1945" s="151" t="s">
        <v>50</v>
      </c>
      <c r="P1945" s="152">
        <f>O1945*H1945</f>
        <v>0</v>
      </c>
      <c r="Q1945" s="152">
        <v>8.0000000000000007E-5</v>
      </c>
      <c r="R1945" s="152">
        <f>Q1945*H1945</f>
        <v>2.2864800000000001E-2</v>
      </c>
      <c r="S1945" s="152">
        <v>0</v>
      </c>
      <c r="T1945" s="153">
        <f>S1945*H1945</f>
        <v>0</v>
      </c>
      <c r="AR1945" s="154" t="s">
        <v>180</v>
      </c>
      <c r="AT1945" s="154" t="s">
        <v>175</v>
      </c>
      <c r="AU1945" s="154" t="s">
        <v>95</v>
      </c>
      <c r="AY1945" s="20" t="s">
        <v>173</v>
      </c>
      <c r="BE1945" s="155">
        <f>IF(N1945="základní",J1945,0)</f>
        <v>0</v>
      </c>
      <c r="BF1945" s="155">
        <f>IF(N1945="snížená",J1945,0)</f>
        <v>0</v>
      </c>
      <c r="BG1945" s="155">
        <f>IF(N1945="zákl. přenesená",J1945,0)</f>
        <v>0</v>
      </c>
      <c r="BH1945" s="155">
        <f>IF(N1945="sníž. přenesená",J1945,0)</f>
        <v>0</v>
      </c>
      <c r="BI1945" s="155">
        <f>IF(N1945="nulová",J1945,0)</f>
        <v>0</v>
      </c>
      <c r="BJ1945" s="20" t="s">
        <v>93</v>
      </c>
      <c r="BK1945" s="155">
        <f>ROUND(I1945*H1945,2)</f>
        <v>0</v>
      </c>
      <c r="BL1945" s="20" t="s">
        <v>180</v>
      </c>
      <c r="BM1945" s="154" t="s">
        <v>1293</v>
      </c>
    </row>
    <row r="1946" spans="2:65" s="35" customFormat="1">
      <c r="B1946" s="34"/>
      <c r="D1946" s="156" t="s">
        <v>182</v>
      </c>
      <c r="F1946" s="157" t="s">
        <v>1294</v>
      </c>
      <c r="L1946" s="34"/>
      <c r="M1946" s="158"/>
      <c r="T1946" s="62"/>
      <c r="AT1946" s="20" t="s">
        <v>182</v>
      </c>
      <c r="AU1946" s="20" t="s">
        <v>95</v>
      </c>
    </row>
    <row r="1947" spans="2:65" s="160" customFormat="1">
      <c r="B1947" s="159"/>
      <c r="D1947" s="161" t="s">
        <v>184</v>
      </c>
      <c r="E1947" s="162" t="s">
        <v>1</v>
      </c>
      <c r="F1947" s="163" t="s">
        <v>338</v>
      </c>
      <c r="H1947" s="162" t="s">
        <v>1</v>
      </c>
      <c r="L1947" s="159"/>
      <c r="M1947" s="164"/>
      <c r="T1947" s="165"/>
      <c r="AT1947" s="162" t="s">
        <v>184</v>
      </c>
      <c r="AU1947" s="162" t="s">
        <v>95</v>
      </c>
      <c r="AV1947" s="160" t="s">
        <v>93</v>
      </c>
      <c r="AW1947" s="160" t="s">
        <v>41</v>
      </c>
      <c r="AX1947" s="160" t="s">
        <v>85</v>
      </c>
      <c r="AY1947" s="162" t="s">
        <v>173</v>
      </c>
    </row>
    <row r="1948" spans="2:65" s="167" customFormat="1">
      <c r="B1948" s="166"/>
      <c r="D1948" s="161" t="s">
        <v>184</v>
      </c>
      <c r="E1948" s="168" t="s">
        <v>1</v>
      </c>
      <c r="F1948" s="169" t="s">
        <v>1295</v>
      </c>
      <c r="H1948" s="170">
        <v>213.45</v>
      </c>
      <c r="L1948" s="166"/>
      <c r="M1948" s="171"/>
      <c r="T1948" s="172"/>
      <c r="AT1948" s="168" t="s">
        <v>184</v>
      </c>
      <c r="AU1948" s="168" t="s">
        <v>95</v>
      </c>
      <c r="AV1948" s="167" t="s">
        <v>95</v>
      </c>
      <c r="AW1948" s="167" t="s">
        <v>41</v>
      </c>
      <c r="AX1948" s="167" t="s">
        <v>85</v>
      </c>
      <c r="AY1948" s="168" t="s">
        <v>173</v>
      </c>
    </row>
    <row r="1949" spans="2:65" s="181" customFormat="1">
      <c r="B1949" s="180"/>
      <c r="D1949" s="161" t="s">
        <v>184</v>
      </c>
      <c r="E1949" s="182" t="s">
        <v>1</v>
      </c>
      <c r="F1949" s="183" t="s">
        <v>266</v>
      </c>
      <c r="H1949" s="184">
        <v>213.45</v>
      </c>
      <c r="L1949" s="180"/>
      <c r="M1949" s="185"/>
      <c r="T1949" s="186"/>
      <c r="AT1949" s="182" t="s">
        <v>184</v>
      </c>
      <c r="AU1949" s="182" t="s">
        <v>95</v>
      </c>
      <c r="AV1949" s="181" t="s">
        <v>243</v>
      </c>
      <c r="AW1949" s="181" t="s">
        <v>41</v>
      </c>
      <c r="AX1949" s="181" t="s">
        <v>85</v>
      </c>
      <c r="AY1949" s="182" t="s">
        <v>173</v>
      </c>
    </row>
    <row r="1950" spans="2:65" s="160" customFormat="1">
      <c r="B1950" s="159"/>
      <c r="D1950" s="161" t="s">
        <v>184</v>
      </c>
      <c r="E1950" s="162" t="s">
        <v>1</v>
      </c>
      <c r="F1950" s="163" t="s">
        <v>1195</v>
      </c>
      <c r="H1950" s="162" t="s">
        <v>1</v>
      </c>
      <c r="L1950" s="159"/>
      <c r="M1950" s="164"/>
      <c r="T1950" s="165"/>
      <c r="AT1950" s="162" t="s">
        <v>184</v>
      </c>
      <c r="AU1950" s="162" t="s">
        <v>95</v>
      </c>
      <c r="AV1950" s="160" t="s">
        <v>93</v>
      </c>
      <c r="AW1950" s="160" t="s">
        <v>41</v>
      </c>
      <c r="AX1950" s="160" t="s">
        <v>85</v>
      </c>
      <c r="AY1950" s="162" t="s">
        <v>173</v>
      </c>
    </row>
    <row r="1951" spans="2:65" s="160" customFormat="1">
      <c r="B1951" s="159"/>
      <c r="D1951" s="161" t="s">
        <v>184</v>
      </c>
      <c r="E1951" s="162" t="s">
        <v>1</v>
      </c>
      <c r="F1951" s="163" t="s">
        <v>1196</v>
      </c>
      <c r="H1951" s="162" t="s">
        <v>1</v>
      </c>
      <c r="L1951" s="159"/>
      <c r="M1951" s="164"/>
      <c r="T1951" s="165"/>
      <c r="AT1951" s="162" t="s">
        <v>184</v>
      </c>
      <c r="AU1951" s="162" t="s">
        <v>95</v>
      </c>
      <c r="AV1951" s="160" t="s">
        <v>93</v>
      </c>
      <c r="AW1951" s="160" t="s">
        <v>41</v>
      </c>
      <c r="AX1951" s="160" t="s">
        <v>85</v>
      </c>
      <c r="AY1951" s="162" t="s">
        <v>173</v>
      </c>
    </row>
    <row r="1952" spans="2:65" s="167" customFormat="1">
      <c r="B1952" s="166"/>
      <c r="D1952" s="161" t="s">
        <v>184</v>
      </c>
      <c r="E1952" s="168" t="s">
        <v>1</v>
      </c>
      <c r="F1952" s="169" t="s">
        <v>1296</v>
      </c>
      <c r="H1952" s="170">
        <v>3.17</v>
      </c>
      <c r="L1952" s="166"/>
      <c r="M1952" s="171"/>
      <c r="T1952" s="172"/>
      <c r="AT1952" s="168" t="s">
        <v>184</v>
      </c>
      <c r="AU1952" s="168" t="s">
        <v>95</v>
      </c>
      <c r="AV1952" s="167" t="s">
        <v>95</v>
      </c>
      <c r="AW1952" s="167" t="s">
        <v>41</v>
      </c>
      <c r="AX1952" s="167" t="s">
        <v>85</v>
      </c>
      <c r="AY1952" s="168" t="s">
        <v>173</v>
      </c>
    </row>
    <row r="1953" spans="2:65" s="160" customFormat="1">
      <c r="B1953" s="159"/>
      <c r="D1953" s="161" t="s">
        <v>184</v>
      </c>
      <c r="E1953" s="162" t="s">
        <v>1</v>
      </c>
      <c r="F1953" s="163" t="s">
        <v>1198</v>
      </c>
      <c r="H1953" s="162" t="s">
        <v>1</v>
      </c>
      <c r="L1953" s="159"/>
      <c r="M1953" s="164"/>
      <c r="T1953" s="165"/>
      <c r="AT1953" s="162" t="s">
        <v>184</v>
      </c>
      <c r="AU1953" s="162" t="s">
        <v>95</v>
      </c>
      <c r="AV1953" s="160" t="s">
        <v>93</v>
      </c>
      <c r="AW1953" s="160" t="s">
        <v>41</v>
      </c>
      <c r="AX1953" s="160" t="s">
        <v>85</v>
      </c>
      <c r="AY1953" s="162" t="s">
        <v>173</v>
      </c>
    </row>
    <row r="1954" spans="2:65" s="167" customFormat="1">
      <c r="B1954" s="166"/>
      <c r="D1954" s="161" t="s">
        <v>184</v>
      </c>
      <c r="E1954" s="168" t="s">
        <v>1</v>
      </c>
      <c r="F1954" s="169" t="s">
        <v>1297</v>
      </c>
      <c r="H1954" s="170">
        <v>10.55</v>
      </c>
      <c r="L1954" s="166"/>
      <c r="M1954" s="171"/>
      <c r="T1954" s="172"/>
      <c r="AT1954" s="168" t="s">
        <v>184</v>
      </c>
      <c r="AU1954" s="168" t="s">
        <v>95</v>
      </c>
      <c r="AV1954" s="167" t="s">
        <v>95</v>
      </c>
      <c r="AW1954" s="167" t="s">
        <v>41</v>
      </c>
      <c r="AX1954" s="167" t="s">
        <v>85</v>
      </c>
      <c r="AY1954" s="168" t="s">
        <v>173</v>
      </c>
    </row>
    <row r="1955" spans="2:65" s="160" customFormat="1">
      <c r="B1955" s="159"/>
      <c r="D1955" s="161" t="s">
        <v>184</v>
      </c>
      <c r="E1955" s="162" t="s">
        <v>1</v>
      </c>
      <c r="F1955" s="163" t="s">
        <v>1200</v>
      </c>
      <c r="H1955" s="162" t="s">
        <v>1</v>
      </c>
      <c r="L1955" s="159"/>
      <c r="M1955" s="164"/>
      <c r="T1955" s="165"/>
      <c r="AT1955" s="162" t="s">
        <v>184</v>
      </c>
      <c r="AU1955" s="162" t="s">
        <v>95</v>
      </c>
      <c r="AV1955" s="160" t="s">
        <v>93</v>
      </c>
      <c r="AW1955" s="160" t="s">
        <v>41</v>
      </c>
      <c r="AX1955" s="160" t="s">
        <v>85</v>
      </c>
      <c r="AY1955" s="162" t="s">
        <v>173</v>
      </c>
    </row>
    <row r="1956" spans="2:65" s="167" customFormat="1">
      <c r="B1956" s="166"/>
      <c r="D1956" s="161" t="s">
        <v>184</v>
      </c>
      <c r="E1956" s="168" t="s">
        <v>1</v>
      </c>
      <c r="F1956" s="169" t="s">
        <v>1298</v>
      </c>
      <c r="H1956" s="170">
        <v>11.37</v>
      </c>
      <c r="L1956" s="166"/>
      <c r="M1956" s="171"/>
      <c r="T1956" s="172"/>
      <c r="AT1956" s="168" t="s">
        <v>184</v>
      </c>
      <c r="AU1956" s="168" t="s">
        <v>95</v>
      </c>
      <c r="AV1956" s="167" t="s">
        <v>95</v>
      </c>
      <c r="AW1956" s="167" t="s">
        <v>41</v>
      </c>
      <c r="AX1956" s="167" t="s">
        <v>85</v>
      </c>
      <c r="AY1956" s="168" t="s">
        <v>173</v>
      </c>
    </row>
    <row r="1957" spans="2:65" s="160" customFormat="1">
      <c r="B1957" s="159"/>
      <c r="D1957" s="161" t="s">
        <v>184</v>
      </c>
      <c r="E1957" s="162" t="s">
        <v>1</v>
      </c>
      <c r="F1957" s="163" t="s">
        <v>1202</v>
      </c>
      <c r="H1957" s="162" t="s">
        <v>1</v>
      </c>
      <c r="L1957" s="159"/>
      <c r="M1957" s="164"/>
      <c r="T1957" s="165"/>
      <c r="AT1957" s="162" t="s">
        <v>184</v>
      </c>
      <c r="AU1957" s="162" t="s">
        <v>95</v>
      </c>
      <c r="AV1957" s="160" t="s">
        <v>93</v>
      </c>
      <c r="AW1957" s="160" t="s">
        <v>41</v>
      </c>
      <c r="AX1957" s="160" t="s">
        <v>85</v>
      </c>
      <c r="AY1957" s="162" t="s">
        <v>173</v>
      </c>
    </row>
    <row r="1958" spans="2:65" s="167" customFormat="1">
      <c r="B1958" s="166"/>
      <c r="D1958" s="161" t="s">
        <v>184</v>
      </c>
      <c r="E1958" s="168" t="s">
        <v>1</v>
      </c>
      <c r="F1958" s="169" t="s">
        <v>1299</v>
      </c>
      <c r="H1958" s="170">
        <v>15.52</v>
      </c>
      <c r="L1958" s="166"/>
      <c r="M1958" s="171"/>
      <c r="T1958" s="172"/>
      <c r="AT1958" s="168" t="s">
        <v>184</v>
      </c>
      <c r="AU1958" s="168" t="s">
        <v>95</v>
      </c>
      <c r="AV1958" s="167" t="s">
        <v>95</v>
      </c>
      <c r="AW1958" s="167" t="s">
        <v>41</v>
      </c>
      <c r="AX1958" s="167" t="s">
        <v>85</v>
      </c>
      <c r="AY1958" s="168" t="s">
        <v>173</v>
      </c>
    </row>
    <row r="1959" spans="2:65" s="160" customFormat="1">
      <c r="B1959" s="159"/>
      <c r="D1959" s="161" t="s">
        <v>184</v>
      </c>
      <c r="E1959" s="162" t="s">
        <v>1</v>
      </c>
      <c r="F1959" s="163" t="s">
        <v>1204</v>
      </c>
      <c r="H1959" s="162" t="s">
        <v>1</v>
      </c>
      <c r="L1959" s="159"/>
      <c r="M1959" s="164"/>
      <c r="T1959" s="165"/>
      <c r="AT1959" s="162" t="s">
        <v>184</v>
      </c>
      <c r="AU1959" s="162" t="s">
        <v>95</v>
      </c>
      <c r="AV1959" s="160" t="s">
        <v>93</v>
      </c>
      <c r="AW1959" s="160" t="s">
        <v>41</v>
      </c>
      <c r="AX1959" s="160" t="s">
        <v>85</v>
      </c>
      <c r="AY1959" s="162" t="s">
        <v>173</v>
      </c>
    </row>
    <row r="1960" spans="2:65" s="167" customFormat="1">
      <c r="B1960" s="166"/>
      <c r="D1960" s="161" t="s">
        <v>184</v>
      </c>
      <c r="E1960" s="168" t="s">
        <v>1</v>
      </c>
      <c r="F1960" s="169" t="s">
        <v>1300</v>
      </c>
      <c r="H1960" s="170">
        <v>31.75</v>
      </c>
      <c r="L1960" s="166"/>
      <c r="M1960" s="171"/>
      <c r="T1960" s="172"/>
      <c r="AT1960" s="168" t="s">
        <v>184</v>
      </c>
      <c r="AU1960" s="168" t="s">
        <v>95</v>
      </c>
      <c r="AV1960" s="167" t="s">
        <v>95</v>
      </c>
      <c r="AW1960" s="167" t="s">
        <v>41</v>
      </c>
      <c r="AX1960" s="167" t="s">
        <v>85</v>
      </c>
      <c r="AY1960" s="168" t="s">
        <v>173</v>
      </c>
    </row>
    <row r="1961" spans="2:65" s="181" customFormat="1">
      <c r="B1961" s="180"/>
      <c r="D1961" s="161" t="s">
        <v>184</v>
      </c>
      <c r="E1961" s="182" t="s">
        <v>1</v>
      </c>
      <c r="F1961" s="183" t="s">
        <v>266</v>
      </c>
      <c r="H1961" s="184">
        <v>72.36</v>
      </c>
      <c r="L1961" s="180"/>
      <c r="M1961" s="185"/>
      <c r="T1961" s="186"/>
      <c r="AT1961" s="182" t="s">
        <v>184</v>
      </c>
      <c r="AU1961" s="182" t="s">
        <v>95</v>
      </c>
      <c r="AV1961" s="181" t="s">
        <v>243</v>
      </c>
      <c r="AW1961" s="181" t="s">
        <v>41</v>
      </c>
      <c r="AX1961" s="181" t="s">
        <v>85</v>
      </c>
      <c r="AY1961" s="182" t="s">
        <v>173</v>
      </c>
    </row>
    <row r="1962" spans="2:65" s="174" customFormat="1">
      <c r="B1962" s="173"/>
      <c r="D1962" s="161" t="s">
        <v>184</v>
      </c>
      <c r="E1962" s="175" t="s">
        <v>1</v>
      </c>
      <c r="F1962" s="176" t="s">
        <v>232</v>
      </c>
      <c r="H1962" s="177">
        <v>285.81</v>
      </c>
      <c r="L1962" s="173"/>
      <c r="M1962" s="178"/>
      <c r="T1962" s="179"/>
      <c r="AT1962" s="175" t="s">
        <v>184</v>
      </c>
      <c r="AU1962" s="175" t="s">
        <v>95</v>
      </c>
      <c r="AV1962" s="174" t="s">
        <v>180</v>
      </c>
      <c r="AW1962" s="174" t="s">
        <v>41</v>
      </c>
      <c r="AX1962" s="174" t="s">
        <v>93</v>
      </c>
      <c r="AY1962" s="175" t="s">
        <v>173</v>
      </c>
    </row>
    <row r="1963" spans="2:65" s="35" customFormat="1" ht="16.5" customHeight="1">
      <c r="B1963" s="34"/>
      <c r="C1963" s="144" t="s">
        <v>1301</v>
      </c>
      <c r="D1963" s="144" t="s">
        <v>175</v>
      </c>
      <c r="E1963" s="145" t="s">
        <v>1302</v>
      </c>
      <c r="F1963" s="146" t="s">
        <v>1303</v>
      </c>
      <c r="G1963" s="147" t="s">
        <v>270</v>
      </c>
      <c r="H1963" s="148">
        <v>3.95</v>
      </c>
      <c r="I1963" s="3"/>
      <c r="J1963" s="149">
        <f>ROUND(I1963*H1963,2)</f>
        <v>0</v>
      </c>
      <c r="K1963" s="146" t="s">
        <v>1</v>
      </c>
      <c r="L1963" s="34"/>
      <c r="M1963" s="150" t="s">
        <v>1</v>
      </c>
      <c r="N1963" s="151" t="s">
        <v>50</v>
      </c>
      <c r="P1963" s="152">
        <f>O1963*H1963</f>
        <v>0</v>
      </c>
      <c r="Q1963" s="152">
        <v>0</v>
      </c>
      <c r="R1963" s="152">
        <f>Q1963*H1963</f>
        <v>0</v>
      </c>
      <c r="S1963" s="152">
        <v>0</v>
      </c>
      <c r="T1963" s="153">
        <f>S1963*H1963</f>
        <v>0</v>
      </c>
      <c r="AR1963" s="154" t="s">
        <v>180</v>
      </c>
      <c r="AT1963" s="154" t="s">
        <v>175</v>
      </c>
      <c r="AU1963" s="154" t="s">
        <v>95</v>
      </c>
      <c r="AY1963" s="20" t="s">
        <v>173</v>
      </c>
      <c r="BE1963" s="155">
        <f>IF(N1963="základní",J1963,0)</f>
        <v>0</v>
      </c>
      <c r="BF1963" s="155">
        <f>IF(N1963="snížená",J1963,0)</f>
        <v>0</v>
      </c>
      <c r="BG1963" s="155">
        <f>IF(N1963="zákl. přenesená",J1963,0)</f>
        <v>0</v>
      </c>
      <c r="BH1963" s="155">
        <f>IF(N1963="sníž. přenesená",J1963,0)</f>
        <v>0</v>
      </c>
      <c r="BI1963" s="155">
        <f>IF(N1963="nulová",J1963,0)</f>
        <v>0</v>
      </c>
      <c r="BJ1963" s="20" t="s">
        <v>93</v>
      </c>
      <c r="BK1963" s="155">
        <f>ROUND(I1963*H1963,2)</f>
        <v>0</v>
      </c>
      <c r="BL1963" s="20" t="s">
        <v>180</v>
      </c>
      <c r="BM1963" s="154" t="s">
        <v>1304</v>
      </c>
    </row>
    <row r="1964" spans="2:65" s="160" customFormat="1">
      <c r="B1964" s="159"/>
      <c r="D1964" s="161" t="s">
        <v>184</v>
      </c>
      <c r="E1964" s="162" t="s">
        <v>1</v>
      </c>
      <c r="F1964" s="163" t="s">
        <v>1305</v>
      </c>
      <c r="H1964" s="162" t="s">
        <v>1</v>
      </c>
      <c r="L1964" s="159"/>
      <c r="M1964" s="164"/>
      <c r="T1964" s="165"/>
      <c r="AT1964" s="162" t="s">
        <v>184</v>
      </c>
      <c r="AU1964" s="162" t="s">
        <v>95</v>
      </c>
      <c r="AV1964" s="160" t="s">
        <v>93</v>
      </c>
      <c r="AW1964" s="160" t="s">
        <v>41</v>
      </c>
      <c r="AX1964" s="160" t="s">
        <v>85</v>
      </c>
      <c r="AY1964" s="162" t="s">
        <v>173</v>
      </c>
    </row>
    <row r="1965" spans="2:65" s="167" customFormat="1">
      <c r="B1965" s="166"/>
      <c r="D1965" s="161" t="s">
        <v>184</v>
      </c>
      <c r="E1965" s="168" t="s">
        <v>1</v>
      </c>
      <c r="F1965" s="169" t="s">
        <v>1306</v>
      </c>
      <c r="H1965" s="170">
        <v>3.95</v>
      </c>
      <c r="L1965" s="166"/>
      <c r="M1965" s="171"/>
      <c r="T1965" s="172"/>
      <c r="AT1965" s="168" t="s">
        <v>184</v>
      </c>
      <c r="AU1965" s="168" t="s">
        <v>95</v>
      </c>
      <c r="AV1965" s="167" t="s">
        <v>95</v>
      </c>
      <c r="AW1965" s="167" t="s">
        <v>41</v>
      </c>
      <c r="AX1965" s="167" t="s">
        <v>85</v>
      </c>
      <c r="AY1965" s="168" t="s">
        <v>173</v>
      </c>
    </row>
    <row r="1966" spans="2:65" s="174" customFormat="1">
      <c r="B1966" s="173"/>
      <c r="D1966" s="161" t="s">
        <v>184</v>
      </c>
      <c r="E1966" s="175" t="s">
        <v>1</v>
      </c>
      <c r="F1966" s="176" t="s">
        <v>232</v>
      </c>
      <c r="H1966" s="177">
        <v>3.95</v>
      </c>
      <c r="L1966" s="173"/>
      <c r="M1966" s="178"/>
      <c r="T1966" s="179"/>
      <c r="AT1966" s="175" t="s">
        <v>184</v>
      </c>
      <c r="AU1966" s="175" t="s">
        <v>95</v>
      </c>
      <c r="AV1966" s="174" t="s">
        <v>180</v>
      </c>
      <c r="AW1966" s="174" t="s">
        <v>41</v>
      </c>
      <c r="AX1966" s="174" t="s">
        <v>93</v>
      </c>
      <c r="AY1966" s="175" t="s">
        <v>173</v>
      </c>
    </row>
    <row r="1967" spans="2:65" s="35" customFormat="1" ht="24.2" customHeight="1">
      <c r="B1967" s="34"/>
      <c r="C1967" s="144" t="s">
        <v>1307</v>
      </c>
      <c r="D1967" s="144" t="s">
        <v>175</v>
      </c>
      <c r="E1967" s="145" t="s">
        <v>1308</v>
      </c>
      <c r="F1967" s="146" t="s">
        <v>1309</v>
      </c>
      <c r="G1967" s="147" t="s">
        <v>270</v>
      </c>
      <c r="H1967" s="148">
        <v>346.85500000000002</v>
      </c>
      <c r="I1967" s="3"/>
      <c r="J1967" s="149">
        <f>ROUND(I1967*H1967,2)</f>
        <v>0</v>
      </c>
      <c r="K1967" s="146" t="s">
        <v>179</v>
      </c>
      <c r="L1967" s="34"/>
      <c r="M1967" s="150" t="s">
        <v>1</v>
      </c>
      <c r="N1967" s="151" t="s">
        <v>50</v>
      </c>
      <c r="P1967" s="152">
        <f>O1967*H1967</f>
        <v>0</v>
      </c>
      <c r="Q1967" s="152">
        <v>1.2999999999999999E-4</v>
      </c>
      <c r="R1967" s="152">
        <f>Q1967*H1967</f>
        <v>4.5091149999999997E-2</v>
      </c>
      <c r="S1967" s="152">
        <v>0</v>
      </c>
      <c r="T1967" s="153">
        <f>S1967*H1967</f>
        <v>0</v>
      </c>
      <c r="AR1967" s="154" t="s">
        <v>180</v>
      </c>
      <c r="AT1967" s="154" t="s">
        <v>175</v>
      </c>
      <c r="AU1967" s="154" t="s">
        <v>95</v>
      </c>
      <c r="AY1967" s="20" t="s">
        <v>173</v>
      </c>
      <c r="BE1967" s="155">
        <f>IF(N1967="základní",J1967,0)</f>
        <v>0</v>
      </c>
      <c r="BF1967" s="155">
        <f>IF(N1967="snížená",J1967,0)</f>
        <v>0</v>
      </c>
      <c r="BG1967" s="155">
        <f>IF(N1967="zákl. přenesená",J1967,0)</f>
        <v>0</v>
      </c>
      <c r="BH1967" s="155">
        <f>IF(N1967="sníž. přenesená",J1967,0)</f>
        <v>0</v>
      </c>
      <c r="BI1967" s="155">
        <f>IF(N1967="nulová",J1967,0)</f>
        <v>0</v>
      </c>
      <c r="BJ1967" s="20" t="s">
        <v>93</v>
      </c>
      <c r="BK1967" s="155">
        <f>ROUND(I1967*H1967,2)</f>
        <v>0</v>
      </c>
      <c r="BL1967" s="20" t="s">
        <v>180</v>
      </c>
      <c r="BM1967" s="154" t="s">
        <v>1310</v>
      </c>
    </row>
    <row r="1968" spans="2:65" s="35" customFormat="1">
      <c r="B1968" s="34"/>
      <c r="D1968" s="156" t="s">
        <v>182</v>
      </c>
      <c r="F1968" s="157" t="s">
        <v>1311</v>
      </c>
      <c r="L1968" s="34"/>
      <c r="M1968" s="158"/>
      <c r="T1968" s="62"/>
      <c r="AT1968" s="20" t="s">
        <v>182</v>
      </c>
      <c r="AU1968" s="20" t="s">
        <v>95</v>
      </c>
    </row>
    <row r="1969" spans="2:51" s="160" customFormat="1">
      <c r="B1969" s="159"/>
      <c r="D1969" s="161" t="s">
        <v>184</v>
      </c>
      <c r="E1969" s="162" t="s">
        <v>1</v>
      </c>
      <c r="F1969" s="163" t="s">
        <v>273</v>
      </c>
      <c r="H1969" s="162" t="s">
        <v>1</v>
      </c>
      <c r="L1969" s="159"/>
      <c r="M1969" s="164"/>
      <c r="T1969" s="165"/>
      <c r="AT1969" s="162" t="s">
        <v>184</v>
      </c>
      <c r="AU1969" s="162" t="s">
        <v>95</v>
      </c>
      <c r="AV1969" s="160" t="s">
        <v>93</v>
      </c>
      <c r="AW1969" s="160" t="s">
        <v>41</v>
      </c>
      <c r="AX1969" s="160" t="s">
        <v>85</v>
      </c>
      <c r="AY1969" s="162" t="s">
        <v>173</v>
      </c>
    </row>
    <row r="1970" spans="2:51" s="160" customFormat="1">
      <c r="B1970" s="159"/>
      <c r="D1970" s="161" t="s">
        <v>184</v>
      </c>
      <c r="E1970" s="162" t="s">
        <v>1</v>
      </c>
      <c r="F1970" s="163" t="s">
        <v>238</v>
      </c>
      <c r="H1970" s="162" t="s">
        <v>1</v>
      </c>
      <c r="L1970" s="159"/>
      <c r="M1970" s="164"/>
      <c r="T1970" s="165"/>
      <c r="AT1970" s="162" t="s">
        <v>184</v>
      </c>
      <c r="AU1970" s="162" t="s">
        <v>95</v>
      </c>
      <c r="AV1970" s="160" t="s">
        <v>93</v>
      </c>
      <c r="AW1970" s="160" t="s">
        <v>41</v>
      </c>
      <c r="AX1970" s="160" t="s">
        <v>85</v>
      </c>
      <c r="AY1970" s="162" t="s">
        <v>173</v>
      </c>
    </row>
    <row r="1971" spans="2:51" s="167" customFormat="1">
      <c r="B1971" s="166"/>
      <c r="D1971" s="161" t="s">
        <v>184</v>
      </c>
      <c r="E1971" s="168" t="s">
        <v>1</v>
      </c>
      <c r="F1971" s="169" t="s">
        <v>1312</v>
      </c>
      <c r="H1971" s="170">
        <v>6.5</v>
      </c>
      <c r="L1971" s="166"/>
      <c r="M1971" s="171"/>
      <c r="T1971" s="172"/>
      <c r="AT1971" s="168" t="s">
        <v>184</v>
      </c>
      <c r="AU1971" s="168" t="s">
        <v>95</v>
      </c>
      <c r="AV1971" s="167" t="s">
        <v>95</v>
      </c>
      <c r="AW1971" s="167" t="s">
        <v>41</v>
      </c>
      <c r="AX1971" s="167" t="s">
        <v>85</v>
      </c>
      <c r="AY1971" s="168" t="s">
        <v>173</v>
      </c>
    </row>
    <row r="1972" spans="2:51" s="181" customFormat="1">
      <c r="B1972" s="180"/>
      <c r="D1972" s="161" t="s">
        <v>184</v>
      </c>
      <c r="E1972" s="182" t="s">
        <v>1</v>
      </c>
      <c r="F1972" s="183" t="s">
        <v>266</v>
      </c>
      <c r="H1972" s="184">
        <v>6.5</v>
      </c>
      <c r="L1972" s="180"/>
      <c r="M1972" s="185"/>
      <c r="T1972" s="186"/>
      <c r="AT1972" s="182" t="s">
        <v>184</v>
      </c>
      <c r="AU1972" s="182" t="s">
        <v>95</v>
      </c>
      <c r="AV1972" s="181" t="s">
        <v>243</v>
      </c>
      <c r="AW1972" s="181" t="s">
        <v>41</v>
      </c>
      <c r="AX1972" s="181" t="s">
        <v>85</v>
      </c>
      <c r="AY1972" s="182" t="s">
        <v>173</v>
      </c>
    </row>
    <row r="1973" spans="2:51" s="160" customFormat="1">
      <c r="B1973" s="159"/>
      <c r="D1973" s="161" t="s">
        <v>184</v>
      </c>
      <c r="E1973" s="162" t="s">
        <v>1</v>
      </c>
      <c r="F1973" s="163" t="s">
        <v>338</v>
      </c>
      <c r="H1973" s="162" t="s">
        <v>1</v>
      </c>
      <c r="L1973" s="159"/>
      <c r="M1973" s="164"/>
      <c r="T1973" s="165"/>
      <c r="AT1973" s="162" t="s">
        <v>184</v>
      </c>
      <c r="AU1973" s="162" t="s">
        <v>95</v>
      </c>
      <c r="AV1973" s="160" t="s">
        <v>93</v>
      </c>
      <c r="AW1973" s="160" t="s">
        <v>41</v>
      </c>
      <c r="AX1973" s="160" t="s">
        <v>85</v>
      </c>
      <c r="AY1973" s="162" t="s">
        <v>173</v>
      </c>
    </row>
    <row r="1974" spans="2:51" s="160" customFormat="1">
      <c r="B1974" s="159"/>
      <c r="D1974" s="161" t="s">
        <v>184</v>
      </c>
      <c r="E1974" s="162" t="s">
        <v>1</v>
      </c>
      <c r="F1974" s="163" t="s">
        <v>1172</v>
      </c>
      <c r="H1974" s="162" t="s">
        <v>1</v>
      </c>
      <c r="L1974" s="159"/>
      <c r="M1974" s="164"/>
      <c r="T1974" s="165"/>
      <c r="AT1974" s="162" t="s">
        <v>184</v>
      </c>
      <c r="AU1974" s="162" t="s">
        <v>95</v>
      </c>
      <c r="AV1974" s="160" t="s">
        <v>93</v>
      </c>
      <c r="AW1974" s="160" t="s">
        <v>41</v>
      </c>
      <c r="AX1974" s="160" t="s">
        <v>85</v>
      </c>
      <c r="AY1974" s="162" t="s">
        <v>173</v>
      </c>
    </row>
    <row r="1975" spans="2:51" s="167" customFormat="1">
      <c r="B1975" s="166"/>
      <c r="D1975" s="161" t="s">
        <v>184</v>
      </c>
      <c r="E1975" s="168" t="s">
        <v>1</v>
      </c>
      <c r="F1975" s="169" t="s">
        <v>1313</v>
      </c>
      <c r="H1975" s="170">
        <v>17</v>
      </c>
      <c r="L1975" s="166"/>
      <c r="M1975" s="171"/>
      <c r="T1975" s="172"/>
      <c r="AT1975" s="168" t="s">
        <v>184</v>
      </c>
      <c r="AU1975" s="168" t="s">
        <v>95</v>
      </c>
      <c r="AV1975" s="167" t="s">
        <v>95</v>
      </c>
      <c r="AW1975" s="167" t="s">
        <v>41</v>
      </c>
      <c r="AX1975" s="167" t="s">
        <v>85</v>
      </c>
      <c r="AY1975" s="168" t="s">
        <v>173</v>
      </c>
    </row>
    <row r="1976" spans="2:51" s="160" customFormat="1">
      <c r="B1976" s="159"/>
      <c r="D1976" s="161" t="s">
        <v>184</v>
      </c>
      <c r="E1976" s="162" t="s">
        <v>1</v>
      </c>
      <c r="F1976" s="163" t="s">
        <v>1174</v>
      </c>
      <c r="H1976" s="162" t="s">
        <v>1</v>
      </c>
      <c r="L1976" s="159"/>
      <c r="M1976" s="164"/>
      <c r="T1976" s="165"/>
      <c r="AT1976" s="162" t="s">
        <v>184</v>
      </c>
      <c r="AU1976" s="162" t="s">
        <v>95</v>
      </c>
      <c r="AV1976" s="160" t="s">
        <v>93</v>
      </c>
      <c r="AW1976" s="160" t="s">
        <v>41</v>
      </c>
      <c r="AX1976" s="160" t="s">
        <v>85</v>
      </c>
      <c r="AY1976" s="162" t="s">
        <v>173</v>
      </c>
    </row>
    <row r="1977" spans="2:51" s="167" customFormat="1">
      <c r="B1977" s="166"/>
      <c r="D1977" s="161" t="s">
        <v>184</v>
      </c>
      <c r="E1977" s="168" t="s">
        <v>1</v>
      </c>
      <c r="F1977" s="169" t="s">
        <v>1314</v>
      </c>
      <c r="H1977" s="170">
        <v>12.1</v>
      </c>
      <c r="L1977" s="166"/>
      <c r="M1977" s="171"/>
      <c r="T1977" s="172"/>
      <c r="AT1977" s="168" t="s">
        <v>184</v>
      </c>
      <c r="AU1977" s="168" t="s">
        <v>95</v>
      </c>
      <c r="AV1977" s="167" t="s">
        <v>95</v>
      </c>
      <c r="AW1977" s="167" t="s">
        <v>41</v>
      </c>
      <c r="AX1977" s="167" t="s">
        <v>85</v>
      </c>
      <c r="AY1977" s="168" t="s">
        <v>173</v>
      </c>
    </row>
    <row r="1978" spans="2:51" s="160" customFormat="1">
      <c r="B1978" s="159"/>
      <c r="D1978" s="161" t="s">
        <v>184</v>
      </c>
      <c r="E1978" s="162" t="s">
        <v>1</v>
      </c>
      <c r="F1978" s="163" t="s">
        <v>571</v>
      </c>
      <c r="H1978" s="162" t="s">
        <v>1</v>
      </c>
      <c r="L1978" s="159"/>
      <c r="M1978" s="164"/>
      <c r="T1978" s="165"/>
      <c r="AT1978" s="162" t="s">
        <v>184</v>
      </c>
      <c r="AU1978" s="162" t="s">
        <v>95</v>
      </c>
      <c r="AV1978" s="160" t="s">
        <v>93</v>
      </c>
      <c r="AW1978" s="160" t="s">
        <v>41</v>
      </c>
      <c r="AX1978" s="160" t="s">
        <v>85</v>
      </c>
      <c r="AY1978" s="162" t="s">
        <v>173</v>
      </c>
    </row>
    <row r="1979" spans="2:51" s="167" customFormat="1">
      <c r="B1979" s="166"/>
      <c r="D1979" s="161" t="s">
        <v>184</v>
      </c>
      <c r="E1979" s="168" t="s">
        <v>1</v>
      </c>
      <c r="F1979" s="169" t="s">
        <v>1315</v>
      </c>
      <c r="H1979" s="170">
        <v>6.2</v>
      </c>
      <c r="L1979" s="166"/>
      <c r="M1979" s="171"/>
      <c r="T1979" s="172"/>
      <c r="AT1979" s="168" t="s">
        <v>184</v>
      </c>
      <c r="AU1979" s="168" t="s">
        <v>95</v>
      </c>
      <c r="AV1979" s="167" t="s">
        <v>95</v>
      </c>
      <c r="AW1979" s="167" t="s">
        <v>41</v>
      </c>
      <c r="AX1979" s="167" t="s">
        <v>85</v>
      </c>
      <c r="AY1979" s="168" t="s">
        <v>173</v>
      </c>
    </row>
    <row r="1980" spans="2:51" s="160" customFormat="1">
      <c r="B1980" s="159"/>
      <c r="D1980" s="161" t="s">
        <v>184</v>
      </c>
      <c r="E1980" s="162" t="s">
        <v>1</v>
      </c>
      <c r="F1980" s="163" t="s">
        <v>818</v>
      </c>
      <c r="H1980" s="162" t="s">
        <v>1</v>
      </c>
      <c r="L1980" s="159"/>
      <c r="M1980" s="164"/>
      <c r="T1980" s="165"/>
      <c r="AT1980" s="162" t="s">
        <v>184</v>
      </c>
      <c r="AU1980" s="162" t="s">
        <v>95</v>
      </c>
      <c r="AV1980" s="160" t="s">
        <v>93</v>
      </c>
      <c r="AW1980" s="160" t="s">
        <v>41</v>
      </c>
      <c r="AX1980" s="160" t="s">
        <v>85</v>
      </c>
      <c r="AY1980" s="162" t="s">
        <v>173</v>
      </c>
    </row>
    <row r="1981" spans="2:51" s="167" customFormat="1">
      <c r="B1981" s="166"/>
      <c r="D1981" s="161" t="s">
        <v>184</v>
      </c>
      <c r="E1981" s="168" t="s">
        <v>1</v>
      </c>
      <c r="F1981" s="169" t="s">
        <v>1316</v>
      </c>
      <c r="H1981" s="170">
        <v>3.25</v>
      </c>
      <c r="L1981" s="166"/>
      <c r="M1981" s="171"/>
      <c r="T1981" s="172"/>
      <c r="AT1981" s="168" t="s">
        <v>184</v>
      </c>
      <c r="AU1981" s="168" t="s">
        <v>95</v>
      </c>
      <c r="AV1981" s="167" t="s">
        <v>95</v>
      </c>
      <c r="AW1981" s="167" t="s">
        <v>41</v>
      </c>
      <c r="AX1981" s="167" t="s">
        <v>85</v>
      </c>
      <c r="AY1981" s="168" t="s">
        <v>173</v>
      </c>
    </row>
    <row r="1982" spans="2:51" s="160" customFormat="1">
      <c r="B1982" s="159"/>
      <c r="D1982" s="161" t="s">
        <v>184</v>
      </c>
      <c r="E1982" s="162" t="s">
        <v>1</v>
      </c>
      <c r="F1982" s="163" t="s">
        <v>1178</v>
      </c>
      <c r="H1982" s="162" t="s">
        <v>1</v>
      </c>
      <c r="L1982" s="159"/>
      <c r="M1982" s="164"/>
      <c r="T1982" s="165"/>
      <c r="AT1982" s="162" t="s">
        <v>184</v>
      </c>
      <c r="AU1982" s="162" t="s">
        <v>95</v>
      </c>
      <c r="AV1982" s="160" t="s">
        <v>93</v>
      </c>
      <c r="AW1982" s="160" t="s">
        <v>41</v>
      </c>
      <c r="AX1982" s="160" t="s">
        <v>85</v>
      </c>
      <c r="AY1982" s="162" t="s">
        <v>173</v>
      </c>
    </row>
    <row r="1983" spans="2:51" s="167" customFormat="1">
      <c r="B1983" s="166"/>
      <c r="D1983" s="161" t="s">
        <v>184</v>
      </c>
      <c r="E1983" s="168" t="s">
        <v>1</v>
      </c>
      <c r="F1983" s="169" t="s">
        <v>1317</v>
      </c>
      <c r="H1983" s="170">
        <v>2.15</v>
      </c>
      <c r="L1983" s="166"/>
      <c r="M1983" s="171"/>
      <c r="T1983" s="172"/>
      <c r="AT1983" s="168" t="s">
        <v>184</v>
      </c>
      <c r="AU1983" s="168" t="s">
        <v>95</v>
      </c>
      <c r="AV1983" s="167" t="s">
        <v>95</v>
      </c>
      <c r="AW1983" s="167" t="s">
        <v>41</v>
      </c>
      <c r="AX1983" s="167" t="s">
        <v>85</v>
      </c>
      <c r="AY1983" s="168" t="s">
        <v>173</v>
      </c>
    </row>
    <row r="1984" spans="2:51" s="160" customFormat="1">
      <c r="B1984" s="159"/>
      <c r="D1984" s="161" t="s">
        <v>184</v>
      </c>
      <c r="E1984" s="162" t="s">
        <v>1</v>
      </c>
      <c r="F1984" s="163" t="s">
        <v>1180</v>
      </c>
      <c r="H1984" s="162" t="s">
        <v>1</v>
      </c>
      <c r="L1984" s="159"/>
      <c r="M1984" s="164"/>
      <c r="T1984" s="165"/>
      <c r="AT1984" s="162" t="s">
        <v>184</v>
      </c>
      <c r="AU1984" s="162" t="s">
        <v>95</v>
      </c>
      <c r="AV1984" s="160" t="s">
        <v>93</v>
      </c>
      <c r="AW1984" s="160" t="s">
        <v>41</v>
      </c>
      <c r="AX1984" s="160" t="s">
        <v>85</v>
      </c>
      <c r="AY1984" s="162" t="s">
        <v>173</v>
      </c>
    </row>
    <row r="1985" spans="2:51" s="167" customFormat="1">
      <c r="B1985" s="166"/>
      <c r="D1985" s="161" t="s">
        <v>184</v>
      </c>
      <c r="E1985" s="168" t="s">
        <v>1</v>
      </c>
      <c r="F1985" s="169" t="s">
        <v>1318</v>
      </c>
      <c r="H1985" s="170">
        <v>36.65</v>
      </c>
      <c r="L1985" s="166"/>
      <c r="M1985" s="171"/>
      <c r="T1985" s="172"/>
      <c r="AT1985" s="168" t="s">
        <v>184</v>
      </c>
      <c r="AU1985" s="168" t="s">
        <v>95</v>
      </c>
      <c r="AV1985" s="167" t="s">
        <v>95</v>
      </c>
      <c r="AW1985" s="167" t="s">
        <v>41</v>
      </c>
      <c r="AX1985" s="167" t="s">
        <v>85</v>
      </c>
      <c r="AY1985" s="168" t="s">
        <v>173</v>
      </c>
    </row>
    <row r="1986" spans="2:51" s="160" customFormat="1">
      <c r="B1986" s="159"/>
      <c r="D1986" s="161" t="s">
        <v>184</v>
      </c>
      <c r="E1986" s="162" t="s">
        <v>1</v>
      </c>
      <c r="F1986" s="163" t="s">
        <v>1182</v>
      </c>
      <c r="H1986" s="162" t="s">
        <v>1</v>
      </c>
      <c r="L1986" s="159"/>
      <c r="M1986" s="164"/>
      <c r="T1986" s="165"/>
      <c r="AT1986" s="162" t="s">
        <v>184</v>
      </c>
      <c r="AU1986" s="162" t="s">
        <v>95</v>
      </c>
      <c r="AV1986" s="160" t="s">
        <v>93</v>
      </c>
      <c r="AW1986" s="160" t="s">
        <v>41</v>
      </c>
      <c r="AX1986" s="160" t="s">
        <v>85</v>
      </c>
      <c r="AY1986" s="162" t="s">
        <v>173</v>
      </c>
    </row>
    <row r="1987" spans="2:51" s="167" customFormat="1">
      <c r="B1987" s="166"/>
      <c r="D1987" s="161" t="s">
        <v>184</v>
      </c>
      <c r="E1987" s="168" t="s">
        <v>1</v>
      </c>
      <c r="F1987" s="169" t="s">
        <v>1319</v>
      </c>
      <c r="H1987" s="170">
        <v>53.2</v>
      </c>
      <c r="L1987" s="166"/>
      <c r="M1987" s="171"/>
      <c r="T1987" s="172"/>
      <c r="AT1987" s="168" t="s">
        <v>184</v>
      </c>
      <c r="AU1987" s="168" t="s">
        <v>95</v>
      </c>
      <c r="AV1987" s="167" t="s">
        <v>95</v>
      </c>
      <c r="AW1987" s="167" t="s">
        <v>41</v>
      </c>
      <c r="AX1987" s="167" t="s">
        <v>85</v>
      </c>
      <c r="AY1987" s="168" t="s">
        <v>173</v>
      </c>
    </row>
    <row r="1988" spans="2:51" s="160" customFormat="1">
      <c r="B1988" s="159"/>
      <c r="D1988" s="161" t="s">
        <v>184</v>
      </c>
      <c r="E1988" s="162" t="s">
        <v>1</v>
      </c>
      <c r="F1988" s="163" t="s">
        <v>1184</v>
      </c>
      <c r="H1988" s="162" t="s">
        <v>1</v>
      </c>
      <c r="L1988" s="159"/>
      <c r="M1988" s="164"/>
      <c r="T1988" s="165"/>
      <c r="AT1988" s="162" t="s">
        <v>184</v>
      </c>
      <c r="AU1988" s="162" t="s">
        <v>95</v>
      </c>
      <c r="AV1988" s="160" t="s">
        <v>93</v>
      </c>
      <c r="AW1988" s="160" t="s">
        <v>41</v>
      </c>
      <c r="AX1988" s="160" t="s">
        <v>85</v>
      </c>
      <c r="AY1988" s="162" t="s">
        <v>173</v>
      </c>
    </row>
    <row r="1989" spans="2:51" s="167" customFormat="1">
      <c r="B1989" s="166"/>
      <c r="D1989" s="161" t="s">
        <v>184</v>
      </c>
      <c r="E1989" s="168" t="s">
        <v>1</v>
      </c>
      <c r="F1989" s="169" t="s">
        <v>1320</v>
      </c>
      <c r="H1989" s="170">
        <v>78.2</v>
      </c>
      <c r="L1989" s="166"/>
      <c r="M1989" s="171"/>
      <c r="T1989" s="172"/>
      <c r="AT1989" s="168" t="s">
        <v>184</v>
      </c>
      <c r="AU1989" s="168" t="s">
        <v>95</v>
      </c>
      <c r="AV1989" s="167" t="s">
        <v>95</v>
      </c>
      <c r="AW1989" s="167" t="s">
        <v>41</v>
      </c>
      <c r="AX1989" s="167" t="s">
        <v>85</v>
      </c>
      <c r="AY1989" s="168" t="s">
        <v>173</v>
      </c>
    </row>
    <row r="1990" spans="2:51" s="167" customFormat="1">
      <c r="B1990" s="166"/>
      <c r="D1990" s="161" t="s">
        <v>184</v>
      </c>
      <c r="E1990" s="168" t="s">
        <v>1</v>
      </c>
      <c r="F1990" s="169" t="s">
        <v>1321</v>
      </c>
      <c r="H1990" s="170">
        <v>-2.3450000000000002</v>
      </c>
      <c r="L1990" s="166"/>
      <c r="M1990" s="171"/>
      <c r="T1990" s="172"/>
      <c r="AT1990" s="168" t="s">
        <v>184</v>
      </c>
      <c r="AU1990" s="168" t="s">
        <v>95</v>
      </c>
      <c r="AV1990" s="167" t="s">
        <v>95</v>
      </c>
      <c r="AW1990" s="167" t="s">
        <v>41</v>
      </c>
      <c r="AX1990" s="167" t="s">
        <v>85</v>
      </c>
      <c r="AY1990" s="168" t="s">
        <v>173</v>
      </c>
    </row>
    <row r="1991" spans="2:51" s="160" customFormat="1">
      <c r="B1991" s="159"/>
      <c r="D1991" s="161" t="s">
        <v>184</v>
      </c>
      <c r="E1991" s="162" t="s">
        <v>1</v>
      </c>
      <c r="F1991" s="163" t="s">
        <v>423</v>
      </c>
      <c r="H1991" s="162" t="s">
        <v>1</v>
      </c>
      <c r="L1991" s="159"/>
      <c r="M1991" s="164"/>
      <c r="T1991" s="165"/>
      <c r="AT1991" s="162" t="s">
        <v>184</v>
      </c>
      <c r="AU1991" s="162" t="s">
        <v>95</v>
      </c>
      <c r="AV1991" s="160" t="s">
        <v>93</v>
      </c>
      <c r="AW1991" s="160" t="s">
        <v>41</v>
      </c>
      <c r="AX1991" s="160" t="s">
        <v>85</v>
      </c>
      <c r="AY1991" s="162" t="s">
        <v>173</v>
      </c>
    </row>
    <row r="1992" spans="2:51" s="167" customFormat="1">
      <c r="B1992" s="166"/>
      <c r="D1992" s="161" t="s">
        <v>184</v>
      </c>
      <c r="E1992" s="168" t="s">
        <v>1</v>
      </c>
      <c r="F1992" s="169" t="s">
        <v>1315</v>
      </c>
      <c r="H1992" s="170">
        <v>6.2</v>
      </c>
      <c r="L1992" s="166"/>
      <c r="M1992" s="171"/>
      <c r="T1992" s="172"/>
      <c r="AT1992" s="168" t="s">
        <v>184</v>
      </c>
      <c r="AU1992" s="168" t="s">
        <v>95</v>
      </c>
      <c r="AV1992" s="167" t="s">
        <v>95</v>
      </c>
      <c r="AW1992" s="167" t="s">
        <v>41</v>
      </c>
      <c r="AX1992" s="167" t="s">
        <v>85</v>
      </c>
      <c r="AY1992" s="168" t="s">
        <v>173</v>
      </c>
    </row>
    <row r="1993" spans="2:51" s="160" customFormat="1">
      <c r="B1993" s="159"/>
      <c r="D1993" s="161" t="s">
        <v>184</v>
      </c>
      <c r="E1993" s="162" t="s">
        <v>1</v>
      </c>
      <c r="F1993" s="163" t="s">
        <v>761</v>
      </c>
      <c r="H1993" s="162" t="s">
        <v>1</v>
      </c>
      <c r="L1993" s="159"/>
      <c r="M1993" s="164"/>
      <c r="T1993" s="165"/>
      <c r="AT1993" s="162" t="s">
        <v>184</v>
      </c>
      <c r="AU1993" s="162" t="s">
        <v>95</v>
      </c>
      <c r="AV1993" s="160" t="s">
        <v>93</v>
      </c>
      <c r="AW1993" s="160" t="s">
        <v>41</v>
      </c>
      <c r="AX1993" s="160" t="s">
        <v>85</v>
      </c>
      <c r="AY1993" s="162" t="s">
        <v>173</v>
      </c>
    </row>
    <row r="1994" spans="2:51" s="167" customFormat="1">
      <c r="B1994" s="166"/>
      <c r="D1994" s="161" t="s">
        <v>184</v>
      </c>
      <c r="E1994" s="168" t="s">
        <v>1</v>
      </c>
      <c r="F1994" s="169" t="s">
        <v>853</v>
      </c>
      <c r="H1994" s="170">
        <v>3.5</v>
      </c>
      <c r="L1994" s="166"/>
      <c r="M1994" s="171"/>
      <c r="T1994" s="172"/>
      <c r="AT1994" s="168" t="s">
        <v>184</v>
      </c>
      <c r="AU1994" s="168" t="s">
        <v>95</v>
      </c>
      <c r="AV1994" s="167" t="s">
        <v>95</v>
      </c>
      <c r="AW1994" s="167" t="s">
        <v>41</v>
      </c>
      <c r="AX1994" s="167" t="s">
        <v>85</v>
      </c>
      <c r="AY1994" s="168" t="s">
        <v>173</v>
      </c>
    </row>
    <row r="1995" spans="2:51" s="160" customFormat="1">
      <c r="B1995" s="159"/>
      <c r="D1995" s="161" t="s">
        <v>184</v>
      </c>
      <c r="E1995" s="162" t="s">
        <v>1</v>
      </c>
      <c r="F1995" s="163" t="s">
        <v>609</v>
      </c>
      <c r="H1995" s="162" t="s">
        <v>1</v>
      </c>
      <c r="L1995" s="159"/>
      <c r="M1995" s="164"/>
      <c r="T1995" s="165"/>
      <c r="AT1995" s="162" t="s">
        <v>184</v>
      </c>
      <c r="AU1995" s="162" t="s">
        <v>95</v>
      </c>
      <c r="AV1995" s="160" t="s">
        <v>93</v>
      </c>
      <c r="AW1995" s="160" t="s">
        <v>41</v>
      </c>
      <c r="AX1995" s="160" t="s">
        <v>85</v>
      </c>
      <c r="AY1995" s="162" t="s">
        <v>173</v>
      </c>
    </row>
    <row r="1996" spans="2:51" s="167" customFormat="1">
      <c r="B1996" s="166"/>
      <c r="D1996" s="161" t="s">
        <v>184</v>
      </c>
      <c r="E1996" s="168" t="s">
        <v>1</v>
      </c>
      <c r="F1996" s="169" t="s">
        <v>763</v>
      </c>
      <c r="H1996" s="170">
        <v>2.2999999999999998</v>
      </c>
      <c r="L1996" s="166"/>
      <c r="M1996" s="171"/>
      <c r="T1996" s="172"/>
      <c r="AT1996" s="168" t="s">
        <v>184</v>
      </c>
      <c r="AU1996" s="168" t="s">
        <v>95</v>
      </c>
      <c r="AV1996" s="167" t="s">
        <v>95</v>
      </c>
      <c r="AW1996" s="167" t="s">
        <v>41</v>
      </c>
      <c r="AX1996" s="167" t="s">
        <v>85</v>
      </c>
      <c r="AY1996" s="168" t="s">
        <v>173</v>
      </c>
    </row>
    <row r="1997" spans="2:51" s="160" customFormat="1">
      <c r="B1997" s="159"/>
      <c r="D1997" s="161" t="s">
        <v>184</v>
      </c>
      <c r="E1997" s="162" t="s">
        <v>1</v>
      </c>
      <c r="F1997" s="163" t="s">
        <v>611</v>
      </c>
      <c r="H1997" s="162" t="s">
        <v>1</v>
      </c>
      <c r="L1997" s="159"/>
      <c r="M1997" s="164"/>
      <c r="T1997" s="165"/>
      <c r="AT1997" s="162" t="s">
        <v>184</v>
      </c>
      <c r="AU1997" s="162" t="s">
        <v>95</v>
      </c>
      <c r="AV1997" s="160" t="s">
        <v>93</v>
      </c>
      <c r="AW1997" s="160" t="s">
        <v>41</v>
      </c>
      <c r="AX1997" s="160" t="s">
        <v>85</v>
      </c>
      <c r="AY1997" s="162" t="s">
        <v>173</v>
      </c>
    </row>
    <row r="1998" spans="2:51" s="167" customFormat="1">
      <c r="B1998" s="166"/>
      <c r="D1998" s="161" t="s">
        <v>184</v>
      </c>
      <c r="E1998" s="168" t="s">
        <v>1</v>
      </c>
      <c r="F1998" s="169" t="s">
        <v>784</v>
      </c>
      <c r="H1998" s="170">
        <v>1.7</v>
      </c>
      <c r="L1998" s="166"/>
      <c r="M1998" s="171"/>
      <c r="T1998" s="172"/>
      <c r="AT1998" s="168" t="s">
        <v>184</v>
      </c>
      <c r="AU1998" s="168" t="s">
        <v>95</v>
      </c>
      <c r="AV1998" s="167" t="s">
        <v>95</v>
      </c>
      <c r="AW1998" s="167" t="s">
        <v>41</v>
      </c>
      <c r="AX1998" s="167" t="s">
        <v>85</v>
      </c>
      <c r="AY1998" s="168" t="s">
        <v>173</v>
      </c>
    </row>
    <row r="1999" spans="2:51" s="160" customFormat="1">
      <c r="B1999" s="159"/>
      <c r="D1999" s="161" t="s">
        <v>184</v>
      </c>
      <c r="E1999" s="162" t="s">
        <v>1</v>
      </c>
      <c r="F1999" s="163" t="s">
        <v>764</v>
      </c>
      <c r="H1999" s="162" t="s">
        <v>1</v>
      </c>
      <c r="L1999" s="159"/>
      <c r="M1999" s="164"/>
      <c r="T1999" s="165"/>
      <c r="AT1999" s="162" t="s">
        <v>184</v>
      </c>
      <c r="AU1999" s="162" t="s">
        <v>95</v>
      </c>
      <c r="AV1999" s="160" t="s">
        <v>93</v>
      </c>
      <c r="AW1999" s="160" t="s">
        <v>41</v>
      </c>
      <c r="AX1999" s="160" t="s">
        <v>85</v>
      </c>
      <c r="AY1999" s="162" t="s">
        <v>173</v>
      </c>
    </row>
    <row r="2000" spans="2:51" s="167" customFormat="1">
      <c r="B2000" s="166"/>
      <c r="D2000" s="161" t="s">
        <v>184</v>
      </c>
      <c r="E2000" s="168" t="s">
        <v>1</v>
      </c>
      <c r="F2000" s="169" t="s">
        <v>856</v>
      </c>
      <c r="H2000" s="170">
        <v>7.2</v>
      </c>
      <c r="L2000" s="166"/>
      <c r="M2000" s="171"/>
      <c r="T2000" s="172"/>
      <c r="AT2000" s="168" t="s">
        <v>184</v>
      </c>
      <c r="AU2000" s="168" t="s">
        <v>95</v>
      </c>
      <c r="AV2000" s="167" t="s">
        <v>95</v>
      </c>
      <c r="AW2000" s="167" t="s">
        <v>41</v>
      </c>
      <c r="AX2000" s="167" t="s">
        <v>85</v>
      </c>
      <c r="AY2000" s="168" t="s">
        <v>173</v>
      </c>
    </row>
    <row r="2001" spans="2:51" s="160" customFormat="1">
      <c r="B2001" s="159"/>
      <c r="D2001" s="161" t="s">
        <v>184</v>
      </c>
      <c r="E2001" s="162" t="s">
        <v>1</v>
      </c>
      <c r="F2001" s="163" t="s">
        <v>769</v>
      </c>
      <c r="H2001" s="162" t="s">
        <v>1</v>
      </c>
      <c r="L2001" s="159"/>
      <c r="M2001" s="164"/>
      <c r="T2001" s="165"/>
      <c r="AT2001" s="162" t="s">
        <v>184</v>
      </c>
      <c r="AU2001" s="162" t="s">
        <v>95</v>
      </c>
      <c r="AV2001" s="160" t="s">
        <v>93</v>
      </c>
      <c r="AW2001" s="160" t="s">
        <v>41</v>
      </c>
      <c r="AX2001" s="160" t="s">
        <v>85</v>
      </c>
      <c r="AY2001" s="162" t="s">
        <v>173</v>
      </c>
    </row>
    <row r="2002" spans="2:51" s="167" customFormat="1">
      <c r="B2002" s="166"/>
      <c r="D2002" s="161" t="s">
        <v>184</v>
      </c>
      <c r="E2002" s="168" t="s">
        <v>1</v>
      </c>
      <c r="F2002" s="169" t="s">
        <v>857</v>
      </c>
      <c r="H2002" s="170">
        <v>2.1</v>
      </c>
      <c r="L2002" s="166"/>
      <c r="M2002" s="171"/>
      <c r="T2002" s="172"/>
      <c r="AT2002" s="168" t="s">
        <v>184</v>
      </c>
      <c r="AU2002" s="168" t="s">
        <v>95</v>
      </c>
      <c r="AV2002" s="167" t="s">
        <v>95</v>
      </c>
      <c r="AW2002" s="167" t="s">
        <v>41</v>
      </c>
      <c r="AX2002" s="167" t="s">
        <v>85</v>
      </c>
      <c r="AY2002" s="168" t="s">
        <v>173</v>
      </c>
    </row>
    <row r="2003" spans="2:51" s="160" customFormat="1">
      <c r="B2003" s="159"/>
      <c r="D2003" s="161" t="s">
        <v>184</v>
      </c>
      <c r="E2003" s="162" t="s">
        <v>1</v>
      </c>
      <c r="F2003" s="163" t="s">
        <v>426</v>
      </c>
      <c r="H2003" s="162" t="s">
        <v>1</v>
      </c>
      <c r="L2003" s="159"/>
      <c r="M2003" s="164"/>
      <c r="T2003" s="165"/>
      <c r="AT2003" s="162" t="s">
        <v>184</v>
      </c>
      <c r="AU2003" s="162" t="s">
        <v>95</v>
      </c>
      <c r="AV2003" s="160" t="s">
        <v>93</v>
      </c>
      <c r="AW2003" s="160" t="s">
        <v>41</v>
      </c>
      <c r="AX2003" s="160" t="s">
        <v>85</v>
      </c>
      <c r="AY2003" s="162" t="s">
        <v>173</v>
      </c>
    </row>
    <row r="2004" spans="2:51" s="167" customFormat="1">
      <c r="B2004" s="166"/>
      <c r="D2004" s="161" t="s">
        <v>184</v>
      </c>
      <c r="E2004" s="168" t="s">
        <v>1</v>
      </c>
      <c r="F2004" s="169" t="s">
        <v>1322</v>
      </c>
      <c r="H2004" s="170">
        <v>7.05</v>
      </c>
      <c r="L2004" s="166"/>
      <c r="M2004" s="171"/>
      <c r="T2004" s="172"/>
      <c r="AT2004" s="168" t="s">
        <v>184</v>
      </c>
      <c r="AU2004" s="168" t="s">
        <v>95</v>
      </c>
      <c r="AV2004" s="167" t="s">
        <v>95</v>
      </c>
      <c r="AW2004" s="167" t="s">
        <v>41</v>
      </c>
      <c r="AX2004" s="167" t="s">
        <v>85</v>
      </c>
      <c r="AY2004" s="168" t="s">
        <v>173</v>
      </c>
    </row>
    <row r="2005" spans="2:51" s="160" customFormat="1">
      <c r="B2005" s="159"/>
      <c r="D2005" s="161" t="s">
        <v>184</v>
      </c>
      <c r="E2005" s="162" t="s">
        <v>1</v>
      </c>
      <c r="F2005" s="163" t="s">
        <v>602</v>
      </c>
      <c r="H2005" s="162" t="s">
        <v>1</v>
      </c>
      <c r="L2005" s="159"/>
      <c r="M2005" s="164"/>
      <c r="T2005" s="165"/>
      <c r="AT2005" s="162" t="s">
        <v>184</v>
      </c>
      <c r="AU2005" s="162" t="s">
        <v>95</v>
      </c>
      <c r="AV2005" s="160" t="s">
        <v>93</v>
      </c>
      <c r="AW2005" s="160" t="s">
        <v>41</v>
      </c>
      <c r="AX2005" s="160" t="s">
        <v>85</v>
      </c>
      <c r="AY2005" s="162" t="s">
        <v>173</v>
      </c>
    </row>
    <row r="2006" spans="2:51" s="167" customFormat="1">
      <c r="B2006" s="166"/>
      <c r="D2006" s="161" t="s">
        <v>184</v>
      </c>
      <c r="E2006" s="168" t="s">
        <v>1</v>
      </c>
      <c r="F2006" s="169" t="s">
        <v>1323</v>
      </c>
      <c r="H2006" s="170">
        <v>3.1</v>
      </c>
      <c r="L2006" s="166"/>
      <c r="M2006" s="171"/>
      <c r="T2006" s="172"/>
      <c r="AT2006" s="168" t="s">
        <v>184</v>
      </c>
      <c r="AU2006" s="168" t="s">
        <v>95</v>
      </c>
      <c r="AV2006" s="167" t="s">
        <v>95</v>
      </c>
      <c r="AW2006" s="167" t="s">
        <v>41</v>
      </c>
      <c r="AX2006" s="167" t="s">
        <v>85</v>
      </c>
      <c r="AY2006" s="168" t="s">
        <v>173</v>
      </c>
    </row>
    <row r="2007" spans="2:51" s="160" customFormat="1">
      <c r="B2007" s="159"/>
      <c r="D2007" s="161" t="s">
        <v>184</v>
      </c>
      <c r="E2007" s="162" t="s">
        <v>1</v>
      </c>
      <c r="F2007" s="163" t="s">
        <v>614</v>
      </c>
      <c r="H2007" s="162" t="s">
        <v>1</v>
      </c>
      <c r="L2007" s="159"/>
      <c r="M2007" s="164"/>
      <c r="T2007" s="165"/>
      <c r="AT2007" s="162" t="s">
        <v>184</v>
      </c>
      <c r="AU2007" s="162" t="s">
        <v>95</v>
      </c>
      <c r="AV2007" s="160" t="s">
        <v>93</v>
      </c>
      <c r="AW2007" s="160" t="s">
        <v>41</v>
      </c>
      <c r="AX2007" s="160" t="s">
        <v>85</v>
      </c>
      <c r="AY2007" s="162" t="s">
        <v>173</v>
      </c>
    </row>
    <row r="2008" spans="2:51" s="167" customFormat="1">
      <c r="B2008" s="166"/>
      <c r="D2008" s="161" t="s">
        <v>184</v>
      </c>
      <c r="E2008" s="168" t="s">
        <v>1</v>
      </c>
      <c r="F2008" s="169" t="s">
        <v>846</v>
      </c>
      <c r="H2008" s="170">
        <v>11</v>
      </c>
      <c r="L2008" s="166"/>
      <c r="M2008" s="171"/>
      <c r="T2008" s="172"/>
      <c r="AT2008" s="168" t="s">
        <v>184</v>
      </c>
      <c r="AU2008" s="168" t="s">
        <v>95</v>
      </c>
      <c r="AV2008" s="167" t="s">
        <v>95</v>
      </c>
      <c r="AW2008" s="167" t="s">
        <v>41</v>
      </c>
      <c r="AX2008" s="167" t="s">
        <v>85</v>
      </c>
      <c r="AY2008" s="168" t="s">
        <v>173</v>
      </c>
    </row>
    <row r="2009" spans="2:51" s="181" customFormat="1">
      <c r="B2009" s="180"/>
      <c r="D2009" s="161" t="s">
        <v>184</v>
      </c>
      <c r="E2009" s="182" t="s">
        <v>1</v>
      </c>
      <c r="F2009" s="183" t="s">
        <v>266</v>
      </c>
      <c r="H2009" s="184">
        <v>250.55500000000001</v>
      </c>
      <c r="L2009" s="180"/>
      <c r="M2009" s="185"/>
      <c r="T2009" s="186"/>
      <c r="AT2009" s="182" t="s">
        <v>184</v>
      </c>
      <c r="AU2009" s="182" t="s">
        <v>95</v>
      </c>
      <c r="AV2009" s="181" t="s">
        <v>243</v>
      </c>
      <c r="AW2009" s="181" t="s">
        <v>41</v>
      </c>
      <c r="AX2009" s="181" t="s">
        <v>85</v>
      </c>
      <c r="AY2009" s="182" t="s">
        <v>173</v>
      </c>
    </row>
    <row r="2010" spans="2:51" s="160" customFormat="1">
      <c r="B2010" s="159"/>
      <c r="D2010" s="161" t="s">
        <v>184</v>
      </c>
      <c r="E2010" s="162" t="s">
        <v>1</v>
      </c>
      <c r="F2010" s="163" t="s">
        <v>1195</v>
      </c>
      <c r="H2010" s="162" t="s">
        <v>1</v>
      </c>
      <c r="L2010" s="159"/>
      <c r="M2010" s="164"/>
      <c r="T2010" s="165"/>
      <c r="AT2010" s="162" t="s">
        <v>184</v>
      </c>
      <c r="AU2010" s="162" t="s">
        <v>95</v>
      </c>
      <c r="AV2010" s="160" t="s">
        <v>93</v>
      </c>
      <c r="AW2010" s="160" t="s">
        <v>41</v>
      </c>
      <c r="AX2010" s="160" t="s">
        <v>85</v>
      </c>
      <c r="AY2010" s="162" t="s">
        <v>173</v>
      </c>
    </row>
    <row r="2011" spans="2:51" s="160" customFormat="1">
      <c r="B2011" s="159"/>
      <c r="D2011" s="161" t="s">
        <v>184</v>
      </c>
      <c r="E2011" s="162" t="s">
        <v>1</v>
      </c>
      <c r="F2011" s="163" t="s">
        <v>1196</v>
      </c>
      <c r="H2011" s="162" t="s">
        <v>1</v>
      </c>
      <c r="L2011" s="159"/>
      <c r="M2011" s="164"/>
      <c r="T2011" s="165"/>
      <c r="AT2011" s="162" t="s">
        <v>184</v>
      </c>
      <c r="AU2011" s="162" t="s">
        <v>95</v>
      </c>
      <c r="AV2011" s="160" t="s">
        <v>93</v>
      </c>
      <c r="AW2011" s="160" t="s">
        <v>41</v>
      </c>
      <c r="AX2011" s="160" t="s">
        <v>85</v>
      </c>
      <c r="AY2011" s="162" t="s">
        <v>173</v>
      </c>
    </row>
    <row r="2012" spans="2:51" s="167" customFormat="1">
      <c r="B2012" s="166"/>
      <c r="D2012" s="161" t="s">
        <v>184</v>
      </c>
      <c r="E2012" s="168" t="s">
        <v>1</v>
      </c>
      <c r="F2012" s="169" t="s">
        <v>857</v>
      </c>
      <c r="H2012" s="170">
        <v>2.1</v>
      </c>
      <c r="L2012" s="166"/>
      <c r="M2012" s="171"/>
      <c r="T2012" s="172"/>
      <c r="AT2012" s="168" t="s">
        <v>184</v>
      </c>
      <c r="AU2012" s="168" t="s">
        <v>95</v>
      </c>
      <c r="AV2012" s="167" t="s">
        <v>95</v>
      </c>
      <c r="AW2012" s="167" t="s">
        <v>41</v>
      </c>
      <c r="AX2012" s="167" t="s">
        <v>85</v>
      </c>
      <c r="AY2012" s="168" t="s">
        <v>173</v>
      </c>
    </row>
    <row r="2013" spans="2:51" s="160" customFormat="1">
      <c r="B2013" s="159"/>
      <c r="D2013" s="161" t="s">
        <v>184</v>
      </c>
      <c r="E2013" s="162" t="s">
        <v>1</v>
      </c>
      <c r="F2013" s="163" t="s">
        <v>1198</v>
      </c>
      <c r="H2013" s="162" t="s">
        <v>1</v>
      </c>
      <c r="L2013" s="159"/>
      <c r="M2013" s="164"/>
      <c r="T2013" s="165"/>
      <c r="AT2013" s="162" t="s">
        <v>184</v>
      </c>
      <c r="AU2013" s="162" t="s">
        <v>95</v>
      </c>
      <c r="AV2013" s="160" t="s">
        <v>93</v>
      </c>
      <c r="AW2013" s="160" t="s">
        <v>41</v>
      </c>
      <c r="AX2013" s="160" t="s">
        <v>85</v>
      </c>
      <c r="AY2013" s="162" t="s">
        <v>173</v>
      </c>
    </row>
    <row r="2014" spans="2:51" s="167" customFormat="1">
      <c r="B2014" s="166"/>
      <c r="D2014" s="161" t="s">
        <v>184</v>
      </c>
      <c r="E2014" s="168" t="s">
        <v>1</v>
      </c>
      <c r="F2014" s="169" t="s">
        <v>1324</v>
      </c>
      <c r="H2014" s="170">
        <v>5.9</v>
      </c>
      <c r="L2014" s="166"/>
      <c r="M2014" s="171"/>
      <c r="T2014" s="172"/>
      <c r="AT2014" s="168" t="s">
        <v>184</v>
      </c>
      <c r="AU2014" s="168" t="s">
        <v>95</v>
      </c>
      <c r="AV2014" s="167" t="s">
        <v>95</v>
      </c>
      <c r="AW2014" s="167" t="s">
        <v>41</v>
      </c>
      <c r="AX2014" s="167" t="s">
        <v>85</v>
      </c>
      <c r="AY2014" s="168" t="s">
        <v>173</v>
      </c>
    </row>
    <row r="2015" spans="2:51" s="160" customFormat="1">
      <c r="B2015" s="159"/>
      <c r="D2015" s="161" t="s">
        <v>184</v>
      </c>
      <c r="E2015" s="162" t="s">
        <v>1</v>
      </c>
      <c r="F2015" s="163" t="s">
        <v>1200</v>
      </c>
      <c r="H2015" s="162" t="s">
        <v>1</v>
      </c>
      <c r="L2015" s="159"/>
      <c r="M2015" s="164"/>
      <c r="T2015" s="165"/>
      <c r="AT2015" s="162" t="s">
        <v>184</v>
      </c>
      <c r="AU2015" s="162" t="s">
        <v>95</v>
      </c>
      <c r="AV2015" s="160" t="s">
        <v>93</v>
      </c>
      <c r="AW2015" s="160" t="s">
        <v>41</v>
      </c>
      <c r="AX2015" s="160" t="s">
        <v>85</v>
      </c>
      <c r="AY2015" s="162" t="s">
        <v>173</v>
      </c>
    </row>
    <row r="2016" spans="2:51" s="167" customFormat="1">
      <c r="B2016" s="166"/>
      <c r="D2016" s="161" t="s">
        <v>184</v>
      </c>
      <c r="E2016" s="168" t="s">
        <v>1</v>
      </c>
      <c r="F2016" s="169" t="s">
        <v>846</v>
      </c>
      <c r="H2016" s="170">
        <v>11</v>
      </c>
      <c r="L2016" s="166"/>
      <c r="M2016" s="171"/>
      <c r="T2016" s="172"/>
      <c r="AT2016" s="168" t="s">
        <v>184</v>
      </c>
      <c r="AU2016" s="168" t="s">
        <v>95</v>
      </c>
      <c r="AV2016" s="167" t="s">
        <v>95</v>
      </c>
      <c r="AW2016" s="167" t="s">
        <v>41</v>
      </c>
      <c r="AX2016" s="167" t="s">
        <v>85</v>
      </c>
      <c r="AY2016" s="168" t="s">
        <v>173</v>
      </c>
    </row>
    <row r="2017" spans="2:65" s="160" customFormat="1">
      <c r="B2017" s="159"/>
      <c r="D2017" s="161" t="s">
        <v>184</v>
      </c>
      <c r="E2017" s="162" t="s">
        <v>1</v>
      </c>
      <c r="F2017" s="163" t="s">
        <v>1202</v>
      </c>
      <c r="H2017" s="162" t="s">
        <v>1</v>
      </c>
      <c r="L2017" s="159"/>
      <c r="M2017" s="164"/>
      <c r="T2017" s="165"/>
      <c r="AT2017" s="162" t="s">
        <v>184</v>
      </c>
      <c r="AU2017" s="162" t="s">
        <v>95</v>
      </c>
      <c r="AV2017" s="160" t="s">
        <v>93</v>
      </c>
      <c r="AW2017" s="160" t="s">
        <v>41</v>
      </c>
      <c r="AX2017" s="160" t="s">
        <v>85</v>
      </c>
      <c r="AY2017" s="162" t="s">
        <v>173</v>
      </c>
    </row>
    <row r="2018" spans="2:65" s="167" customFormat="1">
      <c r="B2018" s="166"/>
      <c r="D2018" s="161" t="s">
        <v>184</v>
      </c>
      <c r="E2018" s="168" t="s">
        <v>1</v>
      </c>
      <c r="F2018" s="169" t="s">
        <v>847</v>
      </c>
      <c r="H2018" s="170">
        <v>16.3</v>
      </c>
      <c r="L2018" s="166"/>
      <c r="M2018" s="171"/>
      <c r="T2018" s="172"/>
      <c r="AT2018" s="168" t="s">
        <v>184</v>
      </c>
      <c r="AU2018" s="168" t="s">
        <v>95</v>
      </c>
      <c r="AV2018" s="167" t="s">
        <v>95</v>
      </c>
      <c r="AW2018" s="167" t="s">
        <v>41</v>
      </c>
      <c r="AX2018" s="167" t="s">
        <v>85</v>
      </c>
      <c r="AY2018" s="168" t="s">
        <v>173</v>
      </c>
    </row>
    <row r="2019" spans="2:65" s="160" customFormat="1">
      <c r="B2019" s="159"/>
      <c r="D2019" s="161" t="s">
        <v>184</v>
      </c>
      <c r="E2019" s="162" t="s">
        <v>1</v>
      </c>
      <c r="F2019" s="163" t="s">
        <v>1204</v>
      </c>
      <c r="H2019" s="162" t="s">
        <v>1</v>
      </c>
      <c r="L2019" s="159"/>
      <c r="M2019" s="164"/>
      <c r="T2019" s="165"/>
      <c r="AT2019" s="162" t="s">
        <v>184</v>
      </c>
      <c r="AU2019" s="162" t="s">
        <v>95</v>
      </c>
      <c r="AV2019" s="160" t="s">
        <v>93</v>
      </c>
      <c r="AW2019" s="160" t="s">
        <v>41</v>
      </c>
      <c r="AX2019" s="160" t="s">
        <v>85</v>
      </c>
      <c r="AY2019" s="162" t="s">
        <v>173</v>
      </c>
    </row>
    <row r="2020" spans="2:65" s="167" customFormat="1">
      <c r="B2020" s="166"/>
      <c r="D2020" s="161" t="s">
        <v>184</v>
      </c>
      <c r="E2020" s="168" t="s">
        <v>1</v>
      </c>
      <c r="F2020" s="169" t="s">
        <v>1325</v>
      </c>
      <c r="H2020" s="170">
        <v>54.5</v>
      </c>
      <c r="L2020" s="166"/>
      <c r="M2020" s="171"/>
      <c r="T2020" s="172"/>
      <c r="AT2020" s="168" t="s">
        <v>184</v>
      </c>
      <c r="AU2020" s="168" t="s">
        <v>95</v>
      </c>
      <c r="AV2020" s="167" t="s">
        <v>95</v>
      </c>
      <c r="AW2020" s="167" t="s">
        <v>41</v>
      </c>
      <c r="AX2020" s="167" t="s">
        <v>85</v>
      </c>
      <c r="AY2020" s="168" t="s">
        <v>173</v>
      </c>
    </row>
    <row r="2021" spans="2:65" s="181" customFormat="1">
      <c r="B2021" s="180"/>
      <c r="D2021" s="161" t="s">
        <v>184</v>
      </c>
      <c r="E2021" s="182" t="s">
        <v>1</v>
      </c>
      <c r="F2021" s="183" t="s">
        <v>266</v>
      </c>
      <c r="H2021" s="184">
        <v>89.8</v>
      </c>
      <c r="L2021" s="180"/>
      <c r="M2021" s="185"/>
      <c r="T2021" s="186"/>
      <c r="AT2021" s="182" t="s">
        <v>184</v>
      </c>
      <c r="AU2021" s="182" t="s">
        <v>95</v>
      </c>
      <c r="AV2021" s="181" t="s">
        <v>243</v>
      </c>
      <c r="AW2021" s="181" t="s">
        <v>41</v>
      </c>
      <c r="AX2021" s="181" t="s">
        <v>85</v>
      </c>
      <c r="AY2021" s="182" t="s">
        <v>173</v>
      </c>
    </row>
    <row r="2022" spans="2:65" s="174" customFormat="1">
      <c r="B2022" s="173"/>
      <c r="D2022" s="161" t="s">
        <v>184</v>
      </c>
      <c r="E2022" s="175" t="s">
        <v>1</v>
      </c>
      <c r="F2022" s="176" t="s">
        <v>232</v>
      </c>
      <c r="H2022" s="177">
        <v>346.85500000000002</v>
      </c>
      <c r="L2022" s="173"/>
      <c r="M2022" s="178"/>
      <c r="T2022" s="179"/>
      <c r="AT2022" s="175" t="s">
        <v>184</v>
      </c>
      <c r="AU2022" s="175" t="s">
        <v>95</v>
      </c>
      <c r="AV2022" s="174" t="s">
        <v>180</v>
      </c>
      <c r="AW2022" s="174" t="s">
        <v>41</v>
      </c>
      <c r="AX2022" s="174" t="s">
        <v>93</v>
      </c>
      <c r="AY2022" s="175" t="s">
        <v>173</v>
      </c>
    </row>
    <row r="2023" spans="2:65" s="35" customFormat="1" ht="24.2" customHeight="1">
      <c r="B2023" s="34"/>
      <c r="C2023" s="144" t="s">
        <v>1326</v>
      </c>
      <c r="D2023" s="144" t="s">
        <v>175</v>
      </c>
      <c r="E2023" s="145" t="s">
        <v>1327</v>
      </c>
      <c r="F2023" s="146" t="s">
        <v>1328</v>
      </c>
      <c r="G2023" s="147" t="s">
        <v>270</v>
      </c>
      <c r="H2023" s="148">
        <v>33.831000000000003</v>
      </c>
      <c r="I2023" s="3"/>
      <c r="J2023" s="149">
        <f>ROUND(I2023*H2023,2)</f>
        <v>0</v>
      </c>
      <c r="K2023" s="146" t="s">
        <v>179</v>
      </c>
      <c r="L2023" s="34"/>
      <c r="M2023" s="150" t="s">
        <v>1</v>
      </c>
      <c r="N2023" s="151" t="s">
        <v>50</v>
      </c>
      <c r="P2023" s="152">
        <f>O2023*H2023</f>
        <v>0</v>
      </c>
      <c r="Q2023" s="152">
        <v>3.3E-4</v>
      </c>
      <c r="R2023" s="152">
        <f>Q2023*H2023</f>
        <v>1.1164230000000001E-2</v>
      </c>
      <c r="S2023" s="152">
        <v>0</v>
      </c>
      <c r="T2023" s="153">
        <f>S2023*H2023</f>
        <v>0</v>
      </c>
      <c r="AR2023" s="154" t="s">
        <v>180</v>
      </c>
      <c r="AT2023" s="154" t="s">
        <v>175</v>
      </c>
      <c r="AU2023" s="154" t="s">
        <v>95</v>
      </c>
      <c r="AY2023" s="20" t="s">
        <v>173</v>
      </c>
      <c r="BE2023" s="155">
        <f>IF(N2023="základní",J2023,0)</f>
        <v>0</v>
      </c>
      <c r="BF2023" s="155">
        <f>IF(N2023="snížená",J2023,0)</f>
        <v>0</v>
      </c>
      <c r="BG2023" s="155">
        <f>IF(N2023="zákl. přenesená",J2023,0)</f>
        <v>0</v>
      </c>
      <c r="BH2023" s="155">
        <f>IF(N2023="sníž. přenesená",J2023,0)</f>
        <v>0</v>
      </c>
      <c r="BI2023" s="155">
        <f>IF(N2023="nulová",J2023,0)</f>
        <v>0</v>
      </c>
      <c r="BJ2023" s="20" t="s">
        <v>93</v>
      </c>
      <c r="BK2023" s="155">
        <f>ROUND(I2023*H2023,2)</f>
        <v>0</v>
      </c>
      <c r="BL2023" s="20" t="s">
        <v>180</v>
      </c>
      <c r="BM2023" s="154" t="s">
        <v>1329</v>
      </c>
    </row>
    <row r="2024" spans="2:65" s="35" customFormat="1">
      <c r="B2024" s="34"/>
      <c r="D2024" s="156" t="s">
        <v>182</v>
      </c>
      <c r="F2024" s="157" t="s">
        <v>1330</v>
      </c>
      <c r="L2024" s="34"/>
      <c r="M2024" s="158"/>
      <c r="T2024" s="62"/>
      <c r="AT2024" s="20" t="s">
        <v>182</v>
      </c>
      <c r="AU2024" s="20" t="s">
        <v>95</v>
      </c>
    </row>
    <row r="2025" spans="2:65" s="160" customFormat="1">
      <c r="B2025" s="159"/>
      <c r="D2025" s="161" t="s">
        <v>184</v>
      </c>
      <c r="E2025" s="162" t="s">
        <v>1</v>
      </c>
      <c r="F2025" s="163" t="s">
        <v>273</v>
      </c>
      <c r="H2025" s="162" t="s">
        <v>1</v>
      </c>
      <c r="L2025" s="159"/>
      <c r="M2025" s="164"/>
      <c r="T2025" s="165"/>
      <c r="AT2025" s="162" t="s">
        <v>184</v>
      </c>
      <c r="AU2025" s="162" t="s">
        <v>95</v>
      </c>
      <c r="AV2025" s="160" t="s">
        <v>93</v>
      </c>
      <c r="AW2025" s="160" t="s">
        <v>41</v>
      </c>
      <c r="AX2025" s="160" t="s">
        <v>85</v>
      </c>
      <c r="AY2025" s="162" t="s">
        <v>173</v>
      </c>
    </row>
    <row r="2026" spans="2:65" s="160" customFormat="1">
      <c r="B2026" s="159"/>
      <c r="D2026" s="161" t="s">
        <v>184</v>
      </c>
      <c r="E2026" s="162" t="s">
        <v>1</v>
      </c>
      <c r="F2026" s="163" t="s">
        <v>238</v>
      </c>
      <c r="H2026" s="162" t="s">
        <v>1</v>
      </c>
      <c r="L2026" s="159"/>
      <c r="M2026" s="164"/>
      <c r="T2026" s="165"/>
      <c r="AT2026" s="162" t="s">
        <v>184</v>
      </c>
      <c r="AU2026" s="162" t="s">
        <v>95</v>
      </c>
      <c r="AV2026" s="160" t="s">
        <v>93</v>
      </c>
      <c r="AW2026" s="160" t="s">
        <v>41</v>
      </c>
      <c r="AX2026" s="160" t="s">
        <v>85</v>
      </c>
      <c r="AY2026" s="162" t="s">
        <v>173</v>
      </c>
    </row>
    <row r="2027" spans="2:65" s="167" customFormat="1">
      <c r="B2027" s="166"/>
      <c r="D2027" s="161" t="s">
        <v>184</v>
      </c>
      <c r="E2027" s="168" t="s">
        <v>1</v>
      </c>
      <c r="F2027" s="169" t="s">
        <v>274</v>
      </c>
      <c r="H2027" s="170">
        <v>12.035</v>
      </c>
      <c r="L2027" s="166"/>
      <c r="M2027" s="171"/>
      <c r="T2027" s="172"/>
      <c r="AT2027" s="168" t="s">
        <v>184</v>
      </c>
      <c r="AU2027" s="168" t="s">
        <v>95</v>
      </c>
      <c r="AV2027" s="167" t="s">
        <v>95</v>
      </c>
      <c r="AW2027" s="167" t="s">
        <v>41</v>
      </c>
      <c r="AX2027" s="167" t="s">
        <v>85</v>
      </c>
      <c r="AY2027" s="168" t="s">
        <v>173</v>
      </c>
    </row>
    <row r="2028" spans="2:65" s="181" customFormat="1">
      <c r="B2028" s="180"/>
      <c r="D2028" s="161" t="s">
        <v>184</v>
      </c>
      <c r="E2028" s="182" t="s">
        <v>1</v>
      </c>
      <c r="F2028" s="183" t="s">
        <v>266</v>
      </c>
      <c r="H2028" s="184">
        <v>12.035</v>
      </c>
      <c r="L2028" s="180"/>
      <c r="M2028" s="185"/>
      <c r="T2028" s="186"/>
      <c r="AT2028" s="182" t="s">
        <v>184</v>
      </c>
      <c r="AU2028" s="182" t="s">
        <v>95</v>
      </c>
      <c r="AV2028" s="181" t="s">
        <v>243</v>
      </c>
      <c r="AW2028" s="181" t="s">
        <v>41</v>
      </c>
      <c r="AX2028" s="181" t="s">
        <v>85</v>
      </c>
      <c r="AY2028" s="182" t="s">
        <v>173</v>
      </c>
    </row>
    <row r="2029" spans="2:65" s="160" customFormat="1">
      <c r="B2029" s="159"/>
      <c r="D2029" s="161" t="s">
        <v>184</v>
      </c>
      <c r="E2029" s="162" t="s">
        <v>1</v>
      </c>
      <c r="F2029" s="163" t="s">
        <v>265</v>
      </c>
      <c r="H2029" s="162" t="s">
        <v>1</v>
      </c>
      <c r="L2029" s="159"/>
      <c r="M2029" s="164"/>
      <c r="T2029" s="165"/>
      <c r="AT2029" s="162" t="s">
        <v>184</v>
      </c>
      <c r="AU2029" s="162" t="s">
        <v>95</v>
      </c>
      <c r="AV2029" s="160" t="s">
        <v>93</v>
      </c>
      <c r="AW2029" s="160" t="s">
        <v>41</v>
      </c>
      <c r="AX2029" s="160" t="s">
        <v>85</v>
      </c>
      <c r="AY2029" s="162" t="s">
        <v>173</v>
      </c>
    </row>
    <row r="2030" spans="2:65" s="160" customFormat="1">
      <c r="B2030" s="159"/>
      <c r="D2030" s="161" t="s">
        <v>184</v>
      </c>
      <c r="E2030" s="162" t="s">
        <v>1</v>
      </c>
      <c r="F2030" s="163" t="s">
        <v>238</v>
      </c>
      <c r="H2030" s="162" t="s">
        <v>1</v>
      </c>
      <c r="L2030" s="159"/>
      <c r="M2030" s="164"/>
      <c r="T2030" s="165"/>
      <c r="AT2030" s="162" t="s">
        <v>184</v>
      </c>
      <c r="AU2030" s="162" t="s">
        <v>95</v>
      </c>
      <c r="AV2030" s="160" t="s">
        <v>93</v>
      </c>
      <c r="AW2030" s="160" t="s">
        <v>41</v>
      </c>
      <c r="AX2030" s="160" t="s">
        <v>85</v>
      </c>
      <c r="AY2030" s="162" t="s">
        <v>173</v>
      </c>
    </row>
    <row r="2031" spans="2:65" s="167" customFormat="1">
      <c r="B2031" s="166"/>
      <c r="D2031" s="161" t="s">
        <v>184</v>
      </c>
      <c r="E2031" s="168" t="s">
        <v>1</v>
      </c>
      <c r="F2031" s="169" t="s">
        <v>1331</v>
      </c>
      <c r="H2031" s="170">
        <v>11.138</v>
      </c>
      <c r="L2031" s="166"/>
      <c r="M2031" s="171"/>
      <c r="T2031" s="172"/>
      <c r="AT2031" s="168" t="s">
        <v>184</v>
      </c>
      <c r="AU2031" s="168" t="s">
        <v>95</v>
      </c>
      <c r="AV2031" s="167" t="s">
        <v>95</v>
      </c>
      <c r="AW2031" s="167" t="s">
        <v>41</v>
      </c>
      <c r="AX2031" s="167" t="s">
        <v>85</v>
      </c>
      <c r="AY2031" s="168" t="s">
        <v>173</v>
      </c>
    </row>
    <row r="2032" spans="2:65" s="167" customFormat="1">
      <c r="B2032" s="166"/>
      <c r="D2032" s="161" t="s">
        <v>184</v>
      </c>
      <c r="E2032" s="168" t="s">
        <v>1</v>
      </c>
      <c r="F2032" s="169" t="s">
        <v>1332</v>
      </c>
      <c r="H2032" s="170">
        <v>10.657999999999999</v>
      </c>
      <c r="L2032" s="166"/>
      <c r="M2032" s="171"/>
      <c r="T2032" s="172"/>
      <c r="AT2032" s="168" t="s">
        <v>184</v>
      </c>
      <c r="AU2032" s="168" t="s">
        <v>95</v>
      </c>
      <c r="AV2032" s="167" t="s">
        <v>95</v>
      </c>
      <c r="AW2032" s="167" t="s">
        <v>41</v>
      </c>
      <c r="AX2032" s="167" t="s">
        <v>85</v>
      </c>
      <c r="AY2032" s="168" t="s">
        <v>173</v>
      </c>
    </row>
    <row r="2033" spans="2:65" s="181" customFormat="1">
      <c r="B2033" s="180"/>
      <c r="D2033" s="161" t="s">
        <v>184</v>
      </c>
      <c r="E2033" s="182" t="s">
        <v>1</v>
      </c>
      <c r="F2033" s="183" t="s">
        <v>266</v>
      </c>
      <c r="H2033" s="184">
        <v>21.795999999999999</v>
      </c>
      <c r="L2033" s="180"/>
      <c r="M2033" s="185"/>
      <c r="T2033" s="186"/>
      <c r="AT2033" s="182" t="s">
        <v>184</v>
      </c>
      <c r="AU2033" s="182" t="s">
        <v>95</v>
      </c>
      <c r="AV2033" s="181" t="s">
        <v>243</v>
      </c>
      <c r="AW2033" s="181" t="s">
        <v>41</v>
      </c>
      <c r="AX2033" s="181" t="s">
        <v>85</v>
      </c>
      <c r="AY2033" s="182" t="s">
        <v>173</v>
      </c>
    </row>
    <row r="2034" spans="2:65" s="174" customFormat="1">
      <c r="B2034" s="173"/>
      <c r="D2034" s="161" t="s">
        <v>184</v>
      </c>
      <c r="E2034" s="175" t="s">
        <v>1</v>
      </c>
      <c r="F2034" s="176" t="s">
        <v>232</v>
      </c>
      <c r="H2034" s="177">
        <v>33.831000000000003</v>
      </c>
      <c r="L2034" s="173"/>
      <c r="M2034" s="178"/>
      <c r="T2034" s="179"/>
      <c r="AT2034" s="175" t="s">
        <v>184</v>
      </c>
      <c r="AU2034" s="175" t="s">
        <v>95</v>
      </c>
      <c r="AV2034" s="174" t="s">
        <v>180</v>
      </c>
      <c r="AW2034" s="174" t="s">
        <v>41</v>
      </c>
      <c r="AX2034" s="174" t="s">
        <v>93</v>
      </c>
      <c r="AY2034" s="175" t="s">
        <v>173</v>
      </c>
    </row>
    <row r="2035" spans="2:65" s="133" customFormat="1" ht="22.9" customHeight="1">
      <c r="B2035" s="132"/>
      <c r="D2035" s="134" t="s">
        <v>84</v>
      </c>
      <c r="E2035" s="142" t="s">
        <v>1333</v>
      </c>
      <c r="F2035" s="142" t="s">
        <v>1334</v>
      </c>
      <c r="J2035" s="143">
        <f>BK2035</f>
        <v>0</v>
      </c>
      <c r="L2035" s="132"/>
      <c r="M2035" s="137"/>
      <c r="P2035" s="138">
        <f>SUM(P2036:P2355)</f>
        <v>0</v>
      </c>
      <c r="R2035" s="138">
        <f>SUM(R2036:R2355)</f>
        <v>18.59326716</v>
      </c>
      <c r="T2035" s="139">
        <f>SUM(T2036:T2355)</f>
        <v>9.4624020000000009</v>
      </c>
      <c r="AR2035" s="134" t="s">
        <v>93</v>
      </c>
      <c r="AT2035" s="140" t="s">
        <v>84</v>
      </c>
      <c r="AU2035" s="140" t="s">
        <v>93</v>
      </c>
      <c r="AY2035" s="134" t="s">
        <v>173</v>
      </c>
      <c r="BK2035" s="141">
        <f>SUM(BK2036:BK2355)</f>
        <v>0</v>
      </c>
    </row>
    <row r="2036" spans="2:65" s="35" customFormat="1" ht="37.9" customHeight="1">
      <c r="B2036" s="34"/>
      <c r="C2036" s="144" t="s">
        <v>1335</v>
      </c>
      <c r="D2036" s="144" t="s">
        <v>175</v>
      </c>
      <c r="E2036" s="145" t="s">
        <v>1336</v>
      </c>
      <c r="F2036" s="146" t="s">
        <v>1337</v>
      </c>
      <c r="G2036" s="147" t="s">
        <v>270</v>
      </c>
      <c r="H2036" s="148">
        <v>66.239999999999995</v>
      </c>
      <c r="I2036" s="3"/>
      <c r="J2036" s="149">
        <f>ROUND(I2036*H2036,2)</f>
        <v>0</v>
      </c>
      <c r="K2036" s="146" t="s">
        <v>179</v>
      </c>
      <c r="L2036" s="34"/>
      <c r="M2036" s="150" t="s">
        <v>1</v>
      </c>
      <c r="N2036" s="151" t="s">
        <v>50</v>
      </c>
      <c r="P2036" s="152">
        <f>O2036*H2036</f>
        <v>0</v>
      </c>
      <c r="Q2036" s="152">
        <v>0</v>
      </c>
      <c r="R2036" s="152">
        <f>Q2036*H2036</f>
        <v>0</v>
      </c>
      <c r="S2036" s="152">
        <v>0</v>
      </c>
      <c r="T2036" s="153">
        <f>S2036*H2036</f>
        <v>0</v>
      </c>
      <c r="AR2036" s="154" t="s">
        <v>180</v>
      </c>
      <c r="AT2036" s="154" t="s">
        <v>175</v>
      </c>
      <c r="AU2036" s="154" t="s">
        <v>95</v>
      </c>
      <c r="AY2036" s="20" t="s">
        <v>173</v>
      </c>
      <c r="BE2036" s="155">
        <f>IF(N2036="základní",J2036,0)</f>
        <v>0</v>
      </c>
      <c r="BF2036" s="155">
        <f>IF(N2036="snížená",J2036,0)</f>
        <v>0</v>
      </c>
      <c r="BG2036" s="155">
        <f>IF(N2036="zákl. přenesená",J2036,0)</f>
        <v>0</v>
      </c>
      <c r="BH2036" s="155">
        <f>IF(N2036="sníž. přenesená",J2036,0)</f>
        <v>0</v>
      </c>
      <c r="BI2036" s="155">
        <f>IF(N2036="nulová",J2036,0)</f>
        <v>0</v>
      </c>
      <c r="BJ2036" s="20" t="s">
        <v>93</v>
      </c>
      <c r="BK2036" s="155">
        <f>ROUND(I2036*H2036,2)</f>
        <v>0</v>
      </c>
      <c r="BL2036" s="20" t="s">
        <v>180</v>
      </c>
      <c r="BM2036" s="154" t="s">
        <v>1338</v>
      </c>
    </row>
    <row r="2037" spans="2:65" s="35" customFormat="1">
      <c r="B2037" s="34"/>
      <c r="D2037" s="156" t="s">
        <v>182</v>
      </c>
      <c r="F2037" s="157" t="s">
        <v>1339</v>
      </c>
      <c r="L2037" s="34"/>
      <c r="M2037" s="158"/>
      <c r="T2037" s="62"/>
      <c r="AT2037" s="20" t="s">
        <v>182</v>
      </c>
      <c r="AU2037" s="20" t="s">
        <v>95</v>
      </c>
    </row>
    <row r="2038" spans="2:65" s="160" customFormat="1">
      <c r="B2038" s="159"/>
      <c r="D2038" s="161" t="s">
        <v>184</v>
      </c>
      <c r="E2038" s="162" t="s">
        <v>1</v>
      </c>
      <c r="F2038" s="163" t="s">
        <v>249</v>
      </c>
      <c r="H2038" s="162" t="s">
        <v>1</v>
      </c>
      <c r="L2038" s="159"/>
      <c r="M2038" s="164"/>
      <c r="T2038" s="165"/>
      <c r="AT2038" s="162" t="s">
        <v>184</v>
      </c>
      <c r="AU2038" s="162" t="s">
        <v>95</v>
      </c>
      <c r="AV2038" s="160" t="s">
        <v>93</v>
      </c>
      <c r="AW2038" s="160" t="s">
        <v>41</v>
      </c>
      <c r="AX2038" s="160" t="s">
        <v>85</v>
      </c>
      <c r="AY2038" s="162" t="s">
        <v>173</v>
      </c>
    </row>
    <row r="2039" spans="2:65" s="167" customFormat="1">
      <c r="B2039" s="166"/>
      <c r="D2039" s="161" t="s">
        <v>184</v>
      </c>
      <c r="E2039" s="168" t="s">
        <v>1</v>
      </c>
      <c r="F2039" s="169" t="s">
        <v>1340</v>
      </c>
      <c r="H2039" s="170">
        <v>12.25</v>
      </c>
      <c r="L2039" s="166"/>
      <c r="M2039" s="171"/>
      <c r="T2039" s="172"/>
      <c r="AT2039" s="168" t="s">
        <v>184</v>
      </c>
      <c r="AU2039" s="168" t="s">
        <v>95</v>
      </c>
      <c r="AV2039" s="167" t="s">
        <v>95</v>
      </c>
      <c r="AW2039" s="167" t="s">
        <v>41</v>
      </c>
      <c r="AX2039" s="167" t="s">
        <v>85</v>
      </c>
      <c r="AY2039" s="168" t="s">
        <v>173</v>
      </c>
    </row>
    <row r="2040" spans="2:65" s="167" customFormat="1">
      <c r="B2040" s="166"/>
      <c r="D2040" s="161" t="s">
        <v>184</v>
      </c>
      <c r="E2040" s="168" t="s">
        <v>1</v>
      </c>
      <c r="F2040" s="169" t="s">
        <v>1341</v>
      </c>
      <c r="H2040" s="170">
        <v>4.5</v>
      </c>
      <c r="L2040" s="166"/>
      <c r="M2040" s="171"/>
      <c r="T2040" s="172"/>
      <c r="AT2040" s="168" t="s">
        <v>184</v>
      </c>
      <c r="AU2040" s="168" t="s">
        <v>95</v>
      </c>
      <c r="AV2040" s="167" t="s">
        <v>95</v>
      </c>
      <c r="AW2040" s="167" t="s">
        <v>41</v>
      </c>
      <c r="AX2040" s="167" t="s">
        <v>85</v>
      </c>
      <c r="AY2040" s="168" t="s">
        <v>173</v>
      </c>
    </row>
    <row r="2041" spans="2:65" s="167" customFormat="1">
      <c r="B2041" s="166"/>
      <c r="D2041" s="161" t="s">
        <v>184</v>
      </c>
      <c r="E2041" s="168" t="s">
        <v>1</v>
      </c>
      <c r="F2041" s="169" t="s">
        <v>1342</v>
      </c>
      <c r="H2041" s="170">
        <v>9.6</v>
      </c>
      <c r="L2041" s="166"/>
      <c r="M2041" s="171"/>
      <c r="T2041" s="172"/>
      <c r="AT2041" s="168" t="s">
        <v>184</v>
      </c>
      <c r="AU2041" s="168" t="s">
        <v>95</v>
      </c>
      <c r="AV2041" s="167" t="s">
        <v>95</v>
      </c>
      <c r="AW2041" s="167" t="s">
        <v>41</v>
      </c>
      <c r="AX2041" s="167" t="s">
        <v>85</v>
      </c>
      <c r="AY2041" s="168" t="s">
        <v>173</v>
      </c>
    </row>
    <row r="2042" spans="2:65" s="160" customFormat="1">
      <c r="B2042" s="159"/>
      <c r="D2042" s="161" t="s">
        <v>184</v>
      </c>
      <c r="E2042" s="162" t="s">
        <v>1</v>
      </c>
      <c r="F2042" s="163" t="s">
        <v>255</v>
      </c>
      <c r="H2042" s="162" t="s">
        <v>1</v>
      </c>
      <c r="L2042" s="159"/>
      <c r="M2042" s="164"/>
      <c r="T2042" s="165"/>
      <c r="AT2042" s="162" t="s">
        <v>184</v>
      </c>
      <c r="AU2042" s="162" t="s">
        <v>95</v>
      </c>
      <c r="AV2042" s="160" t="s">
        <v>93</v>
      </c>
      <c r="AW2042" s="160" t="s">
        <v>41</v>
      </c>
      <c r="AX2042" s="160" t="s">
        <v>85</v>
      </c>
      <c r="AY2042" s="162" t="s">
        <v>173</v>
      </c>
    </row>
    <row r="2043" spans="2:65" s="167" customFormat="1">
      <c r="B2043" s="166"/>
      <c r="D2043" s="161" t="s">
        <v>184</v>
      </c>
      <c r="E2043" s="168" t="s">
        <v>1</v>
      </c>
      <c r="F2043" s="169" t="s">
        <v>1343</v>
      </c>
      <c r="H2043" s="170">
        <v>3.5</v>
      </c>
      <c r="L2043" s="166"/>
      <c r="M2043" s="171"/>
      <c r="T2043" s="172"/>
      <c r="AT2043" s="168" t="s">
        <v>184</v>
      </c>
      <c r="AU2043" s="168" t="s">
        <v>95</v>
      </c>
      <c r="AV2043" s="167" t="s">
        <v>95</v>
      </c>
      <c r="AW2043" s="167" t="s">
        <v>41</v>
      </c>
      <c r="AX2043" s="167" t="s">
        <v>85</v>
      </c>
      <c r="AY2043" s="168" t="s">
        <v>173</v>
      </c>
    </row>
    <row r="2044" spans="2:65" s="167" customFormat="1">
      <c r="B2044" s="166"/>
      <c r="D2044" s="161" t="s">
        <v>184</v>
      </c>
      <c r="E2044" s="168" t="s">
        <v>1</v>
      </c>
      <c r="F2044" s="169" t="s">
        <v>1344</v>
      </c>
      <c r="H2044" s="170">
        <v>2.6</v>
      </c>
      <c r="L2044" s="166"/>
      <c r="M2044" s="171"/>
      <c r="T2044" s="172"/>
      <c r="AT2044" s="168" t="s">
        <v>184</v>
      </c>
      <c r="AU2044" s="168" t="s">
        <v>95</v>
      </c>
      <c r="AV2044" s="167" t="s">
        <v>95</v>
      </c>
      <c r="AW2044" s="167" t="s">
        <v>41</v>
      </c>
      <c r="AX2044" s="167" t="s">
        <v>85</v>
      </c>
      <c r="AY2044" s="168" t="s">
        <v>173</v>
      </c>
    </row>
    <row r="2045" spans="2:65" s="167" customFormat="1">
      <c r="B2045" s="166"/>
      <c r="D2045" s="161" t="s">
        <v>184</v>
      </c>
      <c r="E2045" s="168" t="s">
        <v>1</v>
      </c>
      <c r="F2045" s="169" t="s">
        <v>1345</v>
      </c>
      <c r="H2045" s="170">
        <v>0.17</v>
      </c>
      <c r="L2045" s="166"/>
      <c r="M2045" s="171"/>
      <c r="T2045" s="172"/>
      <c r="AT2045" s="168" t="s">
        <v>184</v>
      </c>
      <c r="AU2045" s="168" t="s">
        <v>95</v>
      </c>
      <c r="AV2045" s="167" t="s">
        <v>95</v>
      </c>
      <c r="AW2045" s="167" t="s">
        <v>41</v>
      </c>
      <c r="AX2045" s="167" t="s">
        <v>85</v>
      </c>
      <c r="AY2045" s="168" t="s">
        <v>173</v>
      </c>
    </row>
    <row r="2046" spans="2:65" s="160" customFormat="1">
      <c r="B2046" s="159"/>
      <c r="D2046" s="161" t="s">
        <v>184</v>
      </c>
      <c r="E2046" s="162" t="s">
        <v>1</v>
      </c>
      <c r="F2046" s="163" t="s">
        <v>1346</v>
      </c>
      <c r="H2046" s="162" t="s">
        <v>1</v>
      </c>
      <c r="L2046" s="159"/>
      <c r="M2046" s="164"/>
      <c r="T2046" s="165"/>
      <c r="AT2046" s="162" t="s">
        <v>184</v>
      </c>
      <c r="AU2046" s="162" t="s">
        <v>95</v>
      </c>
      <c r="AV2046" s="160" t="s">
        <v>93</v>
      </c>
      <c r="AW2046" s="160" t="s">
        <v>41</v>
      </c>
      <c r="AX2046" s="160" t="s">
        <v>85</v>
      </c>
      <c r="AY2046" s="162" t="s">
        <v>173</v>
      </c>
    </row>
    <row r="2047" spans="2:65" s="167" customFormat="1">
      <c r="B2047" s="166"/>
      <c r="D2047" s="161" t="s">
        <v>184</v>
      </c>
      <c r="E2047" s="168" t="s">
        <v>1</v>
      </c>
      <c r="F2047" s="169" t="s">
        <v>1347</v>
      </c>
      <c r="H2047" s="170">
        <v>5.25</v>
      </c>
      <c r="L2047" s="166"/>
      <c r="M2047" s="171"/>
      <c r="T2047" s="172"/>
      <c r="AT2047" s="168" t="s">
        <v>184</v>
      </c>
      <c r="AU2047" s="168" t="s">
        <v>95</v>
      </c>
      <c r="AV2047" s="167" t="s">
        <v>95</v>
      </c>
      <c r="AW2047" s="167" t="s">
        <v>41</v>
      </c>
      <c r="AX2047" s="167" t="s">
        <v>85</v>
      </c>
      <c r="AY2047" s="168" t="s">
        <v>173</v>
      </c>
    </row>
    <row r="2048" spans="2:65" s="167" customFormat="1">
      <c r="B2048" s="166"/>
      <c r="D2048" s="161" t="s">
        <v>184</v>
      </c>
      <c r="E2048" s="168" t="s">
        <v>1</v>
      </c>
      <c r="F2048" s="169" t="s">
        <v>1348</v>
      </c>
      <c r="H2048" s="170">
        <v>1.6</v>
      </c>
      <c r="L2048" s="166"/>
      <c r="M2048" s="171"/>
      <c r="T2048" s="172"/>
      <c r="AT2048" s="168" t="s">
        <v>184</v>
      </c>
      <c r="AU2048" s="168" t="s">
        <v>95</v>
      </c>
      <c r="AV2048" s="167" t="s">
        <v>95</v>
      </c>
      <c r="AW2048" s="167" t="s">
        <v>41</v>
      </c>
      <c r="AX2048" s="167" t="s">
        <v>85</v>
      </c>
      <c r="AY2048" s="168" t="s">
        <v>173</v>
      </c>
    </row>
    <row r="2049" spans="2:65" s="167" customFormat="1">
      <c r="B2049" s="166"/>
      <c r="D2049" s="161" t="s">
        <v>184</v>
      </c>
      <c r="E2049" s="168" t="s">
        <v>1</v>
      </c>
      <c r="F2049" s="169" t="s">
        <v>1349</v>
      </c>
      <c r="H2049" s="170">
        <v>14</v>
      </c>
      <c r="L2049" s="166"/>
      <c r="M2049" s="171"/>
      <c r="T2049" s="172"/>
      <c r="AT2049" s="168" t="s">
        <v>184</v>
      </c>
      <c r="AU2049" s="168" t="s">
        <v>95</v>
      </c>
      <c r="AV2049" s="167" t="s">
        <v>95</v>
      </c>
      <c r="AW2049" s="167" t="s">
        <v>41</v>
      </c>
      <c r="AX2049" s="167" t="s">
        <v>85</v>
      </c>
      <c r="AY2049" s="168" t="s">
        <v>173</v>
      </c>
    </row>
    <row r="2050" spans="2:65" s="167" customFormat="1">
      <c r="B2050" s="166"/>
      <c r="D2050" s="161" t="s">
        <v>184</v>
      </c>
      <c r="E2050" s="168" t="s">
        <v>1</v>
      </c>
      <c r="F2050" s="169" t="s">
        <v>899</v>
      </c>
      <c r="H2050" s="170">
        <v>4.5999999999999996</v>
      </c>
      <c r="L2050" s="166"/>
      <c r="M2050" s="171"/>
      <c r="T2050" s="172"/>
      <c r="AT2050" s="168" t="s">
        <v>184</v>
      </c>
      <c r="AU2050" s="168" t="s">
        <v>95</v>
      </c>
      <c r="AV2050" s="167" t="s">
        <v>95</v>
      </c>
      <c r="AW2050" s="167" t="s">
        <v>41</v>
      </c>
      <c r="AX2050" s="167" t="s">
        <v>85</v>
      </c>
      <c r="AY2050" s="168" t="s">
        <v>173</v>
      </c>
    </row>
    <row r="2051" spans="2:65" s="167" customFormat="1">
      <c r="B2051" s="166"/>
      <c r="D2051" s="161" t="s">
        <v>184</v>
      </c>
      <c r="E2051" s="168" t="s">
        <v>1</v>
      </c>
      <c r="F2051" s="169" t="s">
        <v>1341</v>
      </c>
      <c r="H2051" s="170">
        <v>4.5</v>
      </c>
      <c r="L2051" s="166"/>
      <c r="M2051" s="171"/>
      <c r="T2051" s="172"/>
      <c r="AT2051" s="168" t="s">
        <v>184</v>
      </c>
      <c r="AU2051" s="168" t="s">
        <v>95</v>
      </c>
      <c r="AV2051" s="167" t="s">
        <v>95</v>
      </c>
      <c r="AW2051" s="167" t="s">
        <v>41</v>
      </c>
      <c r="AX2051" s="167" t="s">
        <v>85</v>
      </c>
      <c r="AY2051" s="168" t="s">
        <v>173</v>
      </c>
    </row>
    <row r="2052" spans="2:65" s="160" customFormat="1">
      <c r="B2052" s="159"/>
      <c r="D2052" s="161" t="s">
        <v>184</v>
      </c>
      <c r="E2052" s="162" t="s">
        <v>1</v>
      </c>
      <c r="F2052" s="163" t="s">
        <v>259</v>
      </c>
      <c r="H2052" s="162" t="s">
        <v>1</v>
      </c>
      <c r="L2052" s="159"/>
      <c r="M2052" s="164"/>
      <c r="T2052" s="165"/>
      <c r="AT2052" s="162" t="s">
        <v>184</v>
      </c>
      <c r="AU2052" s="162" t="s">
        <v>95</v>
      </c>
      <c r="AV2052" s="160" t="s">
        <v>93</v>
      </c>
      <c r="AW2052" s="160" t="s">
        <v>41</v>
      </c>
      <c r="AX2052" s="160" t="s">
        <v>85</v>
      </c>
      <c r="AY2052" s="162" t="s">
        <v>173</v>
      </c>
    </row>
    <row r="2053" spans="2:65" s="167" customFormat="1">
      <c r="B2053" s="166"/>
      <c r="D2053" s="161" t="s">
        <v>184</v>
      </c>
      <c r="E2053" s="168" t="s">
        <v>1</v>
      </c>
      <c r="F2053" s="169" t="s">
        <v>1343</v>
      </c>
      <c r="H2053" s="170">
        <v>3.5</v>
      </c>
      <c r="L2053" s="166"/>
      <c r="M2053" s="171"/>
      <c r="T2053" s="172"/>
      <c r="AT2053" s="168" t="s">
        <v>184</v>
      </c>
      <c r="AU2053" s="168" t="s">
        <v>95</v>
      </c>
      <c r="AV2053" s="167" t="s">
        <v>95</v>
      </c>
      <c r="AW2053" s="167" t="s">
        <v>41</v>
      </c>
      <c r="AX2053" s="167" t="s">
        <v>85</v>
      </c>
      <c r="AY2053" s="168" t="s">
        <v>173</v>
      </c>
    </row>
    <row r="2054" spans="2:65" s="167" customFormat="1">
      <c r="B2054" s="166"/>
      <c r="D2054" s="161" t="s">
        <v>184</v>
      </c>
      <c r="E2054" s="168" t="s">
        <v>1</v>
      </c>
      <c r="F2054" s="169" t="s">
        <v>1345</v>
      </c>
      <c r="H2054" s="170">
        <v>0.17</v>
      </c>
      <c r="L2054" s="166"/>
      <c r="M2054" s="171"/>
      <c r="T2054" s="172"/>
      <c r="AT2054" s="168" t="s">
        <v>184</v>
      </c>
      <c r="AU2054" s="168" t="s">
        <v>95</v>
      </c>
      <c r="AV2054" s="167" t="s">
        <v>95</v>
      </c>
      <c r="AW2054" s="167" t="s">
        <v>41</v>
      </c>
      <c r="AX2054" s="167" t="s">
        <v>85</v>
      </c>
      <c r="AY2054" s="168" t="s">
        <v>173</v>
      </c>
    </row>
    <row r="2055" spans="2:65" s="174" customFormat="1">
      <c r="B2055" s="173"/>
      <c r="D2055" s="161" t="s">
        <v>184</v>
      </c>
      <c r="E2055" s="175" t="s">
        <v>1</v>
      </c>
      <c r="F2055" s="176" t="s">
        <v>232</v>
      </c>
      <c r="H2055" s="177">
        <v>66.239999999999995</v>
      </c>
      <c r="L2055" s="173"/>
      <c r="M2055" s="178"/>
      <c r="T2055" s="179"/>
      <c r="AT2055" s="175" t="s">
        <v>184</v>
      </c>
      <c r="AU2055" s="175" t="s">
        <v>95</v>
      </c>
      <c r="AV2055" s="174" t="s">
        <v>180</v>
      </c>
      <c r="AW2055" s="174" t="s">
        <v>41</v>
      </c>
      <c r="AX2055" s="174" t="s">
        <v>93</v>
      </c>
      <c r="AY2055" s="175" t="s">
        <v>173</v>
      </c>
    </row>
    <row r="2056" spans="2:65" s="35" customFormat="1" ht="16.5" customHeight="1">
      <c r="B2056" s="34"/>
      <c r="C2056" s="144" t="s">
        <v>1350</v>
      </c>
      <c r="D2056" s="144" t="s">
        <v>175</v>
      </c>
      <c r="E2056" s="145" t="s">
        <v>1351</v>
      </c>
      <c r="F2056" s="146" t="s">
        <v>1352</v>
      </c>
      <c r="G2056" s="147" t="s">
        <v>270</v>
      </c>
      <c r="H2056" s="148">
        <v>571.952</v>
      </c>
      <c r="I2056" s="3"/>
      <c r="J2056" s="149">
        <f>ROUND(I2056*H2056,2)</f>
        <v>0</v>
      </c>
      <c r="K2056" s="146" t="s">
        <v>179</v>
      </c>
      <c r="L2056" s="34"/>
      <c r="M2056" s="150" t="s">
        <v>1</v>
      </c>
      <c r="N2056" s="151" t="s">
        <v>50</v>
      </c>
      <c r="P2056" s="152">
        <f>O2056*H2056</f>
        <v>0</v>
      </c>
      <c r="Q2056" s="152">
        <v>0</v>
      </c>
      <c r="R2056" s="152">
        <f>Q2056*H2056</f>
        <v>0</v>
      </c>
      <c r="S2056" s="152">
        <v>0</v>
      </c>
      <c r="T2056" s="153">
        <f>S2056*H2056</f>
        <v>0</v>
      </c>
      <c r="AR2056" s="154" t="s">
        <v>180</v>
      </c>
      <c r="AT2056" s="154" t="s">
        <v>175</v>
      </c>
      <c r="AU2056" s="154" t="s">
        <v>95</v>
      </c>
      <c r="AY2056" s="20" t="s">
        <v>173</v>
      </c>
      <c r="BE2056" s="155">
        <f>IF(N2056="základní",J2056,0)</f>
        <v>0</v>
      </c>
      <c r="BF2056" s="155">
        <f>IF(N2056="snížená",J2056,0)</f>
        <v>0</v>
      </c>
      <c r="BG2056" s="155">
        <f>IF(N2056="zákl. přenesená",J2056,0)</f>
        <v>0</v>
      </c>
      <c r="BH2056" s="155">
        <f>IF(N2056="sníž. přenesená",J2056,0)</f>
        <v>0</v>
      </c>
      <c r="BI2056" s="155">
        <f>IF(N2056="nulová",J2056,0)</f>
        <v>0</v>
      </c>
      <c r="BJ2056" s="20" t="s">
        <v>93</v>
      </c>
      <c r="BK2056" s="155">
        <f>ROUND(I2056*H2056,2)</f>
        <v>0</v>
      </c>
      <c r="BL2056" s="20" t="s">
        <v>180</v>
      </c>
      <c r="BM2056" s="154" t="s">
        <v>1353</v>
      </c>
    </row>
    <row r="2057" spans="2:65" s="35" customFormat="1">
      <c r="B2057" s="34"/>
      <c r="D2057" s="156" t="s">
        <v>182</v>
      </c>
      <c r="F2057" s="157" t="s">
        <v>1354</v>
      </c>
      <c r="L2057" s="34"/>
      <c r="M2057" s="158"/>
      <c r="T2057" s="62"/>
      <c r="AT2057" s="20" t="s">
        <v>182</v>
      </c>
      <c r="AU2057" s="20" t="s">
        <v>95</v>
      </c>
    </row>
    <row r="2058" spans="2:65" s="160" customFormat="1">
      <c r="B2058" s="159"/>
      <c r="D2058" s="161" t="s">
        <v>184</v>
      </c>
      <c r="E2058" s="162" t="s">
        <v>1</v>
      </c>
      <c r="F2058" s="163" t="s">
        <v>249</v>
      </c>
      <c r="H2058" s="162" t="s">
        <v>1</v>
      </c>
      <c r="L2058" s="159"/>
      <c r="M2058" s="164"/>
      <c r="T2058" s="165"/>
      <c r="AT2058" s="162" t="s">
        <v>184</v>
      </c>
      <c r="AU2058" s="162" t="s">
        <v>95</v>
      </c>
      <c r="AV2058" s="160" t="s">
        <v>93</v>
      </c>
      <c r="AW2058" s="160" t="s">
        <v>41</v>
      </c>
      <c r="AX2058" s="160" t="s">
        <v>85</v>
      </c>
      <c r="AY2058" s="162" t="s">
        <v>173</v>
      </c>
    </row>
    <row r="2059" spans="2:65" s="167" customFormat="1">
      <c r="B2059" s="166"/>
      <c r="D2059" s="161" t="s">
        <v>184</v>
      </c>
      <c r="E2059" s="168" t="s">
        <v>1</v>
      </c>
      <c r="F2059" s="169" t="s">
        <v>1355</v>
      </c>
      <c r="H2059" s="170">
        <v>78.665999999999997</v>
      </c>
      <c r="L2059" s="166"/>
      <c r="M2059" s="171"/>
      <c r="T2059" s="172"/>
      <c r="AT2059" s="168" t="s">
        <v>184</v>
      </c>
      <c r="AU2059" s="168" t="s">
        <v>95</v>
      </c>
      <c r="AV2059" s="167" t="s">
        <v>95</v>
      </c>
      <c r="AW2059" s="167" t="s">
        <v>41</v>
      </c>
      <c r="AX2059" s="167" t="s">
        <v>85</v>
      </c>
      <c r="AY2059" s="168" t="s">
        <v>173</v>
      </c>
    </row>
    <row r="2060" spans="2:65" s="167" customFormat="1">
      <c r="B2060" s="166"/>
      <c r="D2060" s="161" t="s">
        <v>184</v>
      </c>
      <c r="E2060" s="168" t="s">
        <v>1</v>
      </c>
      <c r="F2060" s="169" t="s">
        <v>1356</v>
      </c>
      <c r="H2060" s="170">
        <v>13.965</v>
      </c>
      <c r="L2060" s="166"/>
      <c r="M2060" s="171"/>
      <c r="T2060" s="172"/>
      <c r="AT2060" s="168" t="s">
        <v>184</v>
      </c>
      <c r="AU2060" s="168" t="s">
        <v>95</v>
      </c>
      <c r="AV2060" s="167" t="s">
        <v>95</v>
      </c>
      <c r="AW2060" s="167" t="s">
        <v>41</v>
      </c>
      <c r="AX2060" s="167" t="s">
        <v>85</v>
      </c>
      <c r="AY2060" s="168" t="s">
        <v>173</v>
      </c>
    </row>
    <row r="2061" spans="2:65" s="167" customFormat="1">
      <c r="B2061" s="166"/>
      <c r="D2061" s="161" t="s">
        <v>184</v>
      </c>
      <c r="E2061" s="168" t="s">
        <v>1</v>
      </c>
      <c r="F2061" s="169" t="s">
        <v>1357</v>
      </c>
      <c r="H2061" s="170">
        <v>89.596999999999994</v>
      </c>
      <c r="L2061" s="166"/>
      <c r="M2061" s="171"/>
      <c r="T2061" s="172"/>
      <c r="AT2061" s="168" t="s">
        <v>184</v>
      </c>
      <c r="AU2061" s="168" t="s">
        <v>95</v>
      </c>
      <c r="AV2061" s="167" t="s">
        <v>95</v>
      </c>
      <c r="AW2061" s="167" t="s">
        <v>41</v>
      </c>
      <c r="AX2061" s="167" t="s">
        <v>85</v>
      </c>
      <c r="AY2061" s="168" t="s">
        <v>173</v>
      </c>
    </row>
    <row r="2062" spans="2:65" s="167" customFormat="1">
      <c r="B2062" s="166"/>
      <c r="D2062" s="161" t="s">
        <v>184</v>
      </c>
      <c r="E2062" s="168" t="s">
        <v>1</v>
      </c>
      <c r="F2062" s="169" t="s">
        <v>1358</v>
      </c>
      <c r="H2062" s="170">
        <v>13.670999999999999</v>
      </c>
      <c r="L2062" s="166"/>
      <c r="M2062" s="171"/>
      <c r="T2062" s="172"/>
      <c r="AT2062" s="168" t="s">
        <v>184</v>
      </c>
      <c r="AU2062" s="168" t="s">
        <v>95</v>
      </c>
      <c r="AV2062" s="167" t="s">
        <v>95</v>
      </c>
      <c r="AW2062" s="167" t="s">
        <v>41</v>
      </c>
      <c r="AX2062" s="167" t="s">
        <v>85</v>
      </c>
      <c r="AY2062" s="168" t="s">
        <v>173</v>
      </c>
    </row>
    <row r="2063" spans="2:65" s="167" customFormat="1">
      <c r="B2063" s="166"/>
      <c r="D2063" s="161" t="s">
        <v>184</v>
      </c>
      <c r="E2063" s="168" t="s">
        <v>1</v>
      </c>
      <c r="F2063" s="169" t="s">
        <v>1359</v>
      </c>
      <c r="H2063" s="170">
        <v>26.809000000000001</v>
      </c>
      <c r="L2063" s="166"/>
      <c r="M2063" s="171"/>
      <c r="T2063" s="172"/>
      <c r="AT2063" s="168" t="s">
        <v>184</v>
      </c>
      <c r="AU2063" s="168" t="s">
        <v>95</v>
      </c>
      <c r="AV2063" s="167" t="s">
        <v>95</v>
      </c>
      <c r="AW2063" s="167" t="s">
        <v>41</v>
      </c>
      <c r="AX2063" s="167" t="s">
        <v>85</v>
      </c>
      <c r="AY2063" s="168" t="s">
        <v>173</v>
      </c>
    </row>
    <row r="2064" spans="2:65" s="167" customFormat="1">
      <c r="B2064" s="166"/>
      <c r="D2064" s="161" t="s">
        <v>184</v>
      </c>
      <c r="E2064" s="168" t="s">
        <v>1</v>
      </c>
      <c r="F2064" s="169" t="s">
        <v>1360</v>
      </c>
      <c r="H2064" s="170">
        <v>-12.25</v>
      </c>
      <c r="L2064" s="166"/>
      <c r="M2064" s="171"/>
      <c r="T2064" s="172"/>
      <c r="AT2064" s="168" t="s">
        <v>184</v>
      </c>
      <c r="AU2064" s="168" t="s">
        <v>95</v>
      </c>
      <c r="AV2064" s="167" t="s">
        <v>95</v>
      </c>
      <c r="AW2064" s="167" t="s">
        <v>41</v>
      </c>
      <c r="AX2064" s="167" t="s">
        <v>85</v>
      </c>
      <c r="AY2064" s="168" t="s">
        <v>173</v>
      </c>
    </row>
    <row r="2065" spans="2:51" s="167" customFormat="1">
      <c r="B2065" s="166"/>
      <c r="D2065" s="161" t="s">
        <v>184</v>
      </c>
      <c r="E2065" s="168" t="s">
        <v>1</v>
      </c>
      <c r="F2065" s="169" t="s">
        <v>1361</v>
      </c>
      <c r="H2065" s="170">
        <v>-4.5</v>
      </c>
      <c r="L2065" s="166"/>
      <c r="M2065" s="171"/>
      <c r="T2065" s="172"/>
      <c r="AT2065" s="168" t="s">
        <v>184</v>
      </c>
      <c r="AU2065" s="168" t="s">
        <v>95</v>
      </c>
      <c r="AV2065" s="167" t="s">
        <v>95</v>
      </c>
      <c r="AW2065" s="167" t="s">
        <v>41</v>
      </c>
      <c r="AX2065" s="167" t="s">
        <v>85</v>
      </c>
      <c r="AY2065" s="168" t="s">
        <v>173</v>
      </c>
    </row>
    <row r="2066" spans="2:51" s="167" customFormat="1">
      <c r="B2066" s="166"/>
      <c r="D2066" s="161" t="s">
        <v>184</v>
      </c>
      <c r="E2066" s="168" t="s">
        <v>1</v>
      </c>
      <c r="F2066" s="169" t="s">
        <v>1362</v>
      </c>
      <c r="H2066" s="170">
        <v>-9.6</v>
      </c>
      <c r="L2066" s="166"/>
      <c r="M2066" s="171"/>
      <c r="T2066" s="172"/>
      <c r="AT2066" s="168" t="s">
        <v>184</v>
      </c>
      <c r="AU2066" s="168" t="s">
        <v>95</v>
      </c>
      <c r="AV2066" s="167" t="s">
        <v>95</v>
      </c>
      <c r="AW2066" s="167" t="s">
        <v>41</v>
      </c>
      <c r="AX2066" s="167" t="s">
        <v>85</v>
      </c>
      <c r="AY2066" s="168" t="s">
        <v>173</v>
      </c>
    </row>
    <row r="2067" spans="2:51" s="160" customFormat="1">
      <c r="B2067" s="159"/>
      <c r="D2067" s="161" t="s">
        <v>184</v>
      </c>
      <c r="E2067" s="162" t="s">
        <v>1</v>
      </c>
      <c r="F2067" s="163" t="s">
        <v>255</v>
      </c>
      <c r="H2067" s="162" t="s">
        <v>1</v>
      </c>
      <c r="L2067" s="159"/>
      <c r="M2067" s="164"/>
      <c r="T2067" s="165"/>
      <c r="AT2067" s="162" t="s">
        <v>184</v>
      </c>
      <c r="AU2067" s="162" t="s">
        <v>95</v>
      </c>
      <c r="AV2067" s="160" t="s">
        <v>93</v>
      </c>
      <c r="AW2067" s="160" t="s">
        <v>41</v>
      </c>
      <c r="AX2067" s="160" t="s">
        <v>85</v>
      </c>
      <c r="AY2067" s="162" t="s">
        <v>173</v>
      </c>
    </row>
    <row r="2068" spans="2:51" s="167" customFormat="1">
      <c r="B2068" s="166"/>
      <c r="D2068" s="161" t="s">
        <v>184</v>
      </c>
      <c r="E2068" s="168" t="s">
        <v>1</v>
      </c>
      <c r="F2068" s="169" t="s">
        <v>1363</v>
      </c>
      <c r="H2068" s="170">
        <v>49.5</v>
      </c>
      <c r="L2068" s="166"/>
      <c r="M2068" s="171"/>
      <c r="T2068" s="172"/>
      <c r="AT2068" s="168" t="s">
        <v>184</v>
      </c>
      <c r="AU2068" s="168" t="s">
        <v>95</v>
      </c>
      <c r="AV2068" s="167" t="s">
        <v>95</v>
      </c>
      <c r="AW2068" s="167" t="s">
        <v>41</v>
      </c>
      <c r="AX2068" s="167" t="s">
        <v>85</v>
      </c>
      <c r="AY2068" s="168" t="s">
        <v>173</v>
      </c>
    </row>
    <row r="2069" spans="2:51" s="167" customFormat="1">
      <c r="B2069" s="166"/>
      <c r="D2069" s="161" t="s">
        <v>184</v>
      </c>
      <c r="E2069" s="168" t="s">
        <v>1</v>
      </c>
      <c r="F2069" s="169" t="s">
        <v>1364</v>
      </c>
      <c r="H2069" s="170">
        <v>8.5879999999999992</v>
      </c>
      <c r="L2069" s="166"/>
      <c r="M2069" s="171"/>
      <c r="T2069" s="172"/>
      <c r="AT2069" s="168" t="s">
        <v>184</v>
      </c>
      <c r="AU2069" s="168" t="s">
        <v>95</v>
      </c>
      <c r="AV2069" s="167" t="s">
        <v>95</v>
      </c>
      <c r="AW2069" s="167" t="s">
        <v>41</v>
      </c>
      <c r="AX2069" s="167" t="s">
        <v>85</v>
      </c>
      <c r="AY2069" s="168" t="s">
        <v>173</v>
      </c>
    </row>
    <row r="2070" spans="2:51" s="167" customFormat="1">
      <c r="B2070" s="166"/>
      <c r="D2070" s="161" t="s">
        <v>184</v>
      </c>
      <c r="E2070" s="168" t="s">
        <v>1</v>
      </c>
      <c r="F2070" s="169" t="s">
        <v>1365</v>
      </c>
      <c r="H2070" s="170">
        <v>-3.5</v>
      </c>
      <c r="L2070" s="166"/>
      <c r="M2070" s="171"/>
      <c r="T2070" s="172"/>
      <c r="AT2070" s="168" t="s">
        <v>184</v>
      </c>
      <c r="AU2070" s="168" t="s">
        <v>95</v>
      </c>
      <c r="AV2070" s="167" t="s">
        <v>95</v>
      </c>
      <c r="AW2070" s="167" t="s">
        <v>41</v>
      </c>
      <c r="AX2070" s="167" t="s">
        <v>85</v>
      </c>
      <c r="AY2070" s="168" t="s">
        <v>173</v>
      </c>
    </row>
    <row r="2071" spans="2:51" s="167" customFormat="1">
      <c r="B2071" s="166"/>
      <c r="D2071" s="161" t="s">
        <v>184</v>
      </c>
      <c r="E2071" s="168" t="s">
        <v>1</v>
      </c>
      <c r="F2071" s="169" t="s">
        <v>1366</v>
      </c>
      <c r="H2071" s="170">
        <v>-2.6</v>
      </c>
      <c r="L2071" s="166"/>
      <c r="M2071" s="171"/>
      <c r="T2071" s="172"/>
      <c r="AT2071" s="168" t="s">
        <v>184</v>
      </c>
      <c r="AU2071" s="168" t="s">
        <v>95</v>
      </c>
      <c r="AV2071" s="167" t="s">
        <v>95</v>
      </c>
      <c r="AW2071" s="167" t="s">
        <v>41</v>
      </c>
      <c r="AX2071" s="167" t="s">
        <v>85</v>
      </c>
      <c r="AY2071" s="168" t="s">
        <v>173</v>
      </c>
    </row>
    <row r="2072" spans="2:51" s="167" customFormat="1">
      <c r="B2072" s="166"/>
      <c r="D2072" s="161" t="s">
        <v>184</v>
      </c>
      <c r="E2072" s="168" t="s">
        <v>1</v>
      </c>
      <c r="F2072" s="169" t="s">
        <v>1367</v>
      </c>
      <c r="H2072" s="170">
        <v>-0.17</v>
      </c>
      <c r="L2072" s="166"/>
      <c r="M2072" s="171"/>
      <c r="T2072" s="172"/>
      <c r="AT2072" s="168" t="s">
        <v>184</v>
      </c>
      <c r="AU2072" s="168" t="s">
        <v>95</v>
      </c>
      <c r="AV2072" s="167" t="s">
        <v>95</v>
      </c>
      <c r="AW2072" s="167" t="s">
        <v>41</v>
      </c>
      <c r="AX2072" s="167" t="s">
        <v>85</v>
      </c>
      <c r="AY2072" s="168" t="s">
        <v>173</v>
      </c>
    </row>
    <row r="2073" spans="2:51" s="160" customFormat="1">
      <c r="B2073" s="159"/>
      <c r="D2073" s="161" t="s">
        <v>184</v>
      </c>
      <c r="E2073" s="162" t="s">
        <v>1</v>
      </c>
      <c r="F2073" s="163" t="s">
        <v>1368</v>
      </c>
      <c r="H2073" s="162" t="s">
        <v>1</v>
      </c>
      <c r="L2073" s="159"/>
      <c r="M2073" s="164"/>
      <c r="T2073" s="165"/>
      <c r="AT2073" s="162" t="s">
        <v>184</v>
      </c>
      <c r="AU2073" s="162" t="s">
        <v>95</v>
      </c>
      <c r="AV2073" s="160" t="s">
        <v>93</v>
      </c>
      <c r="AW2073" s="160" t="s">
        <v>41</v>
      </c>
      <c r="AX2073" s="160" t="s">
        <v>85</v>
      </c>
      <c r="AY2073" s="162" t="s">
        <v>173</v>
      </c>
    </row>
    <row r="2074" spans="2:51" s="167" customFormat="1">
      <c r="B2074" s="166"/>
      <c r="D2074" s="161" t="s">
        <v>184</v>
      </c>
      <c r="E2074" s="168" t="s">
        <v>1</v>
      </c>
      <c r="F2074" s="169" t="s">
        <v>848</v>
      </c>
      <c r="H2074" s="170">
        <v>17.5</v>
      </c>
      <c r="L2074" s="166"/>
      <c r="M2074" s="171"/>
      <c r="T2074" s="172"/>
      <c r="AT2074" s="168" t="s">
        <v>184</v>
      </c>
      <c r="AU2074" s="168" t="s">
        <v>95</v>
      </c>
      <c r="AV2074" s="167" t="s">
        <v>95</v>
      </c>
      <c r="AW2074" s="167" t="s">
        <v>41</v>
      </c>
      <c r="AX2074" s="167" t="s">
        <v>85</v>
      </c>
      <c r="AY2074" s="168" t="s">
        <v>173</v>
      </c>
    </row>
    <row r="2075" spans="2:51" s="160" customFormat="1">
      <c r="B2075" s="159"/>
      <c r="D2075" s="161" t="s">
        <v>184</v>
      </c>
      <c r="E2075" s="162" t="s">
        <v>1</v>
      </c>
      <c r="F2075" s="163" t="s">
        <v>1346</v>
      </c>
      <c r="H2075" s="162" t="s">
        <v>1</v>
      </c>
      <c r="L2075" s="159"/>
      <c r="M2075" s="164"/>
      <c r="T2075" s="165"/>
      <c r="AT2075" s="162" t="s">
        <v>184</v>
      </c>
      <c r="AU2075" s="162" t="s">
        <v>95</v>
      </c>
      <c r="AV2075" s="160" t="s">
        <v>93</v>
      </c>
      <c r="AW2075" s="160" t="s">
        <v>41</v>
      </c>
      <c r="AX2075" s="160" t="s">
        <v>85</v>
      </c>
      <c r="AY2075" s="162" t="s">
        <v>173</v>
      </c>
    </row>
    <row r="2076" spans="2:51" s="167" customFormat="1">
      <c r="B2076" s="166"/>
      <c r="D2076" s="161" t="s">
        <v>184</v>
      </c>
      <c r="E2076" s="168" t="s">
        <v>1</v>
      </c>
      <c r="F2076" s="169" t="s">
        <v>1369</v>
      </c>
      <c r="H2076" s="170">
        <v>27.338000000000001</v>
      </c>
      <c r="L2076" s="166"/>
      <c r="M2076" s="171"/>
      <c r="T2076" s="172"/>
      <c r="AT2076" s="168" t="s">
        <v>184</v>
      </c>
      <c r="AU2076" s="168" t="s">
        <v>95</v>
      </c>
      <c r="AV2076" s="167" t="s">
        <v>95</v>
      </c>
      <c r="AW2076" s="167" t="s">
        <v>41</v>
      </c>
      <c r="AX2076" s="167" t="s">
        <v>85</v>
      </c>
      <c r="AY2076" s="168" t="s">
        <v>173</v>
      </c>
    </row>
    <row r="2077" spans="2:51" s="167" customFormat="1">
      <c r="B2077" s="166"/>
      <c r="D2077" s="161" t="s">
        <v>184</v>
      </c>
      <c r="E2077" s="168" t="s">
        <v>1</v>
      </c>
      <c r="F2077" s="169" t="s">
        <v>848</v>
      </c>
      <c r="H2077" s="170">
        <v>17.5</v>
      </c>
      <c r="L2077" s="166"/>
      <c r="M2077" s="171"/>
      <c r="T2077" s="172"/>
      <c r="AT2077" s="168" t="s">
        <v>184</v>
      </c>
      <c r="AU2077" s="168" t="s">
        <v>95</v>
      </c>
      <c r="AV2077" s="167" t="s">
        <v>95</v>
      </c>
      <c r="AW2077" s="167" t="s">
        <v>41</v>
      </c>
      <c r="AX2077" s="167" t="s">
        <v>85</v>
      </c>
      <c r="AY2077" s="168" t="s">
        <v>173</v>
      </c>
    </row>
    <row r="2078" spans="2:51" s="167" customFormat="1">
      <c r="B2078" s="166"/>
      <c r="D2078" s="161" t="s">
        <v>184</v>
      </c>
      <c r="E2078" s="168" t="s">
        <v>1</v>
      </c>
      <c r="F2078" s="169" t="s">
        <v>1370</v>
      </c>
      <c r="H2078" s="170">
        <v>60.414999999999999</v>
      </c>
      <c r="L2078" s="166"/>
      <c r="M2078" s="171"/>
      <c r="T2078" s="172"/>
      <c r="AT2078" s="168" t="s">
        <v>184</v>
      </c>
      <c r="AU2078" s="168" t="s">
        <v>95</v>
      </c>
      <c r="AV2078" s="167" t="s">
        <v>95</v>
      </c>
      <c r="AW2078" s="167" t="s">
        <v>41</v>
      </c>
      <c r="AX2078" s="167" t="s">
        <v>85</v>
      </c>
      <c r="AY2078" s="168" t="s">
        <v>173</v>
      </c>
    </row>
    <row r="2079" spans="2:51" s="167" customFormat="1">
      <c r="B2079" s="166"/>
      <c r="D2079" s="161" t="s">
        <v>184</v>
      </c>
      <c r="E2079" s="168" t="s">
        <v>1</v>
      </c>
      <c r="F2079" s="169" t="s">
        <v>1371</v>
      </c>
      <c r="H2079" s="170">
        <v>13.598000000000001</v>
      </c>
      <c r="L2079" s="166"/>
      <c r="M2079" s="171"/>
      <c r="T2079" s="172"/>
      <c r="AT2079" s="168" t="s">
        <v>184</v>
      </c>
      <c r="AU2079" s="168" t="s">
        <v>95</v>
      </c>
      <c r="AV2079" s="167" t="s">
        <v>95</v>
      </c>
      <c r="AW2079" s="167" t="s">
        <v>41</v>
      </c>
      <c r="AX2079" s="167" t="s">
        <v>85</v>
      </c>
      <c r="AY2079" s="168" t="s">
        <v>173</v>
      </c>
    </row>
    <row r="2080" spans="2:51" s="167" customFormat="1">
      <c r="B2080" s="166"/>
      <c r="D2080" s="161" t="s">
        <v>184</v>
      </c>
      <c r="E2080" s="168" t="s">
        <v>1</v>
      </c>
      <c r="F2080" s="169" t="s">
        <v>1357</v>
      </c>
      <c r="H2080" s="170">
        <v>89.596999999999994</v>
      </c>
      <c r="L2080" s="166"/>
      <c r="M2080" s="171"/>
      <c r="T2080" s="172"/>
      <c r="AT2080" s="168" t="s">
        <v>184</v>
      </c>
      <c r="AU2080" s="168" t="s">
        <v>95</v>
      </c>
      <c r="AV2080" s="167" t="s">
        <v>95</v>
      </c>
      <c r="AW2080" s="167" t="s">
        <v>41</v>
      </c>
      <c r="AX2080" s="167" t="s">
        <v>85</v>
      </c>
      <c r="AY2080" s="168" t="s">
        <v>173</v>
      </c>
    </row>
    <row r="2081" spans="2:51" s="167" customFormat="1">
      <c r="B2081" s="166"/>
      <c r="D2081" s="161" t="s">
        <v>184</v>
      </c>
      <c r="E2081" s="168" t="s">
        <v>1</v>
      </c>
      <c r="F2081" s="169" t="s">
        <v>1371</v>
      </c>
      <c r="H2081" s="170">
        <v>13.598000000000001</v>
      </c>
      <c r="L2081" s="166"/>
      <c r="M2081" s="171"/>
      <c r="T2081" s="172"/>
      <c r="AT2081" s="168" t="s">
        <v>184</v>
      </c>
      <c r="AU2081" s="168" t="s">
        <v>95</v>
      </c>
      <c r="AV2081" s="167" t="s">
        <v>95</v>
      </c>
      <c r="AW2081" s="167" t="s">
        <v>41</v>
      </c>
      <c r="AX2081" s="167" t="s">
        <v>85</v>
      </c>
      <c r="AY2081" s="168" t="s">
        <v>173</v>
      </c>
    </row>
    <row r="2082" spans="2:51" s="167" customFormat="1">
      <c r="B2082" s="166"/>
      <c r="D2082" s="161" t="s">
        <v>184</v>
      </c>
      <c r="E2082" s="168" t="s">
        <v>1</v>
      </c>
      <c r="F2082" s="169" t="s">
        <v>1372</v>
      </c>
      <c r="H2082" s="170">
        <v>30.207999999999998</v>
      </c>
      <c r="L2082" s="166"/>
      <c r="M2082" s="171"/>
      <c r="T2082" s="172"/>
      <c r="AT2082" s="168" t="s">
        <v>184</v>
      </c>
      <c r="AU2082" s="168" t="s">
        <v>95</v>
      </c>
      <c r="AV2082" s="167" t="s">
        <v>95</v>
      </c>
      <c r="AW2082" s="167" t="s">
        <v>41</v>
      </c>
      <c r="AX2082" s="167" t="s">
        <v>85</v>
      </c>
      <c r="AY2082" s="168" t="s">
        <v>173</v>
      </c>
    </row>
    <row r="2083" spans="2:51" s="167" customFormat="1">
      <c r="B2083" s="166"/>
      <c r="D2083" s="161" t="s">
        <v>184</v>
      </c>
      <c r="E2083" s="168" t="s">
        <v>1</v>
      </c>
      <c r="F2083" s="169" t="s">
        <v>1373</v>
      </c>
      <c r="H2083" s="170">
        <v>-5.25</v>
      </c>
      <c r="L2083" s="166"/>
      <c r="M2083" s="171"/>
      <c r="T2083" s="172"/>
      <c r="AT2083" s="168" t="s">
        <v>184</v>
      </c>
      <c r="AU2083" s="168" t="s">
        <v>95</v>
      </c>
      <c r="AV2083" s="167" t="s">
        <v>95</v>
      </c>
      <c r="AW2083" s="167" t="s">
        <v>41</v>
      </c>
      <c r="AX2083" s="167" t="s">
        <v>85</v>
      </c>
      <c r="AY2083" s="168" t="s">
        <v>173</v>
      </c>
    </row>
    <row r="2084" spans="2:51" s="167" customFormat="1">
      <c r="B2084" s="166"/>
      <c r="D2084" s="161" t="s">
        <v>184</v>
      </c>
      <c r="E2084" s="168" t="s">
        <v>1</v>
      </c>
      <c r="F2084" s="169" t="s">
        <v>1374</v>
      </c>
      <c r="H2084" s="170">
        <v>-1.6</v>
      </c>
      <c r="L2084" s="166"/>
      <c r="M2084" s="171"/>
      <c r="T2084" s="172"/>
      <c r="AT2084" s="168" t="s">
        <v>184</v>
      </c>
      <c r="AU2084" s="168" t="s">
        <v>95</v>
      </c>
      <c r="AV2084" s="167" t="s">
        <v>95</v>
      </c>
      <c r="AW2084" s="167" t="s">
        <v>41</v>
      </c>
      <c r="AX2084" s="167" t="s">
        <v>85</v>
      </c>
      <c r="AY2084" s="168" t="s">
        <v>173</v>
      </c>
    </row>
    <row r="2085" spans="2:51" s="167" customFormat="1">
      <c r="B2085" s="166"/>
      <c r="D2085" s="161" t="s">
        <v>184</v>
      </c>
      <c r="E2085" s="168" t="s">
        <v>1</v>
      </c>
      <c r="F2085" s="169" t="s">
        <v>1375</v>
      </c>
      <c r="H2085" s="170">
        <v>-14</v>
      </c>
      <c r="L2085" s="166"/>
      <c r="M2085" s="171"/>
      <c r="T2085" s="172"/>
      <c r="AT2085" s="168" t="s">
        <v>184</v>
      </c>
      <c r="AU2085" s="168" t="s">
        <v>95</v>
      </c>
      <c r="AV2085" s="167" t="s">
        <v>95</v>
      </c>
      <c r="AW2085" s="167" t="s">
        <v>41</v>
      </c>
      <c r="AX2085" s="167" t="s">
        <v>85</v>
      </c>
      <c r="AY2085" s="168" t="s">
        <v>173</v>
      </c>
    </row>
    <row r="2086" spans="2:51" s="167" customFormat="1">
      <c r="B2086" s="166"/>
      <c r="D2086" s="161" t="s">
        <v>184</v>
      </c>
      <c r="E2086" s="168" t="s">
        <v>1</v>
      </c>
      <c r="F2086" s="169" t="s">
        <v>1031</v>
      </c>
      <c r="H2086" s="170">
        <v>-4.5999999999999996</v>
      </c>
      <c r="L2086" s="166"/>
      <c r="M2086" s="171"/>
      <c r="T2086" s="172"/>
      <c r="AT2086" s="168" t="s">
        <v>184</v>
      </c>
      <c r="AU2086" s="168" t="s">
        <v>95</v>
      </c>
      <c r="AV2086" s="167" t="s">
        <v>95</v>
      </c>
      <c r="AW2086" s="167" t="s">
        <v>41</v>
      </c>
      <c r="AX2086" s="167" t="s">
        <v>85</v>
      </c>
      <c r="AY2086" s="168" t="s">
        <v>173</v>
      </c>
    </row>
    <row r="2087" spans="2:51" s="167" customFormat="1">
      <c r="B2087" s="166"/>
      <c r="D2087" s="161" t="s">
        <v>184</v>
      </c>
      <c r="E2087" s="168" t="s">
        <v>1</v>
      </c>
      <c r="F2087" s="169" t="s">
        <v>1361</v>
      </c>
      <c r="H2087" s="170">
        <v>-4.5</v>
      </c>
      <c r="L2087" s="166"/>
      <c r="M2087" s="171"/>
      <c r="T2087" s="172"/>
      <c r="AT2087" s="168" t="s">
        <v>184</v>
      </c>
      <c r="AU2087" s="168" t="s">
        <v>95</v>
      </c>
      <c r="AV2087" s="167" t="s">
        <v>95</v>
      </c>
      <c r="AW2087" s="167" t="s">
        <v>41</v>
      </c>
      <c r="AX2087" s="167" t="s">
        <v>85</v>
      </c>
      <c r="AY2087" s="168" t="s">
        <v>173</v>
      </c>
    </row>
    <row r="2088" spans="2:51" s="160" customFormat="1">
      <c r="B2088" s="159"/>
      <c r="D2088" s="161" t="s">
        <v>184</v>
      </c>
      <c r="E2088" s="162" t="s">
        <v>1</v>
      </c>
      <c r="F2088" s="163" t="s">
        <v>259</v>
      </c>
      <c r="H2088" s="162" t="s">
        <v>1</v>
      </c>
      <c r="L2088" s="159"/>
      <c r="M2088" s="164"/>
      <c r="T2088" s="165"/>
      <c r="AT2088" s="162" t="s">
        <v>184</v>
      </c>
      <c r="AU2088" s="162" t="s">
        <v>95</v>
      </c>
      <c r="AV2088" s="160" t="s">
        <v>93</v>
      </c>
      <c r="AW2088" s="160" t="s">
        <v>41</v>
      </c>
      <c r="AX2088" s="160" t="s">
        <v>85</v>
      </c>
      <c r="AY2088" s="162" t="s">
        <v>173</v>
      </c>
    </row>
    <row r="2089" spans="2:51" s="167" customFormat="1">
      <c r="B2089" s="166"/>
      <c r="D2089" s="161" t="s">
        <v>184</v>
      </c>
      <c r="E2089" s="168" t="s">
        <v>1</v>
      </c>
      <c r="F2089" s="169" t="s">
        <v>1376</v>
      </c>
      <c r="H2089" s="170">
        <v>31.6</v>
      </c>
      <c r="L2089" s="166"/>
      <c r="M2089" s="171"/>
      <c r="T2089" s="172"/>
      <c r="AT2089" s="168" t="s">
        <v>184</v>
      </c>
      <c r="AU2089" s="168" t="s">
        <v>95</v>
      </c>
      <c r="AV2089" s="167" t="s">
        <v>95</v>
      </c>
      <c r="AW2089" s="167" t="s">
        <v>41</v>
      </c>
      <c r="AX2089" s="167" t="s">
        <v>85</v>
      </c>
      <c r="AY2089" s="168" t="s">
        <v>173</v>
      </c>
    </row>
    <row r="2090" spans="2:51" s="167" customFormat="1">
      <c r="B2090" s="166"/>
      <c r="D2090" s="161" t="s">
        <v>184</v>
      </c>
      <c r="E2090" s="168" t="s">
        <v>1</v>
      </c>
      <c r="F2090" s="169" t="s">
        <v>1365</v>
      </c>
      <c r="H2090" s="170">
        <v>-3.5</v>
      </c>
      <c r="L2090" s="166"/>
      <c r="M2090" s="171"/>
      <c r="T2090" s="172"/>
      <c r="AT2090" s="168" t="s">
        <v>184</v>
      </c>
      <c r="AU2090" s="168" t="s">
        <v>95</v>
      </c>
      <c r="AV2090" s="167" t="s">
        <v>95</v>
      </c>
      <c r="AW2090" s="167" t="s">
        <v>41</v>
      </c>
      <c r="AX2090" s="167" t="s">
        <v>85</v>
      </c>
      <c r="AY2090" s="168" t="s">
        <v>173</v>
      </c>
    </row>
    <row r="2091" spans="2:51" s="167" customFormat="1">
      <c r="B2091" s="166"/>
      <c r="D2091" s="161" t="s">
        <v>184</v>
      </c>
      <c r="E2091" s="168" t="s">
        <v>1</v>
      </c>
      <c r="F2091" s="169" t="s">
        <v>1367</v>
      </c>
      <c r="H2091" s="170">
        <v>-0.17</v>
      </c>
      <c r="L2091" s="166"/>
      <c r="M2091" s="171"/>
      <c r="T2091" s="172"/>
      <c r="AT2091" s="168" t="s">
        <v>184</v>
      </c>
      <c r="AU2091" s="168" t="s">
        <v>95</v>
      </c>
      <c r="AV2091" s="167" t="s">
        <v>95</v>
      </c>
      <c r="AW2091" s="167" t="s">
        <v>41</v>
      </c>
      <c r="AX2091" s="167" t="s">
        <v>85</v>
      </c>
      <c r="AY2091" s="168" t="s">
        <v>173</v>
      </c>
    </row>
    <row r="2092" spans="2:51" s="160" customFormat="1">
      <c r="B2092" s="159"/>
      <c r="D2092" s="161" t="s">
        <v>184</v>
      </c>
      <c r="E2092" s="162" t="s">
        <v>1</v>
      </c>
      <c r="F2092" s="163" t="s">
        <v>1377</v>
      </c>
      <c r="H2092" s="162" t="s">
        <v>1</v>
      </c>
      <c r="L2092" s="159"/>
      <c r="M2092" s="164"/>
      <c r="T2092" s="165"/>
      <c r="AT2092" s="162" t="s">
        <v>184</v>
      </c>
      <c r="AU2092" s="162" t="s">
        <v>95</v>
      </c>
      <c r="AV2092" s="160" t="s">
        <v>93</v>
      </c>
      <c r="AW2092" s="160" t="s">
        <v>41</v>
      </c>
      <c r="AX2092" s="160" t="s">
        <v>85</v>
      </c>
      <c r="AY2092" s="162" t="s">
        <v>173</v>
      </c>
    </row>
    <row r="2093" spans="2:51" s="167" customFormat="1">
      <c r="B2093" s="166"/>
      <c r="D2093" s="161" t="s">
        <v>184</v>
      </c>
      <c r="E2093" s="168" t="s">
        <v>1</v>
      </c>
      <c r="F2093" s="169" t="s">
        <v>848</v>
      </c>
      <c r="H2093" s="170">
        <v>17.5</v>
      </c>
      <c r="L2093" s="166"/>
      <c r="M2093" s="171"/>
      <c r="T2093" s="172"/>
      <c r="AT2093" s="168" t="s">
        <v>184</v>
      </c>
      <c r="AU2093" s="168" t="s">
        <v>95</v>
      </c>
      <c r="AV2093" s="167" t="s">
        <v>95</v>
      </c>
      <c r="AW2093" s="167" t="s">
        <v>41</v>
      </c>
      <c r="AX2093" s="167" t="s">
        <v>85</v>
      </c>
      <c r="AY2093" s="168" t="s">
        <v>173</v>
      </c>
    </row>
    <row r="2094" spans="2:51" s="160" customFormat="1">
      <c r="B2094" s="159"/>
      <c r="D2094" s="161" t="s">
        <v>184</v>
      </c>
      <c r="E2094" s="162" t="s">
        <v>1</v>
      </c>
      <c r="F2094" s="163" t="s">
        <v>1378</v>
      </c>
      <c r="H2094" s="162" t="s">
        <v>1</v>
      </c>
      <c r="L2094" s="159"/>
      <c r="M2094" s="164"/>
      <c r="T2094" s="165"/>
      <c r="AT2094" s="162" t="s">
        <v>184</v>
      </c>
      <c r="AU2094" s="162" t="s">
        <v>95</v>
      </c>
      <c r="AV2094" s="160" t="s">
        <v>93</v>
      </c>
      <c r="AW2094" s="160" t="s">
        <v>41</v>
      </c>
      <c r="AX2094" s="160" t="s">
        <v>85</v>
      </c>
      <c r="AY2094" s="162" t="s">
        <v>173</v>
      </c>
    </row>
    <row r="2095" spans="2:51" s="160" customFormat="1">
      <c r="B2095" s="159"/>
      <c r="D2095" s="161" t="s">
        <v>184</v>
      </c>
      <c r="E2095" s="162" t="s">
        <v>1</v>
      </c>
      <c r="F2095" s="163" t="s">
        <v>1379</v>
      </c>
      <c r="H2095" s="162" t="s">
        <v>1</v>
      </c>
      <c r="L2095" s="159"/>
      <c r="M2095" s="164"/>
      <c r="T2095" s="165"/>
      <c r="AT2095" s="162" t="s">
        <v>184</v>
      </c>
      <c r="AU2095" s="162" t="s">
        <v>95</v>
      </c>
      <c r="AV2095" s="160" t="s">
        <v>93</v>
      </c>
      <c r="AW2095" s="160" t="s">
        <v>41</v>
      </c>
      <c r="AX2095" s="160" t="s">
        <v>85</v>
      </c>
      <c r="AY2095" s="162" t="s">
        <v>173</v>
      </c>
    </row>
    <row r="2096" spans="2:51" s="167" customFormat="1">
      <c r="B2096" s="166"/>
      <c r="D2096" s="161" t="s">
        <v>184</v>
      </c>
      <c r="E2096" s="168" t="s">
        <v>1</v>
      </c>
      <c r="F2096" s="169" t="s">
        <v>1380</v>
      </c>
      <c r="H2096" s="170">
        <v>2.2759999999999998</v>
      </c>
      <c r="L2096" s="166"/>
      <c r="M2096" s="171"/>
      <c r="T2096" s="172"/>
      <c r="AT2096" s="168" t="s">
        <v>184</v>
      </c>
      <c r="AU2096" s="168" t="s">
        <v>95</v>
      </c>
      <c r="AV2096" s="167" t="s">
        <v>95</v>
      </c>
      <c r="AW2096" s="167" t="s">
        <v>41</v>
      </c>
      <c r="AX2096" s="167" t="s">
        <v>85</v>
      </c>
      <c r="AY2096" s="168" t="s">
        <v>173</v>
      </c>
    </row>
    <row r="2097" spans="2:51" s="160" customFormat="1">
      <c r="B2097" s="159"/>
      <c r="D2097" s="161" t="s">
        <v>184</v>
      </c>
      <c r="E2097" s="162" t="s">
        <v>1</v>
      </c>
      <c r="F2097" s="163" t="s">
        <v>1381</v>
      </c>
      <c r="H2097" s="162" t="s">
        <v>1</v>
      </c>
      <c r="L2097" s="159"/>
      <c r="M2097" s="164"/>
      <c r="T2097" s="165"/>
      <c r="AT2097" s="162" t="s">
        <v>184</v>
      </c>
      <c r="AU2097" s="162" t="s">
        <v>95</v>
      </c>
      <c r="AV2097" s="160" t="s">
        <v>93</v>
      </c>
      <c r="AW2097" s="160" t="s">
        <v>41</v>
      </c>
      <c r="AX2097" s="160" t="s">
        <v>85</v>
      </c>
      <c r="AY2097" s="162" t="s">
        <v>173</v>
      </c>
    </row>
    <row r="2098" spans="2:51" s="167" customFormat="1">
      <c r="B2098" s="166"/>
      <c r="D2098" s="161" t="s">
        <v>184</v>
      </c>
      <c r="E2098" s="168" t="s">
        <v>1</v>
      </c>
      <c r="F2098" s="169" t="s">
        <v>1382</v>
      </c>
      <c r="H2098" s="170">
        <v>14.504</v>
      </c>
      <c r="L2098" s="166"/>
      <c r="M2098" s="171"/>
      <c r="T2098" s="172"/>
      <c r="AT2098" s="168" t="s">
        <v>184</v>
      </c>
      <c r="AU2098" s="168" t="s">
        <v>95</v>
      </c>
      <c r="AV2098" s="167" t="s">
        <v>95</v>
      </c>
      <c r="AW2098" s="167" t="s">
        <v>41</v>
      </c>
      <c r="AX2098" s="167" t="s">
        <v>85</v>
      </c>
      <c r="AY2098" s="168" t="s">
        <v>173</v>
      </c>
    </row>
    <row r="2099" spans="2:51" s="160" customFormat="1">
      <c r="B2099" s="159"/>
      <c r="D2099" s="161" t="s">
        <v>184</v>
      </c>
      <c r="E2099" s="162" t="s">
        <v>1</v>
      </c>
      <c r="F2099" s="163" t="s">
        <v>1383</v>
      </c>
      <c r="H2099" s="162" t="s">
        <v>1</v>
      </c>
      <c r="L2099" s="159"/>
      <c r="M2099" s="164"/>
      <c r="T2099" s="165"/>
      <c r="AT2099" s="162" t="s">
        <v>184</v>
      </c>
      <c r="AU2099" s="162" t="s">
        <v>95</v>
      </c>
      <c r="AV2099" s="160" t="s">
        <v>93</v>
      </c>
      <c r="AW2099" s="160" t="s">
        <v>41</v>
      </c>
      <c r="AX2099" s="160" t="s">
        <v>85</v>
      </c>
      <c r="AY2099" s="162" t="s">
        <v>173</v>
      </c>
    </row>
    <row r="2100" spans="2:51" s="167" customFormat="1">
      <c r="B2100" s="166"/>
      <c r="D2100" s="161" t="s">
        <v>184</v>
      </c>
      <c r="E2100" s="168" t="s">
        <v>1</v>
      </c>
      <c r="F2100" s="169" t="s">
        <v>1384</v>
      </c>
      <c r="H2100" s="170">
        <v>2.2400000000000002</v>
      </c>
      <c r="L2100" s="166"/>
      <c r="M2100" s="171"/>
      <c r="T2100" s="172"/>
      <c r="AT2100" s="168" t="s">
        <v>184</v>
      </c>
      <c r="AU2100" s="168" t="s">
        <v>95</v>
      </c>
      <c r="AV2100" s="167" t="s">
        <v>95</v>
      </c>
      <c r="AW2100" s="167" t="s">
        <v>41</v>
      </c>
      <c r="AX2100" s="167" t="s">
        <v>85</v>
      </c>
      <c r="AY2100" s="168" t="s">
        <v>173</v>
      </c>
    </row>
    <row r="2101" spans="2:51" s="160" customFormat="1">
      <c r="B2101" s="159"/>
      <c r="D2101" s="161" t="s">
        <v>184</v>
      </c>
      <c r="E2101" s="162" t="s">
        <v>1</v>
      </c>
      <c r="F2101" s="163" t="s">
        <v>1385</v>
      </c>
      <c r="H2101" s="162" t="s">
        <v>1</v>
      </c>
      <c r="L2101" s="159"/>
      <c r="M2101" s="164"/>
      <c r="T2101" s="165"/>
      <c r="AT2101" s="162" t="s">
        <v>184</v>
      </c>
      <c r="AU2101" s="162" t="s">
        <v>95</v>
      </c>
      <c r="AV2101" s="160" t="s">
        <v>93</v>
      </c>
      <c r="AW2101" s="160" t="s">
        <v>41</v>
      </c>
      <c r="AX2101" s="160" t="s">
        <v>85</v>
      </c>
      <c r="AY2101" s="162" t="s">
        <v>173</v>
      </c>
    </row>
    <row r="2102" spans="2:51" s="167" customFormat="1">
      <c r="B2102" s="166"/>
      <c r="D2102" s="161" t="s">
        <v>184</v>
      </c>
      <c r="E2102" s="168" t="s">
        <v>1</v>
      </c>
      <c r="F2102" s="169" t="s">
        <v>1386</v>
      </c>
      <c r="H2102" s="170">
        <v>5.508</v>
      </c>
      <c r="L2102" s="166"/>
      <c r="M2102" s="171"/>
      <c r="T2102" s="172"/>
      <c r="AT2102" s="168" t="s">
        <v>184</v>
      </c>
      <c r="AU2102" s="168" t="s">
        <v>95</v>
      </c>
      <c r="AV2102" s="167" t="s">
        <v>95</v>
      </c>
      <c r="AW2102" s="167" t="s">
        <v>41</v>
      </c>
      <c r="AX2102" s="167" t="s">
        <v>85</v>
      </c>
      <c r="AY2102" s="168" t="s">
        <v>173</v>
      </c>
    </row>
    <row r="2103" spans="2:51" s="160" customFormat="1">
      <c r="B2103" s="159"/>
      <c r="D2103" s="161" t="s">
        <v>184</v>
      </c>
      <c r="E2103" s="162" t="s">
        <v>1</v>
      </c>
      <c r="F2103" s="163" t="s">
        <v>1387</v>
      </c>
      <c r="H2103" s="162" t="s">
        <v>1</v>
      </c>
      <c r="L2103" s="159"/>
      <c r="M2103" s="164"/>
      <c r="T2103" s="165"/>
      <c r="AT2103" s="162" t="s">
        <v>184</v>
      </c>
      <c r="AU2103" s="162" t="s">
        <v>95</v>
      </c>
      <c r="AV2103" s="160" t="s">
        <v>93</v>
      </c>
      <c r="AW2103" s="160" t="s">
        <v>41</v>
      </c>
      <c r="AX2103" s="160" t="s">
        <v>85</v>
      </c>
      <c r="AY2103" s="162" t="s">
        <v>173</v>
      </c>
    </row>
    <row r="2104" spans="2:51" s="167" customFormat="1">
      <c r="B2104" s="166"/>
      <c r="D2104" s="161" t="s">
        <v>184</v>
      </c>
      <c r="E2104" s="168" t="s">
        <v>1</v>
      </c>
      <c r="F2104" s="169" t="s">
        <v>1388</v>
      </c>
      <c r="H2104" s="170">
        <v>0.83199999999999996</v>
      </c>
      <c r="L2104" s="166"/>
      <c r="M2104" s="171"/>
      <c r="T2104" s="172"/>
      <c r="AT2104" s="168" t="s">
        <v>184</v>
      </c>
      <c r="AU2104" s="168" t="s">
        <v>95</v>
      </c>
      <c r="AV2104" s="167" t="s">
        <v>95</v>
      </c>
      <c r="AW2104" s="167" t="s">
        <v>41</v>
      </c>
      <c r="AX2104" s="167" t="s">
        <v>85</v>
      </c>
      <c r="AY2104" s="168" t="s">
        <v>173</v>
      </c>
    </row>
    <row r="2105" spans="2:51" s="160" customFormat="1">
      <c r="B2105" s="159"/>
      <c r="D2105" s="161" t="s">
        <v>184</v>
      </c>
      <c r="E2105" s="162" t="s">
        <v>1</v>
      </c>
      <c r="F2105" s="163" t="s">
        <v>1389</v>
      </c>
      <c r="H2105" s="162" t="s">
        <v>1</v>
      </c>
      <c r="L2105" s="159"/>
      <c r="M2105" s="164"/>
      <c r="T2105" s="165"/>
      <c r="AT2105" s="162" t="s">
        <v>184</v>
      </c>
      <c r="AU2105" s="162" t="s">
        <v>95</v>
      </c>
      <c r="AV2105" s="160" t="s">
        <v>93</v>
      </c>
      <c r="AW2105" s="160" t="s">
        <v>41</v>
      </c>
      <c r="AX2105" s="160" t="s">
        <v>85</v>
      </c>
      <c r="AY2105" s="162" t="s">
        <v>173</v>
      </c>
    </row>
    <row r="2106" spans="2:51" s="167" customFormat="1">
      <c r="B2106" s="166"/>
      <c r="D2106" s="161" t="s">
        <v>184</v>
      </c>
      <c r="E2106" s="168" t="s">
        <v>1</v>
      </c>
      <c r="F2106" s="169" t="s">
        <v>1390</v>
      </c>
      <c r="H2106" s="170">
        <v>3.78</v>
      </c>
      <c r="L2106" s="166"/>
      <c r="M2106" s="171"/>
      <c r="T2106" s="172"/>
      <c r="AT2106" s="168" t="s">
        <v>184</v>
      </c>
      <c r="AU2106" s="168" t="s">
        <v>95</v>
      </c>
      <c r="AV2106" s="167" t="s">
        <v>95</v>
      </c>
      <c r="AW2106" s="167" t="s">
        <v>41</v>
      </c>
      <c r="AX2106" s="167" t="s">
        <v>85</v>
      </c>
      <c r="AY2106" s="168" t="s">
        <v>173</v>
      </c>
    </row>
    <row r="2107" spans="2:51" s="160" customFormat="1">
      <c r="B2107" s="159"/>
      <c r="D2107" s="161" t="s">
        <v>184</v>
      </c>
      <c r="E2107" s="162" t="s">
        <v>1</v>
      </c>
      <c r="F2107" s="163" t="s">
        <v>1391</v>
      </c>
      <c r="H2107" s="162" t="s">
        <v>1</v>
      </c>
      <c r="L2107" s="159"/>
      <c r="M2107" s="164"/>
      <c r="T2107" s="165"/>
      <c r="AT2107" s="162" t="s">
        <v>184</v>
      </c>
      <c r="AU2107" s="162" t="s">
        <v>95</v>
      </c>
      <c r="AV2107" s="160" t="s">
        <v>93</v>
      </c>
      <c r="AW2107" s="160" t="s">
        <v>41</v>
      </c>
      <c r="AX2107" s="160" t="s">
        <v>85</v>
      </c>
      <c r="AY2107" s="162" t="s">
        <v>173</v>
      </c>
    </row>
    <row r="2108" spans="2:51" s="167" customFormat="1">
      <c r="B2108" s="166"/>
      <c r="D2108" s="161" t="s">
        <v>184</v>
      </c>
      <c r="E2108" s="168" t="s">
        <v>1</v>
      </c>
      <c r="F2108" s="169" t="s">
        <v>1392</v>
      </c>
      <c r="H2108" s="170">
        <v>5.3760000000000003</v>
      </c>
      <c r="L2108" s="166"/>
      <c r="M2108" s="171"/>
      <c r="T2108" s="172"/>
      <c r="AT2108" s="168" t="s">
        <v>184</v>
      </c>
      <c r="AU2108" s="168" t="s">
        <v>95</v>
      </c>
      <c r="AV2108" s="167" t="s">
        <v>95</v>
      </c>
      <c r="AW2108" s="167" t="s">
        <v>41</v>
      </c>
      <c r="AX2108" s="167" t="s">
        <v>85</v>
      </c>
      <c r="AY2108" s="168" t="s">
        <v>173</v>
      </c>
    </row>
    <row r="2109" spans="2:51" s="160" customFormat="1">
      <c r="B2109" s="159"/>
      <c r="D2109" s="161" t="s">
        <v>184</v>
      </c>
      <c r="E2109" s="162" t="s">
        <v>1</v>
      </c>
      <c r="F2109" s="163" t="s">
        <v>1393</v>
      </c>
      <c r="H2109" s="162" t="s">
        <v>1</v>
      </c>
      <c r="L2109" s="159"/>
      <c r="M2109" s="164"/>
      <c r="T2109" s="165"/>
      <c r="AT2109" s="162" t="s">
        <v>184</v>
      </c>
      <c r="AU2109" s="162" t="s">
        <v>95</v>
      </c>
      <c r="AV2109" s="160" t="s">
        <v>93</v>
      </c>
      <c r="AW2109" s="160" t="s">
        <v>41</v>
      </c>
      <c r="AX2109" s="160" t="s">
        <v>85</v>
      </c>
      <c r="AY2109" s="162" t="s">
        <v>173</v>
      </c>
    </row>
    <row r="2110" spans="2:51" s="167" customFormat="1">
      <c r="B2110" s="166"/>
      <c r="D2110" s="161" t="s">
        <v>184</v>
      </c>
      <c r="E2110" s="168" t="s">
        <v>1</v>
      </c>
      <c r="F2110" s="169" t="s">
        <v>1394</v>
      </c>
      <c r="H2110" s="170">
        <v>1.9039999999999999</v>
      </c>
      <c r="L2110" s="166"/>
      <c r="M2110" s="171"/>
      <c r="T2110" s="172"/>
      <c r="AT2110" s="168" t="s">
        <v>184</v>
      </c>
      <c r="AU2110" s="168" t="s">
        <v>95</v>
      </c>
      <c r="AV2110" s="167" t="s">
        <v>95</v>
      </c>
      <c r="AW2110" s="167" t="s">
        <v>41</v>
      </c>
      <c r="AX2110" s="167" t="s">
        <v>85</v>
      </c>
      <c r="AY2110" s="168" t="s">
        <v>173</v>
      </c>
    </row>
    <row r="2111" spans="2:51" s="160" customFormat="1">
      <c r="B2111" s="159"/>
      <c r="D2111" s="161" t="s">
        <v>184</v>
      </c>
      <c r="E2111" s="162" t="s">
        <v>1</v>
      </c>
      <c r="F2111" s="163" t="s">
        <v>1395</v>
      </c>
      <c r="H2111" s="162" t="s">
        <v>1</v>
      </c>
      <c r="L2111" s="159"/>
      <c r="M2111" s="164"/>
      <c r="T2111" s="165"/>
      <c r="AT2111" s="162" t="s">
        <v>184</v>
      </c>
      <c r="AU2111" s="162" t="s">
        <v>95</v>
      </c>
      <c r="AV2111" s="160" t="s">
        <v>93</v>
      </c>
      <c r="AW2111" s="160" t="s">
        <v>41</v>
      </c>
      <c r="AX2111" s="160" t="s">
        <v>85</v>
      </c>
      <c r="AY2111" s="162" t="s">
        <v>173</v>
      </c>
    </row>
    <row r="2112" spans="2:51" s="167" customFormat="1">
      <c r="B2112" s="166"/>
      <c r="D2112" s="161" t="s">
        <v>184</v>
      </c>
      <c r="E2112" s="168" t="s">
        <v>1</v>
      </c>
      <c r="F2112" s="169" t="s">
        <v>1396</v>
      </c>
      <c r="H2112" s="170">
        <v>0.97199999999999998</v>
      </c>
      <c r="L2112" s="166"/>
      <c r="M2112" s="171"/>
      <c r="T2112" s="172"/>
      <c r="AT2112" s="168" t="s">
        <v>184</v>
      </c>
      <c r="AU2112" s="168" t="s">
        <v>95</v>
      </c>
      <c r="AV2112" s="167" t="s">
        <v>95</v>
      </c>
      <c r="AW2112" s="167" t="s">
        <v>41</v>
      </c>
      <c r="AX2112" s="167" t="s">
        <v>85</v>
      </c>
      <c r="AY2112" s="168" t="s">
        <v>173</v>
      </c>
    </row>
    <row r="2113" spans="2:65" s="160" customFormat="1">
      <c r="B2113" s="159"/>
      <c r="D2113" s="161" t="s">
        <v>184</v>
      </c>
      <c r="E2113" s="162" t="s">
        <v>1</v>
      </c>
      <c r="F2113" s="163" t="s">
        <v>1397</v>
      </c>
      <c r="H2113" s="162" t="s">
        <v>1</v>
      </c>
      <c r="L2113" s="159"/>
      <c r="M2113" s="164"/>
      <c r="T2113" s="165"/>
      <c r="AT2113" s="162" t="s">
        <v>184</v>
      </c>
      <c r="AU2113" s="162" t="s">
        <v>95</v>
      </c>
      <c r="AV2113" s="160" t="s">
        <v>93</v>
      </c>
      <c r="AW2113" s="160" t="s">
        <v>41</v>
      </c>
      <c r="AX2113" s="160" t="s">
        <v>85</v>
      </c>
      <c r="AY2113" s="162" t="s">
        <v>173</v>
      </c>
    </row>
    <row r="2114" spans="2:65" s="167" customFormat="1">
      <c r="B2114" s="166"/>
      <c r="D2114" s="161" t="s">
        <v>184</v>
      </c>
      <c r="E2114" s="168" t="s">
        <v>1</v>
      </c>
      <c r="F2114" s="169" t="s">
        <v>1398</v>
      </c>
      <c r="H2114" s="170">
        <v>1.1499999999999999</v>
      </c>
      <c r="L2114" s="166"/>
      <c r="M2114" s="171"/>
      <c r="T2114" s="172"/>
      <c r="AT2114" s="168" t="s">
        <v>184</v>
      </c>
      <c r="AU2114" s="168" t="s">
        <v>95</v>
      </c>
      <c r="AV2114" s="167" t="s">
        <v>95</v>
      </c>
      <c r="AW2114" s="167" t="s">
        <v>41</v>
      </c>
      <c r="AX2114" s="167" t="s">
        <v>85</v>
      </c>
      <c r="AY2114" s="168" t="s">
        <v>173</v>
      </c>
    </row>
    <row r="2115" spans="2:65" s="174" customFormat="1">
      <c r="B2115" s="173"/>
      <c r="D2115" s="161" t="s">
        <v>184</v>
      </c>
      <c r="E2115" s="175" t="s">
        <v>1</v>
      </c>
      <c r="F2115" s="176" t="s">
        <v>232</v>
      </c>
      <c r="H2115" s="177">
        <v>571.952</v>
      </c>
      <c r="L2115" s="173"/>
      <c r="M2115" s="178"/>
      <c r="T2115" s="179"/>
      <c r="AT2115" s="175" t="s">
        <v>184</v>
      </c>
      <c r="AU2115" s="175" t="s">
        <v>95</v>
      </c>
      <c r="AV2115" s="174" t="s">
        <v>180</v>
      </c>
      <c r="AW2115" s="174" t="s">
        <v>41</v>
      </c>
      <c r="AX2115" s="174" t="s">
        <v>93</v>
      </c>
      <c r="AY2115" s="175" t="s">
        <v>173</v>
      </c>
    </row>
    <row r="2116" spans="2:65" s="35" customFormat="1" ht="24.2" customHeight="1">
      <c r="B2116" s="34"/>
      <c r="C2116" s="144" t="s">
        <v>1399</v>
      </c>
      <c r="D2116" s="144" t="s">
        <v>175</v>
      </c>
      <c r="E2116" s="145" t="s">
        <v>1400</v>
      </c>
      <c r="F2116" s="146" t="s">
        <v>1401</v>
      </c>
      <c r="G2116" s="147" t="s">
        <v>270</v>
      </c>
      <c r="H2116" s="148">
        <v>571.952</v>
      </c>
      <c r="I2116" s="3"/>
      <c r="J2116" s="149">
        <f>ROUND(I2116*H2116,2)</f>
        <v>0</v>
      </c>
      <c r="K2116" s="146" t="s">
        <v>1</v>
      </c>
      <c r="L2116" s="34"/>
      <c r="M2116" s="150" t="s">
        <v>1</v>
      </c>
      <c r="N2116" s="151" t="s">
        <v>50</v>
      </c>
      <c r="P2116" s="152">
        <f>O2116*H2116</f>
        <v>0</v>
      </c>
      <c r="Q2116" s="152">
        <v>0</v>
      </c>
      <c r="R2116" s="152">
        <f>Q2116*H2116</f>
        <v>0</v>
      </c>
      <c r="S2116" s="152">
        <v>0</v>
      </c>
      <c r="T2116" s="153">
        <f>S2116*H2116</f>
        <v>0</v>
      </c>
      <c r="AR2116" s="154" t="s">
        <v>180</v>
      </c>
      <c r="AT2116" s="154" t="s">
        <v>175</v>
      </c>
      <c r="AU2116" s="154" t="s">
        <v>95</v>
      </c>
      <c r="AY2116" s="20" t="s">
        <v>173</v>
      </c>
      <c r="BE2116" s="155">
        <f>IF(N2116="základní",J2116,0)</f>
        <v>0</v>
      </c>
      <c r="BF2116" s="155">
        <f>IF(N2116="snížená",J2116,0)</f>
        <v>0</v>
      </c>
      <c r="BG2116" s="155">
        <f>IF(N2116="zákl. přenesená",J2116,0)</f>
        <v>0</v>
      </c>
      <c r="BH2116" s="155">
        <f>IF(N2116="sníž. přenesená",J2116,0)</f>
        <v>0</v>
      </c>
      <c r="BI2116" s="155">
        <f>IF(N2116="nulová",J2116,0)</f>
        <v>0</v>
      </c>
      <c r="BJ2116" s="20" t="s">
        <v>93</v>
      </c>
      <c r="BK2116" s="155">
        <f>ROUND(I2116*H2116,2)</f>
        <v>0</v>
      </c>
      <c r="BL2116" s="20" t="s">
        <v>180</v>
      </c>
      <c r="BM2116" s="154" t="s">
        <v>1402</v>
      </c>
    </row>
    <row r="2117" spans="2:65" s="160" customFormat="1">
      <c r="B2117" s="159"/>
      <c r="D2117" s="161" t="s">
        <v>184</v>
      </c>
      <c r="E2117" s="162" t="s">
        <v>1</v>
      </c>
      <c r="F2117" s="163" t="s">
        <v>249</v>
      </c>
      <c r="H2117" s="162" t="s">
        <v>1</v>
      </c>
      <c r="L2117" s="159"/>
      <c r="M2117" s="164"/>
      <c r="T2117" s="165"/>
      <c r="AT2117" s="162" t="s">
        <v>184</v>
      </c>
      <c r="AU2117" s="162" t="s">
        <v>95</v>
      </c>
      <c r="AV2117" s="160" t="s">
        <v>93</v>
      </c>
      <c r="AW2117" s="160" t="s">
        <v>41</v>
      </c>
      <c r="AX2117" s="160" t="s">
        <v>85</v>
      </c>
      <c r="AY2117" s="162" t="s">
        <v>173</v>
      </c>
    </row>
    <row r="2118" spans="2:65" s="167" customFormat="1">
      <c r="B2118" s="166"/>
      <c r="D2118" s="161" t="s">
        <v>184</v>
      </c>
      <c r="E2118" s="168" t="s">
        <v>1</v>
      </c>
      <c r="F2118" s="169" t="s">
        <v>1355</v>
      </c>
      <c r="H2118" s="170">
        <v>78.665999999999997</v>
      </c>
      <c r="L2118" s="166"/>
      <c r="M2118" s="171"/>
      <c r="T2118" s="172"/>
      <c r="AT2118" s="168" t="s">
        <v>184</v>
      </c>
      <c r="AU2118" s="168" t="s">
        <v>95</v>
      </c>
      <c r="AV2118" s="167" t="s">
        <v>95</v>
      </c>
      <c r="AW2118" s="167" t="s">
        <v>41</v>
      </c>
      <c r="AX2118" s="167" t="s">
        <v>85</v>
      </c>
      <c r="AY2118" s="168" t="s">
        <v>173</v>
      </c>
    </row>
    <row r="2119" spans="2:65" s="167" customFormat="1">
      <c r="B2119" s="166"/>
      <c r="D2119" s="161" t="s">
        <v>184</v>
      </c>
      <c r="E2119" s="168" t="s">
        <v>1</v>
      </c>
      <c r="F2119" s="169" t="s">
        <v>1356</v>
      </c>
      <c r="H2119" s="170">
        <v>13.965</v>
      </c>
      <c r="L2119" s="166"/>
      <c r="M2119" s="171"/>
      <c r="T2119" s="172"/>
      <c r="AT2119" s="168" t="s">
        <v>184</v>
      </c>
      <c r="AU2119" s="168" t="s">
        <v>95</v>
      </c>
      <c r="AV2119" s="167" t="s">
        <v>95</v>
      </c>
      <c r="AW2119" s="167" t="s">
        <v>41</v>
      </c>
      <c r="AX2119" s="167" t="s">
        <v>85</v>
      </c>
      <c r="AY2119" s="168" t="s">
        <v>173</v>
      </c>
    </row>
    <row r="2120" spans="2:65" s="167" customFormat="1">
      <c r="B2120" s="166"/>
      <c r="D2120" s="161" t="s">
        <v>184</v>
      </c>
      <c r="E2120" s="168" t="s">
        <v>1</v>
      </c>
      <c r="F2120" s="169" t="s">
        <v>1357</v>
      </c>
      <c r="H2120" s="170">
        <v>89.596999999999994</v>
      </c>
      <c r="L2120" s="166"/>
      <c r="M2120" s="171"/>
      <c r="T2120" s="172"/>
      <c r="AT2120" s="168" t="s">
        <v>184</v>
      </c>
      <c r="AU2120" s="168" t="s">
        <v>95</v>
      </c>
      <c r="AV2120" s="167" t="s">
        <v>95</v>
      </c>
      <c r="AW2120" s="167" t="s">
        <v>41</v>
      </c>
      <c r="AX2120" s="167" t="s">
        <v>85</v>
      </c>
      <c r="AY2120" s="168" t="s">
        <v>173</v>
      </c>
    </row>
    <row r="2121" spans="2:65" s="167" customFormat="1">
      <c r="B2121" s="166"/>
      <c r="D2121" s="161" t="s">
        <v>184</v>
      </c>
      <c r="E2121" s="168" t="s">
        <v>1</v>
      </c>
      <c r="F2121" s="169" t="s">
        <v>1358</v>
      </c>
      <c r="H2121" s="170">
        <v>13.670999999999999</v>
      </c>
      <c r="L2121" s="166"/>
      <c r="M2121" s="171"/>
      <c r="T2121" s="172"/>
      <c r="AT2121" s="168" t="s">
        <v>184</v>
      </c>
      <c r="AU2121" s="168" t="s">
        <v>95</v>
      </c>
      <c r="AV2121" s="167" t="s">
        <v>95</v>
      </c>
      <c r="AW2121" s="167" t="s">
        <v>41</v>
      </c>
      <c r="AX2121" s="167" t="s">
        <v>85</v>
      </c>
      <c r="AY2121" s="168" t="s">
        <v>173</v>
      </c>
    </row>
    <row r="2122" spans="2:65" s="167" customFormat="1">
      <c r="B2122" s="166"/>
      <c r="D2122" s="161" t="s">
        <v>184</v>
      </c>
      <c r="E2122" s="168" t="s">
        <v>1</v>
      </c>
      <c r="F2122" s="169" t="s">
        <v>1359</v>
      </c>
      <c r="H2122" s="170">
        <v>26.809000000000001</v>
      </c>
      <c r="L2122" s="166"/>
      <c r="M2122" s="171"/>
      <c r="T2122" s="172"/>
      <c r="AT2122" s="168" t="s">
        <v>184</v>
      </c>
      <c r="AU2122" s="168" t="s">
        <v>95</v>
      </c>
      <c r="AV2122" s="167" t="s">
        <v>95</v>
      </c>
      <c r="AW2122" s="167" t="s">
        <v>41</v>
      </c>
      <c r="AX2122" s="167" t="s">
        <v>85</v>
      </c>
      <c r="AY2122" s="168" t="s">
        <v>173</v>
      </c>
    </row>
    <row r="2123" spans="2:65" s="167" customFormat="1">
      <c r="B2123" s="166"/>
      <c r="D2123" s="161" t="s">
        <v>184</v>
      </c>
      <c r="E2123" s="168" t="s">
        <v>1</v>
      </c>
      <c r="F2123" s="169" t="s">
        <v>1360</v>
      </c>
      <c r="H2123" s="170">
        <v>-12.25</v>
      </c>
      <c r="L2123" s="166"/>
      <c r="M2123" s="171"/>
      <c r="T2123" s="172"/>
      <c r="AT2123" s="168" t="s">
        <v>184</v>
      </c>
      <c r="AU2123" s="168" t="s">
        <v>95</v>
      </c>
      <c r="AV2123" s="167" t="s">
        <v>95</v>
      </c>
      <c r="AW2123" s="167" t="s">
        <v>41</v>
      </c>
      <c r="AX2123" s="167" t="s">
        <v>85</v>
      </c>
      <c r="AY2123" s="168" t="s">
        <v>173</v>
      </c>
    </row>
    <row r="2124" spans="2:65" s="167" customFormat="1">
      <c r="B2124" s="166"/>
      <c r="D2124" s="161" t="s">
        <v>184</v>
      </c>
      <c r="E2124" s="168" t="s">
        <v>1</v>
      </c>
      <c r="F2124" s="169" t="s">
        <v>1361</v>
      </c>
      <c r="H2124" s="170">
        <v>-4.5</v>
      </c>
      <c r="L2124" s="166"/>
      <c r="M2124" s="171"/>
      <c r="T2124" s="172"/>
      <c r="AT2124" s="168" t="s">
        <v>184</v>
      </c>
      <c r="AU2124" s="168" t="s">
        <v>95</v>
      </c>
      <c r="AV2124" s="167" t="s">
        <v>95</v>
      </c>
      <c r="AW2124" s="167" t="s">
        <v>41</v>
      </c>
      <c r="AX2124" s="167" t="s">
        <v>85</v>
      </c>
      <c r="AY2124" s="168" t="s">
        <v>173</v>
      </c>
    </row>
    <row r="2125" spans="2:65" s="167" customFormat="1">
      <c r="B2125" s="166"/>
      <c r="D2125" s="161" t="s">
        <v>184</v>
      </c>
      <c r="E2125" s="168" t="s">
        <v>1</v>
      </c>
      <c r="F2125" s="169" t="s">
        <v>1362</v>
      </c>
      <c r="H2125" s="170">
        <v>-9.6</v>
      </c>
      <c r="L2125" s="166"/>
      <c r="M2125" s="171"/>
      <c r="T2125" s="172"/>
      <c r="AT2125" s="168" t="s">
        <v>184</v>
      </c>
      <c r="AU2125" s="168" t="s">
        <v>95</v>
      </c>
      <c r="AV2125" s="167" t="s">
        <v>95</v>
      </c>
      <c r="AW2125" s="167" t="s">
        <v>41</v>
      </c>
      <c r="AX2125" s="167" t="s">
        <v>85</v>
      </c>
      <c r="AY2125" s="168" t="s">
        <v>173</v>
      </c>
    </row>
    <row r="2126" spans="2:65" s="160" customFormat="1">
      <c r="B2126" s="159"/>
      <c r="D2126" s="161" t="s">
        <v>184</v>
      </c>
      <c r="E2126" s="162" t="s">
        <v>1</v>
      </c>
      <c r="F2126" s="163" t="s">
        <v>255</v>
      </c>
      <c r="H2126" s="162" t="s">
        <v>1</v>
      </c>
      <c r="L2126" s="159"/>
      <c r="M2126" s="164"/>
      <c r="T2126" s="165"/>
      <c r="AT2126" s="162" t="s">
        <v>184</v>
      </c>
      <c r="AU2126" s="162" t="s">
        <v>95</v>
      </c>
      <c r="AV2126" s="160" t="s">
        <v>93</v>
      </c>
      <c r="AW2126" s="160" t="s">
        <v>41</v>
      </c>
      <c r="AX2126" s="160" t="s">
        <v>85</v>
      </c>
      <c r="AY2126" s="162" t="s">
        <v>173</v>
      </c>
    </row>
    <row r="2127" spans="2:65" s="167" customFormat="1">
      <c r="B2127" s="166"/>
      <c r="D2127" s="161" t="s">
        <v>184</v>
      </c>
      <c r="E2127" s="168" t="s">
        <v>1</v>
      </c>
      <c r="F2127" s="169" t="s">
        <v>1363</v>
      </c>
      <c r="H2127" s="170">
        <v>49.5</v>
      </c>
      <c r="L2127" s="166"/>
      <c r="M2127" s="171"/>
      <c r="T2127" s="172"/>
      <c r="AT2127" s="168" t="s">
        <v>184</v>
      </c>
      <c r="AU2127" s="168" t="s">
        <v>95</v>
      </c>
      <c r="AV2127" s="167" t="s">
        <v>95</v>
      </c>
      <c r="AW2127" s="167" t="s">
        <v>41</v>
      </c>
      <c r="AX2127" s="167" t="s">
        <v>85</v>
      </c>
      <c r="AY2127" s="168" t="s">
        <v>173</v>
      </c>
    </row>
    <row r="2128" spans="2:65" s="167" customFormat="1">
      <c r="B2128" s="166"/>
      <c r="D2128" s="161" t="s">
        <v>184</v>
      </c>
      <c r="E2128" s="168" t="s">
        <v>1</v>
      </c>
      <c r="F2128" s="169" t="s">
        <v>1364</v>
      </c>
      <c r="H2128" s="170">
        <v>8.5879999999999992</v>
      </c>
      <c r="L2128" s="166"/>
      <c r="M2128" s="171"/>
      <c r="T2128" s="172"/>
      <c r="AT2128" s="168" t="s">
        <v>184</v>
      </c>
      <c r="AU2128" s="168" t="s">
        <v>95</v>
      </c>
      <c r="AV2128" s="167" t="s">
        <v>95</v>
      </c>
      <c r="AW2128" s="167" t="s">
        <v>41</v>
      </c>
      <c r="AX2128" s="167" t="s">
        <v>85</v>
      </c>
      <c r="AY2128" s="168" t="s">
        <v>173</v>
      </c>
    </row>
    <row r="2129" spans="2:51" s="167" customFormat="1">
      <c r="B2129" s="166"/>
      <c r="D2129" s="161" t="s">
        <v>184</v>
      </c>
      <c r="E2129" s="168" t="s">
        <v>1</v>
      </c>
      <c r="F2129" s="169" t="s">
        <v>1365</v>
      </c>
      <c r="H2129" s="170">
        <v>-3.5</v>
      </c>
      <c r="L2129" s="166"/>
      <c r="M2129" s="171"/>
      <c r="T2129" s="172"/>
      <c r="AT2129" s="168" t="s">
        <v>184</v>
      </c>
      <c r="AU2129" s="168" t="s">
        <v>95</v>
      </c>
      <c r="AV2129" s="167" t="s">
        <v>95</v>
      </c>
      <c r="AW2129" s="167" t="s">
        <v>41</v>
      </c>
      <c r="AX2129" s="167" t="s">
        <v>85</v>
      </c>
      <c r="AY2129" s="168" t="s">
        <v>173</v>
      </c>
    </row>
    <row r="2130" spans="2:51" s="167" customFormat="1">
      <c r="B2130" s="166"/>
      <c r="D2130" s="161" t="s">
        <v>184</v>
      </c>
      <c r="E2130" s="168" t="s">
        <v>1</v>
      </c>
      <c r="F2130" s="169" t="s">
        <v>1366</v>
      </c>
      <c r="H2130" s="170">
        <v>-2.6</v>
      </c>
      <c r="L2130" s="166"/>
      <c r="M2130" s="171"/>
      <c r="T2130" s="172"/>
      <c r="AT2130" s="168" t="s">
        <v>184</v>
      </c>
      <c r="AU2130" s="168" t="s">
        <v>95</v>
      </c>
      <c r="AV2130" s="167" t="s">
        <v>95</v>
      </c>
      <c r="AW2130" s="167" t="s">
        <v>41</v>
      </c>
      <c r="AX2130" s="167" t="s">
        <v>85</v>
      </c>
      <c r="AY2130" s="168" t="s">
        <v>173</v>
      </c>
    </row>
    <row r="2131" spans="2:51" s="167" customFormat="1">
      <c r="B2131" s="166"/>
      <c r="D2131" s="161" t="s">
        <v>184</v>
      </c>
      <c r="E2131" s="168" t="s">
        <v>1</v>
      </c>
      <c r="F2131" s="169" t="s">
        <v>1367</v>
      </c>
      <c r="H2131" s="170">
        <v>-0.17</v>
      </c>
      <c r="L2131" s="166"/>
      <c r="M2131" s="171"/>
      <c r="T2131" s="172"/>
      <c r="AT2131" s="168" t="s">
        <v>184</v>
      </c>
      <c r="AU2131" s="168" t="s">
        <v>95</v>
      </c>
      <c r="AV2131" s="167" t="s">
        <v>95</v>
      </c>
      <c r="AW2131" s="167" t="s">
        <v>41</v>
      </c>
      <c r="AX2131" s="167" t="s">
        <v>85</v>
      </c>
      <c r="AY2131" s="168" t="s">
        <v>173</v>
      </c>
    </row>
    <row r="2132" spans="2:51" s="160" customFormat="1">
      <c r="B2132" s="159"/>
      <c r="D2132" s="161" t="s">
        <v>184</v>
      </c>
      <c r="E2132" s="162" t="s">
        <v>1</v>
      </c>
      <c r="F2132" s="163" t="s">
        <v>1368</v>
      </c>
      <c r="H2132" s="162" t="s">
        <v>1</v>
      </c>
      <c r="L2132" s="159"/>
      <c r="M2132" s="164"/>
      <c r="T2132" s="165"/>
      <c r="AT2132" s="162" t="s">
        <v>184</v>
      </c>
      <c r="AU2132" s="162" t="s">
        <v>95</v>
      </c>
      <c r="AV2132" s="160" t="s">
        <v>93</v>
      </c>
      <c r="AW2132" s="160" t="s">
        <v>41</v>
      </c>
      <c r="AX2132" s="160" t="s">
        <v>85</v>
      </c>
      <c r="AY2132" s="162" t="s">
        <v>173</v>
      </c>
    </row>
    <row r="2133" spans="2:51" s="167" customFormat="1">
      <c r="B2133" s="166"/>
      <c r="D2133" s="161" t="s">
        <v>184</v>
      </c>
      <c r="E2133" s="168" t="s">
        <v>1</v>
      </c>
      <c r="F2133" s="169" t="s">
        <v>848</v>
      </c>
      <c r="H2133" s="170">
        <v>17.5</v>
      </c>
      <c r="L2133" s="166"/>
      <c r="M2133" s="171"/>
      <c r="T2133" s="172"/>
      <c r="AT2133" s="168" t="s">
        <v>184</v>
      </c>
      <c r="AU2133" s="168" t="s">
        <v>95</v>
      </c>
      <c r="AV2133" s="167" t="s">
        <v>95</v>
      </c>
      <c r="AW2133" s="167" t="s">
        <v>41</v>
      </c>
      <c r="AX2133" s="167" t="s">
        <v>85</v>
      </c>
      <c r="AY2133" s="168" t="s">
        <v>173</v>
      </c>
    </row>
    <row r="2134" spans="2:51" s="160" customFormat="1">
      <c r="B2134" s="159"/>
      <c r="D2134" s="161" t="s">
        <v>184</v>
      </c>
      <c r="E2134" s="162" t="s">
        <v>1</v>
      </c>
      <c r="F2134" s="163" t="s">
        <v>1346</v>
      </c>
      <c r="H2134" s="162" t="s">
        <v>1</v>
      </c>
      <c r="L2134" s="159"/>
      <c r="M2134" s="164"/>
      <c r="T2134" s="165"/>
      <c r="AT2134" s="162" t="s">
        <v>184</v>
      </c>
      <c r="AU2134" s="162" t="s">
        <v>95</v>
      </c>
      <c r="AV2134" s="160" t="s">
        <v>93</v>
      </c>
      <c r="AW2134" s="160" t="s">
        <v>41</v>
      </c>
      <c r="AX2134" s="160" t="s">
        <v>85</v>
      </c>
      <c r="AY2134" s="162" t="s">
        <v>173</v>
      </c>
    </row>
    <row r="2135" spans="2:51" s="167" customFormat="1">
      <c r="B2135" s="166"/>
      <c r="D2135" s="161" t="s">
        <v>184</v>
      </c>
      <c r="E2135" s="168" t="s">
        <v>1</v>
      </c>
      <c r="F2135" s="169" t="s">
        <v>1369</v>
      </c>
      <c r="H2135" s="170">
        <v>27.338000000000001</v>
      </c>
      <c r="L2135" s="166"/>
      <c r="M2135" s="171"/>
      <c r="T2135" s="172"/>
      <c r="AT2135" s="168" t="s">
        <v>184</v>
      </c>
      <c r="AU2135" s="168" t="s">
        <v>95</v>
      </c>
      <c r="AV2135" s="167" t="s">
        <v>95</v>
      </c>
      <c r="AW2135" s="167" t="s">
        <v>41</v>
      </c>
      <c r="AX2135" s="167" t="s">
        <v>85</v>
      </c>
      <c r="AY2135" s="168" t="s">
        <v>173</v>
      </c>
    </row>
    <row r="2136" spans="2:51" s="167" customFormat="1">
      <c r="B2136" s="166"/>
      <c r="D2136" s="161" t="s">
        <v>184</v>
      </c>
      <c r="E2136" s="168" t="s">
        <v>1</v>
      </c>
      <c r="F2136" s="169" t="s">
        <v>848</v>
      </c>
      <c r="H2136" s="170">
        <v>17.5</v>
      </c>
      <c r="L2136" s="166"/>
      <c r="M2136" s="171"/>
      <c r="T2136" s="172"/>
      <c r="AT2136" s="168" t="s">
        <v>184</v>
      </c>
      <c r="AU2136" s="168" t="s">
        <v>95</v>
      </c>
      <c r="AV2136" s="167" t="s">
        <v>95</v>
      </c>
      <c r="AW2136" s="167" t="s">
        <v>41</v>
      </c>
      <c r="AX2136" s="167" t="s">
        <v>85</v>
      </c>
      <c r="AY2136" s="168" t="s">
        <v>173</v>
      </c>
    </row>
    <row r="2137" spans="2:51" s="167" customFormat="1">
      <c r="B2137" s="166"/>
      <c r="D2137" s="161" t="s">
        <v>184</v>
      </c>
      <c r="E2137" s="168" t="s">
        <v>1</v>
      </c>
      <c r="F2137" s="169" t="s">
        <v>1370</v>
      </c>
      <c r="H2137" s="170">
        <v>60.414999999999999</v>
      </c>
      <c r="L2137" s="166"/>
      <c r="M2137" s="171"/>
      <c r="T2137" s="172"/>
      <c r="AT2137" s="168" t="s">
        <v>184</v>
      </c>
      <c r="AU2137" s="168" t="s">
        <v>95</v>
      </c>
      <c r="AV2137" s="167" t="s">
        <v>95</v>
      </c>
      <c r="AW2137" s="167" t="s">
        <v>41</v>
      </c>
      <c r="AX2137" s="167" t="s">
        <v>85</v>
      </c>
      <c r="AY2137" s="168" t="s">
        <v>173</v>
      </c>
    </row>
    <row r="2138" spans="2:51" s="167" customFormat="1">
      <c r="B2138" s="166"/>
      <c r="D2138" s="161" t="s">
        <v>184</v>
      </c>
      <c r="E2138" s="168" t="s">
        <v>1</v>
      </c>
      <c r="F2138" s="169" t="s">
        <v>1371</v>
      </c>
      <c r="H2138" s="170">
        <v>13.598000000000001</v>
      </c>
      <c r="L2138" s="166"/>
      <c r="M2138" s="171"/>
      <c r="T2138" s="172"/>
      <c r="AT2138" s="168" t="s">
        <v>184</v>
      </c>
      <c r="AU2138" s="168" t="s">
        <v>95</v>
      </c>
      <c r="AV2138" s="167" t="s">
        <v>95</v>
      </c>
      <c r="AW2138" s="167" t="s">
        <v>41</v>
      </c>
      <c r="AX2138" s="167" t="s">
        <v>85</v>
      </c>
      <c r="AY2138" s="168" t="s">
        <v>173</v>
      </c>
    </row>
    <row r="2139" spans="2:51" s="167" customFormat="1">
      <c r="B2139" s="166"/>
      <c r="D2139" s="161" t="s">
        <v>184</v>
      </c>
      <c r="E2139" s="168" t="s">
        <v>1</v>
      </c>
      <c r="F2139" s="169" t="s">
        <v>1357</v>
      </c>
      <c r="H2139" s="170">
        <v>89.596999999999994</v>
      </c>
      <c r="L2139" s="166"/>
      <c r="M2139" s="171"/>
      <c r="T2139" s="172"/>
      <c r="AT2139" s="168" t="s">
        <v>184</v>
      </c>
      <c r="AU2139" s="168" t="s">
        <v>95</v>
      </c>
      <c r="AV2139" s="167" t="s">
        <v>95</v>
      </c>
      <c r="AW2139" s="167" t="s">
        <v>41</v>
      </c>
      <c r="AX2139" s="167" t="s">
        <v>85</v>
      </c>
      <c r="AY2139" s="168" t="s">
        <v>173</v>
      </c>
    </row>
    <row r="2140" spans="2:51" s="167" customFormat="1">
      <c r="B2140" s="166"/>
      <c r="D2140" s="161" t="s">
        <v>184</v>
      </c>
      <c r="E2140" s="168" t="s">
        <v>1</v>
      </c>
      <c r="F2140" s="169" t="s">
        <v>1371</v>
      </c>
      <c r="H2140" s="170">
        <v>13.598000000000001</v>
      </c>
      <c r="L2140" s="166"/>
      <c r="M2140" s="171"/>
      <c r="T2140" s="172"/>
      <c r="AT2140" s="168" t="s">
        <v>184</v>
      </c>
      <c r="AU2140" s="168" t="s">
        <v>95</v>
      </c>
      <c r="AV2140" s="167" t="s">
        <v>95</v>
      </c>
      <c r="AW2140" s="167" t="s">
        <v>41</v>
      </c>
      <c r="AX2140" s="167" t="s">
        <v>85</v>
      </c>
      <c r="AY2140" s="168" t="s">
        <v>173</v>
      </c>
    </row>
    <row r="2141" spans="2:51" s="167" customFormat="1">
      <c r="B2141" s="166"/>
      <c r="D2141" s="161" t="s">
        <v>184</v>
      </c>
      <c r="E2141" s="168" t="s">
        <v>1</v>
      </c>
      <c r="F2141" s="169" t="s">
        <v>1372</v>
      </c>
      <c r="H2141" s="170">
        <v>30.207999999999998</v>
      </c>
      <c r="L2141" s="166"/>
      <c r="M2141" s="171"/>
      <c r="T2141" s="172"/>
      <c r="AT2141" s="168" t="s">
        <v>184</v>
      </c>
      <c r="AU2141" s="168" t="s">
        <v>95</v>
      </c>
      <c r="AV2141" s="167" t="s">
        <v>95</v>
      </c>
      <c r="AW2141" s="167" t="s">
        <v>41</v>
      </c>
      <c r="AX2141" s="167" t="s">
        <v>85</v>
      </c>
      <c r="AY2141" s="168" t="s">
        <v>173</v>
      </c>
    </row>
    <row r="2142" spans="2:51" s="167" customFormat="1">
      <c r="B2142" s="166"/>
      <c r="D2142" s="161" t="s">
        <v>184</v>
      </c>
      <c r="E2142" s="168" t="s">
        <v>1</v>
      </c>
      <c r="F2142" s="169" t="s">
        <v>1373</v>
      </c>
      <c r="H2142" s="170">
        <v>-5.25</v>
      </c>
      <c r="L2142" s="166"/>
      <c r="M2142" s="171"/>
      <c r="T2142" s="172"/>
      <c r="AT2142" s="168" t="s">
        <v>184</v>
      </c>
      <c r="AU2142" s="168" t="s">
        <v>95</v>
      </c>
      <c r="AV2142" s="167" t="s">
        <v>95</v>
      </c>
      <c r="AW2142" s="167" t="s">
        <v>41</v>
      </c>
      <c r="AX2142" s="167" t="s">
        <v>85</v>
      </c>
      <c r="AY2142" s="168" t="s">
        <v>173</v>
      </c>
    </row>
    <row r="2143" spans="2:51" s="167" customFormat="1">
      <c r="B2143" s="166"/>
      <c r="D2143" s="161" t="s">
        <v>184</v>
      </c>
      <c r="E2143" s="168" t="s">
        <v>1</v>
      </c>
      <c r="F2143" s="169" t="s">
        <v>1374</v>
      </c>
      <c r="H2143" s="170">
        <v>-1.6</v>
      </c>
      <c r="L2143" s="166"/>
      <c r="M2143" s="171"/>
      <c r="T2143" s="172"/>
      <c r="AT2143" s="168" t="s">
        <v>184</v>
      </c>
      <c r="AU2143" s="168" t="s">
        <v>95</v>
      </c>
      <c r="AV2143" s="167" t="s">
        <v>95</v>
      </c>
      <c r="AW2143" s="167" t="s">
        <v>41</v>
      </c>
      <c r="AX2143" s="167" t="s">
        <v>85</v>
      </c>
      <c r="AY2143" s="168" t="s">
        <v>173</v>
      </c>
    </row>
    <row r="2144" spans="2:51" s="167" customFormat="1">
      <c r="B2144" s="166"/>
      <c r="D2144" s="161" t="s">
        <v>184</v>
      </c>
      <c r="E2144" s="168" t="s">
        <v>1</v>
      </c>
      <c r="F2144" s="169" t="s">
        <v>1375</v>
      </c>
      <c r="H2144" s="170">
        <v>-14</v>
      </c>
      <c r="L2144" s="166"/>
      <c r="M2144" s="171"/>
      <c r="T2144" s="172"/>
      <c r="AT2144" s="168" t="s">
        <v>184</v>
      </c>
      <c r="AU2144" s="168" t="s">
        <v>95</v>
      </c>
      <c r="AV2144" s="167" t="s">
        <v>95</v>
      </c>
      <c r="AW2144" s="167" t="s">
        <v>41</v>
      </c>
      <c r="AX2144" s="167" t="s">
        <v>85</v>
      </c>
      <c r="AY2144" s="168" t="s">
        <v>173</v>
      </c>
    </row>
    <row r="2145" spans="2:51" s="167" customFormat="1">
      <c r="B2145" s="166"/>
      <c r="D2145" s="161" t="s">
        <v>184</v>
      </c>
      <c r="E2145" s="168" t="s">
        <v>1</v>
      </c>
      <c r="F2145" s="169" t="s">
        <v>1031</v>
      </c>
      <c r="H2145" s="170">
        <v>-4.5999999999999996</v>
      </c>
      <c r="L2145" s="166"/>
      <c r="M2145" s="171"/>
      <c r="T2145" s="172"/>
      <c r="AT2145" s="168" t="s">
        <v>184</v>
      </c>
      <c r="AU2145" s="168" t="s">
        <v>95</v>
      </c>
      <c r="AV2145" s="167" t="s">
        <v>95</v>
      </c>
      <c r="AW2145" s="167" t="s">
        <v>41</v>
      </c>
      <c r="AX2145" s="167" t="s">
        <v>85</v>
      </c>
      <c r="AY2145" s="168" t="s">
        <v>173</v>
      </c>
    </row>
    <row r="2146" spans="2:51" s="167" customFormat="1">
      <c r="B2146" s="166"/>
      <c r="D2146" s="161" t="s">
        <v>184</v>
      </c>
      <c r="E2146" s="168" t="s">
        <v>1</v>
      </c>
      <c r="F2146" s="169" t="s">
        <v>1361</v>
      </c>
      <c r="H2146" s="170">
        <v>-4.5</v>
      </c>
      <c r="L2146" s="166"/>
      <c r="M2146" s="171"/>
      <c r="T2146" s="172"/>
      <c r="AT2146" s="168" t="s">
        <v>184</v>
      </c>
      <c r="AU2146" s="168" t="s">
        <v>95</v>
      </c>
      <c r="AV2146" s="167" t="s">
        <v>95</v>
      </c>
      <c r="AW2146" s="167" t="s">
        <v>41</v>
      </c>
      <c r="AX2146" s="167" t="s">
        <v>85</v>
      </c>
      <c r="AY2146" s="168" t="s">
        <v>173</v>
      </c>
    </row>
    <row r="2147" spans="2:51" s="160" customFormat="1">
      <c r="B2147" s="159"/>
      <c r="D2147" s="161" t="s">
        <v>184</v>
      </c>
      <c r="E2147" s="162" t="s">
        <v>1</v>
      </c>
      <c r="F2147" s="163" t="s">
        <v>259</v>
      </c>
      <c r="H2147" s="162" t="s">
        <v>1</v>
      </c>
      <c r="L2147" s="159"/>
      <c r="M2147" s="164"/>
      <c r="T2147" s="165"/>
      <c r="AT2147" s="162" t="s">
        <v>184</v>
      </c>
      <c r="AU2147" s="162" t="s">
        <v>95</v>
      </c>
      <c r="AV2147" s="160" t="s">
        <v>93</v>
      </c>
      <c r="AW2147" s="160" t="s">
        <v>41</v>
      </c>
      <c r="AX2147" s="160" t="s">
        <v>85</v>
      </c>
      <c r="AY2147" s="162" t="s">
        <v>173</v>
      </c>
    </row>
    <row r="2148" spans="2:51" s="167" customFormat="1">
      <c r="B2148" s="166"/>
      <c r="D2148" s="161" t="s">
        <v>184</v>
      </c>
      <c r="E2148" s="168" t="s">
        <v>1</v>
      </c>
      <c r="F2148" s="169" t="s">
        <v>1376</v>
      </c>
      <c r="H2148" s="170">
        <v>31.6</v>
      </c>
      <c r="L2148" s="166"/>
      <c r="M2148" s="171"/>
      <c r="T2148" s="172"/>
      <c r="AT2148" s="168" t="s">
        <v>184</v>
      </c>
      <c r="AU2148" s="168" t="s">
        <v>95</v>
      </c>
      <c r="AV2148" s="167" t="s">
        <v>95</v>
      </c>
      <c r="AW2148" s="167" t="s">
        <v>41</v>
      </c>
      <c r="AX2148" s="167" t="s">
        <v>85</v>
      </c>
      <c r="AY2148" s="168" t="s">
        <v>173</v>
      </c>
    </row>
    <row r="2149" spans="2:51" s="167" customFormat="1">
      <c r="B2149" s="166"/>
      <c r="D2149" s="161" t="s">
        <v>184</v>
      </c>
      <c r="E2149" s="168" t="s">
        <v>1</v>
      </c>
      <c r="F2149" s="169" t="s">
        <v>1365</v>
      </c>
      <c r="H2149" s="170">
        <v>-3.5</v>
      </c>
      <c r="L2149" s="166"/>
      <c r="M2149" s="171"/>
      <c r="T2149" s="172"/>
      <c r="AT2149" s="168" t="s">
        <v>184</v>
      </c>
      <c r="AU2149" s="168" t="s">
        <v>95</v>
      </c>
      <c r="AV2149" s="167" t="s">
        <v>95</v>
      </c>
      <c r="AW2149" s="167" t="s">
        <v>41</v>
      </c>
      <c r="AX2149" s="167" t="s">
        <v>85</v>
      </c>
      <c r="AY2149" s="168" t="s">
        <v>173</v>
      </c>
    </row>
    <row r="2150" spans="2:51" s="167" customFormat="1">
      <c r="B2150" s="166"/>
      <c r="D2150" s="161" t="s">
        <v>184</v>
      </c>
      <c r="E2150" s="168" t="s">
        <v>1</v>
      </c>
      <c r="F2150" s="169" t="s">
        <v>1367</v>
      </c>
      <c r="H2150" s="170">
        <v>-0.17</v>
      </c>
      <c r="L2150" s="166"/>
      <c r="M2150" s="171"/>
      <c r="T2150" s="172"/>
      <c r="AT2150" s="168" t="s">
        <v>184</v>
      </c>
      <c r="AU2150" s="168" t="s">
        <v>95</v>
      </c>
      <c r="AV2150" s="167" t="s">
        <v>95</v>
      </c>
      <c r="AW2150" s="167" t="s">
        <v>41</v>
      </c>
      <c r="AX2150" s="167" t="s">
        <v>85</v>
      </c>
      <c r="AY2150" s="168" t="s">
        <v>173</v>
      </c>
    </row>
    <row r="2151" spans="2:51" s="160" customFormat="1">
      <c r="B2151" s="159"/>
      <c r="D2151" s="161" t="s">
        <v>184</v>
      </c>
      <c r="E2151" s="162" t="s">
        <v>1</v>
      </c>
      <c r="F2151" s="163" t="s">
        <v>1377</v>
      </c>
      <c r="H2151" s="162" t="s">
        <v>1</v>
      </c>
      <c r="L2151" s="159"/>
      <c r="M2151" s="164"/>
      <c r="T2151" s="165"/>
      <c r="AT2151" s="162" t="s">
        <v>184</v>
      </c>
      <c r="AU2151" s="162" t="s">
        <v>95</v>
      </c>
      <c r="AV2151" s="160" t="s">
        <v>93</v>
      </c>
      <c r="AW2151" s="160" t="s">
        <v>41</v>
      </c>
      <c r="AX2151" s="160" t="s">
        <v>85</v>
      </c>
      <c r="AY2151" s="162" t="s">
        <v>173</v>
      </c>
    </row>
    <row r="2152" spans="2:51" s="167" customFormat="1">
      <c r="B2152" s="166"/>
      <c r="D2152" s="161" t="s">
        <v>184</v>
      </c>
      <c r="E2152" s="168" t="s">
        <v>1</v>
      </c>
      <c r="F2152" s="169" t="s">
        <v>848</v>
      </c>
      <c r="H2152" s="170">
        <v>17.5</v>
      </c>
      <c r="L2152" s="166"/>
      <c r="M2152" s="171"/>
      <c r="T2152" s="172"/>
      <c r="AT2152" s="168" t="s">
        <v>184</v>
      </c>
      <c r="AU2152" s="168" t="s">
        <v>95</v>
      </c>
      <c r="AV2152" s="167" t="s">
        <v>95</v>
      </c>
      <c r="AW2152" s="167" t="s">
        <v>41</v>
      </c>
      <c r="AX2152" s="167" t="s">
        <v>85</v>
      </c>
      <c r="AY2152" s="168" t="s">
        <v>173</v>
      </c>
    </row>
    <row r="2153" spans="2:51" s="160" customFormat="1">
      <c r="B2153" s="159"/>
      <c r="D2153" s="161" t="s">
        <v>184</v>
      </c>
      <c r="E2153" s="162" t="s">
        <v>1</v>
      </c>
      <c r="F2153" s="163" t="s">
        <v>1378</v>
      </c>
      <c r="H2153" s="162" t="s">
        <v>1</v>
      </c>
      <c r="L2153" s="159"/>
      <c r="M2153" s="164"/>
      <c r="T2153" s="165"/>
      <c r="AT2153" s="162" t="s">
        <v>184</v>
      </c>
      <c r="AU2153" s="162" t="s">
        <v>95</v>
      </c>
      <c r="AV2153" s="160" t="s">
        <v>93</v>
      </c>
      <c r="AW2153" s="160" t="s">
        <v>41</v>
      </c>
      <c r="AX2153" s="160" t="s">
        <v>85</v>
      </c>
      <c r="AY2153" s="162" t="s">
        <v>173</v>
      </c>
    </row>
    <row r="2154" spans="2:51" s="160" customFormat="1">
      <c r="B2154" s="159"/>
      <c r="D2154" s="161" t="s">
        <v>184</v>
      </c>
      <c r="E2154" s="162" t="s">
        <v>1</v>
      </c>
      <c r="F2154" s="163" t="s">
        <v>1379</v>
      </c>
      <c r="H2154" s="162" t="s">
        <v>1</v>
      </c>
      <c r="L2154" s="159"/>
      <c r="M2154" s="164"/>
      <c r="T2154" s="165"/>
      <c r="AT2154" s="162" t="s">
        <v>184</v>
      </c>
      <c r="AU2154" s="162" t="s">
        <v>95</v>
      </c>
      <c r="AV2154" s="160" t="s">
        <v>93</v>
      </c>
      <c r="AW2154" s="160" t="s">
        <v>41</v>
      </c>
      <c r="AX2154" s="160" t="s">
        <v>85</v>
      </c>
      <c r="AY2154" s="162" t="s">
        <v>173</v>
      </c>
    </row>
    <row r="2155" spans="2:51" s="167" customFormat="1">
      <c r="B2155" s="166"/>
      <c r="D2155" s="161" t="s">
        <v>184</v>
      </c>
      <c r="E2155" s="168" t="s">
        <v>1</v>
      </c>
      <c r="F2155" s="169" t="s">
        <v>1380</v>
      </c>
      <c r="H2155" s="170">
        <v>2.2759999999999998</v>
      </c>
      <c r="L2155" s="166"/>
      <c r="M2155" s="171"/>
      <c r="T2155" s="172"/>
      <c r="AT2155" s="168" t="s">
        <v>184</v>
      </c>
      <c r="AU2155" s="168" t="s">
        <v>95</v>
      </c>
      <c r="AV2155" s="167" t="s">
        <v>95</v>
      </c>
      <c r="AW2155" s="167" t="s">
        <v>41</v>
      </c>
      <c r="AX2155" s="167" t="s">
        <v>85</v>
      </c>
      <c r="AY2155" s="168" t="s">
        <v>173</v>
      </c>
    </row>
    <row r="2156" spans="2:51" s="160" customFormat="1">
      <c r="B2156" s="159"/>
      <c r="D2156" s="161" t="s">
        <v>184</v>
      </c>
      <c r="E2156" s="162" t="s">
        <v>1</v>
      </c>
      <c r="F2156" s="163" t="s">
        <v>1381</v>
      </c>
      <c r="H2156" s="162" t="s">
        <v>1</v>
      </c>
      <c r="L2156" s="159"/>
      <c r="M2156" s="164"/>
      <c r="T2156" s="165"/>
      <c r="AT2156" s="162" t="s">
        <v>184</v>
      </c>
      <c r="AU2156" s="162" t="s">
        <v>95</v>
      </c>
      <c r="AV2156" s="160" t="s">
        <v>93</v>
      </c>
      <c r="AW2156" s="160" t="s">
        <v>41</v>
      </c>
      <c r="AX2156" s="160" t="s">
        <v>85</v>
      </c>
      <c r="AY2156" s="162" t="s">
        <v>173</v>
      </c>
    </row>
    <row r="2157" spans="2:51" s="167" customFormat="1">
      <c r="B2157" s="166"/>
      <c r="D2157" s="161" t="s">
        <v>184</v>
      </c>
      <c r="E2157" s="168" t="s">
        <v>1</v>
      </c>
      <c r="F2157" s="169" t="s">
        <v>1382</v>
      </c>
      <c r="H2157" s="170">
        <v>14.504</v>
      </c>
      <c r="L2157" s="166"/>
      <c r="M2157" s="171"/>
      <c r="T2157" s="172"/>
      <c r="AT2157" s="168" t="s">
        <v>184</v>
      </c>
      <c r="AU2157" s="168" t="s">
        <v>95</v>
      </c>
      <c r="AV2157" s="167" t="s">
        <v>95</v>
      </c>
      <c r="AW2157" s="167" t="s">
        <v>41</v>
      </c>
      <c r="AX2157" s="167" t="s">
        <v>85</v>
      </c>
      <c r="AY2157" s="168" t="s">
        <v>173</v>
      </c>
    </row>
    <row r="2158" spans="2:51" s="160" customFormat="1">
      <c r="B2158" s="159"/>
      <c r="D2158" s="161" t="s">
        <v>184</v>
      </c>
      <c r="E2158" s="162" t="s">
        <v>1</v>
      </c>
      <c r="F2158" s="163" t="s">
        <v>1383</v>
      </c>
      <c r="H2158" s="162" t="s">
        <v>1</v>
      </c>
      <c r="L2158" s="159"/>
      <c r="M2158" s="164"/>
      <c r="T2158" s="165"/>
      <c r="AT2158" s="162" t="s">
        <v>184</v>
      </c>
      <c r="AU2158" s="162" t="s">
        <v>95</v>
      </c>
      <c r="AV2158" s="160" t="s">
        <v>93</v>
      </c>
      <c r="AW2158" s="160" t="s">
        <v>41</v>
      </c>
      <c r="AX2158" s="160" t="s">
        <v>85</v>
      </c>
      <c r="AY2158" s="162" t="s">
        <v>173</v>
      </c>
    </row>
    <row r="2159" spans="2:51" s="167" customFormat="1">
      <c r="B2159" s="166"/>
      <c r="D2159" s="161" t="s">
        <v>184</v>
      </c>
      <c r="E2159" s="168" t="s">
        <v>1</v>
      </c>
      <c r="F2159" s="169" t="s">
        <v>1384</v>
      </c>
      <c r="H2159" s="170">
        <v>2.2400000000000002</v>
      </c>
      <c r="L2159" s="166"/>
      <c r="M2159" s="171"/>
      <c r="T2159" s="172"/>
      <c r="AT2159" s="168" t="s">
        <v>184</v>
      </c>
      <c r="AU2159" s="168" t="s">
        <v>95</v>
      </c>
      <c r="AV2159" s="167" t="s">
        <v>95</v>
      </c>
      <c r="AW2159" s="167" t="s">
        <v>41</v>
      </c>
      <c r="AX2159" s="167" t="s">
        <v>85</v>
      </c>
      <c r="AY2159" s="168" t="s">
        <v>173</v>
      </c>
    </row>
    <row r="2160" spans="2:51" s="160" customFormat="1">
      <c r="B2160" s="159"/>
      <c r="D2160" s="161" t="s">
        <v>184</v>
      </c>
      <c r="E2160" s="162" t="s">
        <v>1</v>
      </c>
      <c r="F2160" s="163" t="s">
        <v>1385</v>
      </c>
      <c r="H2160" s="162" t="s">
        <v>1</v>
      </c>
      <c r="L2160" s="159"/>
      <c r="M2160" s="164"/>
      <c r="T2160" s="165"/>
      <c r="AT2160" s="162" t="s">
        <v>184</v>
      </c>
      <c r="AU2160" s="162" t="s">
        <v>95</v>
      </c>
      <c r="AV2160" s="160" t="s">
        <v>93</v>
      </c>
      <c r="AW2160" s="160" t="s">
        <v>41</v>
      </c>
      <c r="AX2160" s="160" t="s">
        <v>85</v>
      </c>
      <c r="AY2160" s="162" t="s">
        <v>173</v>
      </c>
    </row>
    <row r="2161" spans="2:65" s="167" customFormat="1">
      <c r="B2161" s="166"/>
      <c r="D2161" s="161" t="s">
        <v>184</v>
      </c>
      <c r="E2161" s="168" t="s">
        <v>1</v>
      </c>
      <c r="F2161" s="169" t="s">
        <v>1386</v>
      </c>
      <c r="H2161" s="170">
        <v>5.508</v>
      </c>
      <c r="L2161" s="166"/>
      <c r="M2161" s="171"/>
      <c r="T2161" s="172"/>
      <c r="AT2161" s="168" t="s">
        <v>184</v>
      </c>
      <c r="AU2161" s="168" t="s">
        <v>95</v>
      </c>
      <c r="AV2161" s="167" t="s">
        <v>95</v>
      </c>
      <c r="AW2161" s="167" t="s">
        <v>41</v>
      </c>
      <c r="AX2161" s="167" t="s">
        <v>85</v>
      </c>
      <c r="AY2161" s="168" t="s">
        <v>173</v>
      </c>
    </row>
    <row r="2162" spans="2:65" s="160" customFormat="1">
      <c r="B2162" s="159"/>
      <c r="D2162" s="161" t="s">
        <v>184</v>
      </c>
      <c r="E2162" s="162" t="s">
        <v>1</v>
      </c>
      <c r="F2162" s="163" t="s">
        <v>1387</v>
      </c>
      <c r="H2162" s="162" t="s">
        <v>1</v>
      </c>
      <c r="L2162" s="159"/>
      <c r="M2162" s="164"/>
      <c r="T2162" s="165"/>
      <c r="AT2162" s="162" t="s">
        <v>184</v>
      </c>
      <c r="AU2162" s="162" t="s">
        <v>95</v>
      </c>
      <c r="AV2162" s="160" t="s">
        <v>93</v>
      </c>
      <c r="AW2162" s="160" t="s">
        <v>41</v>
      </c>
      <c r="AX2162" s="160" t="s">
        <v>85</v>
      </c>
      <c r="AY2162" s="162" t="s">
        <v>173</v>
      </c>
    </row>
    <row r="2163" spans="2:65" s="167" customFormat="1">
      <c r="B2163" s="166"/>
      <c r="D2163" s="161" t="s">
        <v>184</v>
      </c>
      <c r="E2163" s="168" t="s">
        <v>1</v>
      </c>
      <c r="F2163" s="169" t="s">
        <v>1388</v>
      </c>
      <c r="H2163" s="170">
        <v>0.83199999999999996</v>
      </c>
      <c r="L2163" s="166"/>
      <c r="M2163" s="171"/>
      <c r="T2163" s="172"/>
      <c r="AT2163" s="168" t="s">
        <v>184</v>
      </c>
      <c r="AU2163" s="168" t="s">
        <v>95</v>
      </c>
      <c r="AV2163" s="167" t="s">
        <v>95</v>
      </c>
      <c r="AW2163" s="167" t="s">
        <v>41</v>
      </c>
      <c r="AX2163" s="167" t="s">
        <v>85</v>
      </c>
      <c r="AY2163" s="168" t="s">
        <v>173</v>
      </c>
    </row>
    <row r="2164" spans="2:65" s="160" customFormat="1">
      <c r="B2164" s="159"/>
      <c r="D2164" s="161" t="s">
        <v>184</v>
      </c>
      <c r="E2164" s="162" t="s">
        <v>1</v>
      </c>
      <c r="F2164" s="163" t="s">
        <v>1389</v>
      </c>
      <c r="H2164" s="162" t="s">
        <v>1</v>
      </c>
      <c r="L2164" s="159"/>
      <c r="M2164" s="164"/>
      <c r="T2164" s="165"/>
      <c r="AT2164" s="162" t="s">
        <v>184</v>
      </c>
      <c r="AU2164" s="162" t="s">
        <v>95</v>
      </c>
      <c r="AV2164" s="160" t="s">
        <v>93</v>
      </c>
      <c r="AW2164" s="160" t="s">
        <v>41</v>
      </c>
      <c r="AX2164" s="160" t="s">
        <v>85</v>
      </c>
      <c r="AY2164" s="162" t="s">
        <v>173</v>
      </c>
    </row>
    <row r="2165" spans="2:65" s="167" customFormat="1">
      <c r="B2165" s="166"/>
      <c r="D2165" s="161" t="s">
        <v>184</v>
      </c>
      <c r="E2165" s="168" t="s">
        <v>1</v>
      </c>
      <c r="F2165" s="169" t="s">
        <v>1390</v>
      </c>
      <c r="H2165" s="170">
        <v>3.78</v>
      </c>
      <c r="L2165" s="166"/>
      <c r="M2165" s="171"/>
      <c r="T2165" s="172"/>
      <c r="AT2165" s="168" t="s">
        <v>184</v>
      </c>
      <c r="AU2165" s="168" t="s">
        <v>95</v>
      </c>
      <c r="AV2165" s="167" t="s">
        <v>95</v>
      </c>
      <c r="AW2165" s="167" t="s">
        <v>41</v>
      </c>
      <c r="AX2165" s="167" t="s">
        <v>85</v>
      </c>
      <c r="AY2165" s="168" t="s">
        <v>173</v>
      </c>
    </row>
    <row r="2166" spans="2:65" s="160" customFormat="1">
      <c r="B2166" s="159"/>
      <c r="D2166" s="161" t="s">
        <v>184</v>
      </c>
      <c r="E2166" s="162" t="s">
        <v>1</v>
      </c>
      <c r="F2166" s="163" t="s">
        <v>1391</v>
      </c>
      <c r="H2166" s="162" t="s">
        <v>1</v>
      </c>
      <c r="L2166" s="159"/>
      <c r="M2166" s="164"/>
      <c r="T2166" s="165"/>
      <c r="AT2166" s="162" t="s">
        <v>184</v>
      </c>
      <c r="AU2166" s="162" t="s">
        <v>95</v>
      </c>
      <c r="AV2166" s="160" t="s">
        <v>93</v>
      </c>
      <c r="AW2166" s="160" t="s">
        <v>41</v>
      </c>
      <c r="AX2166" s="160" t="s">
        <v>85</v>
      </c>
      <c r="AY2166" s="162" t="s">
        <v>173</v>
      </c>
    </row>
    <row r="2167" spans="2:65" s="167" customFormat="1">
      <c r="B2167" s="166"/>
      <c r="D2167" s="161" t="s">
        <v>184</v>
      </c>
      <c r="E2167" s="168" t="s">
        <v>1</v>
      </c>
      <c r="F2167" s="169" t="s">
        <v>1392</v>
      </c>
      <c r="H2167" s="170">
        <v>5.3760000000000003</v>
      </c>
      <c r="L2167" s="166"/>
      <c r="M2167" s="171"/>
      <c r="T2167" s="172"/>
      <c r="AT2167" s="168" t="s">
        <v>184</v>
      </c>
      <c r="AU2167" s="168" t="s">
        <v>95</v>
      </c>
      <c r="AV2167" s="167" t="s">
        <v>95</v>
      </c>
      <c r="AW2167" s="167" t="s">
        <v>41</v>
      </c>
      <c r="AX2167" s="167" t="s">
        <v>85</v>
      </c>
      <c r="AY2167" s="168" t="s">
        <v>173</v>
      </c>
    </row>
    <row r="2168" spans="2:65" s="160" customFormat="1">
      <c r="B2168" s="159"/>
      <c r="D2168" s="161" t="s">
        <v>184</v>
      </c>
      <c r="E2168" s="162" t="s">
        <v>1</v>
      </c>
      <c r="F2168" s="163" t="s">
        <v>1393</v>
      </c>
      <c r="H2168" s="162" t="s">
        <v>1</v>
      </c>
      <c r="L2168" s="159"/>
      <c r="M2168" s="164"/>
      <c r="T2168" s="165"/>
      <c r="AT2168" s="162" t="s">
        <v>184</v>
      </c>
      <c r="AU2168" s="162" t="s">
        <v>95</v>
      </c>
      <c r="AV2168" s="160" t="s">
        <v>93</v>
      </c>
      <c r="AW2168" s="160" t="s">
        <v>41</v>
      </c>
      <c r="AX2168" s="160" t="s">
        <v>85</v>
      </c>
      <c r="AY2168" s="162" t="s">
        <v>173</v>
      </c>
    </row>
    <row r="2169" spans="2:65" s="167" customFormat="1">
      <c r="B2169" s="166"/>
      <c r="D2169" s="161" t="s">
        <v>184</v>
      </c>
      <c r="E2169" s="168" t="s">
        <v>1</v>
      </c>
      <c r="F2169" s="169" t="s">
        <v>1394</v>
      </c>
      <c r="H2169" s="170">
        <v>1.9039999999999999</v>
      </c>
      <c r="L2169" s="166"/>
      <c r="M2169" s="171"/>
      <c r="T2169" s="172"/>
      <c r="AT2169" s="168" t="s">
        <v>184</v>
      </c>
      <c r="AU2169" s="168" t="s">
        <v>95</v>
      </c>
      <c r="AV2169" s="167" t="s">
        <v>95</v>
      </c>
      <c r="AW2169" s="167" t="s">
        <v>41</v>
      </c>
      <c r="AX2169" s="167" t="s">
        <v>85</v>
      </c>
      <c r="AY2169" s="168" t="s">
        <v>173</v>
      </c>
    </row>
    <row r="2170" spans="2:65" s="160" customFormat="1">
      <c r="B2170" s="159"/>
      <c r="D2170" s="161" t="s">
        <v>184</v>
      </c>
      <c r="E2170" s="162" t="s">
        <v>1</v>
      </c>
      <c r="F2170" s="163" t="s">
        <v>1395</v>
      </c>
      <c r="H2170" s="162" t="s">
        <v>1</v>
      </c>
      <c r="L2170" s="159"/>
      <c r="M2170" s="164"/>
      <c r="T2170" s="165"/>
      <c r="AT2170" s="162" t="s">
        <v>184</v>
      </c>
      <c r="AU2170" s="162" t="s">
        <v>95</v>
      </c>
      <c r="AV2170" s="160" t="s">
        <v>93</v>
      </c>
      <c r="AW2170" s="160" t="s">
        <v>41</v>
      </c>
      <c r="AX2170" s="160" t="s">
        <v>85</v>
      </c>
      <c r="AY2170" s="162" t="s">
        <v>173</v>
      </c>
    </row>
    <row r="2171" spans="2:65" s="167" customFormat="1">
      <c r="B2171" s="166"/>
      <c r="D2171" s="161" t="s">
        <v>184</v>
      </c>
      <c r="E2171" s="168" t="s">
        <v>1</v>
      </c>
      <c r="F2171" s="169" t="s">
        <v>1396</v>
      </c>
      <c r="H2171" s="170">
        <v>0.97199999999999998</v>
      </c>
      <c r="L2171" s="166"/>
      <c r="M2171" s="171"/>
      <c r="T2171" s="172"/>
      <c r="AT2171" s="168" t="s">
        <v>184</v>
      </c>
      <c r="AU2171" s="168" t="s">
        <v>95</v>
      </c>
      <c r="AV2171" s="167" t="s">
        <v>95</v>
      </c>
      <c r="AW2171" s="167" t="s">
        <v>41</v>
      </c>
      <c r="AX2171" s="167" t="s">
        <v>85</v>
      </c>
      <c r="AY2171" s="168" t="s">
        <v>173</v>
      </c>
    </row>
    <row r="2172" spans="2:65" s="160" customFormat="1">
      <c r="B2172" s="159"/>
      <c r="D2172" s="161" t="s">
        <v>184</v>
      </c>
      <c r="E2172" s="162" t="s">
        <v>1</v>
      </c>
      <c r="F2172" s="163" t="s">
        <v>1397</v>
      </c>
      <c r="H2172" s="162" t="s">
        <v>1</v>
      </c>
      <c r="L2172" s="159"/>
      <c r="M2172" s="164"/>
      <c r="T2172" s="165"/>
      <c r="AT2172" s="162" t="s">
        <v>184</v>
      </c>
      <c r="AU2172" s="162" t="s">
        <v>95</v>
      </c>
      <c r="AV2172" s="160" t="s">
        <v>93</v>
      </c>
      <c r="AW2172" s="160" t="s">
        <v>41</v>
      </c>
      <c r="AX2172" s="160" t="s">
        <v>85</v>
      </c>
      <c r="AY2172" s="162" t="s">
        <v>173</v>
      </c>
    </row>
    <row r="2173" spans="2:65" s="167" customFormat="1">
      <c r="B2173" s="166"/>
      <c r="D2173" s="161" t="s">
        <v>184</v>
      </c>
      <c r="E2173" s="168" t="s">
        <v>1</v>
      </c>
      <c r="F2173" s="169" t="s">
        <v>1398</v>
      </c>
      <c r="H2173" s="170">
        <v>1.1499999999999999</v>
      </c>
      <c r="L2173" s="166"/>
      <c r="M2173" s="171"/>
      <c r="T2173" s="172"/>
      <c r="AT2173" s="168" t="s">
        <v>184</v>
      </c>
      <c r="AU2173" s="168" t="s">
        <v>95</v>
      </c>
      <c r="AV2173" s="167" t="s">
        <v>95</v>
      </c>
      <c r="AW2173" s="167" t="s">
        <v>41</v>
      </c>
      <c r="AX2173" s="167" t="s">
        <v>85</v>
      </c>
      <c r="AY2173" s="168" t="s">
        <v>173</v>
      </c>
    </row>
    <row r="2174" spans="2:65" s="174" customFormat="1">
      <c r="B2174" s="173"/>
      <c r="D2174" s="161" t="s">
        <v>184</v>
      </c>
      <c r="E2174" s="175" t="s">
        <v>1</v>
      </c>
      <c r="F2174" s="176" t="s">
        <v>232</v>
      </c>
      <c r="H2174" s="177">
        <v>571.952</v>
      </c>
      <c r="L2174" s="173"/>
      <c r="M2174" s="178"/>
      <c r="T2174" s="179"/>
      <c r="AT2174" s="175" t="s">
        <v>184</v>
      </c>
      <c r="AU2174" s="175" t="s">
        <v>95</v>
      </c>
      <c r="AV2174" s="174" t="s">
        <v>180</v>
      </c>
      <c r="AW2174" s="174" t="s">
        <v>41</v>
      </c>
      <c r="AX2174" s="174" t="s">
        <v>93</v>
      </c>
      <c r="AY2174" s="175" t="s">
        <v>173</v>
      </c>
    </row>
    <row r="2175" spans="2:65" s="35" customFormat="1" ht="44.25" customHeight="1">
      <c r="B2175" s="34"/>
      <c r="C2175" s="144" t="s">
        <v>1403</v>
      </c>
      <c r="D2175" s="144" t="s">
        <v>175</v>
      </c>
      <c r="E2175" s="145" t="s">
        <v>1404</v>
      </c>
      <c r="F2175" s="146" t="s">
        <v>1405</v>
      </c>
      <c r="G2175" s="147" t="s">
        <v>270</v>
      </c>
      <c r="H2175" s="148">
        <v>571.952</v>
      </c>
      <c r="I2175" s="3"/>
      <c r="J2175" s="149">
        <f>ROUND(I2175*H2175,2)</f>
        <v>0</v>
      </c>
      <c r="K2175" s="146" t="s">
        <v>179</v>
      </c>
      <c r="L2175" s="34"/>
      <c r="M2175" s="150" t="s">
        <v>1</v>
      </c>
      <c r="N2175" s="151" t="s">
        <v>50</v>
      </c>
      <c r="P2175" s="152">
        <f>O2175*H2175</f>
        <v>0</v>
      </c>
      <c r="Q2175" s="152">
        <v>0</v>
      </c>
      <c r="R2175" s="152">
        <f>Q2175*H2175</f>
        <v>0</v>
      </c>
      <c r="S2175" s="152">
        <v>1.6E-2</v>
      </c>
      <c r="T2175" s="153">
        <f>S2175*H2175</f>
        <v>9.1512320000000003</v>
      </c>
      <c r="AR2175" s="154" t="s">
        <v>180</v>
      </c>
      <c r="AT2175" s="154" t="s">
        <v>175</v>
      </c>
      <c r="AU2175" s="154" t="s">
        <v>95</v>
      </c>
      <c r="AY2175" s="20" t="s">
        <v>173</v>
      </c>
      <c r="BE2175" s="155">
        <f>IF(N2175="základní",J2175,0)</f>
        <v>0</v>
      </c>
      <c r="BF2175" s="155">
        <f>IF(N2175="snížená",J2175,0)</f>
        <v>0</v>
      </c>
      <c r="BG2175" s="155">
        <f>IF(N2175="zákl. přenesená",J2175,0)</f>
        <v>0</v>
      </c>
      <c r="BH2175" s="155">
        <f>IF(N2175="sníž. přenesená",J2175,0)</f>
        <v>0</v>
      </c>
      <c r="BI2175" s="155">
        <f>IF(N2175="nulová",J2175,0)</f>
        <v>0</v>
      </c>
      <c r="BJ2175" s="20" t="s">
        <v>93</v>
      </c>
      <c r="BK2175" s="155">
        <f>ROUND(I2175*H2175,2)</f>
        <v>0</v>
      </c>
      <c r="BL2175" s="20" t="s">
        <v>180</v>
      </c>
      <c r="BM2175" s="154" t="s">
        <v>1406</v>
      </c>
    </row>
    <row r="2176" spans="2:65" s="35" customFormat="1">
      <c r="B2176" s="34"/>
      <c r="D2176" s="156" t="s">
        <v>182</v>
      </c>
      <c r="F2176" s="157" t="s">
        <v>1407</v>
      </c>
      <c r="L2176" s="34"/>
      <c r="M2176" s="158"/>
      <c r="T2176" s="62"/>
      <c r="AT2176" s="20" t="s">
        <v>182</v>
      </c>
      <c r="AU2176" s="20" t="s">
        <v>95</v>
      </c>
    </row>
    <row r="2177" spans="2:51" s="160" customFormat="1">
      <c r="B2177" s="159"/>
      <c r="D2177" s="161" t="s">
        <v>184</v>
      </c>
      <c r="E2177" s="162" t="s">
        <v>1</v>
      </c>
      <c r="F2177" s="163" t="s">
        <v>249</v>
      </c>
      <c r="H2177" s="162" t="s">
        <v>1</v>
      </c>
      <c r="L2177" s="159"/>
      <c r="M2177" s="164"/>
      <c r="T2177" s="165"/>
      <c r="AT2177" s="162" t="s">
        <v>184</v>
      </c>
      <c r="AU2177" s="162" t="s">
        <v>95</v>
      </c>
      <c r="AV2177" s="160" t="s">
        <v>93</v>
      </c>
      <c r="AW2177" s="160" t="s">
        <v>41</v>
      </c>
      <c r="AX2177" s="160" t="s">
        <v>85</v>
      </c>
      <c r="AY2177" s="162" t="s">
        <v>173</v>
      </c>
    </row>
    <row r="2178" spans="2:51" s="167" customFormat="1">
      <c r="B2178" s="166"/>
      <c r="D2178" s="161" t="s">
        <v>184</v>
      </c>
      <c r="E2178" s="168" t="s">
        <v>1</v>
      </c>
      <c r="F2178" s="169" t="s">
        <v>1355</v>
      </c>
      <c r="H2178" s="170">
        <v>78.665999999999997</v>
      </c>
      <c r="L2178" s="166"/>
      <c r="M2178" s="171"/>
      <c r="T2178" s="172"/>
      <c r="AT2178" s="168" t="s">
        <v>184</v>
      </c>
      <c r="AU2178" s="168" t="s">
        <v>95</v>
      </c>
      <c r="AV2178" s="167" t="s">
        <v>95</v>
      </c>
      <c r="AW2178" s="167" t="s">
        <v>41</v>
      </c>
      <c r="AX2178" s="167" t="s">
        <v>85</v>
      </c>
      <c r="AY2178" s="168" t="s">
        <v>173</v>
      </c>
    </row>
    <row r="2179" spans="2:51" s="167" customFormat="1">
      <c r="B2179" s="166"/>
      <c r="D2179" s="161" t="s">
        <v>184</v>
      </c>
      <c r="E2179" s="168" t="s">
        <v>1</v>
      </c>
      <c r="F2179" s="169" t="s">
        <v>1356</v>
      </c>
      <c r="H2179" s="170">
        <v>13.965</v>
      </c>
      <c r="L2179" s="166"/>
      <c r="M2179" s="171"/>
      <c r="T2179" s="172"/>
      <c r="AT2179" s="168" t="s">
        <v>184</v>
      </c>
      <c r="AU2179" s="168" t="s">
        <v>95</v>
      </c>
      <c r="AV2179" s="167" t="s">
        <v>95</v>
      </c>
      <c r="AW2179" s="167" t="s">
        <v>41</v>
      </c>
      <c r="AX2179" s="167" t="s">
        <v>85</v>
      </c>
      <c r="AY2179" s="168" t="s">
        <v>173</v>
      </c>
    </row>
    <row r="2180" spans="2:51" s="167" customFormat="1">
      <c r="B2180" s="166"/>
      <c r="D2180" s="161" t="s">
        <v>184</v>
      </c>
      <c r="E2180" s="168" t="s">
        <v>1</v>
      </c>
      <c r="F2180" s="169" t="s">
        <v>1357</v>
      </c>
      <c r="H2180" s="170">
        <v>89.596999999999994</v>
      </c>
      <c r="L2180" s="166"/>
      <c r="M2180" s="171"/>
      <c r="T2180" s="172"/>
      <c r="AT2180" s="168" t="s">
        <v>184</v>
      </c>
      <c r="AU2180" s="168" t="s">
        <v>95</v>
      </c>
      <c r="AV2180" s="167" t="s">
        <v>95</v>
      </c>
      <c r="AW2180" s="167" t="s">
        <v>41</v>
      </c>
      <c r="AX2180" s="167" t="s">
        <v>85</v>
      </c>
      <c r="AY2180" s="168" t="s">
        <v>173</v>
      </c>
    </row>
    <row r="2181" spans="2:51" s="167" customFormat="1">
      <c r="B2181" s="166"/>
      <c r="D2181" s="161" t="s">
        <v>184</v>
      </c>
      <c r="E2181" s="168" t="s">
        <v>1</v>
      </c>
      <c r="F2181" s="169" t="s">
        <v>1358</v>
      </c>
      <c r="H2181" s="170">
        <v>13.670999999999999</v>
      </c>
      <c r="L2181" s="166"/>
      <c r="M2181" s="171"/>
      <c r="T2181" s="172"/>
      <c r="AT2181" s="168" t="s">
        <v>184</v>
      </c>
      <c r="AU2181" s="168" t="s">
        <v>95</v>
      </c>
      <c r="AV2181" s="167" t="s">
        <v>95</v>
      </c>
      <c r="AW2181" s="167" t="s">
        <v>41</v>
      </c>
      <c r="AX2181" s="167" t="s">
        <v>85</v>
      </c>
      <c r="AY2181" s="168" t="s">
        <v>173</v>
      </c>
    </row>
    <row r="2182" spans="2:51" s="167" customFormat="1">
      <c r="B2182" s="166"/>
      <c r="D2182" s="161" t="s">
        <v>184</v>
      </c>
      <c r="E2182" s="168" t="s">
        <v>1</v>
      </c>
      <c r="F2182" s="169" t="s">
        <v>1359</v>
      </c>
      <c r="H2182" s="170">
        <v>26.809000000000001</v>
      </c>
      <c r="L2182" s="166"/>
      <c r="M2182" s="171"/>
      <c r="T2182" s="172"/>
      <c r="AT2182" s="168" t="s">
        <v>184</v>
      </c>
      <c r="AU2182" s="168" t="s">
        <v>95</v>
      </c>
      <c r="AV2182" s="167" t="s">
        <v>95</v>
      </c>
      <c r="AW2182" s="167" t="s">
        <v>41</v>
      </c>
      <c r="AX2182" s="167" t="s">
        <v>85</v>
      </c>
      <c r="AY2182" s="168" t="s">
        <v>173</v>
      </c>
    </row>
    <row r="2183" spans="2:51" s="167" customFormat="1">
      <c r="B2183" s="166"/>
      <c r="D2183" s="161" t="s">
        <v>184</v>
      </c>
      <c r="E2183" s="168" t="s">
        <v>1</v>
      </c>
      <c r="F2183" s="169" t="s">
        <v>1360</v>
      </c>
      <c r="H2183" s="170">
        <v>-12.25</v>
      </c>
      <c r="L2183" s="166"/>
      <c r="M2183" s="171"/>
      <c r="T2183" s="172"/>
      <c r="AT2183" s="168" t="s">
        <v>184</v>
      </c>
      <c r="AU2183" s="168" t="s">
        <v>95</v>
      </c>
      <c r="AV2183" s="167" t="s">
        <v>95</v>
      </c>
      <c r="AW2183" s="167" t="s">
        <v>41</v>
      </c>
      <c r="AX2183" s="167" t="s">
        <v>85</v>
      </c>
      <c r="AY2183" s="168" t="s">
        <v>173</v>
      </c>
    </row>
    <row r="2184" spans="2:51" s="167" customFormat="1">
      <c r="B2184" s="166"/>
      <c r="D2184" s="161" t="s">
        <v>184</v>
      </c>
      <c r="E2184" s="168" t="s">
        <v>1</v>
      </c>
      <c r="F2184" s="169" t="s">
        <v>1361</v>
      </c>
      <c r="H2184" s="170">
        <v>-4.5</v>
      </c>
      <c r="L2184" s="166"/>
      <c r="M2184" s="171"/>
      <c r="T2184" s="172"/>
      <c r="AT2184" s="168" t="s">
        <v>184</v>
      </c>
      <c r="AU2184" s="168" t="s">
        <v>95</v>
      </c>
      <c r="AV2184" s="167" t="s">
        <v>95</v>
      </c>
      <c r="AW2184" s="167" t="s">
        <v>41</v>
      </c>
      <c r="AX2184" s="167" t="s">
        <v>85</v>
      </c>
      <c r="AY2184" s="168" t="s">
        <v>173</v>
      </c>
    </row>
    <row r="2185" spans="2:51" s="167" customFormat="1">
      <c r="B2185" s="166"/>
      <c r="D2185" s="161" t="s">
        <v>184</v>
      </c>
      <c r="E2185" s="168" t="s">
        <v>1</v>
      </c>
      <c r="F2185" s="169" t="s">
        <v>1362</v>
      </c>
      <c r="H2185" s="170">
        <v>-9.6</v>
      </c>
      <c r="L2185" s="166"/>
      <c r="M2185" s="171"/>
      <c r="T2185" s="172"/>
      <c r="AT2185" s="168" t="s">
        <v>184</v>
      </c>
      <c r="AU2185" s="168" t="s">
        <v>95</v>
      </c>
      <c r="AV2185" s="167" t="s">
        <v>95</v>
      </c>
      <c r="AW2185" s="167" t="s">
        <v>41</v>
      </c>
      <c r="AX2185" s="167" t="s">
        <v>85</v>
      </c>
      <c r="AY2185" s="168" t="s">
        <v>173</v>
      </c>
    </row>
    <row r="2186" spans="2:51" s="160" customFormat="1">
      <c r="B2186" s="159"/>
      <c r="D2186" s="161" t="s">
        <v>184</v>
      </c>
      <c r="E2186" s="162" t="s">
        <v>1</v>
      </c>
      <c r="F2186" s="163" t="s">
        <v>255</v>
      </c>
      <c r="H2186" s="162" t="s">
        <v>1</v>
      </c>
      <c r="L2186" s="159"/>
      <c r="M2186" s="164"/>
      <c r="T2186" s="165"/>
      <c r="AT2186" s="162" t="s">
        <v>184</v>
      </c>
      <c r="AU2186" s="162" t="s">
        <v>95</v>
      </c>
      <c r="AV2186" s="160" t="s">
        <v>93</v>
      </c>
      <c r="AW2186" s="160" t="s">
        <v>41</v>
      </c>
      <c r="AX2186" s="160" t="s">
        <v>85</v>
      </c>
      <c r="AY2186" s="162" t="s">
        <v>173</v>
      </c>
    </row>
    <row r="2187" spans="2:51" s="167" customFormat="1">
      <c r="B2187" s="166"/>
      <c r="D2187" s="161" t="s">
        <v>184</v>
      </c>
      <c r="E2187" s="168" t="s">
        <v>1</v>
      </c>
      <c r="F2187" s="169" t="s">
        <v>1363</v>
      </c>
      <c r="H2187" s="170">
        <v>49.5</v>
      </c>
      <c r="L2187" s="166"/>
      <c r="M2187" s="171"/>
      <c r="T2187" s="172"/>
      <c r="AT2187" s="168" t="s">
        <v>184</v>
      </c>
      <c r="AU2187" s="168" t="s">
        <v>95</v>
      </c>
      <c r="AV2187" s="167" t="s">
        <v>95</v>
      </c>
      <c r="AW2187" s="167" t="s">
        <v>41</v>
      </c>
      <c r="AX2187" s="167" t="s">
        <v>85</v>
      </c>
      <c r="AY2187" s="168" t="s">
        <v>173</v>
      </c>
    </row>
    <row r="2188" spans="2:51" s="167" customFormat="1">
      <c r="B2188" s="166"/>
      <c r="D2188" s="161" t="s">
        <v>184</v>
      </c>
      <c r="E2188" s="168" t="s">
        <v>1</v>
      </c>
      <c r="F2188" s="169" t="s">
        <v>1364</v>
      </c>
      <c r="H2188" s="170">
        <v>8.5879999999999992</v>
      </c>
      <c r="L2188" s="166"/>
      <c r="M2188" s="171"/>
      <c r="T2188" s="172"/>
      <c r="AT2188" s="168" t="s">
        <v>184</v>
      </c>
      <c r="AU2188" s="168" t="s">
        <v>95</v>
      </c>
      <c r="AV2188" s="167" t="s">
        <v>95</v>
      </c>
      <c r="AW2188" s="167" t="s">
        <v>41</v>
      </c>
      <c r="AX2188" s="167" t="s">
        <v>85</v>
      </c>
      <c r="AY2188" s="168" t="s">
        <v>173</v>
      </c>
    </row>
    <row r="2189" spans="2:51" s="167" customFormat="1">
      <c r="B2189" s="166"/>
      <c r="D2189" s="161" t="s">
        <v>184</v>
      </c>
      <c r="E2189" s="168" t="s">
        <v>1</v>
      </c>
      <c r="F2189" s="169" t="s">
        <v>1365</v>
      </c>
      <c r="H2189" s="170">
        <v>-3.5</v>
      </c>
      <c r="L2189" s="166"/>
      <c r="M2189" s="171"/>
      <c r="T2189" s="172"/>
      <c r="AT2189" s="168" t="s">
        <v>184</v>
      </c>
      <c r="AU2189" s="168" t="s">
        <v>95</v>
      </c>
      <c r="AV2189" s="167" t="s">
        <v>95</v>
      </c>
      <c r="AW2189" s="167" t="s">
        <v>41</v>
      </c>
      <c r="AX2189" s="167" t="s">
        <v>85</v>
      </c>
      <c r="AY2189" s="168" t="s">
        <v>173</v>
      </c>
    </row>
    <row r="2190" spans="2:51" s="167" customFormat="1">
      <c r="B2190" s="166"/>
      <c r="D2190" s="161" t="s">
        <v>184</v>
      </c>
      <c r="E2190" s="168" t="s">
        <v>1</v>
      </c>
      <c r="F2190" s="169" t="s">
        <v>1366</v>
      </c>
      <c r="H2190" s="170">
        <v>-2.6</v>
      </c>
      <c r="L2190" s="166"/>
      <c r="M2190" s="171"/>
      <c r="T2190" s="172"/>
      <c r="AT2190" s="168" t="s">
        <v>184</v>
      </c>
      <c r="AU2190" s="168" t="s">
        <v>95</v>
      </c>
      <c r="AV2190" s="167" t="s">
        <v>95</v>
      </c>
      <c r="AW2190" s="167" t="s">
        <v>41</v>
      </c>
      <c r="AX2190" s="167" t="s">
        <v>85</v>
      </c>
      <c r="AY2190" s="168" t="s">
        <v>173</v>
      </c>
    </row>
    <row r="2191" spans="2:51" s="167" customFormat="1">
      <c r="B2191" s="166"/>
      <c r="D2191" s="161" t="s">
        <v>184</v>
      </c>
      <c r="E2191" s="168" t="s">
        <v>1</v>
      </c>
      <c r="F2191" s="169" t="s">
        <v>1367</v>
      </c>
      <c r="H2191" s="170">
        <v>-0.17</v>
      </c>
      <c r="L2191" s="166"/>
      <c r="M2191" s="171"/>
      <c r="T2191" s="172"/>
      <c r="AT2191" s="168" t="s">
        <v>184</v>
      </c>
      <c r="AU2191" s="168" t="s">
        <v>95</v>
      </c>
      <c r="AV2191" s="167" t="s">
        <v>95</v>
      </c>
      <c r="AW2191" s="167" t="s">
        <v>41</v>
      </c>
      <c r="AX2191" s="167" t="s">
        <v>85</v>
      </c>
      <c r="AY2191" s="168" t="s">
        <v>173</v>
      </c>
    </row>
    <row r="2192" spans="2:51" s="160" customFormat="1">
      <c r="B2192" s="159"/>
      <c r="D2192" s="161" t="s">
        <v>184</v>
      </c>
      <c r="E2192" s="162" t="s">
        <v>1</v>
      </c>
      <c r="F2192" s="163" t="s">
        <v>1368</v>
      </c>
      <c r="H2192" s="162" t="s">
        <v>1</v>
      </c>
      <c r="L2192" s="159"/>
      <c r="M2192" s="164"/>
      <c r="T2192" s="165"/>
      <c r="AT2192" s="162" t="s">
        <v>184</v>
      </c>
      <c r="AU2192" s="162" t="s">
        <v>95</v>
      </c>
      <c r="AV2192" s="160" t="s">
        <v>93</v>
      </c>
      <c r="AW2192" s="160" t="s">
        <v>41</v>
      </c>
      <c r="AX2192" s="160" t="s">
        <v>85</v>
      </c>
      <c r="AY2192" s="162" t="s">
        <v>173</v>
      </c>
    </row>
    <row r="2193" spans="2:51" s="167" customFormat="1">
      <c r="B2193" s="166"/>
      <c r="D2193" s="161" t="s">
        <v>184</v>
      </c>
      <c r="E2193" s="168" t="s">
        <v>1</v>
      </c>
      <c r="F2193" s="169" t="s">
        <v>848</v>
      </c>
      <c r="H2193" s="170">
        <v>17.5</v>
      </c>
      <c r="L2193" s="166"/>
      <c r="M2193" s="171"/>
      <c r="T2193" s="172"/>
      <c r="AT2193" s="168" t="s">
        <v>184</v>
      </c>
      <c r="AU2193" s="168" t="s">
        <v>95</v>
      </c>
      <c r="AV2193" s="167" t="s">
        <v>95</v>
      </c>
      <c r="AW2193" s="167" t="s">
        <v>41</v>
      </c>
      <c r="AX2193" s="167" t="s">
        <v>85</v>
      </c>
      <c r="AY2193" s="168" t="s">
        <v>173</v>
      </c>
    </row>
    <row r="2194" spans="2:51" s="160" customFormat="1">
      <c r="B2194" s="159"/>
      <c r="D2194" s="161" t="s">
        <v>184</v>
      </c>
      <c r="E2194" s="162" t="s">
        <v>1</v>
      </c>
      <c r="F2194" s="163" t="s">
        <v>1346</v>
      </c>
      <c r="H2194" s="162" t="s">
        <v>1</v>
      </c>
      <c r="L2194" s="159"/>
      <c r="M2194" s="164"/>
      <c r="T2194" s="165"/>
      <c r="AT2194" s="162" t="s">
        <v>184</v>
      </c>
      <c r="AU2194" s="162" t="s">
        <v>95</v>
      </c>
      <c r="AV2194" s="160" t="s">
        <v>93</v>
      </c>
      <c r="AW2194" s="160" t="s">
        <v>41</v>
      </c>
      <c r="AX2194" s="160" t="s">
        <v>85</v>
      </c>
      <c r="AY2194" s="162" t="s">
        <v>173</v>
      </c>
    </row>
    <row r="2195" spans="2:51" s="167" customFormat="1">
      <c r="B2195" s="166"/>
      <c r="D2195" s="161" t="s">
        <v>184</v>
      </c>
      <c r="E2195" s="168" t="s">
        <v>1</v>
      </c>
      <c r="F2195" s="169" t="s">
        <v>1369</v>
      </c>
      <c r="H2195" s="170">
        <v>27.338000000000001</v>
      </c>
      <c r="L2195" s="166"/>
      <c r="M2195" s="171"/>
      <c r="T2195" s="172"/>
      <c r="AT2195" s="168" t="s">
        <v>184</v>
      </c>
      <c r="AU2195" s="168" t="s">
        <v>95</v>
      </c>
      <c r="AV2195" s="167" t="s">
        <v>95</v>
      </c>
      <c r="AW2195" s="167" t="s">
        <v>41</v>
      </c>
      <c r="AX2195" s="167" t="s">
        <v>85</v>
      </c>
      <c r="AY2195" s="168" t="s">
        <v>173</v>
      </c>
    </row>
    <row r="2196" spans="2:51" s="167" customFormat="1">
      <c r="B2196" s="166"/>
      <c r="D2196" s="161" t="s">
        <v>184</v>
      </c>
      <c r="E2196" s="168" t="s">
        <v>1</v>
      </c>
      <c r="F2196" s="169" t="s">
        <v>848</v>
      </c>
      <c r="H2196" s="170">
        <v>17.5</v>
      </c>
      <c r="L2196" s="166"/>
      <c r="M2196" s="171"/>
      <c r="T2196" s="172"/>
      <c r="AT2196" s="168" t="s">
        <v>184</v>
      </c>
      <c r="AU2196" s="168" t="s">
        <v>95</v>
      </c>
      <c r="AV2196" s="167" t="s">
        <v>95</v>
      </c>
      <c r="AW2196" s="167" t="s">
        <v>41</v>
      </c>
      <c r="AX2196" s="167" t="s">
        <v>85</v>
      </c>
      <c r="AY2196" s="168" t="s">
        <v>173</v>
      </c>
    </row>
    <row r="2197" spans="2:51" s="167" customFormat="1">
      <c r="B2197" s="166"/>
      <c r="D2197" s="161" t="s">
        <v>184</v>
      </c>
      <c r="E2197" s="168" t="s">
        <v>1</v>
      </c>
      <c r="F2197" s="169" t="s">
        <v>1370</v>
      </c>
      <c r="H2197" s="170">
        <v>60.414999999999999</v>
      </c>
      <c r="L2197" s="166"/>
      <c r="M2197" s="171"/>
      <c r="T2197" s="172"/>
      <c r="AT2197" s="168" t="s">
        <v>184</v>
      </c>
      <c r="AU2197" s="168" t="s">
        <v>95</v>
      </c>
      <c r="AV2197" s="167" t="s">
        <v>95</v>
      </c>
      <c r="AW2197" s="167" t="s">
        <v>41</v>
      </c>
      <c r="AX2197" s="167" t="s">
        <v>85</v>
      </c>
      <c r="AY2197" s="168" t="s">
        <v>173</v>
      </c>
    </row>
    <row r="2198" spans="2:51" s="167" customFormat="1">
      <c r="B2198" s="166"/>
      <c r="D2198" s="161" t="s">
        <v>184</v>
      </c>
      <c r="E2198" s="168" t="s">
        <v>1</v>
      </c>
      <c r="F2198" s="169" t="s">
        <v>1371</v>
      </c>
      <c r="H2198" s="170">
        <v>13.598000000000001</v>
      </c>
      <c r="L2198" s="166"/>
      <c r="M2198" s="171"/>
      <c r="T2198" s="172"/>
      <c r="AT2198" s="168" t="s">
        <v>184</v>
      </c>
      <c r="AU2198" s="168" t="s">
        <v>95</v>
      </c>
      <c r="AV2198" s="167" t="s">
        <v>95</v>
      </c>
      <c r="AW2198" s="167" t="s">
        <v>41</v>
      </c>
      <c r="AX2198" s="167" t="s">
        <v>85</v>
      </c>
      <c r="AY2198" s="168" t="s">
        <v>173</v>
      </c>
    </row>
    <row r="2199" spans="2:51" s="167" customFormat="1">
      <c r="B2199" s="166"/>
      <c r="D2199" s="161" t="s">
        <v>184</v>
      </c>
      <c r="E2199" s="168" t="s">
        <v>1</v>
      </c>
      <c r="F2199" s="169" t="s">
        <v>1357</v>
      </c>
      <c r="H2199" s="170">
        <v>89.596999999999994</v>
      </c>
      <c r="L2199" s="166"/>
      <c r="M2199" s="171"/>
      <c r="T2199" s="172"/>
      <c r="AT2199" s="168" t="s">
        <v>184</v>
      </c>
      <c r="AU2199" s="168" t="s">
        <v>95</v>
      </c>
      <c r="AV2199" s="167" t="s">
        <v>95</v>
      </c>
      <c r="AW2199" s="167" t="s">
        <v>41</v>
      </c>
      <c r="AX2199" s="167" t="s">
        <v>85</v>
      </c>
      <c r="AY2199" s="168" t="s">
        <v>173</v>
      </c>
    </row>
    <row r="2200" spans="2:51" s="167" customFormat="1">
      <c r="B2200" s="166"/>
      <c r="D2200" s="161" t="s">
        <v>184</v>
      </c>
      <c r="E2200" s="168" t="s">
        <v>1</v>
      </c>
      <c r="F2200" s="169" t="s">
        <v>1371</v>
      </c>
      <c r="H2200" s="170">
        <v>13.598000000000001</v>
      </c>
      <c r="L2200" s="166"/>
      <c r="M2200" s="171"/>
      <c r="T2200" s="172"/>
      <c r="AT2200" s="168" t="s">
        <v>184</v>
      </c>
      <c r="AU2200" s="168" t="s">
        <v>95</v>
      </c>
      <c r="AV2200" s="167" t="s">
        <v>95</v>
      </c>
      <c r="AW2200" s="167" t="s">
        <v>41</v>
      </c>
      <c r="AX2200" s="167" t="s">
        <v>85</v>
      </c>
      <c r="AY2200" s="168" t="s">
        <v>173</v>
      </c>
    </row>
    <row r="2201" spans="2:51" s="167" customFormat="1">
      <c r="B2201" s="166"/>
      <c r="D2201" s="161" t="s">
        <v>184</v>
      </c>
      <c r="E2201" s="168" t="s">
        <v>1</v>
      </c>
      <c r="F2201" s="169" t="s">
        <v>1372</v>
      </c>
      <c r="H2201" s="170">
        <v>30.207999999999998</v>
      </c>
      <c r="L2201" s="166"/>
      <c r="M2201" s="171"/>
      <c r="T2201" s="172"/>
      <c r="AT2201" s="168" t="s">
        <v>184</v>
      </c>
      <c r="AU2201" s="168" t="s">
        <v>95</v>
      </c>
      <c r="AV2201" s="167" t="s">
        <v>95</v>
      </c>
      <c r="AW2201" s="167" t="s">
        <v>41</v>
      </c>
      <c r="AX2201" s="167" t="s">
        <v>85</v>
      </c>
      <c r="AY2201" s="168" t="s">
        <v>173</v>
      </c>
    </row>
    <row r="2202" spans="2:51" s="167" customFormat="1">
      <c r="B2202" s="166"/>
      <c r="D2202" s="161" t="s">
        <v>184</v>
      </c>
      <c r="E2202" s="168" t="s">
        <v>1</v>
      </c>
      <c r="F2202" s="169" t="s">
        <v>1373</v>
      </c>
      <c r="H2202" s="170">
        <v>-5.25</v>
      </c>
      <c r="L2202" s="166"/>
      <c r="M2202" s="171"/>
      <c r="T2202" s="172"/>
      <c r="AT2202" s="168" t="s">
        <v>184</v>
      </c>
      <c r="AU2202" s="168" t="s">
        <v>95</v>
      </c>
      <c r="AV2202" s="167" t="s">
        <v>95</v>
      </c>
      <c r="AW2202" s="167" t="s">
        <v>41</v>
      </c>
      <c r="AX2202" s="167" t="s">
        <v>85</v>
      </c>
      <c r="AY2202" s="168" t="s">
        <v>173</v>
      </c>
    </row>
    <row r="2203" spans="2:51" s="167" customFormat="1">
      <c r="B2203" s="166"/>
      <c r="D2203" s="161" t="s">
        <v>184</v>
      </c>
      <c r="E2203" s="168" t="s">
        <v>1</v>
      </c>
      <c r="F2203" s="169" t="s">
        <v>1374</v>
      </c>
      <c r="H2203" s="170">
        <v>-1.6</v>
      </c>
      <c r="L2203" s="166"/>
      <c r="M2203" s="171"/>
      <c r="T2203" s="172"/>
      <c r="AT2203" s="168" t="s">
        <v>184</v>
      </c>
      <c r="AU2203" s="168" t="s">
        <v>95</v>
      </c>
      <c r="AV2203" s="167" t="s">
        <v>95</v>
      </c>
      <c r="AW2203" s="167" t="s">
        <v>41</v>
      </c>
      <c r="AX2203" s="167" t="s">
        <v>85</v>
      </c>
      <c r="AY2203" s="168" t="s">
        <v>173</v>
      </c>
    </row>
    <row r="2204" spans="2:51" s="167" customFormat="1">
      <c r="B2204" s="166"/>
      <c r="D2204" s="161" t="s">
        <v>184</v>
      </c>
      <c r="E2204" s="168" t="s">
        <v>1</v>
      </c>
      <c r="F2204" s="169" t="s">
        <v>1375</v>
      </c>
      <c r="H2204" s="170">
        <v>-14</v>
      </c>
      <c r="L2204" s="166"/>
      <c r="M2204" s="171"/>
      <c r="T2204" s="172"/>
      <c r="AT2204" s="168" t="s">
        <v>184</v>
      </c>
      <c r="AU2204" s="168" t="s">
        <v>95</v>
      </c>
      <c r="AV2204" s="167" t="s">
        <v>95</v>
      </c>
      <c r="AW2204" s="167" t="s">
        <v>41</v>
      </c>
      <c r="AX2204" s="167" t="s">
        <v>85</v>
      </c>
      <c r="AY2204" s="168" t="s">
        <v>173</v>
      </c>
    </row>
    <row r="2205" spans="2:51" s="167" customFormat="1">
      <c r="B2205" s="166"/>
      <c r="D2205" s="161" t="s">
        <v>184</v>
      </c>
      <c r="E2205" s="168" t="s">
        <v>1</v>
      </c>
      <c r="F2205" s="169" t="s">
        <v>1031</v>
      </c>
      <c r="H2205" s="170">
        <v>-4.5999999999999996</v>
      </c>
      <c r="L2205" s="166"/>
      <c r="M2205" s="171"/>
      <c r="T2205" s="172"/>
      <c r="AT2205" s="168" t="s">
        <v>184</v>
      </c>
      <c r="AU2205" s="168" t="s">
        <v>95</v>
      </c>
      <c r="AV2205" s="167" t="s">
        <v>95</v>
      </c>
      <c r="AW2205" s="167" t="s">
        <v>41</v>
      </c>
      <c r="AX2205" s="167" t="s">
        <v>85</v>
      </c>
      <c r="AY2205" s="168" t="s">
        <v>173</v>
      </c>
    </row>
    <row r="2206" spans="2:51" s="167" customFormat="1">
      <c r="B2206" s="166"/>
      <c r="D2206" s="161" t="s">
        <v>184</v>
      </c>
      <c r="E2206" s="168" t="s">
        <v>1</v>
      </c>
      <c r="F2206" s="169" t="s">
        <v>1361</v>
      </c>
      <c r="H2206" s="170">
        <v>-4.5</v>
      </c>
      <c r="L2206" s="166"/>
      <c r="M2206" s="171"/>
      <c r="T2206" s="172"/>
      <c r="AT2206" s="168" t="s">
        <v>184</v>
      </c>
      <c r="AU2206" s="168" t="s">
        <v>95</v>
      </c>
      <c r="AV2206" s="167" t="s">
        <v>95</v>
      </c>
      <c r="AW2206" s="167" t="s">
        <v>41</v>
      </c>
      <c r="AX2206" s="167" t="s">
        <v>85</v>
      </c>
      <c r="AY2206" s="168" t="s">
        <v>173</v>
      </c>
    </row>
    <row r="2207" spans="2:51" s="160" customFormat="1">
      <c r="B2207" s="159"/>
      <c r="D2207" s="161" t="s">
        <v>184</v>
      </c>
      <c r="E2207" s="162" t="s">
        <v>1</v>
      </c>
      <c r="F2207" s="163" t="s">
        <v>259</v>
      </c>
      <c r="H2207" s="162" t="s">
        <v>1</v>
      </c>
      <c r="L2207" s="159"/>
      <c r="M2207" s="164"/>
      <c r="T2207" s="165"/>
      <c r="AT2207" s="162" t="s">
        <v>184</v>
      </c>
      <c r="AU2207" s="162" t="s">
        <v>95</v>
      </c>
      <c r="AV2207" s="160" t="s">
        <v>93</v>
      </c>
      <c r="AW2207" s="160" t="s">
        <v>41</v>
      </c>
      <c r="AX2207" s="160" t="s">
        <v>85</v>
      </c>
      <c r="AY2207" s="162" t="s">
        <v>173</v>
      </c>
    </row>
    <row r="2208" spans="2:51" s="167" customFormat="1">
      <c r="B2208" s="166"/>
      <c r="D2208" s="161" t="s">
        <v>184</v>
      </c>
      <c r="E2208" s="168" t="s">
        <v>1</v>
      </c>
      <c r="F2208" s="169" t="s">
        <v>1376</v>
      </c>
      <c r="H2208" s="170">
        <v>31.6</v>
      </c>
      <c r="L2208" s="166"/>
      <c r="M2208" s="171"/>
      <c r="T2208" s="172"/>
      <c r="AT2208" s="168" t="s">
        <v>184</v>
      </c>
      <c r="AU2208" s="168" t="s">
        <v>95</v>
      </c>
      <c r="AV2208" s="167" t="s">
        <v>95</v>
      </c>
      <c r="AW2208" s="167" t="s">
        <v>41</v>
      </c>
      <c r="AX2208" s="167" t="s">
        <v>85</v>
      </c>
      <c r="AY2208" s="168" t="s">
        <v>173</v>
      </c>
    </row>
    <row r="2209" spans="2:51" s="167" customFormat="1">
      <c r="B2209" s="166"/>
      <c r="D2209" s="161" t="s">
        <v>184</v>
      </c>
      <c r="E2209" s="168" t="s">
        <v>1</v>
      </c>
      <c r="F2209" s="169" t="s">
        <v>1365</v>
      </c>
      <c r="H2209" s="170">
        <v>-3.5</v>
      </c>
      <c r="L2209" s="166"/>
      <c r="M2209" s="171"/>
      <c r="T2209" s="172"/>
      <c r="AT2209" s="168" t="s">
        <v>184</v>
      </c>
      <c r="AU2209" s="168" t="s">
        <v>95</v>
      </c>
      <c r="AV2209" s="167" t="s">
        <v>95</v>
      </c>
      <c r="AW2209" s="167" t="s">
        <v>41</v>
      </c>
      <c r="AX2209" s="167" t="s">
        <v>85</v>
      </c>
      <c r="AY2209" s="168" t="s">
        <v>173</v>
      </c>
    </row>
    <row r="2210" spans="2:51" s="167" customFormat="1">
      <c r="B2210" s="166"/>
      <c r="D2210" s="161" t="s">
        <v>184</v>
      </c>
      <c r="E2210" s="168" t="s">
        <v>1</v>
      </c>
      <c r="F2210" s="169" t="s">
        <v>1367</v>
      </c>
      <c r="H2210" s="170">
        <v>-0.17</v>
      </c>
      <c r="L2210" s="166"/>
      <c r="M2210" s="171"/>
      <c r="T2210" s="172"/>
      <c r="AT2210" s="168" t="s">
        <v>184</v>
      </c>
      <c r="AU2210" s="168" t="s">
        <v>95</v>
      </c>
      <c r="AV2210" s="167" t="s">
        <v>95</v>
      </c>
      <c r="AW2210" s="167" t="s">
        <v>41</v>
      </c>
      <c r="AX2210" s="167" t="s">
        <v>85</v>
      </c>
      <c r="AY2210" s="168" t="s">
        <v>173</v>
      </c>
    </row>
    <row r="2211" spans="2:51" s="160" customFormat="1">
      <c r="B2211" s="159"/>
      <c r="D2211" s="161" t="s">
        <v>184</v>
      </c>
      <c r="E2211" s="162" t="s">
        <v>1</v>
      </c>
      <c r="F2211" s="163" t="s">
        <v>1377</v>
      </c>
      <c r="H2211" s="162" t="s">
        <v>1</v>
      </c>
      <c r="L2211" s="159"/>
      <c r="M2211" s="164"/>
      <c r="T2211" s="165"/>
      <c r="AT2211" s="162" t="s">
        <v>184</v>
      </c>
      <c r="AU2211" s="162" t="s">
        <v>95</v>
      </c>
      <c r="AV2211" s="160" t="s">
        <v>93</v>
      </c>
      <c r="AW2211" s="160" t="s">
        <v>41</v>
      </c>
      <c r="AX2211" s="160" t="s">
        <v>85</v>
      </c>
      <c r="AY2211" s="162" t="s">
        <v>173</v>
      </c>
    </row>
    <row r="2212" spans="2:51" s="167" customFormat="1">
      <c r="B2212" s="166"/>
      <c r="D2212" s="161" t="s">
        <v>184</v>
      </c>
      <c r="E2212" s="168" t="s">
        <v>1</v>
      </c>
      <c r="F2212" s="169" t="s">
        <v>848</v>
      </c>
      <c r="H2212" s="170">
        <v>17.5</v>
      </c>
      <c r="L2212" s="166"/>
      <c r="M2212" s="171"/>
      <c r="T2212" s="172"/>
      <c r="AT2212" s="168" t="s">
        <v>184</v>
      </c>
      <c r="AU2212" s="168" t="s">
        <v>95</v>
      </c>
      <c r="AV2212" s="167" t="s">
        <v>95</v>
      </c>
      <c r="AW2212" s="167" t="s">
        <v>41</v>
      </c>
      <c r="AX2212" s="167" t="s">
        <v>85</v>
      </c>
      <c r="AY2212" s="168" t="s">
        <v>173</v>
      </c>
    </row>
    <row r="2213" spans="2:51" s="160" customFormat="1">
      <c r="B2213" s="159"/>
      <c r="D2213" s="161" t="s">
        <v>184</v>
      </c>
      <c r="E2213" s="162" t="s">
        <v>1</v>
      </c>
      <c r="F2213" s="163" t="s">
        <v>1378</v>
      </c>
      <c r="H2213" s="162" t="s">
        <v>1</v>
      </c>
      <c r="L2213" s="159"/>
      <c r="M2213" s="164"/>
      <c r="T2213" s="165"/>
      <c r="AT2213" s="162" t="s">
        <v>184</v>
      </c>
      <c r="AU2213" s="162" t="s">
        <v>95</v>
      </c>
      <c r="AV2213" s="160" t="s">
        <v>93</v>
      </c>
      <c r="AW2213" s="160" t="s">
        <v>41</v>
      </c>
      <c r="AX2213" s="160" t="s">
        <v>85</v>
      </c>
      <c r="AY2213" s="162" t="s">
        <v>173</v>
      </c>
    </row>
    <row r="2214" spans="2:51" s="160" customFormat="1">
      <c r="B2214" s="159"/>
      <c r="D2214" s="161" t="s">
        <v>184</v>
      </c>
      <c r="E2214" s="162" t="s">
        <v>1</v>
      </c>
      <c r="F2214" s="163" t="s">
        <v>1379</v>
      </c>
      <c r="H2214" s="162" t="s">
        <v>1</v>
      </c>
      <c r="L2214" s="159"/>
      <c r="M2214" s="164"/>
      <c r="T2214" s="165"/>
      <c r="AT2214" s="162" t="s">
        <v>184</v>
      </c>
      <c r="AU2214" s="162" t="s">
        <v>95</v>
      </c>
      <c r="AV2214" s="160" t="s">
        <v>93</v>
      </c>
      <c r="AW2214" s="160" t="s">
        <v>41</v>
      </c>
      <c r="AX2214" s="160" t="s">
        <v>85</v>
      </c>
      <c r="AY2214" s="162" t="s">
        <v>173</v>
      </c>
    </row>
    <row r="2215" spans="2:51" s="167" customFormat="1">
      <c r="B2215" s="166"/>
      <c r="D2215" s="161" t="s">
        <v>184</v>
      </c>
      <c r="E2215" s="168" t="s">
        <v>1</v>
      </c>
      <c r="F2215" s="169" t="s">
        <v>1380</v>
      </c>
      <c r="H2215" s="170">
        <v>2.2759999999999998</v>
      </c>
      <c r="L2215" s="166"/>
      <c r="M2215" s="171"/>
      <c r="T2215" s="172"/>
      <c r="AT2215" s="168" t="s">
        <v>184</v>
      </c>
      <c r="AU2215" s="168" t="s">
        <v>95</v>
      </c>
      <c r="AV2215" s="167" t="s">
        <v>95</v>
      </c>
      <c r="AW2215" s="167" t="s">
        <v>41</v>
      </c>
      <c r="AX2215" s="167" t="s">
        <v>85</v>
      </c>
      <c r="AY2215" s="168" t="s">
        <v>173</v>
      </c>
    </row>
    <row r="2216" spans="2:51" s="160" customFormat="1">
      <c r="B2216" s="159"/>
      <c r="D2216" s="161" t="s">
        <v>184</v>
      </c>
      <c r="E2216" s="162" t="s">
        <v>1</v>
      </c>
      <c r="F2216" s="163" t="s">
        <v>1381</v>
      </c>
      <c r="H2216" s="162" t="s">
        <v>1</v>
      </c>
      <c r="L2216" s="159"/>
      <c r="M2216" s="164"/>
      <c r="T2216" s="165"/>
      <c r="AT2216" s="162" t="s">
        <v>184</v>
      </c>
      <c r="AU2216" s="162" t="s">
        <v>95</v>
      </c>
      <c r="AV2216" s="160" t="s">
        <v>93</v>
      </c>
      <c r="AW2216" s="160" t="s">
        <v>41</v>
      </c>
      <c r="AX2216" s="160" t="s">
        <v>85</v>
      </c>
      <c r="AY2216" s="162" t="s">
        <v>173</v>
      </c>
    </row>
    <row r="2217" spans="2:51" s="167" customFormat="1">
      <c r="B2217" s="166"/>
      <c r="D2217" s="161" t="s">
        <v>184</v>
      </c>
      <c r="E2217" s="168" t="s">
        <v>1</v>
      </c>
      <c r="F2217" s="169" t="s">
        <v>1382</v>
      </c>
      <c r="H2217" s="170">
        <v>14.504</v>
      </c>
      <c r="L2217" s="166"/>
      <c r="M2217" s="171"/>
      <c r="T2217" s="172"/>
      <c r="AT2217" s="168" t="s">
        <v>184</v>
      </c>
      <c r="AU2217" s="168" t="s">
        <v>95</v>
      </c>
      <c r="AV2217" s="167" t="s">
        <v>95</v>
      </c>
      <c r="AW2217" s="167" t="s">
        <v>41</v>
      </c>
      <c r="AX2217" s="167" t="s">
        <v>85</v>
      </c>
      <c r="AY2217" s="168" t="s">
        <v>173</v>
      </c>
    </row>
    <row r="2218" spans="2:51" s="160" customFormat="1">
      <c r="B2218" s="159"/>
      <c r="D2218" s="161" t="s">
        <v>184</v>
      </c>
      <c r="E2218" s="162" t="s">
        <v>1</v>
      </c>
      <c r="F2218" s="163" t="s">
        <v>1383</v>
      </c>
      <c r="H2218" s="162" t="s">
        <v>1</v>
      </c>
      <c r="L2218" s="159"/>
      <c r="M2218" s="164"/>
      <c r="T2218" s="165"/>
      <c r="AT2218" s="162" t="s">
        <v>184</v>
      </c>
      <c r="AU2218" s="162" t="s">
        <v>95</v>
      </c>
      <c r="AV2218" s="160" t="s">
        <v>93</v>
      </c>
      <c r="AW2218" s="160" t="s">
        <v>41</v>
      </c>
      <c r="AX2218" s="160" t="s">
        <v>85</v>
      </c>
      <c r="AY2218" s="162" t="s">
        <v>173</v>
      </c>
    </row>
    <row r="2219" spans="2:51" s="167" customFormat="1">
      <c r="B2219" s="166"/>
      <c r="D2219" s="161" t="s">
        <v>184</v>
      </c>
      <c r="E2219" s="168" t="s">
        <v>1</v>
      </c>
      <c r="F2219" s="169" t="s">
        <v>1384</v>
      </c>
      <c r="H2219" s="170">
        <v>2.2400000000000002</v>
      </c>
      <c r="L2219" s="166"/>
      <c r="M2219" s="171"/>
      <c r="T2219" s="172"/>
      <c r="AT2219" s="168" t="s">
        <v>184</v>
      </c>
      <c r="AU2219" s="168" t="s">
        <v>95</v>
      </c>
      <c r="AV2219" s="167" t="s">
        <v>95</v>
      </c>
      <c r="AW2219" s="167" t="s">
        <v>41</v>
      </c>
      <c r="AX2219" s="167" t="s">
        <v>85</v>
      </c>
      <c r="AY2219" s="168" t="s">
        <v>173</v>
      </c>
    </row>
    <row r="2220" spans="2:51" s="160" customFormat="1">
      <c r="B2220" s="159"/>
      <c r="D2220" s="161" t="s">
        <v>184</v>
      </c>
      <c r="E2220" s="162" t="s">
        <v>1</v>
      </c>
      <c r="F2220" s="163" t="s">
        <v>1385</v>
      </c>
      <c r="H2220" s="162" t="s">
        <v>1</v>
      </c>
      <c r="L2220" s="159"/>
      <c r="M2220" s="164"/>
      <c r="T2220" s="165"/>
      <c r="AT2220" s="162" t="s">
        <v>184</v>
      </c>
      <c r="AU2220" s="162" t="s">
        <v>95</v>
      </c>
      <c r="AV2220" s="160" t="s">
        <v>93</v>
      </c>
      <c r="AW2220" s="160" t="s">
        <v>41</v>
      </c>
      <c r="AX2220" s="160" t="s">
        <v>85</v>
      </c>
      <c r="AY2220" s="162" t="s">
        <v>173</v>
      </c>
    </row>
    <row r="2221" spans="2:51" s="167" customFormat="1">
      <c r="B2221" s="166"/>
      <c r="D2221" s="161" t="s">
        <v>184</v>
      </c>
      <c r="E2221" s="168" t="s">
        <v>1</v>
      </c>
      <c r="F2221" s="169" t="s">
        <v>1386</v>
      </c>
      <c r="H2221" s="170">
        <v>5.508</v>
      </c>
      <c r="L2221" s="166"/>
      <c r="M2221" s="171"/>
      <c r="T2221" s="172"/>
      <c r="AT2221" s="168" t="s">
        <v>184</v>
      </c>
      <c r="AU2221" s="168" t="s">
        <v>95</v>
      </c>
      <c r="AV2221" s="167" t="s">
        <v>95</v>
      </c>
      <c r="AW2221" s="167" t="s">
        <v>41</v>
      </c>
      <c r="AX2221" s="167" t="s">
        <v>85</v>
      </c>
      <c r="AY2221" s="168" t="s">
        <v>173</v>
      </c>
    </row>
    <row r="2222" spans="2:51" s="160" customFormat="1">
      <c r="B2222" s="159"/>
      <c r="D2222" s="161" t="s">
        <v>184</v>
      </c>
      <c r="E2222" s="162" t="s">
        <v>1</v>
      </c>
      <c r="F2222" s="163" t="s">
        <v>1387</v>
      </c>
      <c r="H2222" s="162" t="s">
        <v>1</v>
      </c>
      <c r="L2222" s="159"/>
      <c r="M2222" s="164"/>
      <c r="T2222" s="165"/>
      <c r="AT2222" s="162" t="s">
        <v>184</v>
      </c>
      <c r="AU2222" s="162" t="s">
        <v>95</v>
      </c>
      <c r="AV2222" s="160" t="s">
        <v>93</v>
      </c>
      <c r="AW2222" s="160" t="s">
        <v>41</v>
      </c>
      <c r="AX2222" s="160" t="s">
        <v>85</v>
      </c>
      <c r="AY2222" s="162" t="s">
        <v>173</v>
      </c>
    </row>
    <row r="2223" spans="2:51" s="167" customFormat="1">
      <c r="B2223" s="166"/>
      <c r="D2223" s="161" t="s">
        <v>184</v>
      </c>
      <c r="E2223" s="168" t="s">
        <v>1</v>
      </c>
      <c r="F2223" s="169" t="s">
        <v>1388</v>
      </c>
      <c r="H2223" s="170">
        <v>0.83199999999999996</v>
      </c>
      <c r="L2223" s="166"/>
      <c r="M2223" s="171"/>
      <c r="T2223" s="172"/>
      <c r="AT2223" s="168" t="s">
        <v>184</v>
      </c>
      <c r="AU2223" s="168" t="s">
        <v>95</v>
      </c>
      <c r="AV2223" s="167" t="s">
        <v>95</v>
      </c>
      <c r="AW2223" s="167" t="s">
        <v>41</v>
      </c>
      <c r="AX2223" s="167" t="s">
        <v>85</v>
      </c>
      <c r="AY2223" s="168" t="s">
        <v>173</v>
      </c>
    </row>
    <row r="2224" spans="2:51" s="160" customFormat="1">
      <c r="B2224" s="159"/>
      <c r="D2224" s="161" t="s">
        <v>184</v>
      </c>
      <c r="E2224" s="162" t="s">
        <v>1</v>
      </c>
      <c r="F2224" s="163" t="s">
        <v>1389</v>
      </c>
      <c r="H2224" s="162" t="s">
        <v>1</v>
      </c>
      <c r="L2224" s="159"/>
      <c r="M2224" s="164"/>
      <c r="T2224" s="165"/>
      <c r="AT2224" s="162" t="s">
        <v>184</v>
      </c>
      <c r="AU2224" s="162" t="s">
        <v>95</v>
      </c>
      <c r="AV2224" s="160" t="s">
        <v>93</v>
      </c>
      <c r="AW2224" s="160" t="s">
        <v>41</v>
      </c>
      <c r="AX2224" s="160" t="s">
        <v>85</v>
      </c>
      <c r="AY2224" s="162" t="s">
        <v>173</v>
      </c>
    </row>
    <row r="2225" spans="2:65" s="167" customFormat="1">
      <c r="B2225" s="166"/>
      <c r="D2225" s="161" t="s">
        <v>184</v>
      </c>
      <c r="E2225" s="168" t="s">
        <v>1</v>
      </c>
      <c r="F2225" s="169" t="s">
        <v>1390</v>
      </c>
      <c r="H2225" s="170">
        <v>3.78</v>
      </c>
      <c r="L2225" s="166"/>
      <c r="M2225" s="171"/>
      <c r="T2225" s="172"/>
      <c r="AT2225" s="168" t="s">
        <v>184</v>
      </c>
      <c r="AU2225" s="168" t="s">
        <v>95</v>
      </c>
      <c r="AV2225" s="167" t="s">
        <v>95</v>
      </c>
      <c r="AW2225" s="167" t="s">
        <v>41</v>
      </c>
      <c r="AX2225" s="167" t="s">
        <v>85</v>
      </c>
      <c r="AY2225" s="168" t="s">
        <v>173</v>
      </c>
    </row>
    <row r="2226" spans="2:65" s="160" customFormat="1">
      <c r="B2226" s="159"/>
      <c r="D2226" s="161" t="s">
        <v>184</v>
      </c>
      <c r="E2226" s="162" t="s">
        <v>1</v>
      </c>
      <c r="F2226" s="163" t="s">
        <v>1391</v>
      </c>
      <c r="H2226" s="162" t="s">
        <v>1</v>
      </c>
      <c r="L2226" s="159"/>
      <c r="M2226" s="164"/>
      <c r="T2226" s="165"/>
      <c r="AT2226" s="162" t="s">
        <v>184</v>
      </c>
      <c r="AU2226" s="162" t="s">
        <v>95</v>
      </c>
      <c r="AV2226" s="160" t="s">
        <v>93</v>
      </c>
      <c r="AW2226" s="160" t="s">
        <v>41</v>
      </c>
      <c r="AX2226" s="160" t="s">
        <v>85</v>
      </c>
      <c r="AY2226" s="162" t="s">
        <v>173</v>
      </c>
    </row>
    <row r="2227" spans="2:65" s="167" customFormat="1">
      <c r="B2227" s="166"/>
      <c r="D2227" s="161" t="s">
        <v>184</v>
      </c>
      <c r="E2227" s="168" t="s">
        <v>1</v>
      </c>
      <c r="F2227" s="169" t="s">
        <v>1392</v>
      </c>
      <c r="H2227" s="170">
        <v>5.3760000000000003</v>
      </c>
      <c r="L2227" s="166"/>
      <c r="M2227" s="171"/>
      <c r="T2227" s="172"/>
      <c r="AT2227" s="168" t="s">
        <v>184</v>
      </c>
      <c r="AU2227" s="168" t="s">
        <v>95</v>
      </c>
      <c r="AV2227" s="167" t="s">
        <v>95</v>
      </c>
      <c r="AW2227" s="167" t="s">
        <v>41</v>
      </c>
      <c r="AX2227" s="167" t="s">
        <v>85</v>
      </c>
      <c r="AY2227" s="168" t="s">
        <v>173</v>
      </c>
    </row>
    <row r="2228" spans="2:65" s="160" customFormat="1">
      <c r="B2228" s="159"/>
      <c r="D2228" s="161" t="s">
        <v>184</v>
      </c>
      <c r="E2228" s="162" t="s">
        <v>1</v>
      </c>
      <c r="F2228" s="163" t="s">
        <v>1393</v>
      </c>
      <c r="H2228" s="162" t="s">
        <v>1</v>
      </c>
      <c r="L2228" s="159"/>
      <c r="M2228" s="164"/>
      <c r="T2228" s="165"/>
      <c r="AT2228" s="162" t="s">
        <v>184</v>
      </c>
      <c r="AU2228" s="162" t="s">
        <v>95</v>
      </c>
      <c r="AV2228" s="160" t="s">
        <v>93</v>
      </c>
      <c r="AW2228" s="160" t="s">
        <v>41</v>
      </c>
      <c r="AX2228" s="160" t="s">
        <v>85</v>
      </c>
      <c r="AY2228" s="162" t="s">
        <v>173</v>
      </c>
    </row>
    <row r="2229" spans="2:65" s="167" customFormat="1">
      <c r="B2229" s="166"/>
      <c r="D2229" s="161" t="s">
        <v>184</v>
      </c>
      <c r="E2229" s="168" t="s">
        <v>1</v>
      </c>
      <c r="F2229" s="169" t="s">
        <v>1394</v>
      </c>
      <c r="H2229" s="170">
        <v>1.9039999999999999</v>
      </c>
      <c r="L2229" s="166"/>
      <c r="M2229" s="171"/>
      <c r="T2229" s="172"/>
      <c r="AT2229" s="168" t="s">
        <v>184</v>
      </c>
      <c r="AU2229" s="168" t="s">
        <v>95</v>
      </c>
      <c r="AV2229" s="167" t="s">
        <v>95</v>
      </c>
      <c r="AW2229" s="167" t="s">
        <v>41</v>
      </c>
      <c r="AX2229" s="167" t="s">
        <v>85</v>
      </c>
      <c r="AY2229" s="168" t="s">
        <v>173</v>
      </c>
    </row>
    <row r="2230" spans="2:65" s="160" customFormat="1">
      <c r="B2230" s="159"/>
      <c r="D2230" s="161" t="s">
        <v>184</v>
      </c>
      <c r="E2230" s="162" t="s">
        <v>1</v>
      </c>
      <c r="F2230" s="163" t="s">
        <v>1395</v>
      </c>
      <c r="H2230" s="162" t="s">
        <v>1</v>
      </c>
      <c r="L2230" s="159"/>
      <c r="M2230" s="164"/>
      <c r="T2230" s="165"/>
      <c r="AT2230" s="162" t="s">
        <v>184</v>
      </c>
      <c r="AU2230" s="162" t="s">
        <v>95</v>
      </c>
      <c r="AV2230" s="160" t="s">
        <v>93</v>
      </c>
      <c r="AW2230" s="160" t="s">
        <v>41</v>
      </c>
      <c r="AX2230" s="160" t="s">
        <v>85</v>
      </c>
      <c r="AY2230" s="162" t="s">
        <v>173</v>
      </c>
    </row>
    <row r="2231" spans="2:65" s="167" customFormat="1">
      <c r="B2231" s="166"/>
      <c r="D2231" s="161" t="s">
        <v>184</v>
      </c>
      <c r="E2231" s="168" t="s">
        <v>1</v>
      </c>
      <c r="F2231" s="169" t="s">
        <v>1396</v>
      </c>
      <c r="H2231" s="170">
        <v>0.97199999999999998</v>
      </c>
      <c r="L2231" s="166"/>
      <c r="M2231" s="171"/>
      <c r="T2231" s="172"/>
      <c r="AT2231" s="168" t="s">
        <v>184</v>
      </c>
      <c r="AU2231" s="168" t="s">
        <v>95</v>
      </c>
      <c r="AV2231" s="167" t="s">
        <v>95</v>
      </c>
      <c r="AW2231" s="167" t="s">
        <v>41</v>
      </c>
      <c r="AX2231" s="167" t="s">
        <v>85</v>
      </c>
      <c r="AY2231" s="168" t="s">
        <v>173</v>
      </c>
    </row>
    <row r="2232" spans="2:65" s="160" customFormat="1">
      <c r="B2232" s="159"/>
      <c r="D2232" s="161" t="s">
        <v>184</v>
      </c>
      <c r="E2232" s="162" t="s">
        <v>1</v>
      </c>
      <c r="F2232" s="163" t="s">
        <v>1397</v>
      </c>
      <c r="H2232" s="162" t="s">
        <v>1</v>
      </c>
      <c r="L2232" s="159"/>
      <c r="M2232" s="164"/>
      <c r="T2232" s="165"/>
      <c r="AT2232" s="162" t="s">
        <v>184</v>
      </c>
      <c r="AU2232" s="162" t="s">
        <v>95</v>
      </c>
      <c r="AV2232" s="160" t="s">
        <v>93</v>
      </c>
      <c r="AW2232" s="160" t="s">
        <v>41</v>
      </c>
      <c r="AX2232" s="160" t="s">
        <v>85</v>
      </c>
      <c r="AY2232" s="162" t="s">
        <v>173</v>
      </c>
    </row>
    <row r="2233" spans="2:65" s="167" customFormat="1">
      <c r="B2233" s="166"/>
      <c r="D2233" s="161" t="s">
        <v>184</v>
      </c>
      <c r="E2233" s="168" t="s">
        <v>1</v>
      </c>
      <c r="F2233" s="169" t="s">
        <v>1398</v>
      </c>
      <c r="H2233" s="170">
        <v>1.1499999999999999</v>
      </c>
      <c r="L2233" s="166"/>
      <c r="M2233" s="171"/>
      <c r="T2233" s="172"/>
      <c r="AT2233" s="168" t="s">
        <v>184</v>
      </c>
      <c r="AU2233" s="168" t="s">
        <v>95</v>
      </c>
      <c r="AV2233" s="167" t="s">
        <v>95</v>
      </c>
      <c r="AW2233" s="167" t="s">
        <v>41</v>
      </c>
      <c r="AX2233" s="167" t="s">
        <v>85</v>
      </c>
      <c r="AY2233" s="168" t="s">
        <v>173</v>
      </c>
    </row>
    <row r="2234" spans="2:65" s="174" customFormat="1">
      <c r="B2234" s="173"/>
      <c r="D2234" s="161" t="s">
        <v>184</v>
      </c>
      <c r="E2234" s="175" t="s">
        <v>1</v>
      </c>
      <c r="F2234" s="176" t="s">
        <v>232</v>
      </c>
      <c r="H2234" s="177">
        <v>571.952</v>
      </c>
      <c r="L2234" s="173"/>
      <c r="M2234" s="178"/>
      <c r="T2234" s="179"/>
      <c r="AT2234" s="175" t="s">
        <v>184</v>
      </c>
      <c r="AU2234" s="175" t="s">
        <v>95</v>
      </c>
      <c r="AV2234" s="174" t="s">
        <v>180</v>
      </c>
      <c r="AW2234" s="174" t="s">
        <v>41</v>
      </c>
      <c r="AX2234" s="174" t="s">
        <v>93</v>
      </c>
      <c r="AY2234" s="175" t="s">
        <v>173</v>
      </c>
    </row>
    <row r="2235" spans="2:65" s="35" customFormat="1" ht="37.9" customHeight="1">
      <c r="B2235" s="34"/>
      <c r="C2235" s="144" t="s">
        <v>1408</v>
      </c>
      <c r="D2235" s="144" t="s">
        <v>175</v>
      </c>
      <c r="E2235" s="145" t="s">
        <v>1409</v>
      </c>
      <c r="F2235" s="146" t="s">
        <v>1410</v>
      </c>
      <c r="G2235" s="147" t="s">
        <v>270</v>
      </c>
      <c r="H2235" s="148">
        <v>571.952</v>
      </c>
      <c r="I2235" s="3"/>
      <c r="J2235" s="149">
        <f>ROUND(I2235*H2235,2)</f>
        <v>0</v>
      </c>
      <c r="K2235" s="146" t="s">
        <v>179</v>
      </c>
      <c r="L2235" s="34"/>
      <c r="M2235" s="150" t="s">
        <v>1</v>
      </c>
      <c r="N2235" s="151" t="s">
        <v>50</v>
      </c>
      <c r="P2235" s="152">
        <f>O2235*H2235</f>
        <v>0</v>
      </c>
      <c r="Q2235" s="152">
        <v>3.168E-2</v>
      </c>
      <c r="R2235" s="152">
        <f>Q2235*H2235</f>
        <v>18.119439360000001</v>
      </c>
      <c r="S2235" s="152">
        <v>0</v>
      </c>
      <c r="T2235" s="153">
        <f>S2235*H2235</f>
        <v>0</v>
      </c>
      <c r="AR2235" s="154" t="s">
        <v>180</v>
      </c>
      <c r="AT2235" s="154" t="s">
        <v>175</v>
      </c>
      <c r="AU2235" s="154" t="s">
        <v>95</v>
      </c>
      <c r="AY2235" s="20" t="s">
        <v>173</v>
      </c>
      <c r="BE2235" s="155">
        <f>IF(N2235="základní",J2235,0)</f>
        <v>0</v>
      </c>
      <c r="BF2235" s="155">
        <f>IF(N2235="snížená",J2235,0)</f>
        <v>0</v>
      </c>
      <c r="BG2235" s="155">
        <f>IF(N2235="zákl. přenesená",J2235,0)</f>
        <v>0</v>
      </c>
      <c r="BH2235" s="155">
        <f>IF(N2235="sníž. přenesená",J2235,0)</f>
        <v>0</v>
      </c>
      <c r="BI2235" s="155">
        <f>IF(N2235="nulová",J2235,0)</f>
        <v>0</v>
      </c>
      <c r="BJ2235" s="20" t="s">
        <v>93</v>
      </c>
      <c r="BK2235" s="155">
        <f>ROUND(I2235*H2235,2)</f>
        <v>0</v>
      </c>
      <c r="BL2235" s="20" t="s">
        <v>180</v>
      </c>
      <c r="BM2235" s="154" t="s">
        <v>1411</v>
      </c>
    </row>
    <row r="2236" spans="2:65" s="35" customFormat="1">
      <c r="B2236" s="34"/>
      <c r="D2236" s="156" t="s">
        <v>182</v>
      </c>
      <c r="F2236" s="157" t="s">
        <v>1412</v>
      </c>
      <c r="L2236" s="34"/>
      <c r="M2236" s="158"/>
      <c r="T2236" s="62"/>
      <c r="AT2236" s="20" t="s">
        <v>182</v>
      </c>
      <c r="AU2236" s="20" t="s">
        <v>95</v>
      </c>
    </row>
    <row r="2237" spans="2:65" s="160" customFormat="1">
      <c r="B2237" s="159"/>
      <c r="D2237" s="161" t="s">
        <v>184</v>
      </c>
      <c r="E2237" s="162" t="s">
        <v>1</v>
      </c>
      <c r="F2237" s="163" t="s">
        <v>249</v>
      </c>
      <c r="H2237" s="162" t="s">
        <v>1</v>
      </c>
      <c r="L2237" s="159"/>
      <c r="M2237" s="164"/>
      <c r="T2237" s="165"/>
      <c r="AT2237" s="162" t="s">
        <v>184</v>
      </c>
      <c r="AU2237" s="162" t="s">
        <v>95</v>
      </c>
      <c r="AV2237" s="160" t="s">
        <v>93</v>
      </c>
      <c r="AW2237" s="160" t="s">
        <v>41</v>
      </c>
      <c r="AX2237" s="160" t="s">
        <v>85</v>
      </c>
      <c r="AY2237" s="162" t="s">
        <v>173</v>
      </c>
    </row>
    <row r="2238" spans="2:65" s="167" customFormat="1">
      <c r="B2238" s="166"/>
      <c r="D2238" s="161" t="s">
        <v>184</v>
      </c>
      <c r="E2238" s="168" t="s">
        <v>1</v>
      </c>
      <c r="F2238" s="169" t="s">
        <v>1355</v>
      </c>
      <c r="H2238" s="170">
        <v>78.665999999999997</v>
      </c>
      <c r="L2238" s="166"/>
      <c r="M2238" s="171"/>
      <c r="T2238" s="172"/>
      <c r="AT2238" s="168" t="s">
        <v>184</v>
      </c>
      <c r="AU2238" s="168" t="s">
        <v>95</v>
      </c>
      <c r="AV2238" s="167" t="s">
        <v>95</v>
      </c>
      <c r="AW2238" s="167" t="s">
        <v>41</v>
      </c>
      <c r="AX2238" s="167" t="s">
        <v>85</v>
      </c>
      <c r="AY2238" s="168" t="s">
        <v>173</v>
      </c>
    </row>
    <row r="2239" spans="2:65" s="167" customFormat="1">
      <c r="B2239" s="166"/>
      <c r="D2239" s="161" t="s">
        <v>184</v>
      </c>
      <c r="E2239" s="168" t="s">
        <v>1</v>
      </c>
      <c r="F2239" s="169" t="s">
        <v>1356</v>
      </c>
      <c r="H2239" s="170">
        <v>13.965</v>
      </c>
      <c r="L2239" s="166"/>
      <c r="M2239" s="171"/>
      <c r="T2239" s="172"/>
      <c r="AT2239" s="168" t="s">
        <v>184</v>
      </c>
      <c r="AU2239" s="168" t="s">
        <v>95</v>
      </c>
      <c r="AV2239" s="167" t="s">
        <v>95</v>
      </c>
      <c r="AW2239" s="167" t="s">
        <v>41</v>
      </c>
      <c r="AX2239" s="167" t="s">
        <v>85</v>
      </c>
      <c r="AY2239" s="168" t="s">
        <v>173</v>
      </c>
    </row>
    <row r="2240" spans="2:65" s="167" customFormat="1">
      <c r="B2240" s="166"/>
      <c r="D2240" s="161" t="s">
        <v>184</v>
      </c>
      <c r="E2240" s="168" t="s">
        <v>1</v>
      </c>
      <c r="F2240" s="169" t="s">
        <v>1357</v>
      </c>
      <c r="H2240" s="170">
        <v>89.596999999999994</v>
      </c>
      <c r="L2240" s="166"/>
      <c r="M2240" s="171"/>
      <c r="T2240" s="172"/>
      <c r="AT2240" s="168" t="s">
        <v>184</v>
      </c>
      <c r="AU2240" s="168" t="s">
        <v>95</v>
      </c>
      <c r="AV2240" s="167" t="s">
        <v>95</v>
      </c>
      <c r="AW2240" s="167" t="s">
        <v>41</v>
      </c>
      <c r="AX2240" s="167" t="s">
        <v>85</v>
      </c>
      <c r="AY2240" s="168" t="s">
        <v>173</v>
      </c>
    </row>
    <row r="2241" spans="2:51" s="167" customFormat="1">
      <c r="B2241" s="166"/>
      <c r="D2241" s="161" t="s">
        <v>184</v>
      </c>
      <c r="E2241" s="168" t="s">
        <v>1</v>
      </c>
      <c r="F2241" s="169" t="s">
        <v>1358</v>
      </c>
      <c r="H2241" s="170">
        <v>13.670999999999999</v>
      </c>
      <c r="L2241" s="166"/>
      <c r="M2241" s="171"/>
      <c r="T2241" s="172"/>
      <c r="AT2241" s="168" t="s">
        <v>184</v>
      </c>
      <c r="AU2241" s="168" t="s">
        <v>95</v>
      </c>
      <c r="AV2241" s="167" t="s">
        <v>95</v>
      </c>
      <c r="AW2241" s="167" t="s">
        <v>41</v>
      </c>
      <c r="AX2241" s="167" t="s">
        <v>85</v>
      </c>
      <c r="AY2241" s="168" t="s">
        <v>173</v>
      </c>
    </row>
    <row r="2242" spans="2:51" s="167" customFormat="1">
      <c r="B2242" s="166"/>
      <c r="D2242" s="161" t="s">
        <v>184</v>
      </c>
      <c r="E2242" s="168" t="s">
        <v>1</v>
      </c>
      <c r="F2242" s="169" t="s">
        <v>1359</v>
      </c>
      <c r="H2242" s="170">
        <v>26.809000000000001</v>
      </c>
      <c r="L2242" s="166"/>
      <c r="M2242" s="171"/>
      <c r="T2242" s="172"/>
      <c r="AT2242" s="168" t="s">
        <v>184</v>
      </c>
      <c r="AU2242" s="168" t="s">
        <v>95</v>
      </c>
      <c r="AV2242" s="167" t="s">
        <v>95</v>
      </c>
      <c r="AW2242" s="167" t="s">
        <v>41</v>
      </c>
      <c r="AX2242" s="167" t="s">
        <v>85</v>
      </c>
      <c r="AY2242" s="168" t="s">
        <v>173</v>
      </c>
    </row>
    <row r="2243" spans="2:51" s="167" customFormat="1">
      <c r="B2243" s="166"/>
      <c r="D2243" s="161" t="s">
        <v>184</v>
      </c>
      <c r="E2243" s="168" t="s">
        <v>1</v>
      </c>
      <c r="F2243" s="169" t="s">
        <v>1360</v>
      </c>
      <c r="H2243" s="170">
        <v>-12.25</v>
      </c>
      <c r="L2243" s="166"/>
      <c r="M2243" s="171"/>
      <c r="T2243" s="172"/>
      <c r="AT2243" s="168" t="s">
        <v>184</v>
      </c>
      <c r="AU2243" s="168" t="s">
        <v>95</v>
      </c>
      <c r="AV2243" s="167" t="s">
        <v>95</v>
      </c>
      <c r="AW2243" s="167" t="s">
        <v>41</v>
      </c>
      <c r="AX2243" s="167" t="s">
        <v>85</v>
      </c>
      <c r="AY2243" s="168" t="s">
        <v>173</v>
      </c>
    </row>
    <row r="2244" spans="2:51" s="167" customFormat="1">
      <c r="B2244" s="166"/>
      <c r="D2244" s="161" t="s">
        <v>184</v>
      </c>
      <c r="E2244" s="168" t="s">
        <v>1</v>
      </c>
      <c r="F2244" s="169" t="s">
        <v>1361</v>
      </c>
      <c r="H2244" s="170">
        <v>-4.5</v>
      </c>
      <c r="L2244" s="166"/>
      <c r="M2244" s="171"/>
      <c r="T2244" s="172"/>
      <c r="AT2244" s="168" t="s">
        <v>184</v>
      </c>
      <c r="AU2244" s="168" t="s">
        <v>95</v>
      </c>
      <c r="AV2244" s="167" t="s">
        <v>95</v>
      </c>
      <c r="AW2244" s="167" t="s">
        <v>41</v>
      </c>
      <c r="AX2244" s="167" t="s">
        <v>85</v>
      </c>
      <c r="AY2244" s="168" t="s">
        <v>173</v>
      </c>
    </row>
    <row r="2245" spans="2:51" s="167" customFormat="1">
      <c r="B2245" s="166"/>
      <c r="D2245" s="161" t="s">
        <v>184</v>
      </c>
      <c r="E2245" s="168" t="s">
        <v>1</v>
      </c>
      <c r="F2245" s="169" t="s">
        <v>1362</v>
      </c>
      <c r="H2245" s="170">
        <v>-9.6</v>
      </c>
      <c r="L2245" s="166"/>
      <c r="M2245" s="171"/>
      <c r="T2245" s="172"/>
      <c r="AT2245" s="168" t="s">
        <v>184</v>
      </c>
      <c r="AU2245" s="168" t="s">
        <v>95</v>
      </c>
      <c r="AV2245" s="167" t="s">
        <v>95</v>
      </c>
      <c r="AW2245" s="167" t="s">
        <v>41</v>
      </c>
      <c r="AX2245" s="167" t="s">
        <v>85</v>
      </c>
      <c r="AY2245" s="168" t="s">
        <v>173</v>
      </c>
    </row>
    <row r="2246" spans="2:51" s="160" customFormat="1">
      <c r="B2246" s="159"/>
      <c r="D2246" s="161" t="s">
        <v>184</v>
      </c>
      <c r="E2246" s="162" t="s">
        <v>1</v>
      </c>
      <c r="F2246" s="163" t="s">
        <v>255</v>
      </c>
      <c r="H2246" s="162" t="s">
        <v>1</v>
      </c>
      <c r="L2246" s="159"/>
      <c r="M2246" s="164"/>
      <c r="T2246" s="165"/>
      <c r="AT2246" s="162" t="s">
        <v>184</v>
      </c>
      <c r="AU2246" s="162" t="s">
        <v>95</v>
      </c>
      <c r="AV2246" s="160" t="s">
        <v>93</v>
      </c>
      <c r="AW2246" s="160" t="s">
        <v>41</v>
      </c>
      <c r="AX2246" s="160" t="s">
        <v>85</v>
      </c>
      <c r="AY2246" s="162" t="s">
        <v>173</v>
      </c>
    </row>
    <row r="2247" spans="2:51" s="167" customFormat="1">
      <c r="B2247" s="166"/>
      <c r="D2247" s="161" t="s">
        <v>184</v>
      </c>
      <c r="E2247" s="168" t="s">
        <v>1</v>
      </c>
      <c r="F2247" s="169" t="s">
        <v>1363</v>
      </c>
      <c r="H2247" s="170">
        <v>49.5</v>
      </c>
      <c r="L2247" s="166"/>
      <c r="M2247" s="171"/>
      <c r="T2247" s="172"/>
      <c r="AT2247" s="168" t="s">
        <v>184</v>
      </c>
      <c r="AU2247" s="168" t="s">
        <v>95</v>
      </c>
      <c r="AV2247" s="167" t="s">
        <v>95</v>
      </c>
      <c r="AW2247" s="167" t="s">
        <v>41</v>
      </c>
      <c r="AX2247" s="167" t="s">
        <v>85</v>
      </c>
      <c r="AY2247" s="168" t="s">
        <v>173</v>
      </c>
    </row>
    <row r="2248" spans="2:51" s="167" customFormat="1">
      <c r="B2248" s="166"/>
      <c r="D2248" s="161" t="s">
        <v>184</v>
      </c>
      <c r="E2248" s="168" t="s">
        <v>1</v>
      </c>
      <c r="F2248" s="169" t="s">
        <v>1364</v>
      </c>
      <c r="H2248" s="170">
        <v>8.5879999999999992</v>
      </c>
      <c r="L2248" s="166"/>
      <c r="M2248" s="171"/>
      <c r="T2248" s="172"/>
      <c r="AT2248" s="168" t="s">
        <v>184</v>
      </c>
      <c r="AU2248" s="168" t="s">
        <v>95</v>
      </c>
      <c r="AV2248" s="167" t="s">
        <v>95</v>
      </c>
      <c r="AW2248" s="167" t="s">
        <v>41</v>
      </c>
      <c r="AX2248" s="167" t="s">
        <v>85</v>
      </c>
      <c r="AY2248" s="168" t="s">
        <v>173</v>
      </c>
    </row>
    <row r="2249" spans="2:51" s="167" customFormat="1">
      <c r="B2249" s="166"/>
      <c r="D2249" s="161" t="s">
        <v>184</v>
      </c>
      <c r="E2249" s="168" t="s">
        <v>1</v>
      </c>
      <c r="F2249" s="169" t="s">
        <v>1365</v>
      </c>
      <c r="H2249" s="170">
        <v>-3.5</v>
      </c>
      <c r="L2249" s="166"/>
      <c r="M2249" s="171"/>
      <c r="T2249" s="172"/>
      <c r="AT2249" s="168" t="s">
        <v>184</v>
      </c>
      <c r="AU2249" s="168" t="s">
        <v>95</v>
      </c>
      <c r="AV2249" s="167" t="s">
        <v>95</v>
      </c>
      <c r="AW2249" s="167" t="s">
        <v>41</v>
      </c>
      <c r="AX2249" s="167" t="s">
        <v>85</v>
      </c>
      <c r="AY2249" s="168" t="s">
        <v>173</v>
      </c>
    </row>
    <row r="2250" spans="2:51" s="167" customFormat="1">
      <c r="B2250" s="166"/>
      <c r="D2250" s="161" t="s">
        <v>184</v>
      </c>
      <c r="E2250" s="168" t="s">
        <v>1</v>
      </c>
      <c r="F2250" s="169" t="s">
        <v>1366</v>
      </c>
      <c r="H2250" s="170">
        <v>-2.6</v>
      </c>
      <c r="L2250" s="166"/>
      <c r="M2250" s="171"/>
      <c r="T2250" s="172"/>
      <c r="AT2250" s="168" t="s">
        <v>184</v>
      </c>
      <c r="AU2250" s="168" t="s">
        <v>95</v>
      </c>
      <c r="AV2250" s="167" t="s">
        <v>95</v>
      </c>
      <c r="AW2250" s="167" t="s">
        <v>41</v>
      </c>
      <c r="AX2250" s="167" t="s">
        <v>85</v>
      </c>
      <c r="AY2250" s="168" t="s">
        <v>173</v>
      </c>
    </row>
    <row r="2251" spans="2:51" s="167" customFormat="1">
      <c r="B2251" s="166"/>
      <c r="D2251" s="161" t="s">
        <v>184</v>
      </c>
      <c r="E2251" s="168" t="s">
        <v>1</v>
      </c>
      <c r="F2251" s="169" t="s">
        <v>1367</v>
      </c>
      <c r="H2251" s="170">
        <v>-0.17</v>
      </c>
      <c r="L2251" s="166"/>
      <c r="M2251" s="171"/>
      <c r="T2251" s="172"/>
      <c r="AT2251" s="168" t="s">
        <v>184</v>
      </c>
      <c r="AU2251" s="168" t="s">
        <v>95</v>
      </c>
      <c r="AV2251" s="167" t="s">
        <v>95</v>
      </c>
      <c r="AW2251" s="167" t="s">
        <v>41</v>
      </c>
      <c r="AX2251" s="167" t="s">
        <v>85</v>
      </c>
      <c r="AY2251" s="168" t="s">
        <v>173</v>
      </c>
    </row>
    <row r="2252" spans="2:51" s="160" customFormat="1">
      <c r="B2252" s="159"/>
      <c r="D2252" s="161" t="s">
        <v>184</v>
      </c>
      <c r="E2252" s="162" t="s">
        <v>1</v>
      </c>
      <c r="F2252" s="163" t="s">
        <v>1368</v>
      </c>
      <c r="H2252" s="162" t="s">
        <v>1</v>
      </c>
      <c r="L2252" s="159"/>
      <c r="M2252" s="164"/>
      <c r="T2252" s="165"/>
      <c r="AT2252" s="162" t="s">
        <v>184</v>
      </c>
      <c r="AU2252" s="162" t="s">
        <v>95</v>
      </c>
      <c r="AV2252" s="160" t="s">
        <v>93</v>
      </c>
      <c r="AW2252" s="160" t="s">
        <v>41</v>
      </c>
      <c r="AX2252" s="160" t="s">
        <v>85</v>
      </c>
      <c r="AY2252" s="162" t="s">
        <v>173</v>
      </c>
    </row>
    <row r="2253" spans="2:51" s="167" customFormat="1">
      <c r="B2253" s="166"/>
      <c r="D2253" s="161" t="s">
        <v>184</v>
      </c>
      <c r="E2253" s="168" t="s">
        <v>1</v>
      </c>
      <c r="F2253" s="169" t="s">
        <v>848</v>
      </c>
      <c r="H2253" s="170">
        <v>17.5</v>
      </c>
      <c r="L2253" s="166"/>
      <c r="M2253" s="171"/>
      <c r="T2253" s="172"/>
      <c r="AT2253" s="168" t="s">
        <v>184</v>
      </c>
      <c r="AU2253" s="168" t="s">
        <v>95</v>
      </c>
      <c r="AV2253" s="167" t="s">
        <v>95</v>
      </c>
      <c r="AW2253" s="167" t="s">
        <v>41</v>
      </c>
      <c r="AX2253" s="167" t="s">
        <v>85</v>
      </c>
      <c r="AY2253" s="168" t="s">
        <v>173</v>
      </c>
    </row>
    <row r="2254" spans="2:51" s="160" customFormat="1">
      <c r="B2254" s="159"/>
      <c r="D2254" s="161" t="s">
        <v>184</v>
      </c>
      <c r="E2254" s="162" t="s">
        <v>1</v>
      </c>
      <c r="F2254" s="163" t="s">
        <v>1346</v>
      </c>
      <c r="H2254" s="162" t="s">
        <v>1</v>
      </c>
      <c r="L2254" s="159"/>
      <c r="M2254" s="164"/>
      <c r="T2254" s="165"/>
      <c r="AT2254" s="162" t="s">
        <v>184</v>
      </c>
      <c r="AU2254" s="162" t="s">
        <v>95</v>
      </c>
      <c r="AV2254" s="160" t="s">
        <v>93</v>
      </c>
      <c r="AW2254" s="160" t="s">
        <v>41</v>
      </c>
      <c r="AX2254" s="160" t="s">
        <v>85</v>
      </c>
      <c r="AY2254" s="162" t="s">
        <v>173</v>
      </c>
    </row>
    <row r="2255" spans="2:51" s="167" customFormat="1">
      <c r="B2255" s="166"/>
      <c r="D2255" s="161" t="s">
        <v>184</v>
      </c>
      <c r="E2255" s="168" t="s">
        <v>1</v>
      </c>
      <c r="F2255" s="169" t="s">
        <v>1369</v>
      </c>
      <c r="H2255" s="170">
        <v>27.338000000000001</v>
      </c>
      <c r="L2255" s="166"/>
      <c r="M2255" s="171"/>
      <c r="T2255" s="172"/>
      <c r="AT2255" s="168" t="s">
        <v>184</v>
      </c>
      <c r="AU2255" s="168" t="s">
        <v>95</v>
      </c>
      <c r="AV2255" s="167" t="s">
        <v>95</v>
      </c>
      <c r="AW2255" s="167" t="s">
        <v>41</v>
      </c>
      <c r="AX2255" s="167" t="s">
        <v>85</v>
      </c>
      <c r="AY2255" s="168" t="s">
        <v>173</v>
      </c>
    </row>
    <row r="2256" spans="2:51" s="167" customFormat="1">
      <c r="B2256" s="166"/>
      <c r="D2256" s="161" t="s">
        <v>184</v>
      </c>
      <c r="E2256" s="168" t="s">
        <v>1</v>
      </c>
      <c r="F2256" s="169" t="s">
        <v>848</v>
      </c>
      <c r="H2256" s="170">
        <v>17.5</v>
      </c>
      <c r="L2256" s="166"/>
      <c r="M2256" s="171"/>
      <c r="T2256" s="172"/>
      <c r="AT2256" s="168" t="s">
        <v>184</v>
      </c>
      <c r="AU2256" s="168" t="s">
        <v>95</v>
      </c>
      <c r="AV2256" s="167" t="s">
        <v>95</v>
      </c>
      <c r="AW2256" s="167" t="s">
        <v>41</v>
      </c>
      <c r="AX2256" s="167" t="s">
        <v>85</v>
      </c>
      <c r="AY2256" s="168" t="s">
        <v>173</v>
      </c>
    </row>
    <row r="2257" spans="2:51" s="167" customFormat="1">
      <c r="B2257" s="166"/>
      <c r="D2257" s="161" t="s">
        <v>184</v>
      </c>
      <c r="E2257" s="168" t="s">
        <v>1</v>
      </c>
      <c r="F2257" s="169" t="s">
        <v>1370</v>
      </c>
      <c r="H2257" s="170">
        <v>60.414999999999999</v>
      </c>
      <c r="L2257" s="166"/>
      <c r="M2257" s="171"/>
      <c r="T2257" s="172"/>
      <c r="AT2257" s="168" t="s">
        <v>184</v>
      </c>
      <c r="AU2257" s="168" t="s">
        <v>95</v>
      </c>
      <c r="AV2257" s="167" t="s">
        <v>95</v>
      </c>
      <c r="AW2257" s="167" t="s">
        <v>41</v>
      </c>
      <c r="AX2257" s="167" t="s">
        <v>85</v>
      </c>
      <c r="AY2257" s="168" t="s">
        <v>173</v>
      </c>
    </row>
    <row r="2258" spans="2:51" s="167" customFormat="1">
      <c r="B2258" s="166"/>
      <c r="D2258" s="161" t="s">
        <v>184</v>
      </c>
      <c r="E2258" s="168" t="s">
        <v>1</v>
      </c>
      <c r="F2258" s="169" t="s">
        <v>1371</v>
      </c>
      <c r="H2258" s="170">
        <v>13.598000000000001</v>
      </c>
      <c r="L2258" s="166"/>
      <c r="M2258" s="171"/>
      <c r="T2258" s="172"/>
      <c r="AT2258" s="168" t="s">
        <v>184</v>
      </c>
      <c r="AU2258" s="168" t="s">
        <v>95</v>
      </c>
      <c r="AV2258" s="167" t="s">
        <v>95</v>
      </c>
      <c r="AW2258" s="167" t="s">
        <v>41</v>
      </c>
      <c r="AX2258" s="167" t="s">
        <v>85</v>
      </c>
      <c r="AY2258" s="168" t="s">
        <v>173</v>
      </c>
    </row>
    <row r="2259" spans="2:51" s="167" customFormat="1">
      <c r="B2259" s="166"/>
      <c r="D2259" s="161" t="s">
        <v>184</v>
      </c>
      <c r="E2259" s="168" t="s">
        <v>1</v>
      </c>
      <c r="F2259" s="169" t="s">
        <v>1357</v>
      </c>
      <c r="H2259" s="170">
        <v>89.596999999999994</v>
      </c>
      <c r="L2259" s="166"/>
      <c r="M2259" s="171"/>
      <c r="T2259" s="172"/>
      <c r="AT2259" s="168" t="s">
        <v>184</v>
      </c>
      <c r="AU2259" s="168" t="s">
        <v>95</v>
      </c>
      <c r="AV2259" s="167" t="s">
        <v>95</v>
      </c>
      <c r="AW2259" s="167" t="s">
        <v>41</v>
      </c>
      <c r="AX2259" s="167" t="s">
        <v>85</v>
      </c>
      <c r="AY2259" s="168" t="s">
        <v>173</v>
      </c>
    </row>
    <row r="2260" spans="2:51" s="167" customFormat="1">
      <c r="B2260" s="166"/>
      <c r="D2260" s="161" t="s">
        <v>184</v>
      </c>
      <c r="E2260" s="168" t="s">
        <v>1</v>
      </c>
      <c r="F2260" s="169" t="s">
        <v>1371</v>
      </c>
      <c r="H2260" s="170">
        <v>13.598000000000001</v>
      </c>
      <c r="L2260" s="166"/>
      <c r="M2260" s="171"/>
      <c r="T2260" s="172"/>
      <c r="AT2260" s="168" t="s">
        <v>184</v>
      </c>
      <c r="AU2260" s="168" t="s">
        <v>95</v>
      </c>
      <c r="AV2260" s="167" t="s">
        <v>95</v>
      </c>
      <c r="AW2260" s="167" t="s">
        <v>41</v>
      </c>
      <c r="AX2260" s="167" t="s">
        <v>85</v>
      </c>
      <c r="AY2260" s="168" t="s">
        <v>173</v>
      </c>
    </row>
    <row r="2261" spans="2:51" s="167" customFormat="1">
      <c r="B2261" s="166"/>
      <c r="D2261" s="161" t="s">
        <v>184</v>
      </c>
      <c r="E2261" s="168" t="s">
        <v>1</v>
      </c>
      <c r="F2261" s="169" t="s">
        <v>1372</v>
      </c>
      <c r="H2261" s="170">
        <v>30.207999999999998</v>
      </c>
      <c r="L2261" s="166"/>
      <c r="M2261" s="171"/>
      <c r="T2261" s="172"/>
      <c r="AT2261" s="168" t="s">
        <v>184</v>
      </c>
      <c r="AU2261" s="168" t="s">
        <v>95</v>
      </c>
      <c r="AV2261" s="167" t="s">
        <v>95</v>
      </c>
      <c r="AW2261" s="167" t="s">
        <v>41</v>
      </c>
      <c r="AX2261" s="167" t="s">
        <v>85</v>
      </c>
      <c r="AY2261" s="168" t="s">
        <v>173</v>
      </c>
    </row>
    <row r="2262" spans="2:51" s="167" customFormat="1">
      <c r="B2262" s="166"/>
      <c r="D2262" s="161" t="s">
        <v>184</v>
      </c>
      <c r="E2262" s="168" t="s">
        <v>1</v>
      </c>
      <c r="F2262" s="169" t="s">
        <v>1373</v>
      </c>
      <c r="H2262" s="170">
        <v>-5.25</v>
      </c>
      <c r="L2262" s="166"/>
      <c r="M2262" s="171"/>
      <c r="T2262" s="172"/>
      <c r="AT2262" s="168" t="s">
        <v>184</v>
      </c>
      <c r="AU2262" s="168" t="s">
        <v>95</v>
      </c>
      <c r="AV2262" s="167" t="s">
        <v>95</v>
      </c>
      <c r="AW2262" s="167" t="s">
        <v>41</v>
      </c>
      <c r="AX2262" s="167" t="s">
        <v>85</v>
      </c>
      <c r="AY2262" s="168" t="s">
        <v>173</v>
      </c>
    </row>
    <row r="2263" spans="2:51" s="167" customFormat="1">
      <c r="B2263" s="166"/>
      <c r="D2263" s="161" t="s">
        <v>184</v>
      </c>
      <c r="E2263" s="168" t="s">
        <v>1</v>
      </c>
      <c r="F2263" s="169" t="s">
        <v>1374</v>
      </c>
      <c r="H2263" s="170">
        <v>-1.6</v>
      </c>
      <c r="L2263" s="166"/>
      <c r="M2263" s="171"/>
      <c r="T2263" s="172"/>
      <c r="AT2263" s="168" t="s">
        <v>184</v>
      </c>
      <c r="AU2263" s="168" t="s">
        <v>95</v>
      </c>
      <c r="AV2263" s="167" t="s">
        <v>95</v>
      </c>
      <c r="AW2263" s="167" t="s">
        <v>41</v>
      </c>
      <c r="AX2263" s="167" t="s">
        <v>85</v>
      </c>
      <c r="AY2263" s="168" t="s">
        <v>173</v>
      </c>
    </row>
    <row r="2264" spans="2:51" s="167" customFormat="1">
      <c r="B2264" s="166"/>
      <c r="D2264" s="161" t="s">
        <v>184</v>
      </c>
      <c r="E2264" s="168" t="s">
        <v>1</v>
      </c>
      <c r="F2264" s="169" t="s">
        <v>1375</v>
      </c>
      <c r="H2264" s="170">
        <v>-14</v>
      </c>
      <c r="L2264" s="166"/>
      <c r="M2264" s="171"/>
      <c r="T2264" s="172"/>
      <c r="AT2264" s="168" t="s">
        <v>184</v>
      </c>
      <c r="AU2264" s="168" t="s">
        <v>95</v>
      </c>
      <c r="AV2264" s="167" t="s">
        <v>95</v>
      </c>
      <c r="AW2264" s="167" t="s">
        <v>41</v>
      </c>
      <c r="AX2264" s="167" t="s">
        <v>85</v>
      </c>
      <c r="AY2264" s="168" t="s">
        <v>173</v>
      </c>
    </row>
    <row r="2265" spans="2:51" s="167" customFormat="1">
      <c r="B2265" s="166"/>
      <c r="D2265" s="161" t="s">
        <v>184</v>
      </c>
      <c r="E2265" s="168" t="s">
        <v>1</v>
      </c>
      <c r="F2265" s="169" t="s">
        <v>1031</v>
      </c>
      <c r="H2265" s="170">
        <v>-4.5999999999999996</v>
      </c>
      <c r="L2265" s="166"/>
      <c r="M2265" s="171"/>
      <c r="T2265" s="172"/>
      <c r="AT2265" s="168" t="s">
        <v>184</v>
      </c>
      <c r="AU2265" s="168" t="s">
        <v>95</v>
      </c>
      <c r="AV2265" s="167" t="s">
        <v>95</v>
      </c>
      <c r="AW2265" s="167" t="s">
        <v>41</v>
      </c>
      <c r="AX2265" s="167" t="s">
        <v>85</v>
      </c>
      <c r="AY2265" s="168" t="s">
        <v>173</v>
      </c>
    </row>
    <row r="2266" spans="2:51" s="167" customFormat="1">
      <c r="B2266" s="166"/>
      <c r="D2266" s="161" t="s">
        <v>184</v>
      </c>
      <c r="E2266" s="168" t="s">
        <v>1</v>
      </c>
      <c r="F2266" s="169" t="s">
        <v>1361</v>
      </c>
      <c r="H2266" s="170">
        <v>-4.5</v>
      </c>
      <c r="L2266" s="166"/>
      <c r="M2266" s="171"/>
      <c r="T2266" s="172"/>
      <c r="AT2266" s="168" t="s">
        <v>184</v>
      </c>
      <c r="AU2266" s="168" t="s">
        <v>95</v>
      </c>
      <c r="AV2266" s="167" t="s">
        <v>95</v>
      </c>
      <c r="AW2266" s="167" t="s">
        <v>41</v>
      </c>
      <c r="AX2266" s="167" t="s">
        <v>85</v>
      </c>
      <c r="AY2266" s="168" t="s">
        <v>173</v>
      </c>
    </row>
    <row r="2267" spans="2:51" s="160" customFormat="1">
      <c r="B2267" s="159"/>
      <c r="D2267" s="161" t="s">
        <v>184</v>
      </c>
      <c r="E2267" s="162" t="s">
        <v>1</v>
      </c>
      <c r="F2267" s="163" t="s">
        <v>259</v>
      </c>
      <c r="H2267" s="162" t="s">
        <v>1</v>
      </c>
      <c r="L2267" s="159"/>
      <c r="M2267" s="164"/>
      <c r="T2267" s="165"/>
      <c r="AT2267" s="162" t="s">
        <v>184</v>
      </c>
      <c r="AU2267" s="162" t="s">
        <v>95</v>
      </c>
      <c r="AV2267" s="160" t="s">
        <v>93</v>
      </c>
      <c r="AW2267" s="160" t="s">
        <v>41</v>
      </c>
      <c r="AX2267" s="160" t="s">
        <v>85</v>
      </c>
      <c r="AY2267" s="162" t="s">
        <v>173</v>
      </c>
    </row>
    <row r="2268" spans="2:51" s="167" customFormat="1">
      <c r="B2268" s="166"/>
      <c r="D2268" s="161" t="s">
        <v>184</v>
      </c>
      <c r="E2268" s="168" t="s">
        <v>1</v>
      </c>
      <c r="F2268" s="169" t="s">
        <v>1376</v>
      </c>
      <c r="H2268" s="170">
        <v>31.6</v>
      </c>
      <c r="L2268" s="166"/>
      <c r="M2268" s="171"/>
      <c r="T2268" s="172"/>
      <c r="AT2268" s="168" t="s">
        <v>184</v>
      </c>
      <c r="AU2268" s="168" t="s">
        <v>95</v>
      </c>
      <c r="AV2268" s="167" t="s">
        <v>95</v>
      </c>
      <c r="AW2268" s="167" t="s">
        <v>41</v>
      </c>
      <c r="AX2268" s="167" t="s">
        <v>85</v>
      </c>
      <c r="AY2268" s="168" t="s">
        <v>173</v>
      </c>
    </row>
    <row r="2269" spans="2:51" s="167" customFormat="1">
      <c r="B2269" s="166"/>
      <c r="D2269" s="161" t="s">
        <v>184</v>
      </c>
      <c r="E2269" s="168" t="s">
        <v>1</v>
      </c>
      <c r="F2269" s="169" t="s">
        <v>1365</v>
      </c>
      <c r="H2269" s="170">
        <v>-3.5</v>
      </c>
      <c r="L2269" s="166"/>
      <c r="M2269" s="171"/>
      <c r="T2269" s="172"/>
      <c r="AT2269" s="168" t="s">
        <v>184</v>
      </c>
      <c r="AU2269" s="168" t="s">
        <v>95</v>
      </c>
      <c r="AV2269" s="167" t="s">
        <v>95</v>
      </c>
      <c r="AW2269" s="167" t="s">
        <v>41</v>
      </c>
      <c r="AX2269" s="167" t="s">
        <v>85</v>
      </c>
      <c r="AY2269" s="168" t="s">
        <v>173</v>
      </c>
    </row>
    <row r="2270" spans="2:51" s="167" customFormat="1">
      <c r="B2270" s="166"/>
      <c r="D2270" s="161" t="s">
        <v>184</v>
      </c>
      <c r="E2270" s="168" t="s">
        <v>1</v>
      </c>
      <c r="F2270" s="169" t="s">
        <v>1367</v>
      </c>
      <c r="H2270" s="170">
        <v>-0.17</v>
      </c>
      <c r="L2270" s="166"/>
      <c r="M2270" s="171"/>
      <c r="T2270" s="172"/>
      <c r="AT2270" s="168" t="s">
        <v>184</v>
      </c>
      <c r="AU2270" s="168" t="s">
        <v>95</v>
      </c>
      <c r="AV2270" s="167" t="s">
        <v>95</v>
      </c>
      <c r="AW2270" s="167" t="s">
        <v>41</v>
      </c>
      <c r="AX2270" s="167" t="s">
        <v>85</v>
      </c>
      <c r="AY2270" s="168" t="s">
        <v>173</v>
      </c>
    </row>
    <row r="2271" spans="2:51" s="160" customFormat="1">
      <c r="B2271" s="159"/>
      <c r="D2271" s="161" t="s">
        <v>184</v>
      </c>
      <c r="E2271" s="162" t="s">
        <v>1</v>
      </c>
      <c r="F2271" s="163" t="s">
        <v>1377</v>
      </c>
      <c r="H2271" s="162" t="s">
        <v>1</v>
      </c>
      <c r="L2271" s="159"/>
      <c r="M2271" s="164"/>
      <c r="T2271" s="165"/>
      <c r="AT2271" s="162" t="s">
        <v>184</v>
      </c>
      <c r="AU2271" s="162" t="s">
        <v>95</v>
      </c>
      <c r="AV2271" s="160" t="s">
        <v>93</v>
      </c>
      <c r="AW2271" s="160" t="s">
        <v>41</v>
      </c>
      <c r="AX2271" s="160" t="s">
        <v>85</v>
      </c>
      <c r="AY2271" s="162" t="s">
        <v>173</v>
      </c>
    </row>
    <row r="2272" spans="2:51" s="167" customFormat="1">
      <c r="B2272" s="166"/>
      <c r="D2272" s="161" t="s">
        <v>184</v>
      </c>
      <c r="E2272" s="168" t="s">
        <v>1</v>
      </c>
      <c r="F2272" s="169" t="s">
        <v>848</v>
      </c>
      <c r="H2272" s="170">
        <v>17.5</v>
      </c>
      <c r="L2272" s="166"/>
      <c r="M2272" s="171"/>
      <c r="T2272" s="172"/>
      <c r="AT2272" s="168" t="s">
        <v>184</v>
      </c>
      <c r="AU2272" s="168" t="s">
        <v>95</v>
      </c>
      <c r="AV2272" s="167" t="s">
        <v>95</v>
      </c>
      <c r="AW2272" s="167" t="s">
        <v>41</v>
      </c>
      <c r="AX2272" s="167" t="s">
        <v>85</v>
      </c>
      <c r="AY2272" s="168" t="s">
        <v>173</v>
      </c>
    </row>
    <row r="2273" spans="2:51" s="160" customFormat="1">
      <c r="B2273" s="159"/>
      <c r="D2273" s="161" t="s">
        <v>184</v>
      </c>
      <c r="E2273" s="162" t="s">
        <v>1</v>
      </c>
      <c r="F2273" s="163" t="s">
        <v>1378</v>
      </c>
      <c r="H2273" s="162" t="s">
        <v>1</v>
      </c>
      <c r="L2273" s="159"/>
      <c r="M2273" s="164"/>
      <c r="T2273" s="165"/>
      <c r="AT2273" s="162" t="s">
        <v>184</v>
      </c>
      <c r="AU2273" s="162" t="s">
        <v>95</v>
      </c>
      <c r="AV2273" s="160" t="s">
        <v>93</v>
      </c>
      <c r="AW2273" s="160" t="s">
        <v>41</v>
      </c>
      <c r="AX2273" s="160" t="s">
        <v>85</v>
      </c>
      <c r="AY2273" s="162" t="s">
        <v>173</v>
      </c>
    </row>
    <row r="2274" spans="2:51" s="160" customFormat="1">
      <c r="B2274" s="159"/>
      <c r="D2274" s="161" t="s">
        <v>184</v>
      </c>
      <c r="E2274" s="162" t="s">
        <v>1</v>
      </c>
      <c r="F2274" s="163" t="s">
        <v>1379</v>
      </c>
      <c r="H2274" s="162" t="s">
        <v>1</v>
      </c>
      <c r="L2274" s="159"/>
      <c r="M2274" s="164"/>
      <c r="T2274" s="165"/>
      <c r="AT2274" s="162" t="s">
        <v>184</v>
      </c>
      <c r="AU2274" s="162" t="s">
        <v>95</v>
      </c>
      <c r="AV2274" s="160" t="s">
        <v>93</v>
      </c>
      <c r="AW2274" s="160" t="s">
        <v>41</v>
      </c>
      <c r="AX2274" s="160" t="s">
        <v>85</v>
      </c>
      <c r="AY2274" s="162" t="s">
        <v>173</v>
      </c>
    </row>
    <row r="2275" spans="2:51" s="167" customFormat="1">
      <c r="B2275" s="166"/>
      <c r="D2275" s="161" t="s">
        <v>184</v>
      </c>
      <c r="E2275" s="168" t="s">
        <v>1</v>
      </c>
      <c r="F2275" s="169" t="s">
        <v>1380</v>
      </c>
      <c r="H2275" s="170">
        <v>2.2759999999999998</v>
      </c>
      <c r="L2275" s="166"/>
      <c r="M2275" s="171"/>
      <c r="T2275" s="172"/>
      <c r="AT2275" s="168" t="s">
        <v>184</v>
      </c>
      <c r="AU2275" s="168" t="s">
        <v>95</v>
      </c>
      <c r="AV2275" s="167" t="s">
        <v>95</v>
      </c>
      <c r="AW2275" s="167" t="s">
        <v>41</v>
      </c>
      <c r="AX2275" s="167" t="s">
        <v>85</v>
      </c>
      <c r="AY2275" s="168" t="s">
        <v>173</v>
      </c>
    </row>
    <row r="2276" spans="2:51" s="160" customFormat="1">
      <c r="B2276" s="159"/>
      <c r="D2276" s="161" t="s">
        <v>184</v>
      </c>
      <c r="E2276" s="162" t="s">
        <v>1</v>
      </c>
      <c r="F2276" s="163" t="s">
        <v>1381</v>
      </c>
      <c r="H2276" s="162" t="s">
        <v>1</v>
      </c>
      <c r="L2276" s="159"/>
      <c r="M2276" s="164"/>
      <c r="T2276" s="165"/>
      <c r="AT2276" s="162" t="s">
        <v>184</v>
      </c>
      <c r="AU2276" s="162" t="s">
        <v>95</v>
      </c>
      <c r="AV2276" s="160" t="s">
        <v>93</v>
      </c>
      <c r="AW2276" s="160" t="s">
        <v>41</v>
      </c>
      <c r="AX2276" s="160" t="s">
        <v>85</v>
      </c>
      <c r="AY2276" s="162" t="s">
        <v>173</v>
      </c>
    </row>
    <row r="2277" spans="2:51" s="167" customFormat="1">
      <c r="B2277" s="166"/>
      <c r="D2277" s="161" t="s">
        <v>184</v>
      </c>
      <c r="E2277" s="168" t="s">
        <v>1</v>
      </c>
      <c r="F2277" s="169" t="s">
        <v>1382</v>
      </c>
      <c r="H2277" s="170">
        <v>14.504</v>
      </c>
      <c r="L2277" s="166"/>
      <c r="M2277" s="171"/>
      <c r="T2277" s="172"/>
      <c r="AT2277" s="168" t="s">
        <v>184</v>
      </c>
      <c r="AU2277" s="168" t="s">
        <v>95</v>
      </c>
      <c r="AV2277" s="167" t="s">
        <v>95</v>
      </c>
      <c r="AW2277" s="167" t="s">
        <v>41</v>
      </c>
      <c r="AX2277" s="167" t="s">
        <v>85</v>
      </c>
      <c r="AY2277" s="168" t="s">
        <v>173</v>
      </c>
    </row>
    <row r="2278" spans="2:51" s="160" customFormat="1">
      <c r="B2278" s="159"/>
      <c r="D2278" s="161" t="s">
        <v>184</v>
      </c>
      <c r="E2278" s="162" t="s">
        <v>1</v>
      </c>
      <c r="F2278" s="163" t="s">
        <v>1383</v>
      </c>
      <c r="H2278" s="162" t="s">
        <v>1</v>
      </c>
      <c r="L2278" s="159"/>
      <c r="M2278" s="164"/>
      <c r="T2278" s="165"/>
      <c r="AT2278" s="162" t="s">
        <v>184</v>
      </c>
      <c r="AU2278" s="162" t="s">
        <v>95</v>
      </c>
      <c r="AV2278" s="160" t="s">
        <v>93</v>
      </c>
      <c r="AW2278" s="160" t="s">
        <v>41</v>
      </c>
      <c r="AX2278" s="160" t="s">
        <v>85</v>
      </c>
      <c r="AY2278" s="162" t="s">
        <v>173</v>
      </c>
    </row>
    <row r="2279" spans="2:51" s="167" customFormat="1">
      <c r="B2279" s="166"/>
      <c r="D2279" s="161" t="s">
        <v>184</v>
      </c>
      <c r="E2279" s="168" t="s">
        <v>1</v>
      </c>
      <c r="F2279" s="169" t="s">
        <v>1384</v>
      </c>
      <c r="H2279" s="170">
        <v>2.2400000000000002</v>
      </c>
      <c r="L2279" s="166"/>
      <c r="M2279" s="171"/>
      <c r="T2279" s="172"/>
      <c r="AT2279" s="168" t="s">
        <v>184</v>
      </c>
      <c r="AU2279" s="168" t="s">
        <v>95</v>
      </c>
      <c r="AV2279" s="167" t="s">
        <v>95</v>
      </c>
      <c r="AW2279" s="167" t="s">
        <v>41</v>
      </c>
      <c r="AX2279" s="167" t="s">
        <v>85</v>
      </c>
      <c r="AY2279" s="168" t="s">
        <v>173</v>
      </c>
    </row>
    <row r="2280" spans="2:51" s="160" customFormat="1">
      <c r="B2280" s="159"/>
      <c r="D2280" s="161" t="s">
        <v>184</v>
      </c>
      <c r="E2280" s="162" t="s">
        <v>1</v>
      </c>
      <c r="F2280" s="163" t="s">
        <v>1385</v>
      </c>
      <c r="H2280" s="162" t="s">
        <v>1</v>
      </c>
      <c r="L2280" s="159"/>
      <c r="M2280" s="164"/>
      <c r="T2280" s="165"/>
      <c r="AT2280" s="162" t="s">
        <v>184</v>
      </c>
      <c r="AU2280" s="162" t="s">
        <v>95</v>
      </c>
      <c r="AV2280" s="160" t="s">
        <v>93</v>
      </c>
      <c r="AW2280" s="160" t="s">
        <v>41</v>
      </c>
      <c r="AX2280" s="160" t="s">
        <v>85</v>
      </c>
      <c r="AY2280" s="162" t="s">
        <v>173</v>
      </c>
    </row>
    <row r="2281" spans="2:51" s="167" customFormat="1">
      <c r="B2281" s="166"/>
      <c r="D2281" s="161" t="s">
        <v>184</v>
      </c>
      <c r="E2281" s="168" t="s">
        <v>1</v>
      </c>
      <c r="F2281" s="169" t="s">
        <v>1386</v>
      </c>
      <c r="H2281" s="170">
        <v>5.508</v>
      </c>
      <c r="L2281" s="166"/>
      <c r="M2281" s="171"/>
      <c r="T2281" s="172"/>
      <c r="AT2281" s="168" t="s">
        <v>184</v>
      </c>
      <c r="AU2281" s="168" t="s">
        <v>95</v>
      </c>
      <c r="AV2281" s="167" t="s">
        <v>95</v>
      </c>
      <c r="AW2281" s="167" t="s">
        <v>41</v>
      </c>
      <c r="AX2281" s="167" t="s">
        <v>85</v>
      </c>
      <c r="AY2281" s="168" t="s">
        <v>173</v>
      </c>
    </row>
    <row r="2282" spans="2:51" s="160" customFormat="1">
      <c r="B2282" s="159"/>
      <c r="D2282" s="161" t="s">
        <v>184</v>
      </c>
      <c r="E2282" s="162" t="s">
        <v>1</v>
      </c>
      <c r="F2282" s="163" t="s">
        <v>1387</v>
      </c>
      <c r="H2282" s="162" t="s">
        <v>1</v>
      </c>
      <c r="L2282" s="159"/>
      <c r="M2282" s="164"/>
      <c r="T2282" s="165"/>
      <c r="AT2282" s="162" t="s">
        <v>184</v>
      </c>
      <c r="AU2282" s="162" t="s">
        <v>95</v>
      </c>
      <c r="AV2282" s="160" t="s">
        <v>93</v>
      </c>
      <c r="AW2282" s="160" t="s">
        <v>41</v>
      </c>
      <c r="AX2282" s="160" t="s">
        <v>85</v>
      </c>
      <c r="AY2282" s="162" t="s">
        <v>173</v>
      </c>
    </row>
    <row r="2283" spans="2:51" s="167" customFormat="1">
      <c r="B2283" s="166"/>
      <c r="D2283" s="161" t="s">
        <v>184</v>
      </c>
      <c r="E2283" s="168" t="s">
        <v>1</v>
      </c>
      <c r="F2283" s="169" t="s">
        <v>1388</v>
      </c>
      <c r="H2283" s="170">
        <v>0.83199999999999996</v>
      </c>
      <c r="L2283" s="166"/>
      <c r="M2283" s="171"/>
      <c r="T2283" s="172"/>
      <c r="AT2283" s="168" t="s">
        <v>184</v>
      </c>
      <c r="AU2283" s="168" t="s">
        <v>95</v>
      </c>
      <c r="AV2283" s="167" t="s">
        <v>95</v>
      </c>
      <c r="AW2283" s="167" t="s">
        <v>41</v>
      </c>
      <c r="AX2283" s="167" t="s">
        <v>85</v>
      </c>
      <c r="AY2283" s="168" t="s">
        <v>173</v>
      </c>
    </row>
    <row r="2284" spans="2:51" s="160" customFormat="1">
      <c r="B2284" s="159"/>
      <c r="D2284" s="161" t="s">
        <v>184</v>
      </c>
      <c r="E2284" s="162" t="s">
        <v>1</v>
      </c>
      <c r="F2284" s="163" t="s">
        <v>1389</v>
      </c>
      <c r="H2284" s="162" t="s">
        <v>1</v>
      </c>
      <c r="L2284" s="159"/>
      <c r="M2284" s="164"/>
      <c r="T2284" s="165"/>
      <c r="AT2284" s="162" t="s">
        <v>184</v>
      </c>
      <c r="AU2284" s="162" t="s">
        <v>95</v>
      </c>
      <c r="AV2284" s="160" t="s">
        <v>93</v>
      </c>
      <c r="AW2284" s="160" t="s">
        <v>41</v>
      </c>
      <c r="AX2284" s="160" t="s">
        <v>85</v>
      </c>
      <c r="AY2284" s="162" t="s">
        <v>173</v>
      </c>
    </row>
    <row r="2285" spans="2:51" s="167" customFormat="1">
      <c r="B2285" s="166"/>
      <c r="D2285" s="161" t="s">
        <v>184</v>
      </c>
      <c r="E2285" s="168" t="s">
        <v>1</v>
      </c>
      <c r="F2285" s="169" t="s">
        <v>1390</v>
      </c>
      <c r="H2285" s="170">
        <v>3.78</v>
      </c>
      <c r="L2285" s="166"/>
      <c r="M2285" s="171"/>
      <c r="T2285" s="172"/>
      <c r="AT2285" s="168" t="s">
        <v>184</v>
      </c>
      <c r="AU2285" s="168" t="s">
        <v>95</v>
      </c>
      <c r="AV2285" s="167" t="s">
        <v>95</v>
      </c>
      <c r="AW2285" s="167" t="s">
        <v>41</v>
      </c>
      <c r="AX2285" s="167" t="s">
        <v>85</v>
      </c>
      <c r="AY2285" s="168" t="s">
        <v>173</v>
      </c>
    </row>
    <row r="2286" spans="2:51" s="160" customFormat="1">
      <c r="B2286" s="159"/>
      <c r="D2286" s="161" t="s">
        <v>184</v>
      </c>
      <c r="E2286" s="162" t="s">
        <v>1</v>
      </c>
      <c r="F2286" s="163" t="s">
        <v>1391</v>
      </c>
      <c r="H2286" s="162" t="s">
        <v>1</v>
      </c>
      <c r="L2286" s="159"/>
      <c r="M2286" s="164"/>
      <c r="T2286" s="165"/>
      <c r="AT2286" s="162" t="s">
        <v>184</v>
      </c>
      <c r="AU2286" s="162" t="s">
        <v>95</v>
      </c>
      <c r="AV2286" s="160" t="s">
        <v>93</v>
      </c>
      <c r="AW2286" s="160" t="s">
        <v>41</v>
      </c>
      <c r="AX2286" s="160" t="s">
        <v>85</v>
      </c>
      <c r="AY2286" s="162" t="s">
        <v>173</v>
      </c>
    </row>
    <row r="2287" spans="2:51" s="167" customFormat="1">
      <c r="B2287" s="166"/>
      <c r="D2287" s="161" t="s">
        <v>184</v>
      </c>
      <c r="E2287" s="168" t="s">
        <v>1</v>
      </c>
      <c r="F2287" s="169" t="s">
        <v>1392</v>
      </c>
      <c r="H2287" s="170">
        <v>5.3760000000000003</v>
      </c>
      <c r="L2287" s="166"/>
      <c r="M2287" s="171"/>
      <c r="T2287" s="172"/>
      <c r="AT2287" s="168" t="s">
        <v>184</v>
      </c>
      <c r="AU2287" s="168" t="s">
        <v>95</v>
      </c>
      <c r="AV2287" s="167" t="s">
        <v>95</v>
      </c>
      <c r="AW2287" s="167" t="s">
        <v>41</v>
      </c>
      <c r="AX2287" s="167" t="s">
        <v>85</v>
      </c>
      <c r="AY2287" s="168" t="s">
        <v>173</v>
      </c>
    </row>
    <row r="2288" spans="2:51" s="160" customFormat="1">
      <c r="B2288" s="159"/>
      <c r="D2288" s="161" t="s">
        <v>184</v>
      </c>
      <c r="E2288" s="162" t="s">
        <v>1</v>
      </c>
      <c r="F2288" s="163" t="s">
        <v>1393</v>
      </c>
      <c r="H2288" s="162" t="s">
        <v>1</v>
      </c>
      <c r="L2288" s="159"/>
      <c r="M2288" s="164"/>
      <c r="T2288" s="165"/>
      <c r="AT2288" s="162" t="s">
        <v>184</v>
      </c>
      <c r="AU2288" s="162" t="s">
        <v>95</v>
      </c>
      <c r="AV2288" s="160" t="s">
        <v>93</v>
      </c>
      <c r="AW2288" s="160" t="s">
        <v>41</v>
      </c>
      <c r="AX2288" s="160" t="s">
        <v>85</v>
      </c>
      <c r="AY2288" s="162" t="s">
        <v>173</v>
      </c>
    </row>
    <row r="2289" spans="2:65" s="167" customFormat="1">
      <c r="B2289" s="166"/>
      <c r="D2289" s="161" t="s">
        <v>184</v>
      </c>
      <c r="E2289" s="168" t="s">
        <v>1</v>
      </c>
      <c r="F2289" s="169" t="s">
        <v>1394</v>
      </c>
      <c r="H2289" s="170">
        <v>1.9039999999999999</v>
      </c>
      <c r="L2289" s="166"/>
      <c r="M2289" s="171"/>
      <c r="T2289" s="172"/>
      <c r="AT2289" s="168" t="s">
        <v>184</v>
      </c>
      <c r="AU2289" s="168" t="s">
        <v>95</v>
      </c>
      <c r="AV2289" s="167" t="s">
        <v>95</v>
      </c>
      <c r="AW2289" s="167" t="s">
        <v>41</v>
      </c>
      <c r="AX2289" s="167" t="s">
        <v>85</v>
      </c>
      <c r="AY2289" s="168" t="s">
        <v>173</v>
      </c>
    </row>
    <row r="2290" spans="2:65" s="160" customFormat="1">
      <c r="B2290" s="159"/>
      <c r="D2290" s="161" t="s">
        <v>184</v>
      </c>
      <c r="E2290" s="162" t="s">
        <v>1</v>
      </c>
      <c r="F2290" s="163" t="s">
        <v>1395</v>
      </c>
      <c r="H2290" s="162" t="s">
        <v>1</v>
      </c>
      <c r="L2290" s="159"/>
      <c r="M2290" s="164"/>
      <c r="T2290" s="165"/>
      <c r="AT2290" s="162" t="s">
        <v>184</v>
      </c>
      <c r="AU2290" s="162" t="s">
        <v>95</v>
      </c>
      <c r="AV2290" s="160" t="s">
        <v>93</v>
      </c>
      <c r="AW2290" s="160" t="s">
        <v>41</v>
      </c>
      <c r="AX2290" s="160" t="s">
        <v>85</v>
      </c>
      <c r="AY2290" s="162" t="s">
        <v>173</v>
      </c>
    </row>
    <row r="2291" spans="2:65" s="167" customFormat="1">
      <c r="B2291" s="166"/>
      <c r="D2291" s="161" t="s">
        <v>184</v>
      </c>
      <c r="E2291" s="168" t="s">
        <v>1</v>
      </c>
      <c r="F2291" s="169" t="s">
        <v>1396</v>
      </c>
      <c r="H2291" s="170">
        <v>0.97199999999999998</v>
      </c>
      <c r="L2291" s="166"/>
      <c r="M2291" s="171"/>
      <c r="T2291" s="172"/>
      <c r="AT2291" s="168" t="s">
        <v>184</v>
      </c>
      <c r="AU2291" s="168" t="s">
        <v>95</v>
      </c>
      <c r="AV2291" s="167" t="s">
        <v>95</v>
      </c>
      <c r="AW2291" s="167" t="s">
        <v>41</v>
      </c>
      <c r="AX2291" s="167" t="s">
        <v>85</v>
      </c>
      <c r="AY2291" s="168" t="s">
        <v>173</v>
      </c>
    </row>
    <row r="2292" spans="2:65" s="160" customFormat="1">
      <c r="B2292" s="159"/>
      <c r="D2292" s="161" t="s">
        <v>184</v>
      </c>
      <c r="E2292" s="162" t="s">
        <v>1</v>
      </c>
      <c r="F2292" s="163" t="s">
        <v>1397</v>
      </c>
      <c r="H2292" s="162" t="s">
        <v>1</v>
      </c>
      <c r="L2292" s="159"/>
      <c r="M2292" s="164"/>
      <c r="T2292" s="165"/>
      <c r="AT2292" s="162" t="s">
        <v>184</v>
      </c>
      <c r="AU2292" s="162" t="s">
        <v>95</v>
      </c>
      <c r="AV2292" s="160" t="s">
        <v>93</v>
      </c>
      <c r="AW2292" s="160" t="s">
        <v>41</v>
      </c>
      <c r="AX2292" s="160" t="s">
        <v>85</v>
      </c>
      <c r="AY2292" s="162" t="s">
        <v>173</v>
      </c>
    </row>
    <row r="2293" spans="2:65" s="167" customFormat="1">
      <c r="B2293" s="166"/>
      <c r="D2293" s="161" t="s">
        <v>184</v>
      </c>
      <c r="E2293" s="168" t="s">
        <v>1</v>
      </c>
      <c r="F2293" s="169" t="s">
        <v>1398</v>
      </c>
      <c r="H2293" s="170">
        <v>1.1499999999999999</v>
      </c>
      <c r="L2293" s="166"/>
      <c r="M2293" s="171"/>
      <c r="T2293" s="172"/>
      <c r="AT2293" s="168" t="s">
        <v>184</v>
      </c>
      <c r="AU2293" s="168" t="s">
        <v>95</v>
      </c>
      <c r="AV2293" s="167" t="s">
        <v>95</v>
      </c>
      <c r="AW2293" s="167" t="s">
        <v>41</v>
      </c>
      <c r="AX2293" s="167" t="s">
        <v>85</v>
      </c>
      <c r="AY2293" s="168" t="s">
        <v>173</v>
      </c>
    </row>
    <row r="2294" spans="2:65" s="174" customFormat="1">
      <c r="B2294" s="173"/>
      <c r="D2294" s="161" t="s">
        <v>184</v>
      </c>
      <c r="E2294" s="175" t="s">
        <v>1</v>
      </c>
      <c r="F2294" s="176" t="s">
        <v>232</v>
      </c>
      <c r="H2294" s="177">
        <v>571.952</v>
      </c>
      <c r="L2294" s="173"/>
      <c r="M2294" s="178"/>
      <c r="T2294" s="179"/>
      <c r="AT2294" s="175" t="s">
        <v>184</v>
      </c>
      <c r="AU2294" s="175" t="s">
        <v>95</v>
      </c>
      <c r="AV2294" s="174" t="s">
        <v>180</v>
      </c>
      <c r="AW2294" s="174" t="s">
        <v>41</v>
      </c>
      <c r="AX2294" s="174" t="s">
        <v>93</v>
      </c>
      <c r="AY2294" s="175" t="s">
        <v>173</v>
      </c>
    </row>
    <row r="2295" spans="2:65" s="35" customFormat="1" ht="44.25" customHeight="1">
      <c r="B2295" s="34"/>
      <c r="C2295" s="144" t="s">
        <v>1413</v>
      </c>
      <c r="D2295" s="144" t="s">
        <v>175</v>
      </c>
      <c r="E2295" s="145" t="s">
        <v>1414</v>
      </c>
      <c r="F2295" s="146" t="s">
        <v>1415</v>
      </c>
      <c r="G2295" s="147" t="s">
        <v>270</v>
      </c>
      <c r="H2295" s="148">
        <v>10.73</v>
      </c>
      <c r="I2295" s="3"/>
      <c r="J2295" s="149">
        <f>ROUND(I2295*H2295,2)</f>
        <v>0</v>
      </c>
      <c r="K2295" s="146" t="s">
        <v>179</v>
      </c>
      <c r="L2295" s="34"/>
      <c r="M2295" s="150" t="s">
        <v>1</v>
      </c>
      <c r="N2295" s="151" t="s">
        <v>50</v>
      </c>
      <c r="P2295" s="152">
        <f>O2295*H2295</f>
        <v>0</v>
      </c>
      <c r="Q2295" s="152">
        <v>0</v>
      </c>
      <c r="R2295" s="152">
        <f>Q2295*H2295</f>
        <v>0</v>
      </c>
      <c r="S2295" s="152">
        <v>2.9000000000000001E-2</v>
      </c>
      <c r="T2295" s="153">
        <f>S2295*H2295</f>
        <v>0.31117</v>
      </c>
      <c r="AR2295" s="154" t="s">
        <v>180</v>
      </c>
      <c r="AT2295" s="154" t="s">
        <v>175</v>
      </c>
      <c r="AU2295" s="154" t="s">
        <v>95</v>
      </c>
      <c r="AY2295" s="20" t="s">
        <v>173</v>
      </c>
      <c r="BE2295" s="155">
        <f>IF(N2295="základní",J2295,0)</f>
        <v>0</v>
      </c>
      <c r="BF2295" s="155">
        <f>IF(N2295="snížená",J2295,0)</f>
        <v>0</v>
      </c>
      <c r="BG2295" s="155">
        <f>IF(N2295="zákl. přenesená",J2295,0)</f>
        <v>0</v>
      </c>
      <c r="BH2295" s="155">
        <f>IF(N2295="sníž. přenesená",J2295,0)</f>
        <v>0</v>
      </c>
      <c r="BI2295" s="155">
        <f>IF(N2295="nulová",J2295,0)</f>
        <v>0</v>
      </c>
      <c r="BJ2295" s="20" t="s">
        <v>93</v>
      </c>
      <c r="BK2295" s="155">
        <f>ROUND(I2295*H2295,2)</f>
        <v>0</v>
      </c>
      <c r="BL2295" s="20" t="s">
        <v>180</v>
      </c>
      <c r="BM2295" s="154" t="s">
        <v>1416</v>
      </c>
    </row>
    <row r="2296" spans="2:65" s="35" customFormat="1">
      <c r="B2296" s="34"/>
      <c r="D2296" s="156" t="s">
        <v>182</v>
      </c>
      <c r="F2296" s="157" t="s">
        <v>1417</v>
      </c>
      <c r="L2296" s="34"/>
      <c r="M2296" s="158"/>
      <c r="T2296" s="62"/>
      <c r="AT2296" s="20" t="s">
        <v>182</v>
      </c>
      <c r="AU2296" s="20" t="s">
        <v>95</v>
      </c>
    </row>
    <row r="2297" spans="2:65" s="160" customFormat="1">
      <c r="B2297" s="159"/>
      <c r="D2297" s="161" t="s">
        <v>184</v>
      </c>
      <c r="E2297" s="162" t="s">
        <v>1</v>
      </c>
      <c r="F2297" s="163" t="s">
        <v>1418</v>
      </c>
      <c r="H2297" s="162" t="s">
        <v>1</v>
      </c>
      <c r="L2297" s="159"/>
      <c r="M2297" s="164"/>
      <c r="T2297" s="165"/>
      <c r="AT2297" s="162" t="s">
        <v>184</v>
      </c>
      <c r="AU2297" s="162" t="s">
        <v>95</v>
      </c>
      <c r="AV2297" s="160" t="s">
        <v>93</v>
      </c>
      <c r="AW2297" s="160" t="s">
        <v>41</v>
      </c>
      <c r="AX2297" s="160" t="s">
        <v>85</v>
      </c>
      <c r="AY2297" s="162" t="s">
        <v>173</v>
      </c>
    </row>
    <row r="2298" spans="2:65" s="160" customFormat="1">
      <c r="B2298" s="159"/>
      <c r="D2298" s="161" t="s">
        <v>184</v>
      </c>
      <c r="E2298" s="162" t="s">
        <v>1</v>
      </c>
      <c r="F2298" s="163" t="s">
        <v>1419</v>
      </c>
      <c r="H2298" s="162" t="s">
        <v>1</v>
      </c>
      <c r="L2298" s="159"/>
      <c r="M2298" s="164"/>
      <c r="T2298" s="165"/>
      <c r="AT2298" s="162" t="s">
        <v>184</v>
      </c>
      <c r="AU2298" s="162" t="s">
        <v>95</v>
      </c>
      <c r="AV2298" s="160" t="s">
        <v>93</v>
      </c>
      <c r="AW2298" s="160" t="s">
        <v>41</v>
      </c>
      <c r="AX2298" s="160" t="s">
        <v>85</v>
      </c>
      <c r="AY2298" s="162" t="s">
        <v>173</v>
      </c>
    </row>
    <row r="2299" spans="2:65" s="167" customFormat="1">
      <c r="B2299" s="166"/>
      <c r="D2299" s="161" t="s">
        <v>184</v>
      </c>
      <c r="E2299" s="168" t="s">
        <v>1</v>
      </c>
      <c r="F2299" s="169" t="s">
        <v>1420</v>
      </c>
      <c r="H2299" s="170">
        <v>10.73</v>
      </c>
      <c r="L2299" s="166"/>
      <c r="M2299" s="171"/>
      <c r="T2299" s="172"/>
      <c r="AT2299" s="168" t="s">
        <v>184</v>
      </c>
      <c r="AU2299" s="168" t="s">
        <v>95</v>
      </c>
      <c r="AV2299" s="167" t="s">
        <v>95</v>
      </c>
      <c r="AW2299" s="167" t="s">
        <v>41</v>
      </c>
      <c r="AX2299" s="167" t="s">
        <v>85</v>
      </c>
      <c r="AY2299" s="168" t="s">
        <v>173</v>
      </c>
    </row>
    <row r="2300" spans="2:65" s="174" customFormat="1">
      <c r="B2300" s="173"/>
      <c r="D2300" s="161" t="s">
        <v>184</v>
      </c>
      <c r="E2300" s="175" t="s">
        <v>1</v>
      </c>
      <c r="F2300" s="176" t="s">
        <v>232</v>
      </c>
      <c r="H2300" s="177">
        <v>10.73</v>
      </c>
      <c r="L2300" s="173"/>
      <c r="M2300" s="178"/>
      <c r="T2300" s="179"/>
      <c r="AT2300" s="175" t="s">
        <v>184</v>
      </c>
      <c r="AU2300" s="175" t="s">
        <v>95</v>
      </c>
      <c r="AV2300" s="174" t="s">
        <v>180</v>
      </c>
      <c r="AW2300" s="174" t="s">
        <v>41</v>
      </c>
      <c r="AX2300" s="174" t="s">
        <v>93</v>
      </c>
      <c r="AY2300" s="175" t="s">
        <v>173</v>
      </c>
    </row>
    <row r="2301" spans="2:65" s="35" customFormat="1" ht="24.2" customHeight="1">
      <c r="B2301" s="34"/>
      <c r="C2301" s="144" t="s">
        <v>1421</v>
      </c>
      <c r="D2301" s="144" t="s">
        <v>175</v>
      </c>
      <c r="E2301" s="145" t="s">
        <v>1422</v>
      </c>
      <c r="F2301" s="146" t="s">
        <v>1423</v>
      </c>
      <c r="G2301" s="147" t="s">
        <v>270</v>
      </c>
      <c r="H2301" s="148">
        <v>10.73</v>
      </c>
      <c r="I2301" s="3"/>
      <c r="J2301" s="149">
        <f>ROUND(I2301*H2301,2)</f>
        <v>0</v>
      </c>
      <c r="K2301" s="146" t="s">
        <v>179</v>
      </c>
      <c r="L2301" s="34"/>
      <c r="M2301" s="150" t="s">
        <v>1</v>
      </c>
      <c r="N2301" s="151" t="s">
        <v>50</v>
      </c>
      <c r="P2301" s="152">
        <f>O2301*H2301</f>
        <v>0</v>
      </c>
      <c r="Q2301" s="152">
        <v>0</v>
      </c>
      <c r="R2301" s="152">
        <f>Q2301*H2301</f>
        <v>0</v>
      </c>
      <c r="S2301" s="152">
        <v>0</v>
      </c>
      <c r="T2301" s="153">
        <f>S2301*H2301</f>
        <v>0</v>
      </c>
      <c r="AR2301" s="154" t="s">
        <v>180</v>
      </c>
      <c r="AT2301" s="154" t="s">
        <v>175</v>
      </c>
      <c r="AU2301" s="154" t="s">
        <v>95</v>
      </c>
      <c r="AY2301" s="20" t="s">
        <v>173</v>
      </c>
      <c r="BE2301" s="155">
        <f>IF(N2301="základní",J2301,0)</f>
        <v>0</v>
      </c>
      <c r="BF2301" s="155">
        <f>IF(N2301="snížená",J2301,0)</f>
        <v>0</v>
      </c>
      <c r="BG2301" s="155">
        <f>IF(N2301="zákl. přenesená",J2301,0)</f>
        <v>0</v>
      </c>
      <c r="BH2301" s="155">
        <f>IF(N2301="sníž. přenesená",J2301,0)</f>
        <v>0</v>
      </c>
      <c r="BI2301" s="155">
        <f>IF(N2301="nulová",J2301,0)</f>
        <v>0</v>
      </c>
      <c r="BJ2301" s="20" t="s">
        <v>93</v>
      </c>
      <c r="BK2301" s="155">
        <f>ROUND(I2301*H2301,2)</f>
        <v>0</v>
      </c>
      <c r="BL2301" s="20" t="s">
        <v>180</v>
      </c>
      <c r="BM2301" s="154" t="s">
        <v>1424</v>
      </c>
    </row>
    <row r="2302" spans="2:65" s="35" customFormat="1">
      <c r="B2302" s="34"/>
      <c r="D2302" s="156" t="s">
        <v>182</v>
      </c>
      <c r="F2302" s="157" t="s">
        <v>1425</v>
      </c>
      <c r="L2302" s="34"/>
      <c r="M2302" s="158"/>
      <c r="T2302" s="62"/>
      <c r="AT2302" s="20" t="s">
        <v>182</v>
      </c>
      <c r="AU2302" s="20" t="s">
        <v>95</v>
      </c>
    </row>
    <row r="2303" spans="2:65" s="160" customFormat="1">
      <c r="B2303" s="159"/>
      <c r="D2303" s="161" t="s">
        <v>184</v>
      </c>
      <c r="E2303" s="162" t="s">
        <v>1</v>
      </c>
      <c r="F2303" s="163" t="s">
        <v>1418</v>
      </c>
      <c r="H2303" s="162" t="s">
        <v>1</v>
      </c>
      <c r="L2303" s="159"/>
      <c r="M2303" s="164"/>
      <c r="T2303" s="165"/>
      <c r="AT2303" s="162" t="s">
        <v>184</v>
      </c>
      <c r="AU2303" s="162" t="s">
        <v>95</v>
      </c>
      <c r="AV2303" s="160" t="s">
        <v>93</v>
      </c>
      <c r="AW2303" s="160" t="s">
        <v>41</v>
      </c>
      <c r="AX2303" s="160" t="s">
        <v>85</v>
      </c>
      <c r="AY2303" s="162" t="s">
        <v>173</v>
      </c>
    </row>
    <row r="2304" spans="2:65" s="160" customFormat="1">
      <c r="B2304" s="159"/>
      <c r="D2304" s="161" t="s">
        <v>184</v>
      </c>
      <c r="E2304" s="162" t="s">
        <v>1</v>
      </c>
      <c r="F2304" s="163" t="s">
        <v>1419</v>
      </c>
      <c r="H2304" s="162" t="s">
        <v>1</v>
      </c>
      <c r="L2304" s="159"/>
      <c r="M2304" s="164"/>
      <c r="T2304" s="165"/>
      <c r="AT2304" s="162" t="s">
        <v>184</v>
      </c>
      <c r="AU2304" s="162" t="s">
        <v>95</v>
      </c>
      <c r="AV2304" s="160" t="s">
        <v>93</v>
      </c>
      <c r="AW2304" s="160" t="s">
        <v>41</v>
      </c>
      <c r="AX2304" s="160" t="s">
        <v>85</v>
      </c>
      <c r="AY2304" s="162" t="s">
        <v>173</v>
      </c>
    </row>
    <row r="2305" spans="2:65" s="167" customFormat="1">
      <c r="B2305" s="166"/>
      <c r="D2305" s="161" t="s">
        <v>184</v>
      </c>
      <c r="E2305" s="168" t="s">
        <v>1</v>
      </c>
      <c r="F2305" s="169" t="s">
        <v>1420</v>
      </c>
      <c r="H2305" s="170">
        <v>10.73</v>
      </c>
      <c r="L2305" s="166"/>
      <c r="M2305" s="171"/>
      <c r="T2305" s="172"/>
      <c r="AT2305" s="168" t="s">
        <v>184</v>
      </c>
      <c r="AU2305" s="168" t="s">
        <v>95</v>
      </c>
      <c r="AV2305" s="167" t="s">
        <v>95</v>
      </c>
      <c r="AW2305" s="167" t="s">
        <v>41</v>
      </c>
      <c r="AX2305" s="167" t="s">
        <v>85</v>
      </c>
      <c r="AY2305" s="168" t="s">
        <v>173</v>
      </c>
    </row>
    <row r="2306" spans="2:65" s="174" customFormat="1">
      <c r="B2306" s="173"/>
      <c r="D2306" s="161" t="s">
        <v>184</v>
      </c>
      <c r="E2306" s="175" t="s">
        <v>1</v>
      </c>
      <c r="F2306" s="176" t="s">
        <v>232</v>
      </c>
      <c r="H2306" s="177">
        <v>10.73</v>
      </c>
      <c r="L2306" s="173"/>
      <c r="M2306" s="178"/>
      <c r="T2306" s="179"/>
      <c r="AT2306" s="175" t="s">
        <v>184</v>
      </c>
      <c r="AU2306" s="175" t="s">
        <v>95</v>
      </c>
      <c r="AV2306" s="174" t="s">
        <v>180</v>
      </c>
      <c r="AW2306" s="174" t="s">
        <v>41</v>
      </c>
      <c r="AX2306" s="174" t="s">
        <v>93</v>
      </c>
      <c r="AY2306" s="175" t="s">
        <v>173</v>
      </c>
    </row>
    <row r="2307" spans="2:65" s="35" customFormat="1" ht="24.2" customHeight="1">
      <c r="B2307" s="34"/>
      <c r="C2307" s="144" t="s">
        <v>1426</v>
      </c>
      <c r="D2307" s="144" t="s">
        <v>175</v>
      </c>
      <c r="E2307" s="145" t="s">
        <v>1427</v>
      </c>
      <c r="F2307" s="146" t="s">
        <v>1428</v>
      </c>
      <c r="G2307" s="147" t="s">
        <v>270</v>
      </c>
      <c r="H2307" s="148">
        <v>10.73</v>
      </c>
      <c r="I2307" s="3"/>
      <c r="J2307" s="149">
        <f>ROUND(I2307*H2307,2)</f>
        <v>0</v>
      </c>
      <c r="K2307" s="146" t="s">
        <v>179</v>
      </c>
      <c r="L2307" s="34"/>
      <c r="M2307" s="150" t="s">
        <v>1</v>
      </c>
      <c r="N2307" s="151" t="s">
        <v>50</v>
      </c>
      <c r="P2307" s="152">
        <f>O2307*H2307</f>
        <v>0</v>
      </c>
      <c r="Q2307" s="152">
        <v>0</v>
      </c>
      <c r="R2307" s="152">
        <f>Q2307*H2307</f>
        <v>0</v>
      </c>
      <c r="S2307" s="152">
        <v>0</v>
      </c>
      <c r="T2307" s="153">
        <f>S2307*H2307</f>
        <v>0</v>
      </c>
      <c r="AR2307" s="154" t="s">
        <v>180</v>
      </c>
      <c r="AT2307" s="154" t="s">
        <v>175</v>
      </c>
      <c r="AU2307" s="154" t="s">
        <v>95</v>
      </c>
      <c r="AY2307" s="20" t="s">
        <v>173</v>
      </c>
      <c r="BE2307" s="155">
        <f>IF(N2307="základní",J2307,0)</f>
        <v>0</v>
      </c>
      <c r="BF2307" s="155">
        <f>IF(N2307="snížená",J2307,0)</f>
        <v>0</v>
      </c>
      <c r="BG2307" s="155">
        <f>IF(N2307="zákl. přenesená",J2307,0)</f>
        <v>0</v>
      </c>
      <c r="BH2307" s="155">
        <f>IF(N2307="sníž. přenesená",J2307,0)</f>
        <v>0</v>
      </c>
      <c r="BI2307" s="155">
        <f>IF(N2307="nulová",J2307,0)</f>
        <v>0</v>
      </c>
      <c r="BJ2307" s="20" t="s">
        <v>93</v>
      </c>
      <c r="BK2307" s="155">
        <f>ROUND(I2307*H2307,2)</f>
        <v>0</v>
      </c>
      <c r="BL2307" s="20" t="s">
        <v>180</v>
      </c>
      <c r="BM2307" s="154" t="s">
        <v>1429</v>
      </c>
    </row>
    <row r="2308" spans="2:65" s="35" customFormat="1">
      <c r="B2308" s="34"/>
      <c r="D2308" s="156" t="s">
        <v>182</v>
      </c>
      <c r="F2308" s="157" t="s">
        <v>1430</v>
      </c>
      <c r="L2308" s="34"/>
      <c r="M2308" s="158"/>
      <c r="T2308" s="62"/>
      <c r="AT2308" s="20" t="s">
        <v>182</v>
      </c>
      <c r="AU2308" s="20" t="s">
        <v>95</v>
      </c>
    </row>
    <row r="2309" spans="2:65" s="160" customFormat="1">
      <c r="B2309" s="159"/>
      <c r="D2309" s="161" t="s">
        <v>184</v>
      </c>
      <c r="E2309" s="162" t="s">
        <v>1</v>
      </c>
      <c r="F2309" s="163" t="s">
        <v>1418</v>
      </c>
      <c r="H2309" s="162" t="s">
        <v>1</v>
      </c>
      <c r="L2309" s="159"/>
      <c r="M2309" s="164"/>
      <c r="T2309" s="165"/>
      <c r="AT2309" s="162" t="s">
        <v>184</v>
      </c>
      <c r="AU2309" s="162" t="s">
        <v>95</v>
      </c>
      <c r="AV2309" s="160" t="s">
        <v>93</v>
      </c>
      <c r="AW2309" s="160" t="s">
        <v>41</v>
      </c>
      <c r="AX2309" s="160" t="s">
        <v>85</v>
      </c>
      <c r="AY2309" s="162" t="s">
        <v>173</v>
      </c>
    </row>
    <row r="2310" spans="2:65" s="160" customFormat="1">
      <c r="B2310" s="159"/>
      <c r="D2310" s="161" t="s">
        <v>184</v>
      </c>
      <c r="E2310" s="162" t="s">
        <v>1</v>
      </c>
      <c r="F2310" s="163" t="s">
        <v>1419</v>
      </c>
      <c r="H2310" s="162" t="s">
        <v>1</v>
      </c>
      <c r="L2310" s="159"/>
      <c r="M2310" s="164"/>
      <c r="T2310" s="165"/>
      <c r="AT2310" s="162" t="s">
        <v>184</v>
      </c>
      <c r="AU2310" s="162" t="s">
        <v>95</v>
      </c>
      <c r="AV2310" s="160" t="s">
        <v>93</v>
      </c>
      <c r="AW2310" s="160" t="s">
        <v>41</v>
      </c>
      <c r="AX2310" s="160" t="s">
        <v>85</v>
      </c>
      <c r="AY2310" s="162" t="s">
        <v>173</v>
      </c>
    </row>
    <row r="2311" spans="2:65" s="167" customFormat="1">
      <c r="B2311" s="166"/>
      <c r="D2311" s="161" t="s">
        <v>184</v>
      </c>
      <c r="E2311" s="168" t="s">
        <v>1</v>
      </c>
      <c r="F2311" s="169" t="s">
        <v>1420</v>
      </c>
      <c r="H2311" s="170">
        <v>10.73</v>
      </c>
      <c r="L2311" s="166"/>
      <c r="M2311" s="171"/>
      <c r="T2311" s="172"/>
      <c r="AT2311" s="168" t="s">
        <v>184</v>
      </c>
      <c r="AU2311" s="168" t="s">
        <v>95</v>
      </c>
      <c r="AV2311" s="167" t="s">
        <v>95</v>
      </c>
      <c r="AW2311" s="167" t="s">
        <v>41</v>
      </c>
      <c r="AX2311" s="167" t="s">
        <v>85</v>
      </c>
      <c r="AY2311" s="168" t="s">
        <v>173</v>
      </c>
    </row>
    <row r="2312" spans="2:65" s="174" customFormat="1">
      <c r="B2312" s="173"/>
      <c r="D2312" s="161" t="s">
        <v>184</v>
      </c>
      <c r="E2312" s="175" t="s">
        <v>1</v>
      </c>
      <c r="F2312" s="176" t="s">
        <v>232</v>
      </c>
      <c r="H2312" s="177">
        <v>10.73</v>
      </c>
      <c r="L2312" s="173"/>
      <c r="M2312" s="178"/>
      <c r="T2312" s="179"/>
      <c r="AT2312" s="175" t="s">
        <v>184</v>
      </c>
      <c r="AU2312" s="175" t="s">
        <v>95</v>
      </c>
      <c r="AV2312" s="174" t="s">
        <v>180</v>
      </c>
      <c r="AW2312" s="174" t="s">
        <v>41</v>
      </c>
      <c r="AX2312" s="174" t="s">
        <v>93</v>
      </c>
      <c r="AY2312" s="175" t="s">
        <v>173</v>
      </c>
    </row>
    <row r="2313" spans="2:65" s="35" customFormat="1" ht="37.9" customHeight="1">
      <c r="B2313" s="34"/>
      <c r="C2313" s="144" t="s">
        <v>1431</v>
      </c>
      <c r="D2313" s="144" t="s">
        <v>175</v>
      </c>
      <c r="E2313" s="145" t="s">
        <v>1432</v>
      </c>
      <c r="F2313" s="146" t="s">
        <v>1433</v>
      </c>
      <c r="G2313" s="147" t="s">
        <v>270</v>
      </c>
      <c r="H2313" s="148">
        <v>10.73</v>
      </c>
      <c r="I2313" s="3"/>
      <c r="J2313" s="149">
        <f>ROUND(I2313*H2313,2)</f>
        <v>0</v>
      </c>
      <c r="K2313" s="146" t="s">
        <v>179</v>
      </c>
      <c r="L2313" s="34"/>
      <c r="M2313" s="150" t="s">
        <v>1</v>
      </c>
      <c r="N2313" s="151" t="s">
        <v>50</v>
      </c>
      <c r="P2313" s="152">
        <f>O2313*H2313</f>
        <v>0</v>
      </c>
      <c r="Q2313" s="152">
        <v>3.4860000000000002E-2</v>
      </c>
      <c r="R2313" s="152">
        <f>Q2313*H2313</f>
        <v>0.37404780000000004</v>
      </c>
      <c r="S2313" s="152">
        <v>0</v>
      </c>
      <c r="T2313" s="153">
        <f>S2313*H2313</f>
        <v>0</v>
      </c>
      <c r="AR2313" s="154" t="s">
        <v>180</v>
      </c>
      <c r="AT2313" s="154" t="s">
        <v>175</v>
      </c>
      <c r="AU2313" s="154" t="s">
        <v>95</v>
      </c>
      <c r="AY2313" s="20" t="s">
        <v>173</v>
      </c>
      <c r="BE2313" s="155">
        <f>IF(N2313="základní",J2313,0)</f>
        <v>0</v>
      </c>
      <c r="BF2313" s="155">
        <f>IF(N2313="snížená",J2313,0)</f>
        <v>0</v>
      </c>
      <c r="BG2313" s="155">
        <f>IF(N2313="zákl. přenesená",J2313,0)</f>
        <v>0</v>
      </c>
      <c r="BH2313" s="155">
        <f>IF(N2313="sníž. přenesená",J2313,0)</f>
        <v>0</v>
      </c>
      <c r="BI2313" s="155">
        <f>IF(N2313="nulová",J2313,0)</f>
        <v>0</v>
      </c>
      <c r="BJ2313" s="20" t="s">
        <v>93</v>
      </c>
      <c r="BK2313" s="155">
        <f>ROUND(I2313*H2313,2)</f>
        <v>0</v>
      </c>
      <c r="BL2313" s="20" t="s">
        <v>180</v>
      </c>
      <c r="BM2313" s="154" t="s">
        <v>1434</v>
      </c>
    </row>
    <row r="2314" spans="2:65" s="35" customFormat="1">
      <c r="B2314" s="34"/>
      <c r="D2314" s="156" t="s">
        <v>182</v>
      </c>
      <c r="F2314" s="157" t="s">
        <v>1435</v>
      </c>
      <c r="L2314" s="34"/>
      <c r="M2314" s="158"/>
      <c r="T2314" s="62"/>
      <c r="AT2314" s="20" t="s">
        <v>182</v>
      </c>
      <c r="AU2314" s="20" t="s">
        <v>95</v>
      </c>
    </row>
    <row r="2315" spans="2:65" s="160" customFormat="1">
      <c r="B2315" s="159"/>
      <c r="D2315" s="161" t="s">
        <v>184</v>
      </c>
      <c r="E2315" s="162" t="s">
        <v>1</v>
      </c>
      <c r="F2315" s="163" t="s">
        <v>1418</v>
      </c>
      <c r="H2315" s="162" t="s">
        <v>1</v>
      </c>
      <c r="L2315" s="159"/>
      <c r="M2315" s="164"/>
      <c r="T2315" s="165"/>
      <c r="AT2315" s="162" t="s">
        <v>184</v>
      </c>
      <c r="AU2315" s="162" t="s">
        <v>95</v>
      </c>
      <c r="AV2315" s="160" t="s">
        <v>93</v>
      </c>
      <c r="AW2315" s="160" t="s">
        <v>41</v>
      </c>
      <c r="AX2315" s="160" t="s">
        <v>85</v>
      </c>
      <c r="AY2315" s="162" t="s">
        <v>173</v>
      </c>
    </row>
    <row r="2316" spans="2:65" s="160" customFormat="1">
      <c r="B2316" s="159"/>
      <c r="D2316" s="161" t="s">
        <v>184</v>
      </c>
      <c r="E2316" s="162" t="s">
        <v>1</v>
      </c>
      <c r="F2316" s="163" t="s">
        <v>1419</v>
      </c>
      <c r="H2316" s="162" t="s">
        <v>1</v>
      </c>
      <c r="L2316" s="159"/>
      <c r="M2316" s="164"/>
      <c r="T2316" s="165"/>
      <c r="AT2316" s="162" t="s">
        <v>184</v>
      </c>
      <c r="AU2316" s="162" t="s">
        <v>95</v>
      </c>
      <c r="AV2316" s="160" t="s">
        <v>93</v>
      </c>
      <c r="AW2316" s="160" t="s">
        <v>41</v>
      </c>
      <c r="AX2316" s="160" t="s">
        <v>85</v>
      </c>
      <c r="AY2316" s="162" t="s">
        <v>173</v>
      </c>
    </row>
    <row r="2317" spans="2:65" s="167" customFormat="1">
      <c r="B2317" s="166"/>
      <c r="D2317" s="161" t="s">
        <v>184</v>
      </c>
      <c r="E2317" s="168" t="s">
        <v>1</v>
      </c>
      <c r="F2317" s="169" t="s">
        <v>1420</v>
      </c>
      <c r="H2317" s="170">
        <v>10.73</v>
      </c>
      <c r="L2317" s="166"/>
      <c r="M2317" s="171"/>
      <c r="T2317" s="172"/>
      <c r="AT2317" s="168" t="s">
        <v>184</v>
      </c>
      <c r="AU2317" s="168" t="s">
        <v>95</v>
      </c>
      <c r="AV2317" s="167" t="s">
        <v>95</v>
      </c>
      <c r="AW2317" s="167" t="s">
        <v>41</v>
      </c>
      <c r="AX2317" s="167" t="s">
        <v>85</v>
      </c>
      <c r="AY2317" s="168" t="s">
        <v>173</v>
      </c>
    </row>
    <row r="2318" spans="2:65" s="174" customFormat="1">
      <c r="B2318" s="173"/>
      <c r="D2318" s="161" t="s">
        <v>184</v>
      </c>
      <c r="E2318" s="175" t="s">
        <v>1</v>
      </c>
      <c r="F2318" s="176" t="s">
        <v>232</v>
      </c>
      <c r="H2318" s="177">
        <v>10.73</v>
      </c>
      <c r="L2318" s="173"/>
      <c r="M2318" s="178"/>
      <c r="T2318" s="179"/>
      <c r="AT2318" s="175" t="s">
        <v>184</v>
      </c>
      <c r="AU2318" s="175" t="s">
        <v>95</v>
      </c>
      <c r="AV2318" s="174" t="s">
        <v>180</v>
      </c>
      <c r="AW2318" s="174" t="s">
        <v>41</v>
      </c>
      <c r="AX2318" s="174" t="s">
        <v>93</v>
      </c>
      <c r="AY2318" s="175" t="s">
        <v>173</v>
      </c>
    </row>
    <row r="2319" spans="2:65" s="35" customFormat="1" ht="21.75" customHeight="1">
      <c r="B2319" s="34"/>
      <c r="C2319" s="144" t="s">
        <v>1436</v>
      </c>
      <c r="D2319" s="144" t="s">
        <v>175</v>
      </c>
      <c r="E2319" s="145" t="s">
        <v>1437</v>
      </c>
      <c r="F2319" s="146" t="s">
        <v>1438</v>
      </c>
      <c r="G2319" s="147" t="s">
        <v>524</v>
      </c>
      <c r="H2319" s="148">
        <v>1</v>
      </c>
      <c r="I2319" s="3"/>
      <c r="J2319" s="149">
        <f>ROUND(I2319*H2319,2)</f>
        <v>0</v>
      </c>
      <c r="K2319" s="146" t="s">
        <v>1</v>
      </c>
      <c r="L2319" s="34"/>
      <c r="M2319" s="150" t="s">
        <v>1</v>
      </c>
      <c r="N2319" s="151" t="s">
        <v>50</v>
      </c>
      <c r="P2319" s="152">
        <f>O2319*H2319</f>
        <v>0</v>
      </c>
      <c r="Q2319" s="152">
        <v>0</v>
      </c>
      <c r="R2319" s="152">
        <f>Q2319*H2319</f>
        <v>0</v>
      </c>
      <c r="S2319" s="152">
        <v>0</v>
      </c>
      <c r="T2319" s="153">
        <f>S2319*H2319</f>
        <v>0</v>
      </c>
      <c r="AR2319" s="154" t="s">
        <v>180</v>
      </c>
      <c r="AT2319" s="154" t="s">
        <v>175</v>
      </c>
      <c r="AU2319" s="154" t="s">
        <v>95</v>
      </c>
      <c r="AY2319" s="20" t="s">
        <v>173</v>
      </c>
      <c r="BE2319" s="155">
        <f>IF(N2319="základní",J2319,0)</f>
        <v>0</v>
      </c>
      <c r="BF2319" s="155">
        <f>IF(N2319="snížená",J2319,0)</f>
        <v>0</v>
      </c>
      <c r="BG2319" s="155">
        <f>IF(N2319="zákl. přenesená",J2319,0)</f>
        <v>0</v>
      </c>
      <c r="BH2319" s="155">
        <f>IF(N2319="sníž. přenesená",J2319,0)</f>
        <v>0</v>
      </c>
      <c r="BI2319" s="155">
        <f>IF(N2319="nulová",J2319,0)</f>
        <v>0</v>
      </c>
      <c r="BJ2319" s="20" t="s">
        <v>93</v>
      </c>
      <c r="BK2319" s="155">
        <f>ROUND(I2319*H2319,2)</f>
        <v>0</v>
      </c>
      <c r="BL2319" s="20" t="s">
        <v>180</v>
      </c>
      <c r="BM2319" s="154" t="s">
        <v>1439</v>
      </c>
    </row>
    <row r="2320" spans="2:65" s="160" customFormat="1">
      <c r="B2320" s="159"/>
      <c r="D2320" s="161" t="s">
        <v>184</v>
      </c>
      <c r="E2320" s="162" t="s">
        <v>1</v>
      </c>
      <c r="F2320" s="163" t="s">
        <v>1418</v>
      </c>
      <c r="H2320" s="162" t="s">
        <v>1</v>
      </c>
      <c r="L2320" s="159"/>
      <c r="M2320" s="164"/>
      <c r="T2320" s="165"/>
      <c r="AT2320" s="162" t="s">
        <v>184</v>
      </c>
      <c r="AU2320" s="162" t="s">
        <v>95</v>
      </c>
      <c r="AV2320" s="160" t="s">
        <v>93</v>
      </c>
      <c r="AW2320" s="160" t="s">
        <v>41</v>
      </c>
      <c r="AX2320" s="160" t="s">
        <v>85</v>
      </c>
      <c r="AY2320" s="162" t="s">
        <v>173</v>
      </c>
    </row>
    <row r="2321" spans="2:65" s="167" customFormat="1">
      <c r="B2321" s="166"/>
      <c r="D2321" s="161" t="s">
        <v>184</v>
      </c>
      <c r="E2321" s="168" t="s">
        <v>1</v>
      </c>
      <c r="F2321" s="169" t="s">
        <v>93</v>
      </c>
      <c r="H2321" s="170">
        <v>1</v>
      </c>
      <c r="L2321" s="166"/>
      <c r="M2321" s="171"/>
      <c r="T2321" s="172"/>
      <c r="AT2321" s="168" t="s">
        <v>184</v>
      </c>
      <c r="AU2321" s="168" t="s">
        <v>95</v>
      </c>
      <c r="AV2321" s="167" t="s">
        <v>95</v>
      </c>
      <c r="AW2321" s="167" t="s">
        <v>41</v>
      </c>
      <c r="AX2321" s="167" t="s">
        <v>85</v>
      </c>
      <c r="AY2321" s="168" t="s">
        <v>173</v>
      </c>
    </row>
    <row r="2322" spans="2:65" s="174" customFormat="1">
      <c r="B2322" s="173"/>
      <c r="D2322" s="161" t="s">
        <v>184</v>
      </c>
      <c r="E2322" s="175" t="s">
        <v>1</v>
      </c>
      <c r="F2322" s="176" t="s">
        <v>232</v>
      </c>
      <c r="H2322" s="177">
        <v>1</v>
      </c>
      <c r="L2322" s="173"/>
      <c r="M2322" s="178"/>
      <c r="T2322" s="179"/>
      <c r="AT2322" s="175" t="s">
        <v>184</v>
      </c>
      <c r="AU2322" s="175" t="s">
        <v>95</v>
      </c>
      <c r="AV2322" s="174" t="s">
        <v>180</v>
      </c>
      <c r="AW2322" s="174" t="s">
        <v>41</v>
      </c>
      <c r="AX2322" s="174" t="s">
        <v>93</v>
      </c>
      <c r="AY2322" s="175" t="s">
        <v>173</v>
      </c>
    </row>
    <row r="2323" spans="2:65" s="35" customFormat="1" ht="16.5" customHeight="1">
      <c r="B2323" s="34"/>
      <c r="C2323" s="144" t="s">
        <v>1440</v>
      </c>
      <c r="D2323" s="144" t="s">
        <v>175</v>
      </c>
      <c r="E2323" s="145" t="s">
        <v>1441</v>
      </c>
      <c r="F2323" s="146" t="s">
        <v>1442</v>
      </c>
      <c r="G2323" s="147" t="s">
        <v>362</v>
      </c>
      <c r="H2323" s="148">
        <v>3</v>
      </c>
      <c r="I2323" s="3"/>
      <c r="J2323" s="149">
        <f>ROUND(I2323*H2323,2)</f>
        <v>0</v>
      </c>
      <c r="K2323" s="146" t="s">
        <v>179</v>
      </c>
      <c r="L2323" s="34"/>
      <c r="M2323" s="150" t="s">
        <v>1</v>
      </c>
      <c r="N2323" s="151" t="s">
        <v>50</v>
      </c>
      <c r="P2323" s="152">
        <f>O2323*H2323</f>
        <v>0</v>
      </c>
      <c r="Q2323" s="152">
        <v>1.6060000000000001E-2</v>
      </c>
      <c r="R2323" s="152">
        <f>Q2323*H2323</f>
        <v>4.8180000000000001E-2</v>
      </c>
      <c r="S2323" s="152">
        <v>0</v>
      </c>
      <c r="T2323" s="153">
        <f>S2323*H2323</f>
        <v>0</v>
      </c>
      <c r="AR2323" s="154" t="s">
        <v>180</v>
      </c>
      <c r="AT2323" s="154" t="s">
        <v>175</v>
      </c>
      <c r="AU2323" s="154" t="s">
        <v>95</v>
      </c>
      <c r="AY2323" s="20" t="s">
        <v>173</v>
      </c>
      <c r="BE2323" s="155">
        <f>IF(N2323="základní",J2323,0)</f>
        <v>0</v>
      </c>
      <c r="BF2323" s="155">
        <f>IF(N2323="snížená",J2323,0)</f>
        <v>0</v>
      </c>
      <c r="BG2323" s="155">
        <f>IF(N2323="zákl. přenesená",J2323,0)</f>
        <v>0</v>
      </c>
      <c r="BH2323" s="155">
        <f>IF(N2323="sníž. přenesená",J2323,0)</f>
        <v>0</v>
      </c>
      <c r="BI2323" s="155">
        <f>IF(N2323="nulová",J2323,0)</f>
        <v>0</v>
      </c>
      <c r="BJ2323" s="20" t="s">
        <v>93</v>
      </c>
      <c r="BK2323" s="155">
        <f>ROUND(I2323*H2323,2)</f>
        <v>0</v>
      </c>
      <c r="BL2323" s="20" t="s">
        <v>180</v>
      </c>
      <c r="BM2323" s="154" t="s">
        <v>1443</v>
      </c>
    </row>
    <row r="2324" spans="2:65" s="35" customFormat="1">
      <c r="B2324" s="34"/>
      <c r="D2324" s="156" t="s">
        <v>182</v>
      </c>
      <c r="F2324" s="157" t="s">
        <v>1444</v>
      </c>
      <c r="L2324" s="34"/>
      <c r="M2324" s="158"/>
      <c r="T2324" s="62"/>
      <c r="AT2324" s="20" t="s">
        <v>182</v>
      </c>
      <c r="AU2324" s="20" t="s">
        <v>95</v>
      </c>
    </row>
    <row r="2325" spans="2:65" s="160" customFormat="1">
      <c r="B2325" s="159"/>
      <c r="D2325" s="161" t="s">
        <v>184</v>
      </c>
      <c r="E2325" s="162" t="s">
        <v>1</v>
      </c>
      <c r="F2325" s="163" t="s">
        <v>1418</v>
      </c>
      <c r="H2325" s="162" t="s">
        <v>1</v>
      </c>
      <c r="L2325" s="159"/>
      <c r="M2325" s="164"/>
      <c r="T2325" s="165"/>
      <c r="AT2325" s="162" t="s">
        <v>184</v>
      </c>
      <c r="AU2325" s="162" t="s">
        <v>95</v>
      </c>
      <c r="AV2325" s="160" t="s">
        <v>93</v>
      </c>
      <c r="AW2325" s="160" t="s">
        <v>41</v>
      </c>
      <c r="AX2325" s="160" t="s">
        <v>85</v>
      </c>
      <c r="AY2325" s="162" t="s">
        <v>173</v>
      </c>
    </row>
    <row r="2326" spans="2:65" s="160" customFormat="1">
      <c r="B2326" s="159"/>
      <c r="D2326" s="161" t="s">
        <v>184</v>
      </c>
      <c r="E2326" s="162" t="s">
        <v>1</v>
      </c>
      <c r="F2326" s="163" t="s">
        <v>1419</v>
      </c>
      <c r="H2326" s="162" t="s">
        <v>1</v>
      </c>
      <c r="L2326" s="159"/>
      <c r="M2326" s="164"/>
      <c r="T2326" s="165"/>
      <c r="AT2326" s="162" t="s">
        <v>184</v>
      </c>
      <c r="AU2326" s="162" t="s">
        <v>95</v>
      </c>
      <c r="AV2326" s="160" t="s">
        <v>93</v>
      </c>
      <c r="AW2326" s="160" t="s">
        <v>41</v>
      </c>
      <c r="AX2326" s="160" t="s">
        <v>85</v>
      </c>
      <c r="AY2326" s="162" t="s">
        <v>173</v>
      </c>
    </row>
    <row r="2327" spans="2:65" s="167" customFormat="1">
      <c r="B2327" s="166"/>
      <c r="D2327" s="161" t="s">
        <v>184</v>
      </c>
      <c r="E2327" s="168" t="s">
        <v>1</v>
      </c>
      <c r="F2327" s="169" t="s">
        <v>95</v>
      </c>
      <c r="H2327" s="170">
        <v>2</v>
      </c>
      <c r="L2327" s="166"/>
      <c r="M2327" s="171"/>
      <c r="T2327" s="172"/>
      <c r="AT2327" s="168" t="s">
        <v>184</v>
      </c>
      <c r="AU2327" s="168" t="s">
        <v>95</v>
      </c>
      <c r="AV2327" s="167" t="s">
        <v>95</v>
      </c>
      <c r="AW2327" s="167" t="s">
        <v>41</v>
      </c>
      <c r="AX2327" s="167" t="s">
        <v>85</v>
      </c>
      <c r="AY2327" s="168" t="s">
        <v>173</v>
      </c>
    </row>
    <row r="2328" spans="2:65" s="160" customFormat="1">
      <c r="B2328" s="159"/>
      <c r="D2328" s="161" t="s">
        <v>184</v>
      </c>
      <c r="E2328" s="162" t="s">
        <v>1</v>
      </c>
      <c r="F2328" s="163" t="s">
        <v>1445</v>
      </c>
      <c r="H2328" s="162" t="s">
        <v>1</v>
      </c>
      <c r="L2328" s="159"/>
      <c r="M2328" s="164"/>
      <c r="T2328" s="165"/>
      <c r="AT2328" s="162" t="s">
        <v>184</v>
      </c>
      <c r="AU2328" s="162" t="s">
        <v>95</v>
      </c>
      <c r="AV2328" s="160" t="s">
        <v>93</v>
      </c>
      <c r="AW2328" s="160" t="s">
        <v>41</v>
      </c>
      <c r="AX2328" s="160" t="s">
        <v>85</v>
      </c>
      <c r="AY2328" s="162" t="s">
        <v>173</v>
      </c>
    </row>
    <row r="2329" spans="2:65" s="167" customFormat="1">
      <c r="B2329" s="166"/>
      <c r="D2329" s="161" t="s">
        <v>184</v>
      </c>
      <c r="E2329" s="168" t="s">
        <v>1</v>
      </c>
      <c r="F2329" s="169" t="s">
        <v>93</v>
      </c>
      <c r="H2329" s="170">
        <v>1</v>
      </c>
      <c r="L2329" s="166"/>
      <c r="M2329" s="171"/>
      <c r="T2329" s="172"/>
      <c r="AT2329" s="168" t="s">
        <v>184</v>
      </c>
      <c r="AU2329" s="168" t="s">
        <v>95</v>
      </c>
      <c r="AV2329" s="167" t="s">
        <v>95</v>
      </c>
      <c r="AW2329" s="167" t="s">
        <v>41</v>
      </c>
      <c r="AX2329" s="167" t="s">
        <v>85</v>
      </c>
      <c r="AY2329" s="168" t="s">
        <v>173</v>
      </c>
    </row>
    <row r="2330" spans="2:65" s="174" customFormat="1">
      <c r="B2330" s="173"/>
      <c r="D2330" s="161" t="s">
        <v>184</v>
      </c>
      <c r="E2330" s="175" t="s">
        <v>1</v>
      </c>
      <c r="F2330" s="176" t="s">
        <v>232</v>
      </c>
      <c r="H2330" s="177">
        <v>3</v>
      </c>
      <c r="L2330" s="173"/>
      <c r="M2330" s="178"/>
      <c r="T2330" s="179"/>
      <c r="AT2330" s="175" t="s">
        <v>184</v>
      </c>
      <c r="AU2330" s="175" t="s">
        <v>95</v>
      </c>
      <c r="AV2330" s="174" t="s">
        <v>180</v>
      </c>
      <c r="AW2330" s="174" t="s">
        <v>41</v>
      </c>
      <c r="AX2330" s="174" t="s">
        <v>93</v>
      </c>
      <c r="AY2330" s="175" t="s">
        <v>173</v>
      </c>
    </row>
    <row r="2331" spans="2:65" s="35" customFormat="1" ht="16.5" customHeight="1">
      <c r="B2331" s="34"/>
      <c r="C2331" s="188" t="s">
        <v>1446</v>
      </c>
      <c r="D2331" s="188" t="s">
        <v>1161</v>
      </c>
      <c r="E2331" s="189" t="s">
        <v>1447</v>
      </c>
      <c r="F2331" s="190" t="s">
        <v>1448</v>
      </c>
      <c r="G2331" s="191" t="s">
        <v>362</v>
      </c>
      <c r="H2331" s="192">
        <v>3</v>
      </c>
      <c r="I2331" s="4"/>
      <c r="J2331" s="193">
        <f>ROUND(I2331*H2331,2)</f>
        <v>0</v>
      </c>
      <c r="K2331" s="190" t="s">
        <v>179</v>
      </c>
      <c r="L2331" s="194"/>
      <c r="M2331" s="195" t="s">
        <v>1</v>
      </c>
      <c r="N2331" s="196" t="s">
        <v>50</v>
      </c>
      <c r="P2331" s="152">
        <f>O2331*H2331</f>
        <v>0</v>
      </c>
      <c r="Q2331" s="152">
        <v>1.72E-2</v>
      </c>
      <c r="R2331" s="152">
        <f>Q2331*H2331</f>
        <v>5.16E-2</v>
      </c>
      <c r="S2331" s="152">
        <v>0</v>
      </c>
      <c r="T2331" s="153">
        <f>S2331*H2331</f>
        <v>0</v>
      </c>
      <c r="AR2331" s="154" t="s">
        <v>299</v>
      </c>
      <c r="AT2331" s="154" t="s">
        <v>1161</v>
      </c>
      <c r="AU2331" s="154" t="s">
        <v>95</v>
      </c>
      <c r="AY2331" s="20" t="s">
        <v>173</v>
      </c>
      <c r="BE2331" s="155">
        <f>IF(N2331="základní",J2331,0)</f>
        <v>0</v>
      </c>
      <c r="BF2331" s="155">
        <f>IF(N2331="snížená",J2331,0)</f>
        <v>0</v>
      </c>
      <c r="BG2331" s="155">
        <f>IF(N2331="zákl. přenesená",J2331,0)</f>
        <v>0</v>
      </c>
      <c r="BH2331" s="155">
        <f>IF(N2331="sníž. přenesená",J2331,0)</f>
        <v>0</v>
      </c>
      <c r="BI2331" s="155">
        <f>IF(N2331="nulová",J2331,0)</f>
        <v>0</v>
      </c>
      <c r="BJ2331" s="20" t="s">
        <v>93</v>
      </c>
      <c r="BK2331" s="155">
        <f>ROUND(I2331*H2331,2)</f>
        <v>0</v>
      </c>
      <c r="BL2331" s="20" t="s">
        <v>180</v>
      </c>
      <c r="BM2331" s="154" t="s">
        <v>1449</v>
      </c>
    </row>
    <row r="2332" spans="2:65" s="35" customFormat="1" ht="21.75" customHeight="1">
      <c r="B2332" s="34"/>
      <c r="C2332" s="144" t="s">
        <v>1450</v>
      </c>
      <c r="D2332" s="144" t="s">
        <v>175</v>
      </c>
      <c r="E2332" s="145" t="s">
        <v>1451</v>
      </c>
      <c r="F2332" s="146" t="s">
        <v>1452</v>
      </c>
      <c r="G2332" s="147" t="s">
        <v>270</v>
      </c>
      <c r="H2332" s="148">
        <v>2.92</v>
      </c>
      <c r="I2332" s="3"/>
      <c r="J2332" s="149">
        <f>ROUND(I2332*H2332,2)</f>
        <v>0</v>
      </c>
      <c r="K2332" s="146" t="s">
        <v>1</v>
      </c>
      <c r="L2332" s="34"/>
      <c r="M2332" s="150" t="s">
        <v>1</v>
      </c>
      <c r="N2332" s="151" t="s">
        <v>50</v>
      </c>
      <c r="P2332" s="152">
        <f>O2332*H2332</f>
        <v>0</v>
      </c>
      <c r="Q2332" s="152">
        <v>0</v>
      </c>
      <c r="R2332" s="152">
        <f>Q2332*H2332</f>
        <v>0</v>
      </c>
      <c r="S2332" s="152">
        <v>0</v>
      </c>
      <c r="T2332" s="153">
        <f>S2332*H2332</f>
        <v>0</v>
      </c>
      <c r="AR2332" s="154" t="s">
        <v>180</v>
      </c>
      <c r="AT2332" s="154" t="s">
        <v>175</v>
      </c>
      <c r="AU2332" s="154" t="s">
        <v>95</v>
      </c>
      <c r="AY2332" s="20" t="s">
        <v>173</v>
      </c>
      <c r="BE2332" s="155">
        <f>IF(N2332="základní",J2332,0)</f>
        <v>0</v>
      </c>
      <c r="BF2332" s="155">
        <f>IF(N2332="snížená",J2332,0)</f>
        <v>0</v>
      </c>
      <c r="BG2332" s="155">
        <f>IF(N2332="zákl. přenesená",J2332,0)</f>
        <v>0</v>
      </c>
      <c r="BH2332" s="155">
        <f>IF(N2332="sníž. přenesená",J2332,0)</f>
        <v>0</v>
      </c>
      <c r="BI2332" s="155">
        <f>IF(N2332="nulová",J2332,0)</f>
        <v>0</v>
      </c>
      <c r="BJ2332" s="20" t="s">
        <v>93</v>
      </c>
      <c r="BK2332" s="155">
        <f>ROUND(I2332*H2332,2)</f>
        <v>0</v>
      </c>
      <c r="BL2332" s="20" t="s">
        <v>180</v>
      </c>
      <c r="BM2332" s="154" t="s">
        <v>1453</v>
      </c>
    </row>
    <row r="2333" spans="2:65" s="160" customFormat="1">
      <c r="B2333" s="159"/>
      <c r="D2333" s="161" t="s">
        <v>184</v>
      </c>
      <c r="E2333" s="162" t="s">
        <v>1</v>
      </c>
      <c r="F2333" s="163" t="s">
        <v>249</v>
      </c>
      <c r="H2333" s="162" t="s">
        <v>1</v>
      </c>
      <c r="L2333" s="159"/>
      <c r="M2333" s="164"/>
      <c r="T2333" s="165"/>
      <c r="AT2333" s="162" t="s">
        <v>184</v>
      </c>
      <c r="AU2333" s="162" t="s">
        <v>95</v>
      </c>
      <c r="AV2333" s="160" t="s">
        <v>93</v>
      </c>
      <c r="AW2333" s="160" t="s">
        <v>41</v>
      </c>
      <c r="AX2333" s="160" t="s">
        <v>85</v>
      </c>
      <c r="AY2333" s="162" t="s">
        <v>173</v>
      </c>
    </row>
    <row r="2334" spans="2:65" s="167" customFormat="1">
      <c r="B2334" s="166"/>
      <c r="D2334" s="161" t="s">
        <v>184</v>
      </c>
      <c r="E2334" s="168" t="s">
        <v>1</v>
      </c>
      <c r="F2334" s="169" t="s">
        <v>1454</v>
      </c>
      <c r="H2334" s="170">
        <v>2.42</v>
      </c>
      <c r="L2334" s="166"/>
      <c r="M2334" s="171"/>
      <c r="T2334" s="172"/>
      <c r="AT2334" s="168" t="s">
        <v>184</v>
      </c>
      <c r="AU2334" s="168" t="s">
        <v>95</v>
      </c>
      <c r="AV2334" s="167" t="s">
        <v>95</v>
      </c>
      <c r="AW2334" s="167" t="s">
        <v>41</v>
      </c>
      <c r="AX2334" s="167" t="s">
        <v>85</v>
      </c>
      <c r="AY2334" s="168" t="s">
        <v>173</v>
      </c>
    </row>
    <row r="2335" spans="2:65" s="167" customFormat="1">
      <c r="B2335" s="166"/>
      <c r="D2335" s="161" t="s">
        <v>184</v>
      </c>
      <c r="E2335" s="168" t="s">
        <v>1</v>
      </c>
      <c r="F2335" s="169" t="s">
        <v>1455</v>
      </c>
      <c r="H2335" s="170">
        <v>0.5</v>
      </c>
      <c r="L2335" s="166"/>
      <c r="M2335" s="171"/>
      <c r="T2335" s="172"/>
      <c r="AT2335" s="168" t="s">
        <v>184</v>
      </c>
      <c r="AU2335" s="168" t="s">
        <v>95</v>
      </c>
      <c r="AV2335" s="167" t="s">
        <v>95</v>
      </c>
      <c r="AW2335" s="167" t="s">
        <v>41</v>
      </c>
      <c r="AX2335" s="167" t="s">
        <v>85</v>
      </c>
      <c r="AY2335" s="168" t="s">
        <v>173</v>
      </c>
    </row>
    <row r="2336" spans="2:65" s="174" customFormat="1">
      <c r="B2336" s="173"/>
      <c r="D2336" s="161" t="s">
        <v>184</v>
      </c>
      <c r="E2336" s="175" t="s">
        <v>1</v>
      </c>
      <c r="F2336" s="176" t="s">
        <v>232</v>
      </c>
      <c r="H2336" s="177">
        <v>2.92</v>
      </c>
      <c r="L2336" s="173"/>
      <c r="M2336" s="178"/>
      <c r="T2336" s="179"/>
      <c r="AT2336" s="175" t="s">
        <v>184</v>
      </c>
      <c r="AU2336" s="175" t="s">
        <v>95</v>
      </c>
      <c r="AV2336" s="174" t="s">
        <v>180</v>
      </c>
      <c r="AW2336" s="174" t="s">
        <v>41</v>
      </c>
      <c r="AX2336" s="174" t="s">
        <v>93</v>
      </c>
      <c r="AY2336" s="175" t="s">
        <v>173</v>
      </c>
    </row>
    <row r="2337" spans="2:65" s="35" customFormat="1" ht="16.5" customHeight="1">
      <c r="B2337" s="34"/>
      <c r="C2337" s="144" t="s">
        <v>1456</v>
      </c>
      <c r="D2337" s="144" t="s">
        <v>175</v>
      </c>
      <c r="E2337" s="145" t="s">
        <v>1457</v>
      </c>
      <c r="F2337" s="146" t="s">
        <v>1458</v>
      </c>
      <c r="G2337" s="147" t="s">
        <v>586</v>
      </c>
      <c r="H2337" s="148">
        <v>1</v>
      </c>
      <c r="I2337" s="3"/>
      <c r="J2337" s="149">
        <f>ROUND(I2337*H2337,2)</f>
        <v>0</v>
      </c>
      <c r="K2337" s="146" t="s">
        <v>1</v>
      </c>
      <c r="L2337" s="34"/>
      <c r="M2337" s="150" t="s">
        <v>1</v>
      </c>
      <c r="N2337" s="151" t="s">
        <v>50</v>
      </c>
      <c r="P2337" s="152">
        <f>O2337*H2337</f>
        <v>0</v>
      </c>
      <c r="Q2337" s="152">
        <v>0</v>
      </c>
      <c r="R2337" s="152">
        <f>Q2337*H2337</f>
        <v>0</v>
      </c>
      <c r="S2337" s="152">
        <v>0</v>
      </c>
      <c r="T2337" s="153">
        <f>S2337*H2337</f>
        <v>0</v>
      </c>
      <c r="AR2337" s="154" t="s">
        <v>180</v>
      </c>
      <c r="AT2337" s="154" t="s">
        <v>175</v>
      </c>
      <c r="AU2337" s="154" t="s">
        <v>95</v>
      </c>
      <c r="AY2337" s="20" t="s">
        <v>173</v>
      </c>
      <c r="BE2337" s="155">
        <f>IF(N2337="základní",J2337,0)</f>
        <v>0</v>
      </c>
      <c r="BF2337" s="155">
        <f>IF(N2337="snížená",J2337,0)</f>
        <v>0</v>
      </c>
      <c r="BG2337" s="155">
        <f>IF(N2337="zákl. přenesená",J2337,0)</f>
        <v>0</v>
      </c>
      <c r="BH2337" s="155">
        <f>IF(N2337="sníž. přenesená",J2337,0)</f>
        <v>0</v>
      </c>
      <c r="BI2337" s="155">
        <f>IF(N2337="nulová",J2337,0)</f>
        <v>0</v>
      </c>
      <c r="BJ2337" s="20" t="s">
        <v>93</v>
      </c>
      <c r="BK2337" s="155">
        <f>ROUND(I2337*H2337,2)</f>
        <v>0</v>
      </c>
      <c r="BL2337" s="20" t="s">
        <v>180</v>
      </c>
      <c r="BM2337" s="154" t="s">
        <v>1459</v>
      </c>
    </row>
    <row r="2338" spans="2:65" s="160" customFormat="1">
      <c r="B2338" s="159"/>
      <c r="D2338" s="161" t="s">
        <v>184</v>
      </c>
      <c r="E2338" s="162" t="s">
        <v>1</v>
      </c>
      <c r="F2338" s="163" t="s">
        <v>1460</v>
      </c>
      <c r="H2338" s="162" t="s">
        <v>1</v>
      </c>
      <c r="L2338" s="159"/>
      <c r="M2338" s="164"/>
      <c r="T2338" s="165"/>
      <c r="AT2338" s="162" t="s">
        <v>184</v>
      </c>
      <c r="AU2338" s="162" t="s">
        <v>95</v>
      </c>
      <c r="AV2338" s="160" t="s">
        <v>93</v>
      </c>
      <c r="AW2338" s="160" t="s">
        <v>41</v>
      </c>
      <c r="AX2338" s="160" t="s">
        <v>85</v>
      </c>
      <c r="AY2338" s="162" t="s">
        <v>173</v>
      </c>
    </row>
    <row r="2339" spans="2:65" s="167" customFormat="1">
      <c r="B2339" s="166"/>
      <c r="D2339" s="161" t="s">
        <v>184</v>
      </c>
      <c r="E2339" s="168" t="s">
        <v>1</v>
      </c>
      <c r="F2339" s="169" t="s">
        <v>527</v>
      </c>
      <c r="H2339" s="170">
        <v>1</v>
      </c>
      <c r="L2339" s="166"/>
      <c r="M2339" s="171"/>
      <c r="T2339" s="172"/>
      <c r="AT2339" s="168" t="s">
        <v>184</v>
      </c>
      <c r="AU2339" s="168" t="s">
        <v>95</v>
      </c>
      <c r="AV2339" s="167" t="s">
        <v>95</v>
      </c>
      <c r="AW2339" s="167" t="s">
        <v>41</v>
      </c>
      <c r="AX2339" s="167" t="s">
        <v>85</v>
      </c>
      <c r="AY2339" s="168" t="s">
        <v>173</v>
      </c>
    </row>
    <row r="2340" spans="2:65" s="174" customFormat="1">
      <c r="B2340" s="173"/>
      <c r="D2340" s="161" t="s">
        <v>184</v>
      </c>
      <c r="E2340" s="175" t="s">
        <v>1</v>
      </c>
      <c r="F2340" s="176" t="s">
        <v>232</v>
      </c>
      <c r="H2340" s="177">
        <v>1</v>
      </c>
      <c r="L2340" s="173"/>
      <c r="M2340" s="178"/>
      <c r="T2340" s="179"/>
      <c r="AT2340" s="175" t="s">
        <v>184</v>
      </c>
      <c r="AU2340" s="175" t="s">
        <v>95</v>
      </c>
      <c r="AV2340" s="174" t="s">
        <v>180</v>
      </c>
      <c r="AW2340" s="174" t="s">
        <v>41</v>
      </c>
      <c r="AX2340" s="174" t="s">
        <v>93</v>
      </c>
      <c r="AY2340" s="175" t="s">
        <v>173</v>
      </c>
    </row>
    <row r="2341" spans="2:65" s="35" customFormat="1" ht="24.2" customHeight="1">
      <c r="B2341" s="34"/>
      <c r="C2341" s="144" t="s">
        <v>1461</v>
      </c>
      <c r="D2341" s="144" t="s">
        <v>175</v>
      </c>
      <c r="E2341" s="145" t="s">
        <v>1462</v>
      </c>
      <c r="F2341" s="146" t="s">
        <v>1463</v>
      </c>
      <c r="G2341" s="147" t="s">
        <v>1464</v>
      </c>
      <c r="H2341" s="148">
        <v>12</v>
      </c>
      <c r="I2341" s="3"/>
      <c r="J2341" s="149">
        <f>ROUND(I2341*H2341,2)</f>
        <v>0</v>
      </c>
      <c r="K2341" s="146" t="s">
        <v>1</v>
      </c>
      <c r="L2341" s="34"/>
      <c r="M2341" s="150" t="s">
        <v>1</v>
      </c>
      <c r="N2341" s="151" t="s">
        <v>50</v>
      </c>
      <c r="P2341" s="152">
        <f>O2341*H2341</f>
        <v>0</v>
      </c>
      <c r="Q2341" s="152">
        <v>0</v>
      </c>
      <c r="R2341" s="152">
        <f>Q2341*H2341</f>
        <v>0</v>
      </c>
      <c r="S2341" s="152">
        <v>0</v>
      </c>
      <c r="T2341" s="153">
        <f>S2341*H2341</f>
        <v>0</v>
      </c>
      <c r="AR2341" s="154" t="s">
        <v>180</v>
      </c>
      <c r="AT2341" s="154" t="s">
        <v>175</v>
      </c>
      <c r="AU2341" s="154" t="s">
        <v>95</v>
      </c>
      <c r="AY2341" s="20" t="s">
        <v>173</v>
      </c>
      <c r="BE2341" s="155">
        <f>IF(N2341="základní",J2341,0)</f>
        <v>0</v>
      </c>
      <c r="BF2341" s="155">
        <f>IF(N2341="snížená",J2341,0)</f>
        <v>0</v>
      </c>
      <c r="BG2341" s="155">
        <f>IF(N2341="zákl. přenesená",J2341,0)</f>
        <v>0</v>
      </c>
      <c r="BH2341" s="155">
        <f>IF(N2341="sníž. přenesená",J2341,0)</f>
        <v>0</v>
      </c>
      <c r="BI2341" s="155">
        <f>IF(N2341="nulová",J2341,0)</f>
        <v>0</v>
      </c>
      <c r="BJ2341" s="20" t="s">
        <v>93</v>
      </c>
      <c r="BK2341" s="155">
        <f>ROUND(I2341*H2341,2)</f>
        <v>0</v>
      </c>
      <c r="BL2341" s="20" t="s">
        <v>180</v>
      </c>
      <c r="BM2341" s="154" t="s">
        <v>1465</v>
      </c>
    </row>
    <row r="2342" spans="2:65" s="160" customFormat="1">
      <c r="B2342" s="159"/>
      <c r="D2342" s="161" t="s">
        <v>184</v>
      </c>
      <c r="E2342" s="162" t="s">
        <v>1</v>
      </c>
      <c r="F2342" s="163" t="s">
        <v>1346</v>
      </c>
      <c r="H2342" s="162" t="s">
        <v>1</v>
      </c>
      <c r="L2342" s="159"/>
      <c r="M2342" s="164"/>
      <c r="T2342" s="165"/>
      <c r="AT2342" s="162" t="s">
        <v>184</v>
      </c>
      <c r="AU2342" s="162" t="s">
        <v>95</v>
      </c>
      <c r="AV2342" s="160" t="s">
        <v>93</v>
      </c>
      <c r="AW2342" s="160" t="s">
        <v>41</v>
      </c>
      <c r="AX2342" s="160" t="s">
        <v>85</v>
      </c>
      <c r="AY2342" s="162" t="s">
        <v>173</v>
      </c>
    </row>
    <row r="2343" spans="2:65" s="167" customFormat="1">
      <c r="B2343" s="166"/>
      <c r="D2343" s="161" t="s">
        <v>184</v>
      </c>
      <c r="E2343" s="168" t="s">
        <v>1</v>
      </c>
      <c r="F2343" s="169" t="s">
        <v>1466</v>
      </c>
      <c r="H2343" s="170">
        <v>12</v>
      </c>
      <c r="L2343" s="166"/>
      <c r="M2343" s="171"/>
      <c r="T2343" s="172"/>
      <c r="AT2343" s="168" t="s">
        <v>184</v>
      </c>
      <c r="AU2343" s="168" t="s">
        <v>95</v>
      </c>
      <c r="AV2343" s="167" t="s">
        <v>95</v>
      </c>
      <c r="AW2343" s="167" t="s">
        <v>41</v>
      </c>
      <c r="AX2343" s="167" t="s">
        <v>85</v>
      </c>
      <c r="AY2343" s="168" t="s">
        <v>173</v>
      </c>
    </row>
    <row r="2344" spans="2:65" s="174" customFormat="1">
      <c r="B2344" s="173"/>
      <c r="D2344" s="161" t="s">
        <v>184</v>
      </c>
      <c r="E2344" s="175" t="s">
        <v>1</v>
      </c>
      <c r="F2344" s="176" t="s">
        <v>232</v>
      </c>
      <c r="H2344" s="177">
        <v>12</v>
      </c>
      <c r="L2344" s="173"/>
      <c r="M2344" s="178"/>
      <c r="T2344" s="179"/>
      <c r="AT2344" s="175" t="s">
        <v>184</v>
      </c>
      <c r="AU2344" s="175" t="s">
        <v>95</v>
      </c>
      <c r="AV2344" s="174" t="s">
        <v>180</v>
      </c>
      <c r="AW2344" s="174" t="s">
        <v>41</v>
      </c>
      <c r="AX2344" s="174" t="s">
        <v>93</v>
      </c>
      <c r="AY2344" s="175" t="s">
        <v>173</v>
      </c>
    </row>
    <row r="2345" spans="2:65" s="35" customFormat="1" ht="24.2" customHeight="1">
      <c r="B2345" s="34"/>
      <c r="C2345" s="144" t="s">
        <v>1467</v>
      </c>
      <c r="D2345" s="144" t="s">
        <v>175</v>
      </c>
      <c r="E2345" s="145" t="s">
        <v>1468</v>
      </c>
      <c r="F2345" s="146" t="s">
        <v>1469</v>
      </c>
      <c r="G2345" s="147" t="s">
        <v>1464</v>
      </c>
      <c r="H2345" s="148">
        <v>6</v>
      </c>
      <c r="I2345" s="3"/>
      <c r="J2345" s="149">
        <f>ROUND(I2345*H2345,2)</f>
        <v>0</v>
      </c>
      <c r="K2345" s="146" t="s">
        <v>1</v>
      </c>
      <c r="L2345" s="34"/>
      <c r="M2345" s="150" t="s">
        <v>1</v>
      </c>
      <c r="N2345" s="151" t="s">
        <v>50</v>
      </c>
      <c r="P2345" s="152">
        <f>O2345*H2345</f>
        <v>0</v>
      </c>
      <c r="Q2345" s="152">
        <v>0</v>
      </c>
      <c r="R2345" s="152">
        <f>Q2345*H2345</f>
        <v>0</v>
      </c>
      <c r="S2345" s="152">
        <v>0</v>
      </c>
      <c r="T2345" s="153">
        <f>S2345*H2345</f>
        <v>0</v>
      </c>
      <c r="AR2345" s="154" t="s">
        <v>180</v>
      </c>
      <c r="AT2345" s="154" t="s">
        <v>175</v>
      </c>
      <c r="AU2345" s="154" t="s">
        <v>95</v>
      </c>
      <c r="AY2345" s="20" t="s">
        <v>173</v>
      </c>
      <c r="BE2345" s="155">
        <f>IF(N2345="základní",J2345,0)</f>
        <v>0</v>
      </c>
      <c r="BF2345" s="155">
        <f>IF(N2345="snížená",J2345,0)</f>
        <v>0</v>
      </c>
      <c r="BG2345" s="155">
        <f>IF(N2345="zákl. přenesená",J2345,0)</f>
        <v>0</v>
      </c>
      <c r="BH2345" s="155">
        <f>IF(N2345="sníž. přenesená",J2345,0)</f>
        <v>0</v>
      </c>
      <c r="BI2345" s="155">
        <f>IF(N2345="nulová",J2345,0)</f>
        <v>0</v>
      </c>
      <c r="BJ2345" s="20" t="s">
        <v>93</v>
      </c>
      <c r="BK2345" s="155">
        <f>ROUND(I2345*H2345,2)</f>
        <v>0</v>
      </c>
      <c r="BL2345" s="20" t="s">
        <v>180</v>
      </c>
      <c r="BM2345" s="154" t="s">
        <v>1470</v>
      </c>
    </row>
    <row r="2346" spans="2:65" s="167" customFormat="1">
      <c r="B2346" s="166"/>
      <c r="D2346" s="161" t="s">
        <v>184</v>
      </c>
      <c r="E2346" s="168" t="s">
        <v>1</v>
      </c>
      <c r="F2346" s="169" t="s">
        <v>1471</v>
      </c>
      <c r="H2346" s="170">
        <v>6</v>
      </c>
      <c r="L2346" s="166"/>
      <c r="M2346" s="171"/>
      <c r="T2346" s="172"/>
      <c r="AT2346" s="168" t="s">
        <v>184</v>
      </c>
      <c r="AU2346" s="168" t="s">
        <v>95</v>
      </c>
      <c r="AV2346" s="167" t="s">
        <v>95</v>
      </c>
      <c r="AW2346" s="167" t="s">
        <v>41</v>
      </c>
      <c r="AX2346" s="167" t="s">
        <v>85</v>
      </c>
      <c r="AY2346" s="168" t="s">
        <v>173</v>
      </c>
    </row>
    <row r="2347" spans="2:65" s="174" customFormat="1">
      <c r="B2347" s="173"/>
      <c r="D2347" s="161" t="s">
        <v>184</v>
      </c>
      <c r="E2347" s="175" t="s">
        <v>1</v>
      </c>
      <c r="F2347" s="176" t="s">
        <v>232</v>
      </c>
      <c r="H2347" s="177">
        <v>6</v>
      </c>
      <c r="L2347" s="173"/>
      <c r="M2347" s="178"/>
      <c r="T2347" s="179"/>
      <c r="AT2347" s="175" t="s">
        <v>184</v>
      </c>
      <c r="AU2347" s="175" t="s">
        <v>95</v>
      </c>
      <c r="AV2347" s="174" t="s">
        <v>180</v>
      </c>
      <c r="AW2347" s="174" t="s">
        <v>41</v>
      </c>
      <c r="AX2347" s="174" t="s">
        <v>93</v>
      </c>
      <c r="AY2347" s="175" t="s">
        <v>173</v>
      </c>
    </row>
    <row r="2348" spans="2:65" s="35" customFormat="1" ht="37.9" customHeight="1">
      <c r="B2348" s="34"/>
      <c r="C2348" s="144" t="s">
        <v>1472</v>
      </c>
      <c r="D2348" s="144" t="s">
        <v>175</v>
      </c>
      <c r="E2348" s="145" t="s">
        <v>1473</v>
      </c>
      <c r="F2348" s="146" t="s">
        <v>1474</v>
      </c>
      <c r="G2348" s="147" t="s">
        <v>524</v>
      </c>
      <c r="H2348" s="148">
        <v>1</v>
      </c>
      <c r="I2348" s="3"/>
      <c r="J2348" s="149">
        <f>ROUND(I2348*H2348,2)</f>
        <v>0</v>
      </c>
      <c r="K2348" s="146" t="s">
        <v>1</v>
      </c>
      <c r="L2348" s="34"/>
      <c r="M2348" s="150" t="s">
        <v>1</v>
      </c>
      <c r="N2348" s="151" t="s">
        <v>50</v>
      </c>
      <c r="P2348" s="152">
        <f>O2348*H2348</f>
        <v>0</v>
      </c>
      <c r="Q2348" s="152">
        <v>0</v>
      </c>
      <c r="R2348" s="152">
        <f>Q2348*H2348</f>
        <v>0</v>
      </c>
      <c r="S2348" s="152">
        <v>0</v>
      </c>
      <c r="T2348" s="153">
        <f>S2348*H2348</f>
        <v>0</v>
      </c>
      <c r="AR2348" s="154" t="s">
        <v>180</v>
      </c>
      <c r="AT2348" s="154" t="s">
        <v>175</v>
      </c>
      <c r="AU2348" s="154" t="s">
        <v>95</v>
      </c>
      <c r="AY2348" s="20" t="s">
        <v>173</v>
      </c>
      <c r="BE2348" s="155">
        <f>IF(N2348="základní",J2348,0)</f>
        <v>0</v>
      </c>
      <c r="BF2348" s="155">
        <f>IF(N2348="snížená",J2348,0)</f>
        <v>0</v>
      </c>
      <c r="BG2348" s="155">
        <f>IF(N2348="zákl. přenesená",J2348,0)</f>
        <v>0</v>
      </c>
      <c r="BH2348" s="155">
        <f>IF(N2348="sníž. přenesená",J2348,0)</f>
        <v>0</v>
      </c>
      <c r="BI2348" s="155">
        <f>IF(N2348="nulová",J2348,0)</f>
        <v>0</v>
      </c>
      <c r="BJ2348" s="20" t="s">
        <v>93</v>
      </c>
      <c r="BK2348" s="155">
        <f>ROUND(I2348*H2348,2)</f>
        <v>0</v>
      </c>
      <c r="BL2348" s="20" t="s">
        <v>180</v>
      </c>
      <c r="BM2348" s="154" t="s">
        <v>1475</v>
      </c>
    </row>
    <row r="2349" spans="2:65" s="160" customFormat="1">
      <c r="B2349" s="159"/>
      <c r="D2349" s="161" t="s">
        <v>184</v>
      </c>
      <c r="E2349" s="162" t="s">
        <v>1</v>
      </c>
      <c r="F2349" s="163" t="s">
        <v>1346</v>
      </c>
      <c r="H2349" s="162" t="s">
        <v>1</v>
      </c>
      <c r="L2349" s="159"/>
      <c r="M2349" s="164"/>
      <c r="T2349" s="165"/>
      <c r="AT2349" s="162" t="s">
        <v>184</v>
      </c>
      <c r="AU2349" s="162" t="s">
        <v>95</v>
      </c>
      <c r="AV2349" s="160" t="s">
        <v>93</v>
      </c>
      <c r="AW2349" s="160" t="s">
        <v>41</v>
      </c>
      <c r="AX2349" s="160" t="s">
        <v>85</v>
      </c>
      <c r="AY2349" s="162" t="s">
        <v>173</v>
      </c>
    </row>
    <row r="2350" spans="2:65" s="167" customFormat="1">
      <c r="B2350" s="166"/>
      <c r="D2350" s="161" t="s">
        <v>184</v>
      </c>
      <c r="E2350" s="168" t="s">
        <v>1</v>
      </c>
      <c r="F2350" s="169" t="s">
        <v>527</v>
      </c>
      <c r="H2350" s="170">
        <v>1</v>
      </c>
      <c r="L2350" s="166"/>
      <c r="M2350" s="171"/>
      <c r="T2350" s="172"/>
      <c r="AT2350" s="168" t="s">
        <v>184</v>
      </c>
      <c r="AU2350" s="168" t="s">
        <v>95</v>
      </c>
      <c r="AV2350" s="167" t="s">
        <v>95</v>
      </c>
      <c r="AW2350" s="167" t="s">
        <v>41</v>
      </c>
      <c r="AX2350" s="167" t="s">
        <v>85</v>
      </c>
      <c r="AY2350" s="168" t="s">
        <v>173</v>
      </c>
    </row>
    <row r="2351" spans="2:65" s="174" customFormat="1">
      <c r="B2351" s="173"/>
      <c r="D2351" s="161" t="s">
        <v>184</v>
      </c>
      <c r="E2351" s="175" t="s">
        <v>1</v>
      </c>
      <c r="F2351" s="176" t="s">
        <v>232</v>
      </c>
      <c r="H2351" s="177">
        <v>1</v>
      </c>
      <c r="L2351" s="173"/>
      <c r="M2351" s="178"/>
      <c r="T2351" s="179"/>
      <c r="AT2351" s="175" t="s">
        <v>184</v>
      </c>
      <c r="AU2351" s="175" t="s">
        <v>95</v>
      </c>
      <c r="AV2351" s="174" t="s">
        <v>180</v>
      </c>
      <c r="AW2351" s="174" t="s">
        <v>41</v>
      </c>
      <c r="AX2351" s="174" t="s">
        <v>93</v>
      </c>
      <c r="AY2351" s="175" t="s">
        <v>173</v>
      </c>
    </row>
    <row r="2352" spans="2:65" s="35" customFormat="1" ht="24.2" customHeight="1">
      <c r="B2352" s="34"/>
      <c r="C2352" s="144" t="s">
        <v>1476</v>
      </c>
      <c r="D2352" s="144" t="s">
        <v>175</v>
      </c>
      <c r="E2352" s="145" t="s">
        <v>1477</v>
      </c>
      <c r="F2352" s="146" t="s">
        <v>1478</v>
      </c>
      <c r="G2352" s="147" t="s">
        <v>1464</v>
      </c>
      <c r="H2352" s="148">
        <v>4</v>
      </c>
      <c r="I2352" s="3"/>
      <c r="J2352" s="149">
        <f>ROUND(I2352*H2352,2)</f>
        <v>0</v>
      </c>
      <c r="K2352" s="146" t="s">
        <v>1</v>
      </c>
      <c r="L2352" s="34"/>
      <c r="M2352" s="150" t="s">
        <v>1</v>
      </c>
      <c r="N2352" s="151" t="s">
        <v>50</v>
      </c>
      <c r="P2352" s="152">
        <f>O2352*H2352</f>
        <v>0</v>
      </c>
      <c r="Q2352" s="152">
        <v>0</v>
      </c>
      <c r="R2352" s="152">
        <f>Q2352*H2352</f>
        <v>0</v>
      </c>
      <c r="S2352" s="152">
        <v>0</v>
      </c>
      <c r="T2352" s="153">
        <f>S2352*H2352</f>
        <v>0</v>
      </c>
      <c r="AR2352" s="154" t="s">
        <v>180</v>
      </c>
      <c r="AT2352" s="154" t="s">
        <v>175</v>
      </c>
      <c r="AU2352" s="154" t="s">
        <v>95</v>
      </c>
      <c r="AY2352" s="20" t="s">
        <v>173</v>
      </c>
      <c r="BE2352" s="155">
        <f>IF(N2352="základní",J2352,0)</f>
        <v>0</v>
      </c>
      <c r="BF2352" s="155">
        <f>IF(N2352="snížená",J2352,0)</f>
        <v>0</v>
      </c>
      <c r="BG2352" s="155">
        <f>IF(N2352="zákl. přenesená",J2352,0)</f>
        <v>0</v>
      </c>
      <c r="BH2352" s="155">
        <f>IF(N2352="sníž. přenesená",J2352,0)</f>
        <v>0</v>
      </c>
      <c r="BI2352" s="155">
        <f>IF(N2352="nulová",J2352,0)</f>
        <v>0</v>
      </c>
      <c r="BJ2352" s="20" t="s">
        <v>93</v>
      </c>
      <c r="BK2352" s="155">
        <f>ROUND(I2352*H2352,2)</f>
        <v>0</v>
      </c>
      <c r="BL2352" s="20" t="s">
        <v>180</v>
      </c>
      <c r="BM2352" s="154" t="s">
        <v>1479</v>
      </c>
    </row>
    <row r="2353" spans="2:65" s="160" customFormat="1">
      <c r="B2353" s="159"/>
      <c r="D2353" s="161" t="s">
        <v>184</v>
      </c>
      <c r="E2353" s="162" t="s">
        <v>1</v>
      </c>
      <c r="F2353" s="163" t="s">
        <v>1419</v>
      </c>
      <c r="H2353" s="162" t="s">
        <v>1</v>
      </c>
      <c r="L2353" s="159"/>
      <c r="M2353" s="164"/>
      <c r="T2353" s="165"/>
      <c r="AT2353" s="162" t="s">
        <v>184</v>
      </c>
      <c r="AU2353" s="162" t="s">
        <v>95</v>
      </c>
      <c r="AV2353" s="160" t="s">
        <v>93</v>
      </c>
      <c r="AW2353" s="160" t="s">
        <v>41</v>
      </c>
      <c r="AX2353" s="160" t="s">
        <v>85</v>
      </c>
      <c r="AY2353" s="162" t="s">
        <v>173</v>
      </c>
    </row>
    <row r="2354" spans="2:65" s="167" customFormat="1">
      <c r="B2354" s="166"/>
      <c r="D2354" s="161" t="s">
        <v>184</v>
      </c>
      <c r="E2354" s="168" t="s">
        <v>1</v>
      </c>
      <c r="F2354" s="169" t="s">
        <v>745</v>
      </c>
      <c r="H2354" s="170">
        <v>4</v>
      </c>
      <c r="L2354" s="166"/>
      <c r="M2354" s="171"/>
      <c r="T2354" s="172"/>
      <c r="AT2354" s="168" t="s">
        <v>184</v>
      </c>
      <c r="AU2354" s="168" t="s">
        <v>95</v>
      </c>
      <c r="AV2354" s="167" t="s">
        <v>95</v>
      </c>
      <c r="AW2354" s="167" t="s">
        <v>41</v>
      </c>
      <c r="AX2354" s="167" t="s">
        <v>85</v>
      </c>
      <c r="AY2354" s="168" t="s">
        <v>173</v>
      </c>
    </row>
    <row r="2355" spans="2:65" s="174" customFormat="1">
      <c r="B2355" s="173"/>
      <c r="D2355" s="161" t="s">
        <v>184</v>
      </c>
      <c r="E2355" s="175" t="s">
        <v>1</v>
      </c>
      <c r="F2355" s="176" t="s">
        <v>232</v>
      </c>
      <c r="H2355" s="177">
        <v>4</v>
      </c>
      <c r="L2355" s="173"/>
      <c r="M2355" s="178"/>
      <c r="T2355" s="179"/>
      <c r="AT2355" s="175" t="s">
        <v>184</v>
      </c>
      <c r="AU2355" s="175" t="s">
        <v>95</v>
      </c>
      <c r="AV2355" s="174" t="s">
        <v>180</v>
      </c>
      <c r="AW2355" s="174" t="s">
        <v>41</v>
      </c>
      <c r="AX2355" s="174" t="s">
        <v>93</v>
      </c>
      <c r="AY2355" s="175" t="s">
        <v>173</v>
      </c>
    </row>
    <row r="2356" spans="2:65" s="133" customFormat="1" ht="22.9" customHeight="1">
      <c r="B2356" s="132"/>
      <c r="D2356" s="134" t="s">
        <v>84</v>
      </c>
      <c r="E2356" s="142" t="s">
        <v>1480</v>
      </c>
      <c r="F2356" s="142" t="s">
        <v>1481</v>
      </c>
      <c r="J2356" s="143">
        <f>BK2356</f>
        <v>0</v>
      </c>
      <c r="L2356" s="132"/>
      <c r="M2356" s="137"/>
      <c r="P2356" s="138">
        <f>SUM(P2357:P2366)</f>
        <v>0</v>
      </c>
      <c r="R2356" s="138">
        <f>SUM(R2357:R2366)</f>
        <v>0</v>
      </c>
      <c r="T2356" s="139">
        <f>SUM(T2357:T2366)</f>
        <v>0</v>
      </c>
      <c r="AR2356" s="134" t="s">
        <v>93</v>
      </c>
      <c r="AT2356" s="140" t="s">
        <v>84</v>
      </c>
      <c r="AU2356" s="140" t="s">
        <v>93</v>
      </c>
      <c r="AY2356" s="134" t="s">
        <v>173</v>
      </c>
      <c r="BK2356" s="141">
        <f>SUM(BK2357:BK2366)</f>
        <v>0</v>
      </c>
    </row>
    <row r="2357" spans="2:65" s="35" customFormat="1" ht="44.25" customHeight="1">
      <c r="B2357" s="34"/>
      <c r="C2357" s="144" t="s">
        <v>1482</v>
      </c>
      <c r="D2357" s="144" t="s">
        <v>175</v>
      </c>
      <c r="E2357" s="145" t="s">
        <v>1483</v>
      </c>
      <c r="F2357" s="146" t="s">
        <v>1484</v>
      </c>
      <c r="G2357" s="147" t="s">
        <v>270</v>
      </c>
      <c r="H2357" s="148">
        <v>76</v>
      </c>
      <c r="I2357" s="3"/>
      <c r="J2357" s="149">
        <f>ROUND(I2357*H2357,2)</f>
        <v>0</v>
      </c>
      <c r="K2357" s="146" t="s">
        <v>1</v>
      </c>
      <c r="L2357" s="34"/>
      <c r="M2357" s="150" t="s">
        <v>1</v>
      </c>
      <c r="N2357" s="151" t="s">
        <v>50</v>
      </c>
      <c r="P2357" s="152">
        <f>O2357*H2357</f>
        <v>0</v>
      </c>
      <c r="Q2357" s="152">
        <v>0</v>
      </c>
      <c r="R2357" s="152">
        <f>Q2357*H2357</f>
        <v>0</v>
      </c>
      <c r="S2357" s="152">
        <v>0</v>
      </c>
      <c r="T2357" s="153">
        <f>S2357*H2357</f>
        <v>0</v>
      </c>
      <c r="AR2357" s="154" t="s">
        <v>180</v>
      </c>
      <c r="AT2357" s="154" t="s">
        <v>175</v>
      </c>
      <c r="AU2357" s="154" t="s">
        <v>95</v>
      </c>
      <c r="AY2357" s="20" t="s">
        <v>173</v>
      </c>
      <c r="BE2357" s="155">
        <f>IF(N2357="základní",J2357,0)</f>
        <v>0</v>
      </c>
      <c r="BF2357" s="155">
        <f>IF(N2357="snížená",J2357,0)</f>
        <v>0</v>
      </c>
      <c r="BG2357" s="155">
        <f>IF(N2357="zákl. přenesená",J2357,0)</f>
        <v>0</v>
      </c>
      <c r="BH2357" s="155">
        <f>IF(N2357="sníž. přenesená",J2357,0)</f>
        <v>0</v>
      </c>
      <c r="BI2357" s="155">
        <f>IF(N2357="nulová",J2357,0)</f>
        <v>0</v>
      </c>
      <c r="BJ2357" s="20" t="s">
        <v>93</v>
      </c>
      <c r="BK2357" s="155">
        <f>ROUND(I2357*H2357,2)</f>
        <v>0</v>
      </c>
      <c r="BL2357" s="20" t="s">
        <v>180</v>
      </c>
      <c r="BM2357" s="154" t="s">
        <v>1485</v>
      </c>
    </row>
    <row r="2358" spans="2:65" s="160" customFormat="1">
      <c r="B2358" s="159"/>
      <c r="D2358" s="161" t="s">
        <v>184</v>
      </c>
      <c r="E2358" s="162" t="s">
        <v>1</v>
      </c>
      <c r="F2358" s="163" t="s">
        <v>805</v>
      </c>
      <c r="H2358" s="162" t="s">
        <v>1</v>
      </c>
      <c r="L2358" s="159"/>
      <c r="M2358" s="164"/>
      <c r="T2358" s="165"/>
      <c r="AT2358" s="162" t="s">
        <v>184</v>
      </c>
      <c r="AU2358" s="162" t="s">
        <v>95</v>
      </c>
      <c r="AV2358" s="160" t="s">
        <v>93</v>
      </c>
      <c r="AW2358" s="160" t="s">
        <v>41</v>
      </c>
      <c r="AX2358" s="160" t="s">
        <v>85</v>
      </c>
      <c r="AY2358" s="162" t="s">
        <v>173</v>
      </c>
    </row>
    <row r="2359" spans="2:65" s="160" customFormat="1">
      <c r="B2359" s="159"/>
      <c r="D2359" s="161" t="s">
        <v>184</v>
      </c>
      <c r="E2359" s="162" t="s">
        <v>1</v>
      </c>
      <c r="F2359" s="163" t="s">
        <v>752</v>
      </c>
      <c r="H2359" s="162" t="s">
        <v>1</v>
      </c>
      <c r="L2359" s="159"/>
      <c r="M2359" s="164"/>
      <c r="T2359" s="165"/>
      <c r="AT2359" s="162" t="s">
        <v>184</v>
      </c>
      <c r="AU2359" s="162" t="s">
        <v>95</v>
      </c>
      <c r="AV2359" s="160" t="s">
        <v>93</v>
      </c>
      <c r="AW2359" s="160" t="s">
        <v>41</v>
      </c>
      <c r="AX2359" s="160" t="s">
        <v>85</v>
      </c>
      <c r="AY2359" s="162" t="s">
        <v>173</v>
      </c>
    </row>
    <row r="2360" spans="2:65" s="167" customFormat="1">
      <c r="B2360" s="166"/>
      <c r="D2360" s="161" t="s">
        <v>184</v>
      </c>
      <c r="E2360" s="168" t="s">
        <v>1</v>
      </c>
      <c r="F2360" s="169" t="s">
        <v>1223</v>
      </c>
      <c r="H2360" s="170">
        <v>76</v>
      </c>
      <c r="L2360" s="166"/>
      <c r="M2360" s="171"/>
      <c r="T2360" s="172"/>
      <c r="AT2360" s="168" t="s">
        <v>184</v>
      </c>
      <c r="AU2360" s="168" t="s">
        <v>95</v>
      </c>
      <c r="AV2360" s="167" t="s">
        <v>95</v>
      </c>
      <c r="AW2360" s="167" t="s">
        <v>41</v>
      </c>
      <c r="AX2360" s="167" t="s">
        <v>85</v>
      </c>
      <c r="AY2360" s="168" t="s">
        <v>173</v>
      </c>
    </row>
    <row r="2361" spans="2:65" s="174" customFormat="1">
      <c r="B2361" s="173"/>
      <c r="D2361" s="161" t="s">
        <v>184</v>
      </c>
      <c r="E2361" s="175" t="s">
        <v>1</v>
      </c>
      <c r="F2361" s="176" t="s">
        <v>232</v>
      </c>
      <c r="H2361" s="177">
        <v>76</v>
      </c>
      <c r="L2361" s="173"/>
      <c r="M2361" s="178"/>
      <c r="T2361" s="179"/>
      <c r="AT2361" s="175" t="s">
        <v>184</v>
      </c>
      <c r="AU2361" s="175" t="s">
        <v>95</v>
      </c>
      <c r="AV2361" s="174" t="s">
        <v>180</v>
      </c>
      <c r="AW2361" s="174" t="s">
        <v>41</v>
      </c>
      <c r="AX2361" s="174" t="s">
        <v>93</v>
      </c>
      <c r="AY2361" s="175" t="s">
        <v>173</v>
      </c>
    </row>
    <row r="2362" spans="2:65" s="35" customFormat="1" ht="55.5" customHeight="1">
      <c r="B2362" s="34"/>
      <c r="C2362" s="144" t="s">
        <v>1486</v>
      </c>
      <c r="D2362" s="144" t="s">
        <v>175</v>
      </c>
      <c r="E2362" s="145" t="s">
        <v>1487</v>
      </c>
      <c r="F2362" s="146" t="s">
        <v>1488</v>
      </c>
      <c r="G2362" s="147" t="s">
        <v>524</v>
      </c>
      <c r="H2362" s="148">
        <v>1</v>
      </c>
      <c r="I2362" s="3"/>
      <c r="J2362" s="149">
        <f>ROUND(I2362*H2362,2)</f>
        <v>0</v>
      </c>
      <c r="K2362" s="146" t="s">
        <v>1</v>
      </c>
      <c r="L2362" s="34"/>
      <c r="M2362" s="150" t="s">
        <v>1</v>
      </c>
      <c r="N2362" s="151" t="s">
        <v>50</v>
      </c>
      <c r="P2362" s="152">
        <f>O2362*H2362</f>
        <v>0</v>
      </c>
      <c r="Q2362" s="152">
        <v>0</v>
      </c>
      <c r="R2362" s="152">
        <f>Q2362*H2362</f>
        <v>0</v>
      </c>
      <c r="S2362" s="152">
        <v>0</v>
      </c>
      <c r="T2362" s="153">
        <f>S2362*H2362</f>
        <v>0</v>
      </c>
      <c r="AR2362" s="154" t="s">
        <v>180</v>
      </c>
      <c r="AT2362" s="154" t="s">
        <v>175</v>
      </c>
      <c r="AU2362" s="154" t="s">
        <v>95</v>
      </c>
      <c r="AY2362" s="20" t="s">
        <v>173</v>
      </c>
      <c r="BE2362" s="155">
        <f>IF(N2362="základní",J2362,0)</f>
        <v>0</v>
      </c>
      <c r="BF2362" s="155">
        <f>IF(N2362="snížená",J2362,0)</f>
        <v>0</v>
      </c>
      <c r="BG2362" s="155">
        <f>IF(N2362="zákl. přenesená",J2362,0)</f>
        <v>0</v>
      </c>
      <c r="BH2362" s="155">
        <f>IF(N2362="sníž. přenesená",J2362,0)</f>
        <v>0</v>
      </c>
      <c r="BI2362" s="155">
        <f>IF(N2362="nulová",J2362,0)</f>
        <v>0</v>
      </c>
      <c r="BJ2362" s="20" t="s">
        <v>93</v>
      </c>
      <c r="BK2362" s="155">
        <f>ROUND(I2362*H2362,2)</f>
        <v>0</v>
      </c>
      <c r="BL2362" s="20" t="s">
        <v>180</v>
      </c>
      <c r="BM2362" s="154" t="s">
        <v>1489</v>
      </c>
    </row>
    <row r="2363" spans="2:65" s="35" customFormat="1" ht="29.25">
      <c r="B2363" s="34"/>
      <c r="D2363" s="161" t="s">
        <v>371</v>
      </c>
      <c r="F2363" s="187" t="s">
        <v>1490</v>
      </c>
      <c r="L2363" s="34"/>
      <c r="M2363" s="158"/>
      <c r="T2363" s="62"/>
      <c r="AT2363" s="20" t="s">
        <v>371</v>
      </c>
      <c r="AU2363" s="20" t="s">
        <v>95</v>
      </c>
    </row>
    <row r="2364" spans="2:65" s="160" customFormat="1">
      <c r="B2364" s="159"/>
      <c r="D2364" s="161" t="s">
        <v>184</v>
      </c>
      <c r="E2364" s="162" t="s">
        <v>1</v>
      </c>
      <c r="F2364" s="163" t="s">
        <v>1346</v>
      </c>
      <c r="H2364" s="162" t="s">
        <v>1</v>
      </c>
      <c r="L2364" s="159"/>
      <c r="M2364" s="164"/>
      <c r="T2364" s="165"/>
      <c r="AT2364" s="162" t="s">
        <v>184</v>
      </c>
      <c r="AU2364" s="162" t="s">
        <v>95</v>
      </c>
      <c r="AV2364" s="160" t="s">
        <v>93</v>
      </c>
      <c r="AW2364" s="160" t="s">
        <v>41</v>
      </c>
      <c r="AX2364" s="160" t="s">
        <v>85</v>
      </c>
      <c r="AY2364" s="162" t="s">
        <v>173</v>
      </c>
    </row>
    <row r="2365" spans="2:65" s="167" customFormat="1">
      <c r="B2365" s="166"/>
      <c r="D2365" s="161" t="s">
        <v>184</v>
      </c>
      <c r="E2365" s="168" t="s">
        <v>1</v>
      </c>
      <c r="F2365" s="169" t="s">
        <v>93</v>
      </c>
      <c r="H2365" s="170">
        <v>1</v>
      </c>
      <c r="L2365" s="166"/>
      <c r="M2365" s="171"/>
      <c r="T2365" s="172"/>
      <c r="AT2365" s="168" t="s">
        <v>184</v>
      </c>
      <c r="AU2365" s="168" t="s">
        <v>95</v>
      </c>
      <c r="AV2365" s="167" t="s">
        <v>95</v>
      </c>
      <c r="AW2365" s="167" t="s">
        <v>41</v>
      </c>
      <c r="AX2365" s="167" t="s">
        <v>85</v>
      </c>
      <c r="AY2365" s="168" t="s">
        <v>173</v>
      </c>
    </row>
    <row r="2366" spans="2:65" s="174" customFormat="1">
      <c r="B2366" s="173"/>
      <c r="D2366" s="161" t="s">
        <v>184</v>
      </c>
      <c r="E2366" s="175" t="s">
        <v>1</v>
      </c>
      <c r="F2366" s="176" t="s">
        <v>232</v>
      </c>
      <c r="H2366" s="177">
        <v>1</v>
      </c>
      <c r="L2366" s="173"/>
      <c r="M2366" s="178"/>
      <c r="T2366" s="179"/>
      <c r="AT2366" s="175" t="s">
        <v>184</v>
      </c>
      <c r="AU2366" s="175" t="s">
        <v>95</v>
      </c>
      <c r="AV2366" s="174" t="s">
        <v>180</v>
      </c>
      <c r="AW2366" s="174" t="s">
        <v>41</v>
      </c>
      <c r="AX2366" s="174" t="s">
        <v>93</v>
      </c>
      <c r="AY2366" s="175" t="s">
        <v>173</v>
      </c>
    </row>
    <row r="2367" spans="2:65" s="133" customFormat="1" ht="22.9" customHeight="1">
      <c r="B2367" s="132"/>
      <c r="D2367" s="134" t="s">
        <v>84</v>
      </c>
      <c r="E2367" s="142" t="s">
        <v>1491</v>
      </c>
      <c r="F2367" s="142" t="s">
        <v>1492</v>
      </c>
      <c r="J2367" s="143">
        <f>BK2367</f>
        <v>0</v>
      </c>
      <c r="L2367" s="132"/>
      <c r="M2367" s="137"/>
      <c r="P2367" s="138">
        <f>SUM(P2368:P2473)</f>
        <v>0</v>
      </c>
      <c r="R2367" s="138">
        <f>SUM(R2368:R2473)</f>
        <v>0.76610180000000005</v>
      </c>
      <c r="T2367" s="139">
        <f>SUM(T2368:T2473)</f>
        <v>7.182E-4</v>
      </c>
      <c r="AR2367" s="134" t="s">
        <v>93</v>
      </c>
      <c r="AT2367" s="140" t="s">
        <v>84</v>
      </c>
      <c r="AU2367" s="140" t="s">
        <v>93</v>
      </c>
      <c r="AY2367" s="134" t="s">
        <v>173</v>
      </c>
      <c r="BK2367" s="141">
        <f>SUM(BK2368:BK2473)</f>
        <v>0</v>
      </c>
    </row>
    <row r="2368" spans="2:65" s="35" customFormat="1" ht="24.2" customHeight="1">
      <c r="B2368" s="34"/>
      <c r="C2368" s="144" t="s">
        <v>1493</v>
      </c>
      <c r="D2368" s="144" t="s">
        <v>175</v>
      </c>
      <c r="E2368" s="145" t="s">
        <v>1422</v>
      </c>
      <c r="F2368" s="146" t="s">
        <v>1423</v>
      </c>
      <c r="G2368" s="147" t="s">
        <v>270</v>
      </c>
      <c r="H2368" s="148">
        <v>21.956</v>
      </c>
      <c r="I2368" s="3"/>
      <c r="J2368" s="149">
        <f>ROUND(I2368*H2368,2)</f>
        <v>0</v>
      </c>
      <c r="K2368" s="146" t="s">
        <v>179</v>
      </c>
      <c r="L2368" s="34"/>
      <c r="M2368" s="150" t="s">
        <v>1</v>
      </c>
      <c r="N2368" s="151" t="s">
        <v>50</v>
      </c>
      <c r="P2368" s="152">
        <f>O2368*H2368</f>
        <v>0</v>
      </c>
      <c r="Q2368" s="152">
        <v>0</v>
      </c>
      <c r="R2368" s="152">
        <f>Q2368*H2368</f>
        <v>0</v>
      </c>
      <c r="S2368" s="152">
        <v>0</v>
      </c>
      <c r="T2368" s="153">
        <f>S2368*H2368</f>
        <v>0</v>
      </c>
      <c r="AR2368" s="154" t="s">
        <v>180</v>
      </c>
      <c r="AT2368" s="154" t="s">
        <v>175</v>
      </c>
      <c r="AU2368" s="154" t="s">
        <v>95</v>
      </c>
      <c r="AY2368" s="20" t="s">
        <v>173</v>
      </c>
      <c r="BE2368" s="155">
        <f>IF(N2368="základní",J2368,0)</f>
        <v>0</v>
      </c>
      <c r="BF2368" s="155">
        <f>IF(N2368="snížená",J2368,0)</f>
        <v>0</v>
      </c>
      <c r="BG2368" s="155">
        <f>IF(N2368="zákl. přenesená",J2368,0)</f>
        <v>0</v>
      </c>
      <c r="BH2368" s="155">
        <f>IF(N2368="sníž. přenesená",J2368,0)</f>
        <v>0</v>
      </c>
      <c r="BI2368" s="155">
        <f>IF(N2368="nulová",J2368,0)</f>
        <v>0</v>
      </c>
      <c r="BJ2368" s="20" t="s">
        <v>93</v>
      </c>
      <c r="BK2368" s="155">
        <f>ROUND(I2368*H2368,2)</f>
        <v>0</v>
      </c>
      <c r="BL2368" s="20" t="s">
        <v>180</v>
      </c>
      <c r="BM2368" s="154" t="s">
        <v>1494</v>
      </c>
    </row>
    <row r="2369" spans="2:65" s="35" customFormat="1">
      <c r="B2369" s="34"/>
      <c r="D2369" s="156" t="s">
        <v>182</v>
      </c>
      <c r="F2369" s="157" t="s">
        <v>1425</v>
      </c>
      <c r="L2369" s="34"/>
      <c r="M2369" s="158"/>
      <c r="T2369" s="62"/>
      <c r="AT2369" s="20" t="s">
        <v>182</v>
      </c>
      <c r="AU2369" s="20" t="s">
        <v>95</v>
      </c>
    </row>
    <row r="2370" spans="2:65" s="160" customFormat="1">
      <c r="B2370" s="159"/>
      <c r="D2370" s="161" t="s">
        <v>184</v>
      </c>
      <c r="E2370" s="162" t="s">
        <v>1</v>
      </c>
      <c r="F2370" s="163" t="s">
        <v>248</v>
      </c>
      <c r="H2370" s="162" t="s">
        <v>1</v>
      </c>
      <c r="L2370" s="159"/>
      <c r="M2370" s="164"/>
      <c r="T2370" s="165"/>
      <c r="AT2370" s="162" t="s">
        <v>184</v>
      </c>
      <c r="AU2370" s="162" t="s">
        <v>95</v>
      </c>
      <c r="AV2370" s="160" t="s">
        <v>93</v>
      </c>
      <c r="AW2370" s="160" t="s">
        <v>41</v>
      </c>
      <c r="AX2370" s="160" t="s">
        <v>85</v>
      </c>
      <c r="AY2370" s="162" t="s">
        <v>173</v>
      </c>
    </row>
    <row r="2371" spans="2:65" s="160" customFormat="1">
      <c r="B2371" s="159"/>
      <c r="D2371" s="161" t="s">
        <v>184</v>
      </c>
      <c r="E2371" s="162" t="s">
        <v>1</v>
      </c>
      <c r="F2371" s="163" t="s">
        <v>249</v>
      </c>
      <c r="H2371" s="162" t="s">
        <v>1</v>
      </c>
      <c r="L2371" s="159"/>
      <c r="M2371" s="164"/>
      <c r="T2371" s="165"/>
      <c r="AT2371" s="162" t="s">
        <v>184</v>
      </c>
      <c r="AU2371" s="162" t="s">
        <v>95</v>
      </c>
      <c r="AV2371" s="160" t="s">
        <v>93</v>
      </c>
      <c r="AW2371" s="160" t="s">
        <v>41</v>
      </c>
      <c r="AX2371" s="160" t="s">
        <v>85</v>
      </c>
      <c r="AY2371" s="162" t="s">
        <v>173</v>
      </c>
    </row>
    <row r="2372" spans="2:65" s="167" customFormat="1">
      <c r="B2372" s="166"/>
      <c r="D2372" s="161" t="s">
        <v>184</v>
      </c>
      <c r="E2372" s="168" t="s">
        <v>1</v>
      </c>
      <c r="F2372" s="169" t="s">
        <v>1495</v>
      </c>
      <c r="H2372" s="170">
        <v>6.556</v>
      </c>
      <c r="L2372" s="166"/>
      <c r="M2372" s="171"/>
      <c r="T2372" s="172"/>
      <c r="AT2372" s="168" t="s">
        <v>184</v>
      </c>
      <c r="AU2372" s="168" t="s">
        <v>95</v>
      </c>
      <c r="AV2372" s="167" t="s">
        <v>95</v>
      </c>
      <c r="AW2372" s="167" t="s">
        <v>41</v>
      </c>
      <c r="AX2372" s="167" t="s">
        <v>85</v>
      </c>
      <c r="AY2372" s="168" t="s">
        <v>173</v>
      </c>
    </row>
    <row r="2373" spans="2:65" s="167" customFormat="1">
      <c r="B2373" s="166"/>
      <c r="D2373" s="161" t="s">
        <v>184</v>
      </c>
      <c r="E2373" s="168" t="s">
        <v>1</v>
      </c>
      <c r="F2373" s="169" t="s">
        <v>1496</v>
      </c>
      <c r="H2373" s="170">
        <v>0.66500000000000004</v>
      </c>
      <c r="L2373" s="166"/>
      <c r="M2373" s="171"/>
      <c r="T2373" s="172"/>
      <c r="AT2373" s="168" t="s">
        <v>184</v>
      </c>
      <c r="AU2373" s="168" t="s">
        <v>95</v>
      </c>
      <c r="AV2373" s="167" t="s">
        <v>95</v>
      </c>
      <c r="AW2373" s="167" t="s">
        <v>41</v>
      </c>
      <c r="AX2373" s="167" t="s">
        <v>85</v>
      </c>
      <c r="AY2373" s="168" t="s">
        <v>173</v>
      </c>
    </row>
    <row r="2374" spans="2:65" s="167" customFormat="1">
      <c r="B2374" s="166"/>
      <c r="D2374" s="161" t="s">
        <v>184</v>
      </c>
      <c r="E2374" s="168" t="s">
        <v>1</v>
      </c>
      <c r="F2374" s="169" t="s">
        <v>1497</v>
      </c>
      <c r="H2374" s="170">
        <v>4.2670000000000003</v>
      </c>
      <c r="L2374" s="166"/>
      <c r="M2374" s="171"/>
      <c r="T2374" s="172"/>
      <c r="AT2374" s="168" t="s">
        <v>184</v>
      </c>
      <c r="AU2374" s="168" t="s">
        <v>95</v>
      </c>
      <c r="AV2374" s="167" t="s">
        <v>95</v>
      </c>
      <c r="AW2374" s="167" t="s">
        <v>41</v>
      </c>
      <c r="AX2374" s="167" t="s">
        <v>85</v>
      </c>
      <c r="AY2374" s="168" t="s">
        <v>173</v>
      </c>
    </row>
    <row r="2375" spans="2:65" s="167" customFormat="1">
      <c r="B2375" s="166"/>
      <c r="D2375" s="161" t="s">
        <v>184</v>
      </c>
      <c r="E2375" s="168" t="s">
        <v>1</v>
      </c>
      <c r="F2375" s="169" t="s">
        <v>1498</v>
      </c>
      <c r="H2375" s="170">
        <v>0.65100000000000002</v>
      </c>
      <c r="L2375" s="166"/>
      <c r="M2375" s="171"/>
      <c r="T2375" s="172"/>
      <c r="AT2375" s="168" t="s">
        <v>184</v>
      </c>
      <c r="AU2375" s="168" t="s">
        <v>95</v>
      </c>
      <c r="AV2375" s="167" t="s">
        <v>95</v>
      </c>
      <c r="AW2375" s="167" t="s">
        <v>41</v>
      </c>
      <c r="AX2375" s="167" t="s">
        <v>85</v>
      </c>
      <c r="AY2375" s="168" t="s">
        <v>173</v>
      </c>
    </row>
    <row r="2376" spans="2:65" s="167" customFormat="1">
      <c r="B2376" s="166"/>
      <c r="D2376" s="161" t="s">
        <v>184</v>
      </c>
      <c r="E2376" s="168" t="s">
        <v>1</v>
      </c>
      <c r="F2376" s="169" t="s">
        <v>1499</v>
      </c>
      <c r="H2376" s="170">
        <v>2.4689999999999999</v>
      </c>
      <c r="L2376" s="166"/>
      <c r="M2376" s="171"/>
      <c r="T2376" s="172"/>
      <c r="AT2376" s="168" t="s">
        <v>184</v>
      </c>
      <c r="AU2376" s="168" t="s">
        <v>95</v>
      </c>
      <c r="AV2376" s="167" t="s">
        <v>95</v>
      </c>
      <c r="AW2376" s="167" t="s">
        <v>41</v>
      </c>
      <c r="AX2376" s="167" t="s">
        <v>85</v>
      </c>
      <c r="AY2376" s="168" t="s">
        <v>173</v>
      </c>
    </row>
    <row r="2377" spans="2:65" s="160" customFormat="1">
      <c r="B2377" s="159"/>
      <c r="D2377" s="161" t="s">
        <v>184</v>
      </c>
      <c r="E2377" s="162" t="s">
        <v>1</v>
      </c>
      <c r="F2377" s="163" t="s">
        <v>255</v>
      </c>
      <c r="H2377" s="162" t="s">
        <v>1</v>
      </c>
      <c r="L2377" s="159"/>
      <c r="M2377" s="164"/>
      <c r="T2377" s="165"/>
      <c r="AT2377" s="162" t="s">
        <v>184</v>
      </c>
      <c r="AU2377" s="162" t="s">
        <v>95</v>
      </c>
      <c r="AV2377" s="160" t="s">
        <v>93</v>
      </c>
      <c r="AW2377" s="160" t="s">
        <v>41</v>
      </c>
      <c r="AX2377" s="160" t="s">
        <v>85</v>
      </c>
      <c r="AY2377" s="162" t="s">
        <v>173</v>
      </c>
    </row>
    <row r="2378" spans="2:65" s="167" customFormat="1">
      <c r="B2378" s="166"/>
      <c r="D2378" s="161" t="s">
        <v>184</v>
      </c>
      <c r="E2378" s="168" t="s">
        <v>1</v>
      </c>
      <c r="F2378" s="169" t="s">
        <v>1500</v>
      </c>
      <c r="H2378" s="170">
        <v>3.246</v>
      </c>
      <c r="L2378" s="166"/>
      <c r="M2378" s="171"/>
      <c r="T2378" s="172"/>
      <c r="AT2378" s="168" t="s">
        <v>184</v>
      </c>
      <c r="AU2378" s="168" t="s">
        <v>95</v>
      </c>
      <c r="AV2378" s="167" t="s">
        <v>95</v>
      </c>
      <c r="AW2378" s="167" t="s">
        <v>41</v>
      </c>
      <c r="AX2378" s="167" t="s">
        <v>85</v>
      </c>
      <c r="AY2378" s="168" t="s">
        <v>173</v>
      </c>
    </row>
    <row r="2379" spans="2:65" s="167" customFormat="1">
      <c r="B2379" s="166"/>
      <c r="D2379" s="161" t="s">
        <v>184</v>
      </c>
      <c r="E2379" s="168" t="s">
        <v>1</v>
      </c>
      <c r="F2379" s="169" t="s">
        <v>1501</v>
      </c>
      <c r="H2379" s="170">
        <v>0.79100000000000004</v>
      </c>
      <c r="L2379" s="166"/>
      <c r="M2379" s="171"/>
      <c r="T2379" s="172"/>
      <c r="AT2379" s="168" t="s">
        <v>184</v>
      </c>
      <c r="AU2379" s="168" t="s">
        <v>95</v>
      </c>
      <c r="AV2379" s="167" t="s">
        <v>95</v>
      </c>
      <c r="AW2379" s="167" t="s">
        <v>41</v>
      </c>
      <c r="AX2379" s="167" t="s">
        <v>85</v>
      </c>
      <c r="AY2379" s="168" t="s">
        <v>173</v>
      </c>
    </row>
    <row r="2380" spans="2:65" s="167" customFormat="1">
      <c r="B2380" s="166"/>
      <c r="D2380" s="161" t="s">
        <v>184</v>
      </c>
      <c r="E2380" s="168" t="s">
        <v>1</v>
      </c>
      <c r="F2380" s="169" t="s">
        <v>1502</v>
      </c>
      <c r="H2380" s="170">
        <v>0.89600000000000002</v>
      </c>
      <c r="L2380" s="166"/>
      <c r="M2380" s="171"/>
      <c r="T2380" s="172"/>
      <c r="AT2380" s="168" t="s">
        <v>184</v>
      </c>
      <c r="AU2380" s="168" t="s">
        <v>95</v>
      </c>
      <c r="AV2380" s="167" t="s">
        <v>95</v>
      </c>
      <c r="AW2380" s="167" t="s">
        <v>41</v>
      </c>
      <c r="AX2380" s="167" t="s">
        <v>85</v>
      </c>
      <c r="AY2380" s="168" t="s">
        <v>173</v>
      </c>
    </row>
    <row r="2381" spans="2:65" s="160" customFormat="1">
      <c r="B2381" s="159"/>
      <c r="D2381" s="161" t="s">
        <v>184</v>
      </c>
      <c r="E2381" s="162" t="s">
        <v>1</v>
      </c>
      <c r="F2381" s="163" t="s">
        <v>259</v>
      </c>
      <c r="H2381" s="162" t="s">
        <v>1</v>
      </c>
      <c r="L2381" s="159"/>
      <c r="M2381" s="164"/>
      <c r="T2381" s="165"/>
      <c r="AT2381" s="162" t="s">
        <v>184</v>
      </c>
      <c r="AU2381" s="162" t="s">
        <v>95</v>
      </c>
      <c r="AV2381" s="160" t="s">
        <v>93</v>
      </c>
      <c r="AW2381" s="160" t="s">
        <v>41</v>
      </c>
      <c r="AX2381" s="160" t="s">
        <v>85</v>
      </c>
      <c r="AY2381" s="162" t="s">
        <v>173</v>
      </c>
    </row>
    <row r="2382" spans="2:65" s="167" customFormat="1">
      <c r="B2382" s="166"/>
      <c r="D2382" s="161" t="s">
        <v>184</v>
      </c>
      <c r="E2382" s="168" t="s">
        <v>1</v>
      </c>
      <c r="F2382" s="169" t="s">
        <v>1503</v>
      </c>
      <c r="H2382" s="170">
        <v>2.415</v>
      </c>
      <c r="L2382" s="166"/>
      <c r="M2382" s="171"/>
      <c r="T2382" s="172"/>
      <c r="AT2382" s="168" t="s">
        <v>184</v>
      </c>
      <c r="AU2382" s="168" t="s">
        <v>95</v>
      </c>
      <c r="AV2382" s="167" t="s">
        <v>95</v>
      </c>
      <c r="AW2382" s="167" t="s">
        <v>41</v>
      </c>
      <c r="AX2382" s="167" t="s">
        <v>85</v>
      </c>
      <c r="AY2382" s="168" t="s">
        <v>173</v>
      </c>
    </row>
    <row r="2383" spans="2:65" s="174" customFormat="1">
      <c r="B2383" s="173"/>
      <c r="D2383" s="161" t="s">
        <v>184</v>
      </c>
      <c r="E2383" s="175" t="s">
        <v>1</v>
      </c>
      <c r="F2383" s="176" t="s">
        <v>232</v>
      </c>
      <c r="H2383" s="177">
        <v>21.956</v>
      </c>
      <c r="L2383" s="173"/>
      <c r="M2383" s="178"/>
      <c r="T2383" s="179"/>
      <c r="AT2383" s="175" t="s">
        <v>184</v>
      </c>
      <c r="AU2383" s="175" t="s">
        <v>95</v>
      </c>
      <c r="AV2383" s="174" t="s">
        <v>180</v>
      </c>
      <c r="AW2383" s="174" t="s">
        <v>41</v>
      </c>
      <c r="AX2383" s="174" t="s">
        <v>93</v>
      </c>
      <c r="AY2383" s="175" t="s">
        <v>173</v>
      </c>
    </row>
    <row r="2384" spans="2:65" s="35" customFormat="1" ht="24.2" customHeight="1">
      <c r="B2384" s="34"/>
      <c r="C2384" s="144" t="s">
        <v>1504</v>
      </c>
      <c r="D2384" s="144" t="s">
        <v>175</v>
      </c>
      <c r="E2384" s="145" t="s">
        <v>1427</v>
      </c>
      <c r="F2384" s="146" t="s">
        <v>1428</v>
      </c>
      <c r="G2384" s="147" t="s">
        <v>270</v>
      </c>
      <c r="H2384" s="148">
        <v>21.956</v>
      </c>
      <c r="I2384" s="3"/>
      <c r="J2384" s="149">
        <f>ROUND(I2384*H2384,2)</f>
        <v>0</v>
      </c>
      <c r="K2384" s="146" t="s">
        <v>179</v>
      </c>
      <c r="L2384" s="34"/>
      <c r="M2384" s="150" t="s">
        <v>1</v>
      </c>
      <c r="N2384" s="151" t="s">
        <v>50</v>
      </c>
      <c r="P2384" s="152">
        <f>O2384*H2384</f>
        <v>0</v>
      </c>
      <c r="Q2384" s="152">
        <v>0</v>
      </c>
      <c r="R2384" s="152">
        <f>Q2384*H2384</f>
        <v>0</v>
      </c>
      <c r="S2384" s="152">
        <v>0</v>
      </c>
      <c r="T2384" s="153">
        <f>S2384*H2384</f>
        <v>0</v>
      </c>
      <c r="AR2384" s="154" t="s">
        <v>180</v>
      </c>
      <c r="AT2384" s="154" t="s">
        <v>175</v>
      </c>
      <c r="AU2384" s="154" t="s">
        <v>95</v>
      </c>
      <c r="AY2384" s="20" t="s">
        <v>173</v>
      </c>
      <c r="BE2384" s="155">
        <f>IF(N2384="základní",J2384,0)</f>
        <v>0</v>
      </c>
      <c r="BF2384" s="155">
        <f>IF(N2384="snížená",J2384,0)</f>
        <v>0</v>
      </c>
      <c r="BG2384" s="155">
        <f>IF(N2384="zákl. přenesená",J2384,0)</f>
        <v>0</v>
      </c>
      <c r="BH2384" s="155">
        <f>IF(N2384="sníž. přenesená",J2384,0)</f>
        <v>0</v>
      </c>
      <c r="BI2384" s="155">
        <f>IF(N2384="nulová",J2384,0)</f>
        <v>0</v>
      </c>
      <c r="BJ2384" s="20" t="s">
        <v>93</v>
      </c>
      <c r="BK2384" s="155">
        <f>ROUND(I2384*H2384,2)</f>
        <v>0</v>
      </c>
      <c r="BL2384" s="20" t="s">
        <v>180</v>
      </c>
      <c r="BM2384" s="154" t="s">
        <v>1505</v>
      </c>
    </row>
    <row r="2385" spans="2:65" s="35" customFormat="1">
      <c r="B2385" s="34"/>
      <c r="D2385" s="156" t="s">
        <v>182</v>
      </c>
      <c r="F2385" s="157" t="s">
        <v>1430</v>
      </c>
      <c r="L2385" s="34"/>
      <c r="M2385" s="158"/>
      <c r="T2385" s="62"/>
      <c r="AT2385" s="20" t="s">
        <v>182</v>
      </c>
      <c r="AU2385" s="20" t="s">
        <v>95</v>
      </c>
    </row>
    <row r="2386" spans="2:65" s="160" customFormat="1">
      <c r="B2386" s="159"/>
      <c r="D2386" s="161" t="s">
        <v>184</v>
      </c>
      <c r="E2386" s="162" t="s">
        <v>1</v>
      </c>
      <c r="F2386" s="163" t="s">
        <v>248</v>
      </c>
      <c r="H2386" s="162" t="s">
        <v>1</v>
      </c>
      <c r="L2386" s="159"/>
      <c r="M2386" s="164"/>
      <c r="T2386" s="165"/>
      <c r="AT2386" s="162" t="s">
        <v>184</v>
      </c>
      <c r="AU2386" s="162" t="s">
        <v>95</v>
      </c>
      <c r="AV2386" s="160" t="s">
        <v>93</v>
      </c>
      <c r="AW2386" s="160" t="s">
        <v>41</v>
      </c>
      <c r="AX2386" s="160" t="s">
        <v>85</v>
      </c>
      <c r="AY2386" s="162" t="s">
        <v>173</v>
      </c>
    </row>
    <row r="2387" spans="2:65" s="160" customFormat="1">
      <c r="B2387" s="159"/>
      <c r="D2387" s="161" t="s">
        <v>184</v>
      </c>
      <c r="E2387" s="162" t="s">
        <v>1</v>
      </c>
      <c r="F2387" s="163" t="s">
        <v>249</v>
      </c>
      <c r="H2387" s="162" t="s">
        <v>1</v>
      </c>
      <c r="L2387" s="159"/>
      <c r="M2387" s="164"/>
      <c r="T2387" s="165"/>
      <c r="AT2387" s="162" t="s">
        <v>184</v>
      </c>
      <c r="AU2387" s="162" t="s">
        <v>95</v>
      </c>
      <c r="AV2387" s="160" t="s">
        <v>93</v>
      </c>
      <c r="AW2387" s="160" t="s">
        <v>41</v>
      </c>
      <c r="AX2387" s="160" t="s">
        <v>85</v>
      </c>
      <c r="AY2387" s="162" t="s">
        <v>173</v>
      </c>
    </row>
    <row r="2388" spans="2:65" s="167" customFormat="1">
      <c r="B2388" s="166"/>
      <c r="D2388" s="161" t="s">
        <v>184</v>
      </c>
      <c r="E2388" s="168" t="s">
        <v>1</v>
      </c>
      <c r="F2388" s="169" t="s">
        <v>1495</v>
      </c>
      <c r="H2388" s="170">
        <v>6.556</v>
      </c>
      <c r="L2388" s="166"/>
      <c r="M2388" s="171"/>
      <c r="T2388" s="172"/>
      <c r="AT2388" s="168" t="s">
        <v>184</v>
      </c>
      <c r="AU2388" s="168" t="s">
        <v>95</v>
      </c>
      <c r="AV2388" s="167" t="s">
        <v>95</v>
      </c>
      <c r="AW2388" s="167" t="s">
        <v>41</v>
      </c>
      <c r="AX2388" s="167" t="s">
        <v>85</v>
      </c>
      <c r="AY2388" s="168" t="s">
        <v>173</v>
      </c>
    </row>
    <row r="2389" spans="2:65" s="167" customFormat="1">
      <c r="B2389" s="166"/>
      <c r="D2389" s="161" t="s">
        <v>184</v>
      </c>
      <c r="E2389" s="168" t="s">
        <v>1</v>
      </c>
      <c r="F2389" s="169" t="s">
        <v>1496</v>
      </c>
      <c r="H2389" s="170">
        <v>0.66500000000000004</v>
      </c>
      <c r="L2389" s="166"/>
      <c r="M2389" s="171"/>
      <c r="T2389" s="172"/>
      <c r="AT2389" s="168" t="s">
        <v>184</v>
      </c>
      <c r="AU2389" s="168" t="s">
        <v>95</v>
      </c>
      <c r="AV2389" s="167" t="s">
        <v>95</v>
      </c>
      <c r="AW2389" s="167" t="s">
        <v>41</v>
      </c>
      <c r="AX2389" s="167" t="s">
        <v>85</v>
      </c>
      <c r="AY2389" s="168" t="s">
        <v>173</v>
      </c>
    </row>
    <row r="2390" spans="2:65" s="167" customFormat="1">
      <c r="B2390" s="166"/>
      <c r="D2390" s="161" t="s">
        <v>184</v>
      </c>
      <c r="E2390" s="168" t="s">
        <v>1</v>
      </c>
      <c r="F2390" s="169" t="s">
        <v>1497</v>
      </c>
      <c r="H2390" s="170">
        <v>4.2670000000000003</v>
      </c>
      <c r="L2390" s="166"/>
      <c r="M2390" s="171"/>
      <c r="T2390" s="172"/>
      <c r="AT2390" s="168" t="s">
        <v>184</v>
      </c>
      <c r="AU2390" s="168" t="s">
        <v>95</v>
      </c>
      <c r="AV2390" s="167" t="s">
        <v>95</v>
      </c>
      <c r="AW2390" s="167" t="s">
        <v>41</v>
      </c>
      <c r="AX2390" s="167" t="s">
        <v>85</v>
      </c>
      <c r="AY2390" s="168" t="s">
        <v>173</v>
      </c>
    </row>
    <row r="2391" spans="2:65" s="167" customFormat="1">
      <c r="B2391" s="166"/>
      <c r="D2391" s="161" t="s">
        <v>184</v>
      </c>
      <c r="E2391" s="168" t="s">
        <v>1</v>
      </c>
      <c r="F2391" s="169" t="s">
        <v>1498</v>
      </c>
      <c r="H2391" s="170">
        <v>0.65100000000000002</v>
      </c>
      <c r="L2391" s="166"/>
      <c r="M2391" s="171"/>
      <c r="T2391" s="172"/>
      <c r="AT2391" s="168" t="s">
        <v>184</v>
      </c>
      <c r="AU2391" s="168" t="s">
        <v>95</v>
      </c>
      <c r="AV2391" s="167" t="s">
        <v>95</v>
      </c>
      <c r="AW2391" s="167" t="s">
        <v>41</v>
      </c>
      <c r="AX2391" s="167" t="s">
        <v>85</v>
      </c>
      <c r="AY2391" s="168" t="s">
        <v>173</v>
      </c>
    </row>
    <row r="2392" spans="2:65" s="167" customFormat="1">
      <c r="B2392" s="166"/>
      <c r="D2392" s="161" t="s">
        <v>184</v>
      </c>
      <c r="E2392" s="168" t="s">
        <v>1</v>
      </c>
      <c r="F2392" s="169" t="s">
        <v>1499</v>
      </c>
      <c r="H2392" s="170">
        <v>2.4689999999999999</v>
      </c>
      <c r="L2392" s="166"/>
      <c r="M2392" s="171"/>
      <c r="T2392" s="172"/>
      <c r="AT2392" s="168" t="s">
        <v>184</v>
      </c>
      <c r="AU2392" s="168" t="s">
        <v>95</v>
      </c>
      <c r="AV2392" s="167" t="s">
        <v>95</v>
      </c>
      <c r="AW2392" s="167" t="s">
        <v>41</v>
      </c>
      <c r="AX2392" s="167" t="s">
        <v>85</v>
      </c>
      <c r="AY2392" s="168" t="s">
        <v>173</v>
      </c>
    </row>
    <row r="2393" spans="2:65" s="160" customFormat="1">
      <c r="B2393" s="159"/>
      <c r="D2393" s="161" t="s">
        <v>184</v>
      </c>
      <c r="E2393" s="162" t="s">
        <v>1</v>
      </c>
      <c r="F2393" s="163" t="s">
        <v>255</v>
      </c>
      <c r="H2393" s="162" t="s">
        <v>1</v>
      </c>
      <c r="L2393" s="159"/>
      <c r="M2393" s="164"/>
      <c r="T2393" s="165"/>
      <c r="AT2393" s="162" t="s">
        <v>184</v>
      </c>
      <c r="AU2393" s="162" t="s">
        <v>95</v>
      </c>
      <c r="AV2393" s="160" t="s">
        <v>93</v>
      </c>
      <c r="AW2393" s="160" t="s">
        <v>41</v>
      </c>
      <c r="AX2393" s="160" t="s">
        <v>85</v>
      </c>
      <c r="AY2393" s="162" t="s">
        <v>173</v>
      </c>
    </row>
    <row r="2394" spans="2:65" s="167" customFormat="1">
      <c r="B2394" s="166"/>
      <c r="D2394" s="161" t="s">
        <v>184</v>
      </c>
      <c r="E2394" s="168" t="s">
        <v>1</v>
      </c>
      <c r="F2394" s="169" t="s">
        <v>1500</v>
      </c>
      <c r="H2394" s="170">
        <v>3.246</v>
      </c>
      <c r="L2394" s="166"/>
      <c r="M2394" s="171"/>
      <c r="T2394" s="172"/>
      <c r="AT2394" s="168" t="s">
        <v>184</v>
      </c>
      <c r="AU2394" s="168" t="s">
        <v>95</v>
      </c>
      <c r="AV2394" s="167" t="s">
        <v>95</v>
      </c>
      <c r="AW2394" s="167" t="s">
        <v>41</v>
      </c>
      <c r="AX2394" s="167" t="s">
        <v>85</v>
      </c>
      <c r="AY2394" s="168" t="s">
        <v>173</v>
      </c>
    </row>
    <row r="2395" spans="2:65" s="167" customFormat="1">
      <c r="B2395" s="166"/>
      <c r="D2395" s="161" t="s">
        <v>184</v>
      </c>
      <c r="E2395" s="168" t="s">
        <v>1</v>
      </c>
      <c r="F2395" s="169" t="s">
        <v>1501</v>
      </c>
      <c r="H2395" s="170">
        <v>0.79100000000000004</v>
      </c>
      <c r="L2395" s="166"/>
      <c r="M2395" s="171"/>
      <c r="T2395" s="172"/>
      <c r="AT2395" s="168" t="s">
        <v>184</v>
      </c>
      <c r="AU2395" s="168" t="s">
        <v>95</v>
      </c>
      <c r="AV2395" s="167" t="s">
        <v>95</v>
      </c>
      <c r="AW2395" s="167" t="s">
        <v>41</v>
      </c>
      <c r="AX2395" s="167" t="s">
        <v>85</v>
      </c>
      <c r="AY2395" s="168" t="s">
        <v>173</v>
      </c>
    </row>
    <row r="2396" spans="2:65" s="167" customFormat="1">
      <c r="B2396" s="166"/>
      <c r="D2396" s="161" t="s">
        <v>184</v>
      </c>
      <c r="E2396" s="168" t="s">
        <v>1</v>
      </c>
      <c r="F2396" s="169" t="s">
        <v>1502</v>
      </c>
      <c r="H2396" s="170">
        <v>0.89600000000000002</v>
      </c>
      <c r="L2396" s="166"/>
      <c r="M2396" s="171"/>
      <c r="T2396" s="172"/>
      <c r="AT2396" s="168" t="s">
        <v>184</v>
      </c>
      <c r="AU2396" s="168" t="s">
        <v>95</v>
      </c>
      <c r="AV2396" s="167" t="s">
        <v>95</v>
      </c>
      <c r="AW2396" s="167" t="s">
        <v>41</v>
      </c>
      <c r="AX2396" s="167" t="s">
        <v>85</v>
      </c>
      <c r="AY2396" s="168" t="s">
        <v>173</v>
      </c>
    </row>
    <row r="2397" spans="2:65" s="160" customFormat="1">
      <c r="B2397" s="159"/>
      <c r="D2397" s="161" t="s">
        <v>184</v>
      </c>
      <c r="E2397" s="162" t="s">
        <v>1</v>
      </c>
      <c r="F2397" s="163" t="s">
        <v>259</v>
      </c>
      <c r="H2397" s="162" t="s">
        <v>1</v>
      </c>
      <c r="L2397" s="159"/>
      <c r="M2397" s="164"/>
      <c r="T2397" s="165"/>
      <c r="AT2397" s="162" t="s">
        <v>184</v>
      </c>
      <c r="AU2397" s="162" t="s">
        <v>95</v>
      </c>
      <c r="AV2397" s="160" t="s">
        <v>93</v>
      </c>
      <c r="AW2397" s="160" t="s">
        <v>41</v>
      </c>
      <c r="AX2397" s="160" t="s">
        <v>85</v>
      </c>
      <c r="AY2397" s="162" t="s">
        <v>173</v>
      </c>
    </row>
    <row r="2398" spans="2:65" s="167" customFormat="1">
      <c r="B2398" s="166"/>
      <c r="D2398" s="161" t="s">
        <v>184</v>
      </c>
      <c r="E2398" s="168" t="s">
        <v>1</v>
      </c>
      <c r="F2398" s="169" t="s">
        <v>1503</v>
      </c>
      <c r="H2398" s="170">
        <v>2.415</v>
      </c>
      <c r="L2398" s="166"/>
      <c r="M2398" s="171"/>
      <c r="T2398" s="172"/>
      <c r="AT2398" s="168" t="s">
        <v>184</v>
      </c>
      <c r="AU2398" s="168" t="s">
        <v>95</v>
      </c>
      <c r="AV2398" s="167" t="s">
        <v>95</v>
      </c>
      <c r="AW2398" s="167" t="s">
        <v>41</v>
      </c>
      <c r="AX2398" s="167" t="s">
        <v>85</v>
      </c>
      <c r="AY2398" s="168" t="s">
        <v>173</v>
      </c>
    </row>
    <row r="2399" spans="2:65" s="174" customFormat="1">
      <c r="B2399" s="173"/>
      <c r="D2399" s="161" t="s">
        <v>184</v>
      </c>
      <c r="E2399" s="175" t="s">
        <v>1</v>
      </c>
      <c r="F2399" s="176" t="s">
        <v>232</v>
      </c>
      <c r="H2399" s="177">
        <v>21.956</v>
      </c>
      <c r="L2399" s="173"/>
      <c r="M2399" s="178"/>
      <c r="T2399" s="179"/>
      <c r="AT2399" s="175" t="s">
        <v>184</v>
      </c>
      <c r="AU2399" s="175" t="s">
        <v>95</v>
      </c>
      <c r="AV2399" s="174" t="s">
        <v>180</v>
      </c>
      <c r="AW2399" s="174" t="s">
        <v>41</v>
      </c>
      <c r="AX2399" s="174" t="s">
        <v>93</v>
      </c>
      <c r="AY2399" s="175" t="s">
        <v>173</v>
      </c>
    </row>
    <row r="2400" spans="2:65" s="35" customFormat="1" ht="33" customHeight="1">
      <c r="B2400" s="34"/>
      <c r="C2400" s="144" t="s">
        <v>1506</v>
      </c>
      <c r="D2400" s="144" t="s">
        <v>175</v>
      </c>
      <c r="E2400" s="145" t="s">
        <v>1507</v>
      </c>
      <c r="F2400" s="146" t="s">
        <v>1508</v>
      </c>
      <c r="G2400" s="147" t="s">
        <v>270</v>
      </c>
      <c r="H2400" s="148">
        <v>21.956</v>
      </c>
      <c r="I2400" s="3"/>
      <c r="J2400" s="149">
        <f>ROUND(I2400*H2400,2)</f>
        <v>0</v>
      </c>
      <c r="K2400" s="146" t="s">
        <v>179</v>
      </c>
      <c r="L2400" s="34"/>
      <c r="M2400" s="150" t="s">
        <v>1</v>
      </c>
      <c r="N2400" s="151" t="s">
        <v>50</v>
      </c>
      <c r="P2400" s="152">
        <f>O2400*H2400</f>
        <v>0</v>
      </c>
      <c r="Q2400" s="152">
        <v>6.4999999999999997E-3</v>
      </c>
      <c r="R2400" s="152">
        <f>Q2400*H2400</f>
        <v>0.14271399999999998</v>
      </c>
      <c r="S2400" s="152">
        <v>0</v>
      </c>
      <c r="T2400" s="153">
        <f>S2400*H2400</f>
        <v>0</v>
      </c>
      <c r="AR2400" s="154" t="s">
        <v>180</v>
      </c>
      <c r="AT2400" s="154" t="s">
        <v>175</v>
      </c>
      <c r="AU2400" s="154" t="s">
        <v>95</v>
      </c>
      <c r="AY2400" s="20" t="s">
        <v>173</v>
      </c>
      <c r="BE2400" s="155">
        <f>IF(N2400="základní",J2400,0)</f>
        <v>0</v>
      </c>
      <c r="BF2400" s="155">
        <f>IF(N2400="snížená",J2400,0)</f>
        <v>0</v>
      </c>
      <c r="BG2400" s="155">
        <f>IF(N2400="zákl. přenesená",J2400,0)</f>
        <v>0</v>
      </c>
      <c r="BH2400" s="155">
        <f>IF(N2400="sníž. přenesená",J2400,0)</f>
        <v>0</v>
      </c>
      <c r="BI2400" s="155">
        <f>IF(N2400="nulová",J2400,0)</f>
        <v>0</v>
      </c>
      <c r="BJ2400" s="20" t="s">
        <v>93</v>
      </c>
      <c r="BK2400" s="155">
        <f>ROUND(I2400*H2400,2)</f>
        <v>0</v>
      </c>
      <c r="BL2400" s="20" t="s">
        <v>180</v>
      </c>
      <c r="BM2400" s="154" t="s">
        <v>1509</v>
      </c>
    </row>
    <row r="2401" spans="2:65" s="35" customFormat="1">
      <c r="B2401" s="34"/>
      <c r="D2401" s="156" t="s">
        <v>182</v>
      </c>
      <c r="F2401" s="157" t="s">
        <v>1510</v>
      </c>
      <c r="L2401" s="34"/>
      <c r="M2401" s="158"/>
      <c r="T2401" s="62"/>
      <c r="AT2401" s="20" t="s">
        <v>182</v>
      </c>
      <c r="AU2401" s="20" t="s">
        <v>95</v>
      </c>
    </row>
    <row r="2402" spans="2:65" s="160" customFormat="1">
      <c r="B2402" s="159"/>
      <c r="D2402" s="161" t="s">
        <v>184</v>
      </c>
      <c r="E2402" s="162" t="s">
        <v>1</v>
      </c>
      <c r="F2402" s="163" t="s">
        <v>248</v>
      </c>
      <c r="H2402" s="162" t="s">
        <v>1</v>
      </c>
      <c r="L2402" s="159"/>
      <c r="M2402" s="164"/>
      <c r="T2402" s="165"/>
      <c r="AT2402" s="162" t="s">
        <v>184</v>
      </c>
      <c r="AU2402" s="162" t="s">
        <v>95</v>
      </c>
      <c r="AV2402" s="160" t="s">
        <v>93</v>
      </c>
      <c r="AW2402" s="160" t="s">
        <v>41</v>
      </c>
      <c r="AX2402" s="160" t="s">
        <v>85</v>
      </c>
      <c r="AY2402" s="162" t="s">
        <v>173</v>
      </c>
    </row>
    <row r="2403" spans="2:65" s="160" customFormat="1">
      <c r="B2403" s="159"/>
      <c r="D2403" s="161" t="s">
        <v>184</v>
      </c>
      <c r="E2403" s="162" t="s">
        <v>1</v>
      </c>
      <c r="F2403" s="163" t="s">
        <v>249</v>
      </c>
      <c r="H2403" s="162" t="s">
        <v>1</v>
      </c>
      <c r="L2403" s="159"/>
      <c r="M2403" s="164"/>
      <c r="T2403" s="165"/>
      <c r="AT2403" s="162" t="s">
        <v>184</v>
      </c>
      <c r="AU2403" s="162" t="s">
        <v>95</v>
      </c>
      <c r="AV2403" s="160" t="s">
        <v>93</v>
      </c>
      <c r="AW2403" s="160" t="s">
        <v>41</v>
      </c>
      <c r="AX2403" s="160" t="s">
        <v>85</v>
      </c>
      <c r="AY2403" s="162" t="s">
        <v>173</v>
      </c>
    </row>
    <row r="2404" spans="2:65" s="167" customFormat="1">
      <c r="B2404" s="166"/>
      <c r="D2404" s="161" t="s">
        <v>184</v>
      </c>
      <c r="E2404" s="168" t="s">
        <v>1</v>
      </c>
      <c r="F2404" s="169" t="s">
        <v>1495</v>
      </c>
      <c r="H2404" s="170">
        <v>6.556</v>
      </c>
      <c r="L2404" s="166"/>
      <c r="M2404" s="171"/>
      <c r="T2404" s="172"/>
      <c r="AT2404" s="168" t="s">
        <v>184</v>
      </c>
      <c r="AU2404" s="168" t="s">
        <v>95</v>
      </c>
      <c r="AV2404" s="167" t="s">
        <v>95</v>
      </c>
      <c r="AW2404" s="167" t="s">
        <v>41</v>
      </c>
      <c r="AX2404" s="167" t="s">
        <v>85</v>
      </c>
      <c r="AY2404" s="168" t="s">
        <v>173</v>
      </c>
    </row>
    <row r="2405" spans="2:65" s="167" customFormat="1">
      <c r="B2405" s="166"/>
      <c r="D2405" s="161" t="s">
        <v>184</v>
      </c>
      <c r="E2405" s="168" t="s">
        <v>1</v>
      </c>
      <c r="F2405" s="169" t="s">
        <v>1496</v>
      </c>
      <c r="H2405" s="170">
        <v>0.66500000000000004</v>
      </c>
      <c r="L2405" s="166"/>
      <c r="M2405" s="171"/>
      <c r="T2405" s="172"/>
      <c r="AT2405" s="168" t="s">
        <v>184</v>
      </c>
      <c r="AU2405" s="168" t="s">
        <v>95</v>
      </c>
      <c r="AV2405" s="167" t="s">
        <v>95</v>
      </c>
      <c r="AW2405" s="167" t="s">
        <v>41</v>
      </c>
      <c r="AX2405" s="167" t="s">
        <v>85</v>
      </c>
      <c r="AY2405" s="168" t="s">
        <v>173</v>
      </c>
    </row>
    <row r="2406" spans="2:65" s="167" customFormat="1">
      <c r="B2406" s="166"/>
      <c r="D2406" s="161" t="s">
        <v>184</v>
      </c>
      <c r="E2406" s="168" t="s">
        <v>1</v>
      </c>
      <c r="F2406" s="169" t="s">
        <v>1497</v>
      </c>
      <c r="H2406" s="170">
        <v>4.2670000000000003</v>
      </c>
      <c r="L2406" s="166"/>
      <c r="M2406" s="171"/>
      <c r="T2406" s="172"/>
      <c r="AT2406" s="168" t="s">
        <v>184</v>
      </c>
      <c r="AU2406" s="168" t="s">
        <v>95</v>
      </c>
      <c r="AV2406" s="167" t="s">
        <v>95</v>
      </c>
      <c r="AW2406" s="167" t="s">
        <v>41</v>
      </c>
      <c r="AX2406" s="167" t="s">
        <v>85</v>
      </c>
      <c r="AY2406" s="168" t="s">
        <v>173</v>
      </c>
    </row>
    <row r="2407" spans="2:65" s="167" customFormat="1">
      <c r="B2407" s="166"/>
      <c r="D2407" s="161" t="s">
        <v>184</v>
      </c>
      <c r="E2407" s="168" t="s">
        <v>1</v>
      </c>
      <c r="F2407" s="169" t="s">
        <v>1498</v>
      </c>
      <c r="H2407" s="170">
        <v>0.65100000000000002</v>
      </c>
      <c r="L2407" s="166"/>
      <c r="M2407" s="171"/>
      <c r="T2407" s="172"/>
      <c r="AT2407" s="168" t="s">
        <v>184</v>
      </c>
      <c r="AU2407" s="168" t="s">
        <v>95</v>
      </c>
      <c r="AV2407" s="167" t="s">
        <v>95</v>
      </c>
      <c r="AW2407" s="167" t="s">
        <v>41</v>
      </c>
      <c r="AX2407" s="167" t="s">
        <v>85</v>
      </c>
      <c r="AY2407" s="168" t="s">
        <v>173</v>
      </c>
    </row>
    <row r="2408" spans="2:65" s="167" customFormat="1">
      <c r="B2408" s="166"/>
      <c r="D2408" s="161" t="s">
        <v>184</v>
      </c>
      <c r="E2408" s="168" t="s">
        <v>1</v>
      </c>
      <c r="F2408" s="169" t="s">
        <v>1499</v>
      </c>
      <c r="H2408" s="170">
        <v>2.4689999999999999</v>
      </c>
      <c r="L2408" s="166"/>
      <c r="M2408" s="171"/>
      <c r="T2408" s="172"/>
      <c r="AT2408" s="168" t="s">
        <v>184</v>
      </c>
      <c r="AU2408" s="168" t="s">
        <v>95</v>
      </c>
      <c r="AV2408" s="167" t="s">
        <v>95</v>
      </c>
      <c r="AW2408" s="167" t="s">
        <v>41</v>
      </c>
      <c r="AX2408" s="167" t="s">
        <v>85</v>
      </c>
      <c r="AY2408" s="168" t="s">
        <v>173</v>
      </c>
    </row>
    <row r="2409" spans="2:65" s="160" customFormat="1">
      <c r="B2409" s="159"/>
      <c r="D2409" s="161" t="s">
        <v>184</v>
      </c>
      <c r="E2409" s="162" t="s">
        <v>1</v>
      </c>
      <c r="F2409" s="163" t="s">
        <v>255</v>
      </c>
      <c r="H2409" s="162" t="s">
        <v>1</v>
      </c>
      <c r="L2409" s="159"/>
      <c r="M2409" s="164"/>
      <c r="T2409" s="165"/>
      <c r="AT2409" s="162" t="s">
        <v>184</v>
      </c>
      <c r="AU2409" s="162" t="s">
        <v>95</v>
      </c>
      <c r="AV2409" s="160" t="s">
        <v>93</v>
      </c>
      <c r="AW2409" s="160" t="s">
        <v>41</v>
      </c>
      <c r="AX2409" s="160" t="s">
        <v>85</v>
      </c>
      <c r="AY2409" s="162" t="s">
        <v>173</v>
      </c>
    </row>
    <row r="2410" spans="2:65" s="167" customFormat="1">
      <c r="B2410" s="166"/>
      <c r="D2410" s="161" t="s">
        <v>184</v>
      </c>
      <c r="E2410" s="168" t="s">
        <v>1</v>
      </c>
      <c r="F2410" s="169" t="s">
        <v>1500</v>
      </c>
      <c r="H2410" s="170">
        <v>3.246</v>
      </c>
      <c r="L2410" s="166"/>
      <c r="M2410" s="171"/>
      <c r="T2410" s="172"/>
      <c r="AT2410" s="168" t="s">
        <v>184</v>
      </c>
      <c r="AU2410" s="168" t="s">
        <v>95</v>
      </c>
      <c r="AV2410" s="167" t="s">
        <v>95</v>
      </c>
      <c r="AW2410" s="167" t="s">
        <v>41</v>
      </c>
      <c r="AX2410" s="167" t="s">
        <v>85</v>
      </c>
      <c r="AY2410" s="168" t="s">
        <v>173</v>
      </c>
    </row>
    <row r="2411" spans="2:65" s="167" customFormat="1">
      <c r="B2411" s="166"/>
      <c r="D2411" s="161" t="s">
        <v>184</v>
      </c>
      <c r="E2411" s="168" t="s">
        <v>1</v>
      </c>
      <c r="F2411" s="169" t="s">
        <v>1501</v>
      </c>
      <c r="H2411" s="170">
        <v>0.79100000000000004</v>
      </c>
      <c r="L2411" s="166"/>
      <c r="M2411" s="171"/>
      <c r="T2411" s="172"/>
      <c r="AT2411" s="168" t="s">
        <v>184</v>
      </c>
      <c r="AU2411" s="168" t="s">
        <v>95</v>
      </c>
      <c r="AV2411" s="167" t="s">
        <v>95</v>
      </c>
      <c r="AW2411" s="167" t="s">
        <v>41</v>
      </c>
      <c r="AX2411" s="167" t="s">
        <v>85</v>
      </c>
      <c r="AY2411" s="168" t="s">
        <v>173</v>
      </c>
    </row>
    <row r="2412" spans="2:65" s="167" customFormat="1">
      <c r="B2412" s="166"/>
      <c r="D2412" s="161" t="s">
        <v>184</v>
      </c>
      <c r="E2412" s="168" t="s">
        <v>1</v>
      </c>
      <c r="F2412" s="169" t="s">
        <v>1502</v>
      </c>
      <c r="H2412" s="170">
        <v>0.89600000000000002</v>
      </c>
      <c r="L2412" s="166"/>
      <c r="M2412" s="171"/>
      <c r="T2412" s="172"/>
      <c r="AT2412" s="168" t="s">
        <v>184</v>
      </c>
      <c r="AU2412" s="168" t="s">
        <v>95</v>
      </c>
      <c r="AV2412" s="167" t="s">
        <v>95</v>
      </c>
      <c r="AW2412" s="167" t="s">
        <v>41</v>
      </c>
      <c r="AX2412" s="167" t="s">
        <v>85</v>
      </c>
      <c r="AY2412" s="168" t="s">
        <v>173</v>
      </c>
    </row>
    <row r="2413" spans="2:65" s="160" customFormat="1">
      <c r="B2413" s="159"/>
      <c r="D2413" s="161" t="s">
        <v>184</v>
      </c>
      <c r="E2413" s="162" t="s">
        <v>1</v>
      </c>
      <c r="F2413" s="163" t="s">
        <v>259</v>
      </c>
      <c r="H2413" s="162" t="s">
        <v>1</v>
      </c>
      <c r="L2413" s="159"/>
      <c r="M2413" s="164"/>
      <c r="T2413" s="165"/>
      <c r="AT2413" s="162" t="s">
        <v>184</v>
      </c>
      <c r="AU2413" s="162" t="s">
        <v>95</v>
      </c>
      <c r="AV2413" s="160" t="s">
        <v>93</v>
      </c>
      <c r="AW2413" s="160" t="s">
        <v>41</v>
      </c>
      <c r="AX2413" s="160" t="s">
        <v>85</v>
      </c>
      <c r="AY2413" s="162" t="s">
        <v>173</v>
      </c>
    </row>
    <row r="2414" spans="2:65" s="167" customFormat="1">
      <c r="B2414" s="166"/>
      <c r="D2414" s="161" t="s">
        <v>184</v>
      </c>
      <c r="E2414" s="168" t="s">
        <v>1</v>
      </c>
      <c r="F2414" s="169" t="s">
        <v>1503</v>
      </c>
      <c r="H2414" s="170">
        <v>2.415</v>
      </c>
      <c r="L2414" s="166"/>
      <c r="M2414" s="171"/>
      <c r="T2414" s="172"/>
      <c r="AT2414" s="168" t="s">
        <v>184</v>
      </c>
      <c r="AU2414" s="168" t="s">
        <v>95</v>
      </c>
      <c r="AV2414" s="167" t="s">
        <v>95</v>
      </c>
      <c r="AW2414" s="167" t="s">
        <v>41</v>
      </c>
      <c r="AX2414" s="167" t="s">
        <v>85</v>
      </c>
      <c r="AY2414" s="168" t="s">
        <v>173</v>
      </c>
    </row>
    <row r="2415" spans="2:65" s="174" customFormat="1">
      <c r="B2415" s="173"/>
      <c r="D2415" s="161" t="s">
        <v>184</v>
      </c>
      <c r="E2415" s="175" t="s">
        <v>1</v>
      </c>
      <c r="F2415" s="176" t="s">
        <v>232</v>
      </c>
      <c r="H2415" s="177">
        <v>21.956</v>
      </c>
      <c r="L2415" s="173"/>
      <c r="M2415" s="178"/>
      <c r="T2415" s="179"/>
      <c r="AT2415" s="175" t="s">
        <v>184</v>
      </c>
      <c r="AU2415" s="175" t="s">
        <v>95</v>
      </c>
      <c r="AV2415" s="174" t="s">
        <v>180</v>
      </c>
      <c r="AW2415" s="174" t="s">
        <v>41</v>
      </c>
      <c r="AX2415" s="174" t="s">
        <v>93</v>
      </c>
      <c r="AY2415" s="175" t="s">
        <v>173</v>
      </c>
    </row>
    <row r="2416" spans="2:65" s="35" customFormat="1" ht="33" customHeight="1">
      <c r="B2416" s="34"/>
      <c r="C2416" s="144" t="s">
        <v>1511</v>
      </c>
      <c r="D2416" s="144" t="s">
        <v>175</v>
      </c>
      <c r="E2416" s="145" t="s">
        <v>1512</v>
      </c>
      <c r="F2416" s="146" t="s">
        <v>1513</v>
      </c>
      <c r="G2416" s="147" t="s">
        <v>270</v>
      </c>
      <c r="H2416" s="148">
        <v>21.956</v>
      </c>
      <c r="I2416" s="3"/>
      <c r="J2416" s="149">
        <f>ROUND(I2416*H2416,2)</f>
        <v>0</v>
      </c>
      <c r="K2416" s="146" t="s">
        <v>179</v>
      </c>
      <c r="L2416" s="34"/>
      <c r="M2416" s="150" t="s">
        <v>1</v>
      </c>
      <c r="N2416" s="151" t="s">
        <v>50</v>
      </c>
      <c r="P2416" s="152">
        <f>O2416*H2416</f>
        <v>0</v>
      </c>
      <c r="Q2416" s="152">
        <v>2.1000000000000001E-2</v>
      </c>
      <c r="R2416" s="152">
        <f>Q2416*H2416</f>
        <v>0.46107600000000004</v>
      </c>
      <c r="S2416" s="152">
        <v>0</v>
      </c>
      <c r="T2416" s="153">
        <f>S2416*H2416</f>
        <v>0</v>
      </c>
      <c r="AR2416" s="154" t="s">
        <v>180</v>
      </c>
      <c r="AT2416" s="154" t="s">
        <v>175</v>
      </c>
      <c r="AU2416" s="154" t="s">
        <v>95</v>
      </c>
      <c r="AY2416" s="20" t="s">
        <v>173</v>
      </c>
      <c r="BE2416" s="155">
        <f>IF(N2416="základní",J2416,0)</f>
        <v>0</v>
      </c>
      <c r="BF2416" s="155">
        <f>IF(N2416="snížená",J2416,0)</f>
        <v>0</v>
      </c>
      <c r="BG2416" s="155">
        <f>IF(N2416="zákl. přenesená",J2416,0)</f>
        <v>0</v>
      </c>
      <c r="BH2416" s="155">
        <f>IF(N2416="sníž. přenesená",J2416,0)</f>
        <v>0</v>
      </c>
      <c r="BI2416" s="155">
        <f>IF(N2416="nulová",J2416,0)</f>
        <v>0</v>
      </c>
      <c r="BJ2416" s="20" t="s">
        <v>93</v>
      </c>
      <c r="BK2416" s="155">
        <f>ROUND(I2416*H2416,2)</f>
        <v>0</v>
      </c>
      <c r="BL2416" s="20" t="s">
        <v>180</v>
      </c>
      <c r="BM2416" s="154" t="s">
        <v>1514</v>
      </c>
    </row>
    <row r="2417" spans="2:65" s="35" customFormat="1">
      <c r="B2417" s="34"/>
      <c r="D2417" s="156" t="s">
        <v>182</v>
      </c>
      <c r="F2417" s="157" t="s">
        <v>1515</v>
      </c>
      <c r="L2417" s="34"/>
      <c r="M2417" s="158"/>
      <c r="T2417" s="62"/>
      <c r="AT2417" s="20" t="s">
        <v>182</v>
      </c>
      <c r="AU2417" s="20" t="s">
        <v>95</v>
      </c>
    </row>
    <row r="2418" spans="2:65" s="160" customFormat="1">
      <c r="B2418" s="159"/>
      <c r="D2418" s="161" t="s">
        <v>184</v>
      </c>
      <c r="E2418" s="162" t="s">
        <v>1</v>
      </c>
      <c r="F2418" s="163" t="s">
        <v>248</v>
      </c>
      <c r="H2418" s="162" t="s">
        <v>1</v>
      </c>
      <c r="L2418" s="159"/>
      <c r="M2418" s="164"/>
      <c r="T2418" s="165"/>
      <c r="AT2418" s="162" t="s">
        <v>184</v>
      </c>
      <c r="AU2418" s="162" t="s">
        <v>95</v>
      </c>
      <c r="AV2418" s="160" t="s">
        <v>93</v>
      </c>
      <c r="AW2418" s="160" t="s">
        <v>41</v>
      </c>
      <c r="AX2418" s="160" t="s">
        <v>85</v>
      </c>
      <c r="AY2418" s="162" t="s">
        <v>173</v>
      </c>
    </row>
    <row r="2419" spans="2:65" s="160" customFormat="1">
      <c r="B2419" s="159"/>
      <c r="D2419" s="161" t="s">
        <v>184</v>
      </c>
      <c r="E2419" s="162" t="s">
        <v>1</v>
      </c>
      <c r="F2419" s="163" t="s">
        <v>249</v>
      </c>
      <c r="H2419" s="162" t="s">
        <v>1</v>
      </c>
      <c r="L2419" s="159"/>
      <c r="M2419" s="164"/>
      <c r="T2419" s="165"/>
      <c r="AT2419" s="162" t="s">
        <v>184</v>
      </c>
      <c r="AU2419" s="162" t="s">
        <v>95</v>
      </c>
      <c r="AV2419" s="160" t="s">
        <v>93</v>
      </c>
      <c r="AW2419" s="160" t="s">
        <v>41</v>
      </c>
      <c r="AX2419" s="160" t="s">
        <v>85</v>
      </c>
      <c r="AY2419" s="162" t="s">
        <v>173</v>
      </c>
    </row>
    <row r="2420" spans="2:65" s="167" customFormat="1">
      <c r="B2420" s="166"/>
      <c r="D2420" s="161" t="s">
        <v>184</v>
      </c>
      <c r="E2420" s="168" t="s">
        <v>1</v>
      </c>
      <c r="F2420" s="169" t="s">
        <v>1495</v>
      </c>
      <c r="H2420" s="170">
        <v>6.556</v>
      </c>
      <c r="L2420" s="166"/>
      <c r="M2420" s="171"/>
      <c r="T2420" s="172"/>
      <c r="AT2420" s="168" t="s">
        <v>184</v>
      </c>
      <c r="AU2420" s="168" t="s">
        <v>95</v>
      </c>
      <c r="AV2420" s="167" t="s">
        <v>95</v>
      </c>
      <c r="AW2420" s="167" t="s">
        <v>41</v>
      </c>
      <c r="AX2420" s="167" t="s">
        <v>85</v>
      </c>
      <c r="AY2420" s="168" t="s">
        <v>173</v>
      </c>
    </row>
    <row r="2421" spans="2:65" s="167" customFormat="1">
      <c r="B2421" s="166"/>
      <c r="D2421" s="161" t="s">
        <v>184</v>
      </c>
      <c r="E2421" s="168" t="s">
        <v>1</v>
      </c>
      <c r="F2421" s="169" t="s">
        <v>1496</v>
      </c>
      <c r="H2421" s="170">
        <v>0.66500000000000004</v>
      </c>
      <c r="L2421" s="166"/>
      <c r="M2421" s="171"/>
      <c r="T2421" s="172"/>
      <c r="AT2421" s="168" t="s">
        <v>184</v>
      </c>
      <c r="AU2421" s="168" t="s">
        <v>95</v>
      </c>
      <c r="AV2421" s="167" t="s">
        <v>95</v>
      </c>
      <c r="AW2421" s="167" t="s">
        <v>41</v>
      </c>
      <c r="AX2421" s="167" t="s">
        <v>85</v>
      </c>
      <c r="AY2421" s="168" t="s">
        <v>173</v>
      </c>
    </row>
    <row r="2422" spans="2:65" s="167" customFormat="1">
      <c r="B2422" s="166"/>
      <c r="D2422" s="161" t="s">
        <v>184</v>
      </c>
      <c r="E2422" s="168" t="s">
        <v>1</v>
      </c>
      <c r="F2422" s="169" t="s">
        <v>1497</v>
      </c>
      <c r="H2422" s="170">
        <v>4.2670000000000003</v>
      </c>
      <c r="L2422" s="166"/>
      <c r="M2422" s="171"/>
      <c r="T2422" s="172"/>
      <c r="AT2422" s="168" t="s">
        <v>184</v>
      </c>
      <c r="AU2422" s="168" t="s">
        <v>95</v>
      </c>
      <c r="AV2422" s="167" t="s">
        <v>95</v>
      </c>
      <c r="AW2422" s="167" t="s">
        <v>41</v>
      </c>
      <c r="AX2422" s="167" t="s">
        <v>85</v>
      </c>
      <c r="AY2422" s="168" t="s">
        <v>173</v>
      </c>
    </row>
    <row r="2423" spans="2:65" s="167" customFormat="1">
      <c r="B2423" s="166"/>
      <c r="D2423" s="161" t="s">
        <v>184</v>
      </c>
      <c r="E2423" s="168" t="s">
        <v>1</v>
      </c>
      <c r="F2423" s="169" t="s">
        <v>1498</v>
      </c>
      <c r="H2423" s="170">
        <v>0.65100000000000002</v>
      </c>
      <c r="L2423" s="166"/>
      <c r="M2423" s="171"/>
      <c r="T2423" s="172"/>
      <c r="AT2423" s="168" t="s">
        <v>184</v>
      </c>
      <c r="AU2423" s="168" t="s">
        <v>95</v>
      </c>
      <c r="AV2423" s="167" t="s">
        <v>95</v>
      </c>
      <c r="AW2423" s="167" t="s">
        <v>41</v>
      </c>
      <c r="AX2423" s="167" t="s">
        <v>85</v>
      </c>
      <c r="AY2423" s="168" t="s">
        <v>173</v>
      </c>
    </row>
    <row r="2424" spans="2:65" s="167" customFormat="1">
      <c r="B2424" s="166"/>
      <c r="D2424" s="161" t="s">
        <v>184</v>
      </c>
      <c r="E2424" s="168" t="s">
        <v>1</v>
      </c>
      <c r="F2424" s="169" t="s">
        <v>1499</v>
      </c>
      <c r="H2424" s="170">
        <v>2.4689999999999999</v>
      </c>
      <c r="L2424" s="166"/>
      <c r="M2424" s="171"/>
      <c r="T2424" s="172"/>
      <c r="AT2424" s="168" t="s">
        <v>184</v>
      </c>
      <c r="AU2424" s="168" t="s">
        <v>95</v>
      </c>
      <c r="AV2424" s="167" t="s">
        <v>95</v>
      </c>
      <c r="AW2424" s="167" t="s">
        <v>41</v>
      </c>
      <c r="AX2424" s="167" t="s">
        <v>85</v>
      </c>
      <c r="AY2424" s="168" t="s">
        <v>173</v>
      </c>
    </row>
    <row r="2425" spans="2:65" s="160" customFormat="1">
      <c r="B2425" s="159"/>
      <c r="D2425" s="161" t="s">
        <v>184</v>
      </c>
      <c r="E2425" s="162" t="s">
        <v>1</v>
      </c>
      <c r="F2425" s="163" t="s">
        <v>255</v>
      </c>
      <c r="H2425" s="162" t="s">
        <v>1</v>
      </c>
      <c r="L2425" s="159"/>
      <c r="M2425" s="164"/>
      <c r="T2425" s="165"/>
      <c r="AT2425" s="162" t="s">
        <v>184</v>
      </c>
      <c r="AU2425" s="162" t="s">
        <v>95</v>
      </c>
      <c r="AV2425" s="160" t="s">
        <v>93</v>
      </c>
      <c r="AW2425" s="160" t="s">
        <v>41</v>
      </c>
      <c r="AX2425" s="160" t="s">
        <v>85</v>
      </c>
      <c r="AY2425" s="162" t="s">
        <v>173</v>
      </c>
    </row>
    <row r="2426" spans="2:65" s="167" customFormat="1">
      <c r="B2426" s="166"/>
      <c r="D2426" s="161" t="s">
        <v>184</v>
      </c>
      <c r="E2426" s="168" t="s">
        <v>1</v>
      </c>
      <c r="F2426" s="169" t="s">
        <v>1500</v>
      </c>
      <c r="H2426" s="170">
        <v>3.246</v>
      </c>
      <c r="L2426" s="166"/>
      <c r="M2426" s="171"/>
      <c r="T2426" s="172"/>
      <c r="AT2426" s="168" t="s">
        <v>184</v>
      </c>
      <c r="AU2426" s="168" t="s">
        <v>95</v>
      </c>
      <c r="AV2426" s="167" t="s">
        <v>95</v>
      </c>
      <c r="AW2426" s="167" t="s">
        <v>41</v>
      </c>
      <c r="AX2426" s="167" t="s">
        <v>85</v>
      </c>
      <c r="AY2426" s="168" t="s">
        <v>173</v>
      </c>
    </row>
    <row r="2427" spans="2:65" s="167" customFormat="1">
      <c r="B2427" s="166"/>
      <c r="D2427" s="161" t="s">
        <v>184</v>
      </c>
      <c r="E2427" s="168" t="s">
        <v>1</v>
      </c>
      <c r="F2427" s="169" t="s">
        <v>1501</v>
      </c>
      <c r="H2427" s="170">
        <v>0.79100000000000004</v>
      </c>
      <c r="L2427" s="166"/>
      <c r="M2427" s="171"/>
      <c r="T2427" s="172"/>
      <c r="AT2427" s="168" t="s">
        <v>184</v>
      </c>
      <c r="AU2427" s="168" t="s">
        <v>95</v>
      </c>
      <c r="AV2427" s="167" t="s">
        <v>95</v>
      </c>
      <c r="AW2427" s="167" t="s">
        <v>41</v>
      </c>
      <c r="AX2427" s="167" t="s">
        <v>85</v>
      </c>
      <c r="AY2427" s="168" t="s">
        <v>173</v>
      </c>
    </row>
    <row r="2428" spans="2:65" s="167" customFormat="1">
      <c r="B2428" s="166"/>
      <c r="D2428" s="161" t="s">
        <v>184</v>
      </c>
      <c r="E2428" s="168" t="s">
        <v>1</v>
      </c>
      <c r="F2428" s="169" t="s">
        <v>1502</v>
      </c>
      <c r="H2428" s="170">
        <v>0.89600000000000002</v>
      </c>
      <c r="L2428" s="166"/>
      <c r="M2428" s="171"/>
      <c r="T2428" s="172"/>
      <c r="AT2428" s="168" t="s">
        <v>184</v>
      </c>
      <c r="AU2428" s="168" t="s">
        <v>95</v>
      </c>
      <c r="AV2428" s="167" t="s">
        <v>95</v>
      </c>
      <c r="AW2428" s="167" t="s">
        <v>41</v>
      </c>
      <c r="AX2428" s="167" t="s">
        <v>85</v>
      </c>
      <c r="AY2428" s="168" t="s">
        <v>173</v>
      </c>
    </row>
    <row r="2429" spans="2:65" s="160" customFormat="1">
      <c r="B2429" s="159"/>
      <c r="D2429" s="161" t="s">
        <v>184</v>
      </c>
      <c r="E2429" s="162" t="s">
        <v>1</v>
      </c>
      <c r="F2429" s="163" t="s">
        <v>259</v>
      </c>
      <c r="H2429" s="162" t="s">
        <v>1</v>
      </c>
      <c r="L2429" s="159"/>
      <c r="M2429" s="164"/>
      <c r="T2429" s="165"/>
      <c r="AT2429" s="162" t="s">
        <v>184</v>
      </c>
      <c r="AU2429" s="162" t="s">
        <v>95</v>
      </c>
      <c r="AV2429" s="160" t="s">
        <v>93</v>
      </c>
      <c r="AW2429" s="160" t="s">
        <v>41</v>
      </c>
      <c r="AX2429" s="160" t="s">
        <v>85</v>
      </c>
      <c r="AY2429" s="162" t="s">
        <v>173</v>
      </c>
    </row>
    <row r="2430" spans="2:65" s="167" customFormat="1">
      <c r="B2430" s="166"/>
      <c r="D2430" s="161" t="s">
        <v>184</v>
      </c>
      <c r="E2430" s="168" t="s">
        <v>1</v>
      </c>
      <c r="F2430" s="169" t="s">
        <v>1503</v>
      </c>
      <c r="H2430" s="170">
        <v>2.415</v>
      </c>
      <c r="L2430" s="166"/>
      <c r="M2430" s="171"/>
      <c r="T2430" s="172"/>
      <c r="AT2430" s="168" t="s">
        <v>184</v>
      </c>
      <c r="AU2430" s="168" t="s">
        <v>95</v>
      </c>
      <c r="AV2430" s="167" t="s">
        <v>95</v>
      </c>
      <c r="AW2430" s="167" t="s">
        <v>41</v>
      </c>
      <c r="AX2430" s="167" t="s">
        <v>85</v>
      </c>
      <c r="AY2430" s="168" t="s">
        <v>173</v>
      </c>
    </row>
    <row r="2431" spans="2:65" s="174" customFormat="1">
      <c r="B2431" s="173"/>
      <c r="D2431" s="161" t="s">
        <v>184</v>
      </c>
      <c r="E2431" s="175" t="s">
        <v>1</v>
      </c>
      <c r="F2431" s="176" t="s">
        <v>232</v>
      </c>
      <c r="H2431" s="177">
        <v>21.956</v>
      </c>
      <c r="L2431" s="173"/>
      <c r="M2431" s="178"/>
      <c r="T2431" s="179"/>
      <c r="AT2431" s="175" t="s">
        <v>184</v>
      </c>
      <c r="AU2431" s="175" t="s">
        <v>95</v>
      </c>
      <c r="AV2431" s="174" t="s">
        <v>180</v>
      </c>
      <c r="AW2431" s="174" t="s">
        <v>41</v>
      </c>
      <c r="AX2431" s="174" t="s">
        <v>93</v>
      </c>
      <c r="AY2431" s="175" t="s">
        <v>173</v>
      </c>
    </row>
    <row r="2432" spans="2:65" s="35" customFormat="1" ht="37.9" customHeight="1">
      <c r="B2432" s="34"/>
      <c r="C2432" s="144" t="s">
        <v>1516</v>
      </c>
      <c r="D2432" s="144" t="s">
        <v>175</v>
      </c>
      <c r="E2432" s="145" t="s">
        <v>1517</v>
      </c>
      <c r="F2432" s="146" t="s">
        <v>1518</v>
      </c>
      <c r="G2432" s="147" t="s">
        <v>270</v>
      </c>
      <c r="H2432" s="148">
        <v>21.956</v>
      </c>
      <c r="I2432" s="3"/>
      <c r="J2432" s="149">
        <f>ROUND(I2432*H2432,2)</f>
        <v>0</v>
      </c>
      <c r="K2432" s="146" t="s">
        <v>179</v>
      </c>
      <c r="L2432" s="34"/>
      <c r="M2432" s="150" t="s">
        <v>1</v>
      </c>
      <c r="N2432" s="151" t="s">
        <v>50</v>
      </c>
      <c r="P2432" s="152">
        <f>O2432*H2432</f>
        <v>0</v>
      </c>
      <c r="Q2432" s="152">
        <v>3.5000000000000001E-3</v>
      </c>
      <c r="R2432" s="152">
        <f>Q2432*H2432</f>
        <v>7.6845999999999998E-2</v>
      </c>
      <c r="S2432" s="152">
        <v>0</v>
      </c>
      <c r="T2432" s="153">
        <f>S2432*H2432</f>
        <v>0</v>
      </c>
      <c r="AR2432" s="154" t="s">
        <v>354</v>
      </c>
      <c r="AT2432" s="154" t="s">
        <v>175</v>
      </c>
      <c r="AU2432" s="154" t="s">
        <v>95</v>
      </c>
      <c r="AY2432" s="20" t="s">
        <v>173</v>
      </c>
      <c r="BE2432" s="155">
        <f>IF(N2432="základní",J2432,0)</f>
        <v>0</v>
      </c>
      <c r="BF2432" s="155">
        <f>IF(N2432="snížená",J2432,0)</f>
        <v>0</v>
      </c>
      <c r="BG2432" s="155">
        <f>IF(N2432="zákl. přenesená",J2432,0)</f>
        <v>0</v>
      </c>
      <c r="BH2432" s="155">
        <f>IF(N2432="sníž. přenesená",J2432,0)</f>
        <v>0</v>
      </c>
      <c r="BI2432" s="155">
        <f>IF(N2432="nulová",J2432,0)</f>
        <v>0</v>
      </c>
      <c r="BJ2432" s="20" t="s">
        <v>93</v>
      </c>
      <c r="BK2432" s="155">
        <f>ROUND(I2432*H2432,2)</f>
        <v>0</v>
      </c>
      <c r="BL2432" s="20" t="s">
        <v>354</v>
      </c>
      <c r="BM2432" s="154" t="s">
        <v>1519</v>
      </c>
    </row>
    <row r="2433" spans="2:65" s="35" customFormat="1">
      <c r="B2433" s="34"/>
      <c r="D2433" s="156" t="s">
        <v>182</v>
      </c>
      <c r="F2433" s="157" t="s">
        <v>1520</v>
      </c>
      <c r="L2433" s="34"/>
      <c r="M2433" s="158"/>
      <c r="T2433" s="62"/>
      <c r="AT2433" s="20" t="s">
        <v>182</v>
      </c>
      <c r="AU2433" s="20" t="s">
        <v>95</v>
      </c>
    </row>
    <row r="2434" spans="2:65" s="160" customFormat="1">
      <c r="B2434" s="159"/>
      <c r="D2434" s="161" t="s">
        <v>184</v>
      </c>
      <c r="E2434" s="162" t="s">
        <v>1</v>
      </c>
      <c r="F2434" s="163" t="s">
        <v>248</v>
      </c>
      <c r="H2434" s="162" t="s">
        <v>1</v>
      </c>
      <c r="L2434" s="159"/>
      <c r="M2434" s="164"/>
      <c r="T2434" s="165"/>
      <c r="AT2434" s="162" t="s">
        <v>184</v>
      </c>
      <c r="AU2434" s="162" t="s">
        <v>95</v>
      </c>
      <c r="AV2434" s="160" t="s">
        <v>93</v>
      </c>
      <c r="AW2434" s="160" t="s">
        <v>41</v>
      </c>
      <c r="AX2434" s="160" t="s">
        <v>85</v>
      </c>
      <c r="AY2434" s="162" t="s">
        <v>173</v>
      </c>
    </row>
    <row r="2435" spans="2:65" s="160" customFormat="1">
      <c r="B2435" s="159"/>
      <c r="D2435" s="161" t="s">
        <v>184</v>
      </c>
      <c r="E2435" s="162" t="s">
        <v>1</v>
      </c>
      <c r="F2435" s="163" t="s">
        <v>249</v>
      </c>
      <c r="H2435" s="162" t="s">
        <v>1</v>
      </c>
      <c r="L2435" s="159"/>
      <c r="M2435" s="164"/>
      <c r="T2435" s="165"/>
      <c r="AT2435" s="162" t="s">
        <v>184</v>
      </c>
      <c r="AU2435" s="162" t="s">
        <v>95</v>
      </c>
      <c r="AV2435" s="160" t="s">
        <v>93</v>
      </c>
      <c r="AW2435" s="160" t="s">
        <v>41</v>
      </c>
      <c r="AX2435" s="160" t="s">
        <v>85</v>
      </c>
      <c r="AY2435" s="162" t="s">
        <v>173</v>
      </c>
    </row>
    <row r="2436" spans="2:65" s="167" customFormat="1">
      <c r="B2436" s="166"/>
      <c r="D2436" s="161" t="s">
        <v>184</v>
      </c>
      <c r="E2436" s="168" t="s">
        <v>1</v>
      </c>
      <c r="F2436" s="169" t="s">
        <v>1495</v>
      </c>
      <c r="H2436" s="170">
        <v>6.556</v>
      </c>
      <c r="L2436" s="166"/>
      <c r="M2436" s="171"/>
      <c r="T2436" s="172"/>
      <c r="AT2436" s="168" t="s">
        <v>184</v>
      </c>
      <c r="AU2436" s="168" t="s">
        <v>95</v>
      </c>
      <c r="AV2436" s="167" t="s">
        <v>95</v>
      </c>
      <c r="AW2436" s="167" t="s">
        <v>41</v>
      </c>
      <c r="AX2436" s="167" t="s">
        <v>85</v>
      </c>
      <c r="AY2436" s="168" t="s">
        <v>173</v>
      </c>
    </row>
    <row r="2437" spans="2:65" s="167" customFormat="1">
      <c r="B2437" s="166"/>
      <c r="D2437" s="161" t="s">
        <v>184</v>
      </c>
      <c r="E2437" s="168" t="s">
        <v>1</v>
      </c>
      <c r="F2437" s="169" t="s">
        <v>1496</v>
      </c>
      <c r="H2437" s="170">
        <v>0.66500000000000004</v>
      </c>
      <c r="L2437" s="166"/>
      <c r="M2437" s="171"/>
      <c r="T2437" s="172"/>
      <c r="AT2437" s="168" t="s">
        <v>184</v>
      </c>
      <c r="AU2437" s="168" t="s">
        <v>95</v>
      </c>
      <c r="AV2437" s="167" t="s">
        <v>95</v>
      </c>
      <c r="AW2437" s="167" t="s">
        <v>41</v>
      </c>
      <c r="AX2437" s="167" t="s">
        <v>85</v>
      </c>
      <c r="AY2437" s="168" t="s">
        <v>173</v>
      </c>
    </row>
    <row r="2438" spans="2:65" s="167" customFormat="1">
      <c r="B2438" s="166"/>
      <c r="D2438" s="161" t="s">
        <v>184</v>
      </c>
      <c r="E2438" s="168" t="s">
        <v>1</v>
      </c>
      <c r="F2438" s="169" t="s">
        <v>1497</v>
      </c>
      <c r="H2438" s="170">
        <v>4.2670000000000003</v>
      </c>
      <c r="L2438" s="166"/>
      <c r="M2438" s="171"/>
      <c r="T2438" s="172"/>
      <c r="AT2438" s="168" t="s">
        <v>184</v>
      </c>
      <c r="AU2438" s="168" t="s">
        <v>95</v>
      </c>
      <c r="AV2438" s="167" t="s">
        <v>95</v>
      </c>
      <c r="AW2438" s="167" t="s">
        <v>41</v>
      </c>
      <c r="AX2438" s="167" t="s">
        <v>85</v>
      </c>
      <c r="AY2438" s="168" t="s">
        <v>173</v>
      </c>
    </row>
    <row r="2439" spans="2:65" s="167" customFormat="1">
      <c r="B2439" s="166"/>
      <c r="D2439" s="161" t="s">
        <v>184</v>
      </c>
      <c r="E2439" s="168" t="s">
        <v>1</v>
      </c>
      <c r="F2439" s="169" t="s">
        <v>1498</v>
      </c>
      <c r="H2439" s="170">
        <v>0.65100000000000002</v>
      </c>
      <c r="L2439" s="166"/>
      <c r="M2439" s="171"/>
      <c r="T2439" s="172"/>
      <c r="AT2439" s="168" t="s">
        <v>184</v>
      </c>
      <c r="AU2439" s="168" t="s">
        <v>95</v>
      </c>
      <c r="AV2439" s="167" t="s">
        <v>95</v>
      </c>
      <c r="AW2439" s="167" t="s">
        <v>41</v>
      </c>
      <c r="AX2439" s="167" t="s">
        <v>85</v>
      </c>
      <c r="AY2439" s="168" t="s">
        <v>173</v>
      </c>
    </row>
    <row r="2440" spans="2:65" s="167" customFormat="1">
      <c r="B2440" s="166"/>
      <c r="D2440" s="161" t="s">
        <v>184</v>
      </c>
      <c r="E2440" s="168" t="s">
        <v>1</v>
      </c>
      <c r="F2440" s="169" t="s">
        <v>1499</v>
      </c>
      <c r="H2440" s="170">
        <v>2.4689999999999999</v>
      </c>
      <c r="L2440" s="166"/>
      <c r="M2440" s="171"/>
      <c r="T2440" s="172"/>
      <c r="AT2440" s="168" t="s">
        <v>184</v>
      </c>
      <c r="AU2440" s="168" t="s">
        <v>95</v>
      </c>
      <c r="AV2440" s="167" t="s">
        <v>95</v>
      </c>
      <c r="AW2440" s="167" t="s">
        <v>41</v>
      </c>
      <c r="AX2440" s="167" t="s">
        <v>85</v>
      </c>
      <c r="AY2440" s="168" t="s">
        <v>173</v>
      </c>
    </row>
    <row r="2441" spans="2:65" s="160" customFormat="1">
      <c r="B2441" s="159"/>
      <c r="D2441" s="161" t="s">
        <v>184</v>
      </c>
      <c r="E2441" s="162" t="s">
        <v>1</v>
      </c>
      <c r="F2441" s="163" t="s">
        <v>255</v>
      </c>
      <c r="H2441" s="162" t="s">
        <v>1</v>
      </c>
      <c r="L2441" s="159"/>
      <c r="M2441" s="164"/>
      <c r="T2441" s="165"/>
      <c r="AT2441" s="162" t="s">
        <v>184</v>
      </c>
      <c r="AU2441" s="162" t="s">
        <v>95</v>
      </c>
      <c r="AV2441" s="160" t="s">
        <v>93</v>
      </c>
      <c r="AW2441" s="160" t="s">
        <v>41</v>
      </c>
      <c r="AX2441" s="160" t="s">
        <v>85</v>
      </c>
      <c r="AY2441" s="162" t="s">
        <v>173</v>
      </c>
    </row>
    <row r="2442" spans="2:65" s="167" customFormat="1">
      <c r="B2442" s="166"/>
      <c r="D2442" s="161" t="s">
        <v>184</v>
      </c>
      <c r="E2442" s="168" t="s">
        <v>1</v>
      </c>
      <c r="F2442" s="169" t="s">
        <v>1500</v>
      </c>
      <c r="H2442" s="170">
        <v>3.246</v>
      </c>
      <c r="L2442" s="166"/>
      <c r="M2442" s="171"/>
      <c r="T2442" s="172"/>
      <c r="AT2442" s="168" t="s">
        <v>184</v>
      </c>
      <c r="AU2442" s="168" t="s">
        <v>95</v>
      </c>
      <c r="AV2442" s="167" t="s">
        <v>95</v>
      </c>
      <c r="AW2442" s="167" t="s">
        <v>41</v>
      </c>
      <c r="AX2442" s="167" t="s">
        <v>85</v>
      </c>
      <c r="AY2442" s="168" t="s">
        <v>173</v>
      </c>
    </row>
    <row r="2443" spans="2:65" s="167" customFormat="1">
      <c r="B2443" s="166"/>
      <c r="D2443" s="161" t="s">
        <v>184</v>
      </c>
      <c r="E2443" s="168" t="s">
        <v>1</v>
      </c>
      <c r="F2443" s="169" t="s">
        <v>1501</v>
      </c>
      <c r="H2443" s="170">
        <v>0.79100000000000004</v>
      </c>
      <c r="L2443" s="166"/>
      <c r="M2443" s="171"/>
      <c r="T2443" s="172"/>
      <c r="AT2443" s="168" t="s">
        <v>184</v>
      </c>
      <c r="AU2443" s="168" t="s">
        <v>95</v>
      </c>
      <c r="AV2443" s="167" t="s">
        <v>95</v>
      </c>
      <c r="AW2443" s="167" t="s">
        <v>41</v>
      </c>
      <c r="AX2443" s="167" t="s">
        <v>85</v>
      </c>
      <c r="AY2443" s="168" t="s">
        <v>173</v>
      </c>
    </row>
    <row r="2444" spans="2:65" s="167" customFormat="1">
      <c r="B2444" s="166"/>
      <c r="D2444" s="161" t="s">
        <v>184</v>
      </c>
      <c r="E2444" s="168" t="s">
        <v>1</v>
      </c>
      <c r="F2444" s="169" t="s">
        <v>1502</v>
      </c>
      <c r="H2444" s="170">
        <v>0.89600000000000002</v>
      </c>
      <c r="L2444" s="166"/>
      <c r="M2444" s="171"/>
      <c r="T2444" s="172"/>
      <c r="AT2444" s="168" t="s">
        <v>184</v>
      </c>
      <c r="AU2444" s="168" t="s">
        <v>95</v>
      </c>
      <c r="AV2444" s="167" t="s">
        <v>95</v>
      </c>
      <c r="AW2444" s="167" t="s">
        <v>41</v>
      </c>
      <c r="AX2444" s="167" t="s">
        <v>85</v>
      </c>
      <c r="AY2444" s="168" t="s">
        <v>173</v>
      </c>
    </row>
    <row r="2445" spans="2:65" s="160" customFormat="1">
      <c r="B2445" s="159"/>
      <c r="D2445" s="161" t="s">
        <v>184</v>
      </c>
      <c r="E2445" s="162" t="s">
        <v>1</v>
      </c>
      <c r="F2445" s="163" t="s">
        <v>259</v>
      </c>
      <c r="H2445" s="162" t="s">
        <v>1</v>
      </c>
      <c r="L2445" s="159"/>
      <c r="M2445" s="164"/>
      <c r="T2445" s="165"/>
      <c r="AT2445" s="162" t="s">
        <v>184</v>
      </c>
      <c r="AU2445" s="162" t="s">
        <v>95</v>
      </c>
      <c r="AV2445" s="160" t="s">
        <v>93</v>
      </c>
      <c r="AW2445" s="160" t="s">
        <v>41</v>
      </c>
      <c r="AX2445" s="160" t="s">
        <v>85</v>
      </c>
      <c r="AY2445" s="162" t="s">
        <v>173</v>
      </c>
    </row>
    <row r="2446" spans="2:65" s="167" customFormat="1">
      <c r="B2446" s="166"/>
      <c r="D2446" s="161" t="s">
        <v>184</v>
      </c>
      <c r="E2446" s="168" t="s">
        <v>1</v>
      </c>
      <c r="F2446" s="169" t="s">
        <v>1503</v>
      </c>
      <c r="H2446" s="170">
        <v>2.415</v>
      </c>
      <c r="L2446" s="166"/>
      <c r="M2446" s="171"/>
      <c r="T2446" s="172"/>
      <c r="AT2446" s="168" t="s">
        <v>184</v>
      </c>
      <c r="AU2446" s="168" t="s">
        <v>95</v>
      </c>
      <c r="AV2446" s="167" t="s">
        <v>95</v>
      </c>
      <c r="AW2446" s="167" t="s">
        <v>41</v>
      </c>
      <c r="AX2446" s="167" t="s">
        <v>85</v>
      </c>
      <c r="AY2446" s="168" t="s">
        <v>173</v>
      </c>
    </row>
    <row r="2447" spans="2:65" s="174" customFormat="1">
      <c r="B2447" s="173"/>
      <c r="D2447" s="161" t="s">
        <v>184</v>
      </c>
      <c r="E2447" s="175" t="s">
        <v>1</v>
      </c>
      <c r="F2447" s="176" t="s">
        <v>232</v>
      </c>
      <c r="H2447" s="177">
        <v>21.956</v>
      </c>
      <c r="L2447" s="173"/>
      <c r="M2447" s="178"/>
      <c r="T2447" s="179"/>
      <c r="AT2447" s="175" t="s">
        <v>184</v>
      </c>
      <c r="AU2447" s="175" t="s">
        <v>95</v>
      </c>
      <c r="AV2447" s="174" t="s">
        <v>180</v>
      </c>
      <c r="AW2447" s="174" t="s">
        <v>41</v>
      </c>
      <c r="AX2447" s="174" t="s">
        <v>93</v>
      </c>
      <c r="AY2447" s="175" t="s">
        <v>173</v>
      </c>
    </row>
    <row r="2448" spans="2:65" s="35" customFormat="1" ht="37.9" customHeight="1">
      <c r="B2448" s="34"/>
      <c r="C2448" s="144" t="s">
        <v>1521</v>
      </c>
      <c r="D2448" s="144" t="s">
        <v>175</v>
      </c>
      <c r="E2448" s="145" t="s">
        <v>1522</v>
      </c>
      <c r="F2448" s="146" t="s">
        <v>1523</v>
      </c>
      <c r="G2448" s="147" t="s">
        <v>586</v>
      </c>
      <c r="H2448" s="148">
        <v>71.819999999999993</v>
      </c>
      <c r="I2448" s="3"/>
      <c r="J2448" s="149">
        <f>ROUND(I2448*H2448,2)</f>
        <v>0</v>
      </c>
      <c r="K2448" s="146" t="s">
        <v>179</v>
      </c>
      <c r="L2448" s="34"/>
      <c r="M2448" s="150" t="s">
        <v>1</v>
      </c>
      <c r="N2448" s="151" t="s">
        <v>50</v>
      </c>
      <c r="P2448" s="152">
        <f>O2448*H2448</f>
        <v>0</v>
      </c>
      <c r="Q2448" s="152">
        <v>1.1900000000000001E-3</v>
      </c>
      <c r="R2448" s="152">
        <f>Q2448*H2448</f>
        <v>8.5465799999999995E-2</v>
      </c>
      <c r="S2448" s="152">
        <v>1.0000000000000001E-5</v>
      </c>
      <c r="T2448" s="153">
        <f>S2448*H2448</f>
        <v>7.182E-4</v>
      </c>
      <c r="AR2448" s="154" t="s">
        <v>180</v>
      </c>
      <c r="AT2448" s="154" t="s">
        <v>175</v>
      </c>
      <c r="AU2448" s="154" t="s">
        <v>95</v>
      </c>
      <c r="AY2448" s="20" t="s">
        <v>173</v>
      </c>
      <c r="BE2448" s="155">
        <f>IF(N2448="základní",J2448,0)</f>
        <v>0</v>
      </c>
      <c r="BF2448" s="155">
        <f>IF(N2448="snížená",J2448,0)</f>
        <v>0</v>
      </c>
      <c r="BG2448" s="155">
        <f>IF(N2448="zákl. přenesená",J2448,0)</f>
        <v>0</v>
      </c>
      <c r="BH2448" s="155">
        <f>IF(N2448="sníž. přenesená",J2448,0)</f>
        <v>0</v>
      </c>
      <c r="BI2448" s="155">
        <f>IF(N2448="nulová",J2448,0)</f>
        <v>0</v>
      </c>
      <c r="BJ2448" s="20" t="s">
        <v>93</v>
      </c>
      <c r="BK2448" s="155">
        <f>ROUND(I2448*H2448,2)</f>
        <v>0</v>
      </c>
      <c r="BL2448" s="20" t="s">
        <v>180</v>
      </c>
      <c r="BM2448" s="154" t="s">
        <v>1524</v>
      </c>
    </row>
    <row r="2449" spans="2:51" s="35" customFormat="1">
      <c r="B2449" s="34"/>
      <c r="D2449" s="156" t="s">
        <v>182</v>
      </c>
      <c r="F2449" s="157" t="s">
        <v>1525</v>
      </c>
      <c r="L2449" s="34"/>
      <c r="M2449" s="158"/>
      <c r="T2449" s="62"/>
      <c r="AT2449" s="20" t="s">
        <v>182</v>
      </c>
      <c r="AU2449" s="20" t="s">
        <v>95</v>
      </c>
    </row>
    <row r="2450" spans="2:51" s="160" customFormat="1">
      <c r="B2450" s="159"/>
      <c r="D2450" s="161" t="s">
        <v>184</v>
      </c>
      <c r="E2450" s="162" t="s">
        <v>1</v>
      </c>
      <c r="F2450" s="163" t="s">
        <v>1085</v>
      </c>
      <c r="H2450" s="162" t="s">
        <v>1</v>
      </c>
      <c r="L2450" s="159"/>
      <c r="M2450" s="164"/>
      <c r="T2450" s="165"/>
      <c r="AT2450" s="162" t="s">
        <v>184</v>
      </c>
      <c r="AU2450" s="162" t="s">
        <v>95</v>
      </c>
      <c r="AV2450" s="160" t="s">
        <v>93</v>
      </c>
      <c r="AW2450" s="160" t="s">
        <v>41</v>
      </c>
      <c r="AX2450" s="160" t="s">
        <v>85</v>
      </c>
      <c r="AY2450" s="162" t="s">
        <v>173</v>
      </c>
    </row>
    <row r="2451" spans="2:51" s="160" customFormat="1">
      <c r="B2451" s="159"/>
      <c r="D2451" s="161" t="s">
        <v>184</v>
      </c>
      <c r="E2451" s="162" t="s">
        <v>1</v>
      </c>
      <c r="F2451" s="163" t="s">
        <v>532</v>
      </c>
      <c r="H2451" s="162" t="s">
        <v>1</v>
      </c>
      <c r="L2451" s="159"/>
      <c r="M2451" s="164"/>
      <c r="T2451" s="165"/>
      <c r="AT2451" s="162" t="s">
        <v>184</v>
      </c>
      <c r="AU2451" s="162" t="s">
        <v>95</v>
      </c>
      <c r="AV2451" s="160" t="s">
        <v>93</v>
      </c>
      <c r="AW2451" s="160" t="s">
        <v>41</v>
      </c>
      <c r="AX2451" s="160" t="s">
        <v>85</v>
      </c>
      <c r="AY2451" s="162" t="s">
        <v>173</v>
      </c>
    </row>
    <row r="2452" spans="2:51" s="167" customFormat="1">
      <c r="B2452" s="166"/>
      <c r="D2452" s="161" t="s">
        <v>184</v>
      </c>
      <c r="E2452" s="168" t="s">
        <v>1</v>
      </c>
      <c r="F2452" s="169" t="s">
        <v>1526</v>
      </c>
      <c r="H2452" s="170">
        <v>0.51</v>
      </c>
      <c r="L2452" s="166"/>
      <c r="M2452" s="171"/>
      <c r="T2452" s="172"/>
      <c r="AT2452" s="168" t="s">
        <v>184</v>
      </c>
      <c r="AU2452" s="168" t="s">
        <v>95</v>
      </c>
      <c r="AV2452" s="167" t="s">
        <v>95</v>
      </c>
      <c r="AW2452" s="167" t="s">
        <v>41</v>
      </c>
      <c r="AX2452" s="167" t="s">
        <v>85</v>
      </c>
      <c r="AY2452" s="168" t="s">
        <v>173</v>
      </c>
    </row>
    <row r="2453" spans="2:51" s="167" customFormat="1">
      <c r="B2453" s="166"/>
      <c r="D2453" s="161" t="s">
        <v>184</v>
      </c>
      <c r="E2453" s="168" t="s">
        <v>1</v>
      </c>
      <c r="F2453" s="169" t="s">
        <v>1527</v>
      </c>
      <c r="H2453" s="170">
        <v>1.08</v>
      </c>
      <c r="L2453" s="166"/>
      <c r="M2453" s="171"/>
      <c r="T2453" s="172"/>
      <c r="AT2453" s="168" t="s">
        <v>184</v>
      </c>
      <c r="AU2453" s="168" t="s">
        <v>95</v>
      </c>
      <c r="AV2453" s="167" t="s">
        <v>95</v>
      </c>
      <c r="AW2453" s="167" t="s">
        <v>41</v>
      </c>
      <c r="AX2453" s="167" t="s">
        <v>85</v>
      </c>
      <c r="AY2453" s="168" t="s">
        <v>173</v>
      </c>
    </row>
    <row r="2454" spans="2:51" s="167" customFormat="1">
      <c r="B2454" s="166"/>
      <c r="D2454" s="161" t="s">
        <v>184</v>
      </c>
      <c r="E2454" s="168" t="s">
        <v>1</v>
      </c>
      <c r="F2454" s="169" t="s">
        <v>1528</v>
      </c>
      <c r="H2454" s="170">
        <v>2.95</v>
      </c>
      <c r="L2454" s="166"/>
      <c r="M2454" s="171"/>
      <c r="T2454" s="172"/>
      <c r="AT2454" s="168" t="s">
        <v>184</v>
      </c>
      <c r="AU2454" s="168" t="s">
        <v>95</v>
      </c>
      <c r="AV2454" s="167" t="s">
        <v>95</v>
      </c>
      <c r="AW2454" s="167" t="s">
        <v>41</v>
      </c>
      <c r="AX2454" s="167" t="s">
        <v>85</v>
      </c>
      <c r="AY2454" s="168" t="s">
        <v>173</v>
      </c>
    </row>
    <row r="2455" spans="2:51" s="160" customFormat="1">
      <c r="B2455" s="159"/>
      <c r="D2455" s="161" t="s">
        <v>184</v>
      </c>
      <c r="E2455" s="162" t="s">
        <v>1</v>
      </c>
      <c r="F2455" s="163" t="s">
        <v>748</v>
      </c>
      <c r="H2455" s="162" t="s">
        <v>1</v>
      </c>
      <c r="L2455" s="159"/>
      <c r="M2455" s="164"/>
      <c r="T2455" s="165"/>
      <c r="AT2455" s="162" t="s">
        <v>184</v>
      </c>
      <c r="AU2455" s="162" t="s">
        <v>95</v>
      </c>
      <c r="AV2455" s="160" t="s">
        <v>93</v>
      </c>
      <c r="AW2455" s="160" t="s">
        <v>41</v>
      </c>
      <c r="AX2455" s="160" t="s">
        <v>85</v>
      </c>
      <c r="AY2455" s="162" t="s">
        <v>173</v>
      </c>
    </row>
    <row r="2456" spans="2:51" s="167" customFormat="1">
      <c r="B2456" s="166"/>
      <c r="D2456" s="161" t="s">
        <v>184</v>
      </c>
      <c r="E2456" s="168" t="s">
        <v>1</v>
      </c>
      <c r="F2456" s="169" t="s">
        <v>1529</v>
      </c>
      <c r="H2456" s="170">
        <v>2.86</v>
      </c>
      <c r="L2456" s="166"/>
      <c r="M2456" s="171"/>
      <c r="T2456" s="172"/>
      <c r="AT2456" s="168" t="s">
        <v>184</v>
      </c>
      <c r="AU2456" s="168" t="s">
        <v>95</v>
      </c>
      <c r="AV2456" s="167" t="s">
        <v>95</v>
      </c>
      <c r="AW2456" s="167" t="s">
        <v>41</v>
      </c>
      <c r="AX2456" s="167" t="s">
        <v>85</v>
      </c>
      <c r="AY2456" s="168" t="s">
        <v>173</v>
      </c>
    </row>
    <row r="2457" spans="2:51" s="167" customFormat="1">
      <c r="B2457" s="166"/>
      <c r="D2457" s="161" t="s">
        <v>184</v>
      </c>
      <c r="E2457" s="168" t="s">
        <v>1</v>
      </c>
      <c r="F2457" s="169" t="s">
        <v>1530</v>
      </c>
      <c r="H2457" s="170">
        <v>1.68</v>
      </c>
      <c r="L2457" s="166"/>
      <c r="M2457" s="171"/>
      <c r="T2457" s="172"/>
      <c r="AT2457" s="168" t="s">
        <v>184</v>
      </c>
      <c r="AU2457" s="168" t="s">
        <v>95</v>
      </c>
      <c r="AV2457" s="167" t="s">
        <v>95</v>
      </c>
      <c r="AW2457" s="167" t="s">
        <v>41</v>
      </c>
      <c r="AX2457" s="167" t="s">
        <v>85</v>
      </c>
      <c r="AY2457" s="168" t="s">
        <v>173</v>
      </c>
    </row>
    <row r="2458" spans="2:51" s="181" customFormat="1">
      <c r="B2458" s="180"/>
      <c r="D2458" s="161" t="s">
        <v>184</v>
      </c>
      <c r="E2458" s="182" t="s">
        <v>1</v>
      </c>
      <c r="F2458" s="183" t="s">
        <v>266</v>
      </c>
      <c r="H2458" s="184">
        <v>9.08</v>
      </c>
      <c r="L2458" s="180"/>
      <c r="M2458" s="185"/>
      <c r="T2458" s="186"/>
      <c r="AT2458" s="182" t="s">
        <v>184</v>
      </c>
      <c r="AU2458" s="182" t="s">
        <v>95</v>
      </c>
      <c r="AV2458" s="181" t="s">
        <v>243</v>
      </c>
      <c r="AW2458" s="181" t="s">
        <v>41</v>
      </c>
      <c r="AX2458" s="181" t="s">
        <v>85</v>
      </c>
      <c r="AY2458" s="182" t="s">
        <v>173</v>
      </c>
    </row>
    <row r="2459" spans="2:51" s="160" customFormat="1">
      <c r="B2459" s="159"/>
      <c r="D2459" s="161" t="s">
        <v>184</v>
      </c>
      <c r="E2459" s="162" t="s">
        <v>1</v>
      </c>
      <c r="F2459" s="163" t="s">
        <v>248</v>
      </c>
      <c r="H2459" s="162" t="s">
        <v>1</v>
      </c>
      <c r="L2459" s="159"/>
      <c r="M2459" s="164"/>
      <c r="T2459" s="165"/>
      <c r="AT2459" s="162" t="s">
        <v>184</v>
      </c>
      <c r="AU2459" s="162" t="s">
        <v>95</v>
      </c>
      <c r="AV2459" s="160" t="s">
        <v>93</v>
      </c>
      <c r="AW2459" s="160" t="s">
        <v>41</v>
      </c>
      <c r="AX2459" s="160" t="s">
        <v>85</v>
      </c>
      <c r="AY2459" s="162" t="s">
        <v>173</v>
      </c>
    </row>
    <row r="2460" spans="2:51" s="160" customFormat="1">
      <c r="B2460" s="159"/>
      <c r="D2460" s="161" t="s">
        <v>184</v>
      </c>
      <c r="E2460" s="162" t="s">
        <v>1</v>
      </c>
      <c r="F2460" s="163" t="s">
        <v>249</v>
      </c>
      <c r="H2460" s="162" t="s">
        <v>1</v>
      </c>
      <c r="L2460" s="159"/>
      <c r="M2460" s="164"/>
      <c r="T2460" s="165"/>
      <c r="AT2460" s="162" t="s">
        <v>184</v>
      </c>
      <c r="AU2460" s="162" t="s">
        <v>95</v>
      </c>
      <c r="AV2460" s="160" t="s">
        <v>93</v>
      </c>
      <c r="AW2460" s="160" t="s">
        <v>41</v>
      </c>
      <c r="AX2460" s="160" t="s">
        <v>85</v>
      </c>
      <c r="AY2460" s="162" t="s">
        <v>173</v>
      </c>
    </row>
    <row r="2461" spans="2:51" s="167" customFormat="1">
      <c r="B2461" s="166"/>
      <c r="D2461" s="161" t="s">
        <v>184</v>
      </c>
      <c r="E2461" s="168" t="s">
        <v>1</v>
      </c>
      <c r="F2461" s="169" t="s">
        <v>1531</v>
      </c>
      <c r="H2461" s="170">
        <v>18.73</v>
      </c>
      <c r="L2461" s="166"/>
      <c r="M2461" s="171"/>
      <c r="T2461" s="172"/>
      <c r="AT2461" s="168" t="s">
        <v>184</v>
      </c>
      <c r="AU2461" s="168" t="s">
        <v>95</v>
      </c>
      <c r="AV2461" s="167" t="s">
        <v>95</v>
      </c>
      <c r="AW2461" s="167" t="s">
        <v>41</v>
      </c>
      <c r="AX2461" s="167" t="s">
        <v>85</v>
      </c>
      <c r="AY2461" s="168" t="s">
        <v>173</v>
      </c>
    </row>
    <row r="2462" spans="2:51" s="167" customFormat="1">
      <c r="B2462" s="166"/>
      <c r="D2462" s="161" t="s">
        <v>184</v>
      </c>
      <c r="E2462" s="168" t="s">
        <v>1</v>
      </c>
      <c r="F2462" s="169" t="s">
        <v>1532</v>
      </c>
      <c r="H2462" s="170">
        <v>1.9</v>
      </c>
      <c r="L2462" s="166"/>
      <c r="M2462" s="171"/>
      <c r="T2462" s="172"/>
      <c r="AT2462" s="168" t="s">
        <v>184</v>
      </c>
      <c r="AU2462" s="168" t="s">
        <v>95</v>
      </c>
      <c r="AV2462" s="167" t="s">
        <v>95</v>
      </c>
      <c r="AW2462" s="167" t="s">
        <v>41</v>
      </c>
      <c r="AX2462" s="167" t="s">
        <v>85</v>
      </c>
      <c r="AY2462" s="168" t="s">
        <v>173</v>
      </c>
    </row>
    <row r="2463" spans="2:51" s="167" customFormat="1">
      <c r="B2463" s="166"/>
      <c r="D2463" s="161" t="s">
        <v>184</v>
      </c>
      <c r="E2463" s="168" t="s">
        <v>1</v>
      </c>
      <c r="F2463" s="169" t="s">
        <v>1533</v>
      </c>
      <c r="H2463" s="170">
        <v>12.19</v>
      </c>
      <c r="L2463" s="166"/>
      <c r="M2463" s="171"/>
      <c r="T2463" s="172"/>
      <c r="AT2463" s="168" t="s">
        <v>184</v>
      </c>
      <c r="AU2463" s="168" t="s">
        <v>95</v>
      </c>
      <c r="AV2463" s="167" t="s">
        <v>95</v>
      </c>
      <c r="AW2463" s="167" t="s">
        <v>41</v>
      </c>
      <c r="AX2463" s="167" t="s">
        <v>85</v>
      </c>
      <c r="AY2463" s="168" t="s">
        <v>173</v>
      </c>
    </row>
    <row r="2464" spans="2:51" s="167" customFormat="1">
      <c r="B2464" s="166"/>
      <c r="D2464" s="161" t="s">
        <v>184</v>
      </c>
      <c r="E2464" s="168" t="s">
        <v>1</v>
      </c>
      <c r="F2464" s="169" t="s">
        <v>1534</v>
      </c>
      <c r="H2464" s="170">
        <v>1.86</v>
      </c>
      <c r="L2464" s="166"/>
      <c r="M2464" s="171"/>
      <c r="T2464" s="172"/>
      <c r="AT2464" s="168" t="s">
        <v>184</v>
      </c>
      <c r="AU2464" s="168" t="s">
        <v>95</v>
      </c>
      <c r="AV2464" s="167" t="s">
        <v>95</v>
      </c>
      <c r="AW2464" s="167" t="s">
        <v>41</v>
      </c>
      <c r="AX2464" s="167" t="s">
        <v>85</v>
      </c>
      <c r="AY2464" s="168" t="s">
        <v>173</v>
      </c>
    </row>
    <row r="2465" spans="2:65" s="167" customFormat="1">
      <c r="B2465" s="166"/>
      <c r="D2465" s="161" t="s">
        <v>184</v>
      </c>
      <c r="E2465" s="168" t="s">
        <v>1</v>
      </c>
      <c r="F2465" s="169" t="s">
        <v>1535</v>
      </c>
      <c r="H2465" s="170">
        <v>7.06</v>
      </c>
      <c r="L2465" s="166"/>
      <c r="M2465" s="171"/>
      <c r="T2465" s="172"/>
      <c r="AT2465" s="168" t="s">
        <v>184</v>
      </c>
      <c r="AU2465" s="168" t="s">
        <v>95</v>
      </c>
      <c r="AV2465" s="167" t="s">
        <v>95</v>
      </c>
      <c r="AW2465" s="167" t="s">
        <v>41</v>
      </c>
      <c r="AX2465" s="167" t="s">
        <v>85</v>
      </c>
      <c r="AY2465" s="168" t="s">
        <v>173</v>
      </c>
    </row>
    <row r="2466" spans="2:65" s="160" customFormat="1">
      <c r="B2466" s="159"/>
      <c r="D2466" s="161" t="s">
        <v>184</v>
      </c>
      <c r="E2466" s="162" t="s">
        <v>1</v>
      </c>
      <c r="F2466" s="163" t="s">
        <v>255</v>
      </c>
      <c r="H2466" s="162" t="s">
        <v>1</v>
      </c>
      <c r="L2466" s="159"/>
      <c r="M2466" s="164"/>
      <c r="T2466" s="165"/>
      <c r="AT2466" s="162" t="s">
        <v>184</v>
      </c>
      <c r="AU2466" s="162" t="s">
        <v>95</v>
      </c>
      <c r="AV2466" s="160" t="s">
        <v>93</v>
      </c>
      <c r="AW2466" s="160" t="s">
        <v>41</v>
      </c>
      <c r="AX2466" s="160" t="s">
        <v>85</v>
      </c>
      <c r="AY2466" s="162" t="s">
        <v>173</v>
      </c>
    </row>
    <row r="2467" spans="2:65" s="167" customFormat="1">
      <c r="B2467" s="166"/>
      <c r="D2467" s="161" t="s">
        <v>184</v>
      </c>
      <c r="E2467" s="168" t="s">
        <v>1</v>
      </c>
      <c r="F2467" s="169" t="s">
        <v>1536</v>
      </c>
      <c r="H2467" s="170">
        <v>9.2799999999999994</v>
      </c>
      <c r="L2467" s="166"/>
      <c r="M2467" s="171"/>
      <c r="T2467" s="172"/>
      <c r="AT2467" s="168" t="s">
        <v>184</v>
      </c>
      <c r="AU2467" s="168" t="s">
        <v>95</v>
      </c>
      <c r="AV2467" s="167" t="s">
        <v>95</v>
      </c>
      <c r="AW2467" s="167" t="s">
        <v>41</v>
      </c>
      <c r="AX2467" s="167" t="s">
        <v>85</v>
      </c>
      <c r="AY2467" s="168" t="s">
        <v>173</v>
      </c>
    </row>
    <row r="2468" spans="2:65" s="167" customFormat="1">
      <c r="B2468" s="166"/>
      <c r="D2468" s="161" t="s">
        <v>184</v>
      </c>
      <c r="E2468" s="168" t="s">
        <v>1</v>
      </c>
      <c r="F2468" s="169" t="s">
        <v>1537</v>
      </c>
      <c r="H2468" s="170">
        <v>2.2599999999999998</v>
      </c>
      <c r="L2468" s="166"/>
      <c r="M2468" s="171"/>
      <c r="T2468" s="172"/>
      <c r="AT2468" s="168" t="s">
        <v>184</v>
      </c>
      <c r="AU2468" s="168" t="s">
        <v>95</v>
      </c>
      <c r="AV2468" s="167" t="s">
        <v>95</v>
      </c>
      <c r="AW2468" s="167" t="s">
        <v>41</v>
      </c>
      <c r="AX2468" s="167" t="s">
        <v>85</v>
      </c>
      <c r="AY2468" s="168" t="s">
        <v>173</v>
      </c>
    </row>
    <row r="2469" spans="2:65" s="167" customFormat="1">
      <c r="B2469" s="166"/>
      <c r="D2469" s="161" t="s">
        <v>184</v>
      </c>
      <c r="E2469" s="168" t="s">
        <v>1</v>
      </c>
      <c r="F2469" s="169" t="s">
        <v>1538</v>
      </c>
      <c r="H2469" s="170">
        <v>2.56</v>
      </c>
      <c r="L2469" s="166"/>
      <c r="M2469" s="171"/>
      <c r="T2469" s="172"/>
      <c r="AT2469" s="168" t="s">
        <v>184</v>
      </c>
      <c r="AU2469" s="168" t="s">
        <v>95</v>
      </c>
      <c r="AV2469" s="167" t="s">
        <v>95</v>
      </c>
      <c r="AW2469" s="167" t="s">
        <v>41</v>
      </c>
      <c r="AX2469" s="167" t="s">
        <v>85</v>
      </c>
      <c r="AY2469" s="168" t="s">
        <v>173</v>
      </c>
    </row>
    <row r="2470" spans="2:65" s="160" customFormat="1">
      <c r="B2470" s="159"/>
      <c r="D2470" s="161" t="s">
        <v>184</v>
      </c>
      <c r="E2470" s="162" t="s">
        <v>1</v>
      </c>
      <c r="F2470" s="163" t="s">
        <v>259</v>
      </c>
      <c r="H2470" s="162" t="s">
        <v>1</v>
      </c>
      <c r="L2470" s="159"/>
      <c r="M2470" s="164"/>
      <c r="T2470" s="165"/>
      <c r="AT2470" s="162" t="s">
        <v>184</v>
      </c>
      <c r="AU2470" s="162" t="s">
        <v>95</v>
      </c>
      <c r="AV2470" s="160" t="s">
        <v>93</v>
      </c>
      <c r="AW2470" s="160" t="s">
        <v>41</v>
      </c>
      <c r="AX2470" s="160" t="s">
        <v>85</v>
      </c>
      <c r="AY2470" s="162" t="s">
        <v>173</v>
      </c>
    </row>
    <row r="2471" spans="2:65" s="167" customFormat="1">
      <c r="B2471" s="166"/>
      <c r="D2471" s="161" t="s">
        <v>184</v>
      </c>
      <c r="E2471" s="168" t="s">
        <v>1</v>
      </c>
      <c r="F2471" s="169" t="s">
        <v>1539</v>
      </c>
      <c r="H2471" s="170">
        <v>6.9</v>
      </c>
      <c r="L2471" s="166"/>
      <c r="M2471" s="171"/>
      <c r="T2471" s="172"/>
      <c r="AT2471" s="168" t="s">
        <v>184</v>
      </c>
      <c r="AU2471" s="168" t="s">
        <v>95</v>
      </c>
      <c r="AV2471" s="167" t="s">
        <v>95</v>
      </c>
      <c r="AW2471" s="167" t="s">
        <v>41</v>
      </c>
      <c r="AX2471" s="167" t="s">
        <v>85</v>
      </c>
      <c r="AY2471" s="168" t="s">
        <v>173</v>
      </c>
    </row>
    <row r="2472" spans="2:65" s="181" customFormat="1">
      <c r="B2472" s="180"/>
      <c r="D2472" s="161" t="s">
        <v>184</v>
      </c>
      <c r="E2472" s="182" t="s">
        <v>1</v>
      </c>
      <c r="F2472" s="183" t="s">
        <v>266</v>
      </c>
      <c r="H2472" s="184">
        <v>62.74</v>
      </c>
      <c r="L2472" s="180"/>
      <c r="M2472" s="185"/>
      <c r="T2472" s="186"/>
      <c r="AT2472" s="182" t="s">
        <v>184</v>
      </c>
      <c r="AU2472" s="182" t="s">
        <v>95</v>
      </c>
      <c r="AV2472" s="181" t="s">
        <v>243</v>
      </c>
      <c r="AW2472" s="181" t="s">
        <v>41</v>
      </c>
      <c r="AX2472" s="181" t="s">
        <v>85</v>
      </c>
      <c r="AY2472" s="182" t="s">
        <v>173</v>
      </c>
    </row>
    <row r="2473" spans="2:65" s="174" customFormat="1">
      <c r="B2473" s="173"/>
      <c r="D2473" s="161" t="s">
        <v>184</v>
      </c>
      <c r="E2473" s="175" t="s">
        <v>1</v>
      </c>
      <c r="F2473" s="176" t="s">
        <v>232</v>
      </c>
      <c r="H2473" s="177">
        <v>71.819999999999993</v>
      </c>
      <c r="L2473" s="173"/>
      <c r="M2473" s="178"/>
      <c r="T2473" s="179"/>
      <c r="AT2473" s="175" t="s">
        <v>184</v>
      </c>
      <c r="AU2473" s="175" t="s">
        <v>95</v>
      </c>
      <c r="AV2473" s="174" t="s">
        <v>180</v>
      </c>
      <c r="AW2473" s="174" t="s">
        <v>41</v>
      </c>
      <c r="AX2473" s="174" t="s">
        <v>93</v>
      </c>
      <c r="AY2473" s="175" t="s">
        <v>173</v>
      </c>
    </row>
    <row r="2474" spans="2:65" s="133" customFormat="1" ht="22.9" customHeight="1">
      <c r="B2474" s="132"/>
      <c r="D2474" s="134" t="s">
        <v>84</v>
      </c>
      <c r="E2474" s="142" t="s">
        <v>305</v>
      </c>
      <c r="F2474" s="142" t="s">
        <v>1540</v>
      </c>
      <c r="J2474" s="143">
        <f>BK2474</f>
        <v>0</v>
      </c>
      <c r="L2474" s="132"/>
      <c r="M2474" s="137"/>
      <c r="P2474" s="138">
        <f>SUM(P2475:P3534)</f>
        <v>0</v>
      </c>
      <c r="R2474" s="138">
        <f>SUM(R2475:R3534)</f>
        <v>0.32471500000000003</v>
      </c>
      <c r="T2474" s="139">
        <f>SUM(T2475:T3534)</f>
        <v>258.84789599999999</v>
      </c>
      <c r="AR2474" s="134" t="s">
        <v>93</v>
      </c>
      <c r="AT2474" s="140" t="s">
        <v>84</v>
      </c>
      <c r="AU2474" s="140" t="s">
        <v>93</v>
      </c>
      <c r="AY2474" s="134" t="s">
        <v>173</v>
      </c>
      <c r="BK2474" s="141">
        <f>SUM(BK2475:BK3534)</f>
        <v>0</v>
      </c>
    </row>
    <row r="2475" spans="2:65" s="35" customFormat="1" ht="44.25" customHeight="1">
      <c r="B2475" s="34"/>
      <c r="C2475" s="144" t="s">
        <v>1541</v>
      </c>
      <c r="D2475" s="144" t="s">
        <v>175</v>
      </c>
      <c r="E2475" s="145" t="s">
        <v>1542</v>
      </c>
      <c r="F2475" s="146" t="s">
        <v>1543</v>
      </c>
      <c r="G2475" s="147" t="s">
        <v>270</v>
      </c>
      <c r="H2475" s="148">
        <v>61.835000000000001</v>
      </c>
      <c r="I2475" s="3"/>
      <c r="J2475" s="149">
        <f>ROUND(I2475*H2475,2)</f>
        <v>0</v>
      </c>
      <c r="K2475" s="146" t="s">
        <v>179</v>
      </c>
      <c r="L2475" s="34"/>
      <c r="M2475" s="150" t="s">
        <v>1</v>
      </c>
      <c r="N2475" s="151" t="s">
        <v>50</v>
      </c>
      <c r="P2475" s="152">
        <f>O2475*H2475</f>
        <v>0</v>
      </c>
      <c r="Q2475" s="152">
        <v>0</v>
      </c>
      <c r="R2475" s="152">
        <f>Q2475*H2475</f>
        <v>0</v>
      </c>
      <c r="S2475" s="152">
        <v>0.13100000000000001</v>
      </c>
      <c r="T2475" s="153">
        <f>S2475*H2475</f>
        <v>8.1003850000000011</v>
      </c>
      <c r="AR2475" s="154" t="s">
        <v>180</v>
      </c>
      <c r="AT2475" s="154" t="s">
        <v>175</v>
      </c>
      <c r="AU2475" s="154" t="s">
        <v>95</v>
      </c>
      <c r="AY2475" s="20" t="s">
        <v>173</v>
      </c>
      <c r="BE2475" s="155">
        <f>IF(N2475="základní",J2475,0)</f>
        <v>0</v>
      </c>
      <c r="BF2475" s="155">
        <f>IF(N2475="snížená",J2475,0)</f>
        <v>0</v>
      </c>
      <c r="BG2475" s="155">
        <f>IF(N2475="zákl. přenesená",J2475,0)</f>
        <v>0</v>
      </c>
      <c r="BH2475" s="155">
        <f>IF(N2475="sníž. přenesená",J2475,0)</f>
        <v>0</v>
      </c>
      <c r="BI2475" s="155">
        <f>IF(N2475="nulová",J2475,0)</f>
        <v>0</v>
      </c>
      <c r="BJ2475" s="20" t="s">
        <v>93</v>
      </c>
      <c r="BK2475" s="155">
        <f>ROUND(I2475*H2475,2)</f>
        <v>0</v>
      </c>
      <c r="BL2475" s="20" t="s">
        <v>180</v>
      </c>
      <c r="BM2475" s="154" t="s">
        <v>1544</v>
      </c>
    </row>
    <row r="2476" spans="2:65" s="35" customFormat="1">
      <c r="B2476" s="34"/>
      <c r="D2476" s="156" t="s">
        <v>182</v>
      </c>
      <c r="F2476" s="157" t="s">
        <v>1545</v>
      </c>
      <c r="L2476" s="34"/>
      <c r="M2476" s="158"/>
      <c r="T2476" s="62"/>
      <c r="AT2476" s="20" t="s">
        <v>182</v>
      </c>
      <c r="AU2476" s="20" t="s">
        <v>95</v>
      </c>
    </row>
    <row r="2477" spans="2:65" s="160" customFormat="1">
      <c r="B2477" s="159"/>
      <c r="D2477" s="161" t="s">
        <v>184</v>
      </c>
      <c r="E2477" s="162" t="s">
        <v>1</v>
      </c>
      <c r="F2477" s="163" t="s">
        <v>1546</v>
      </c>
      <c r="H2477" s="162" t="s">
        <v>1</v>
      </c>
      <c r="L2477" s="159"/>
      <c r="M2477" s="164"/>
      <c r="T2477" s="165"/>
      <c r="AT2477" s="162" t="s">
        <v>184</v>
      </c>
      <c r="AU2477" s="162" t="s">
        <v>95</v>
      </c>
      <c r="AV2477" s="160" t="s">
        <v>93</v>
      </c>
      <c r="AW2477" s="160" t="s">
        <v>41</v>
      </c>
      <c r="AX2477" s="160" t="s">
        <v>85</v>
      </c>
      <c r="AY2477" s="162" t="s">
        <v>173</v>
      </c>
    </row>
    <row r="2478" spans="2:65" s="160" customFormat="1">
      <c r="B2478" s="159"/>
      <c r="D2478" s="161" t="s">
        <v>184</v>
      </c>
      <c r="E2478" s="162" t="s">
        <v>1</v>
      </c>
      <c r="F2478" s="163" t="s">
        <v>1547</v>
      </c>
      <c r="H2478" s="162" t="s">
        <v>1</v>
      </c>
      <c r="L2478" s="159"/>
      <c r="M2478" s="164"/>
      <c r="T2478" s="165"/>
      <c r="AT2478" s="162" t="s">
        <v>184</v>
      </c>
      <c r="AU2478" s="162" t="s">
        <v>95</v>
      </c>
      <c r="AV2478" s="160" t="s">
        <v>93</v>
      </c>
      <c r="AW2478" s="160" t="s">
        <v>41</v>
      </c>
      <c r="AX2478" s="160" t="s">
        <v>85</v>
      </c>
      <c r="AY2478" s="162" t="s">
        <v>173</v>
      </c>
    </row>
    <row r="2479" spans="2:65" s="167" customFormat="1">
      <c r="B2479" s="166"/>
      <c r="D2479" s="161" t="s">
        <v>184</v>
      </c>
      <c r="E2479" s="168" t="s">
        <v>1</v>
      </c>
      <c r="F2479" s="169" t="s">
        <v>1548</v>
      </c>
      <c r="H2479" s="170">
        <v>7.38</v>
      </c>
      <c r="L2479" s="166"/>
      <c r="M2479" s="171"/>
      <c r="T2479" s="172"/>
      <c r="AT2479" s="168" t="s">
        <v>184</v>
      </c>
      <c r="AU2479" s="168" t="s">
        <v>95</v>
      </c>
      <c r="AV2479" s="167" t="s">
        <v>95</v>
      </c>
      <c r="AW2479" s="167" t="s">
        <v>41</v>
      </c>
      <c r="AX2479" s="167" t="s">
        <v>85</v>
      </c>
      <c r="AY2479" s="168" t="s">
        <v>173</v>
      </c>
    </row>
    <row r="2480" spans="2:65" s="167" customFormat="1">
      <c r="B2480" s="166"/>
      <c r="D2480" s="161" t="s">
        <v>184</v>
      </c>
      <c r="E2480" s="168" t="s">
        <v>1</v>
      </c>
      <c r="F2480" s="169" t="s">
        <v>1549</v>
      </c>
      <c r="H2480" s="170">
        <v>-2.9649999999999999</v>
      </c>
      <c r="L2480" s="166"/>
      <c r="M2480" s="171"/>
      <c r="T2480" s="172"/>
      <c r="AT2480" s="168" t="s">
        <v>184</v>
      </c>
      <c r="AU2480" s="168" t="s">
        <v>95</v>
      </c>
      <c r="AV2480" s="167" t="s">
        <v>95</v>
      </c>
      <c r="AW2480" s="167" t="s">
        <v>41</v>
      </c>
      <c r="AX2480" s="167" t="s">
        <v>85</v>
      </c>
      <c r="AY2480" s="168" t="s">
        <v>173</v>
      </c>
    </row>
    <row r="2481" spans="2:51" s="181" customFormat="1">
      <c r="B2481" s="180"/>
      <c r="D2481" s="161" t="s">
        <v>184</v>
      </c>
      <c r="E2481" s="182" t="s">
        <v>1</v>
      </c>
      <c r="F2481" s="183" t="s">
        <v>266</v>
      </c>
      <c r="H2481" s="184">
        <v>4.415</v>
      </c>
      <c r="L2481" s="180"/>
      <c r="M2481" s="185"/>
      <c r="T2481" s="186"/>
      <c r="AT2481" s="182" t="s">
        <v>184</v>
      </c>
      <c r="AU2481" s="182" t="s">
        <v>95</v>
      </c>
      <c r="AV2481" s="181" t="s">
        <v>243</v>
      </c>
      <c r="AW2481" s="181" t="s">
        <v>41</v>
      </c>
      <c r="AX2481" s="181" t="s">
        <v>85</v>
      </c>
      <c r="AY2481" s="182" t="s">
        <v>173</v>
      </c>
    </row>
    <row r="2482" spans="2:51" s="160" customFormat="1">
      <c r="B2482" s="159"/>
      <c r="D2482" s="161" t="s">
        <v>184</v>
      </c>
      <c r="E2482" s="162" t="s">
        <v>1</v>
      </c>
      <c r="F2482" s="163" t="s">
        <v>1550</v>
      </c>
      <c r="H2482" s="162" t="s">
        <v>1</v>
      </c>
      <c r="L2482" s="159"/>
      <c r="M2482" s="164"/>
      <c r="T2482" s="165"/>
      <c r="AT2482" s="162" t="s">
        <v>184</v>
      </c>
      <c r="AU2482" s="162" t="s">
        <v>95</v>
      </c>
      <c r="AV2482" s="160" t="s">
        <v>93</v>
      </c>
      <c r="AW2482" s="160" t="s">
        <v>41</v>
      </c>
      <c r="AX2482" s="160" t="s">
        <v>85</v>
      </c>
      <c r="AY2482" s="162" t="s">
        <v>173</v>
      </c>
    </row>
    <row r="2483" spans="2:51" s="160" customFormat="1">
      <c r="B2483" s="159"/>
      <c r="D2483" s="161" t="s">
        <v>184</v>
      </c>
      <c r="E2483" s="162" t="s">
        <v>1</v>
      </c>
      <c r="F2483" s="163" t="s">
        <v>1551</v>
      </c>
      <c r="H2483" s="162" t="s">
        <v>1</v>
      </c>
      <c r="L2483" s="159"/>
      <c r="M2483" s="164"/>
      <c r="T2483" s="165"/>
      <c r="AT2483" s="162" t="s">
        <v>184</v>
      </c>
      <c r="AU2483" s="162" t="s">
        <v>95</v>
      </c>
      <c r="AV2483" s="160" t="s">
        <v>93</v>
      </c>
      <c r="AW2483" s="160" t="s">
        <v>41</v>
      </c>
      <c r="AX2483" s="160" t="s">
        <v>85</v>
      </c>
      <c r="AY2483" s="162" t="s">
        <v>173</v>
      </c>
    </row>
    <row r="2484" spans="2:51" s="167" customFormat="1">
      <c r="B2484" s="166"/>
      <c r="D2484" s="161" t="s">
        <v>184</v>
      </c>
      <c r="E2484" s="168" t="s">
        <v>1</v>
      </c>
      <c r="F2484" s="169" t="s">
        <v>1552</v>
      </c>
      <c r="H2484" s="170">
        <v>14.965</v>
      </c>
      <c r="L2484" s="166"/>
      <c r="M2484" s="171"/>
      <c r="T2484" s="172"/>
      <c r="AT2484" s="168" t="s">
        <v>184</v>
      </c>
      <c r="AU2484" s="168" t="s">
        <v>95</v>
      </c>
      <c r="AV2484" s="167" t="s">
        <v>95</v>
      </c>
      <c r="AW2484" s="167" t="s">
        <v>41</v>
      </c>
      <c r="AX2484" s="167" t="s">
        <v>85</v>
      </c>
      <c r="AY2484" s="168" t="s">
        <v>173</v>
      </c>
    </row>
    <row r="2485" spans="2:51" s="160" customFormat="1">
      <c r="B2485" s="159"/>
      <c r="D2485" s="161" t="s">
        <v>184</v>
      </c>
      <c r="E2485" s="162" t="s">
        <v>1</v>
      </c>
      <c r="F2485" s="163" t="s">
        <v>1553</v>
      </c>
      <c r="H2485" s="162" t="s">
        <v>1</v>
      </c>
      <c r="L2485" s="159"/>
      <c r="M2485" s="164"/>
      <c r="T2485" s="165"/>
      <c r="AT2485" s="162" t="s">
        <v>184</v>
      </c>
      <c r="AU2485" s="162" t="s">
        <v>95</v>
      </c>
      <c r="AV2485" s="160" t="s">
        <v>93</v>
      </c>
      <c r="AW2485" s="160" t="s">
        <v>41</v>
      </c>
      <c r="AX2485" s="160" t="s">
        <v>85</v>
      </c>
      <c r="AY2485" s="162" t="s">
        <v>173</v>
      </c>
    </row>
    <row r="2486" spans="2:51" s="167" customFormat="1">
      <c r="B2486" s="166"/>
      <c r="D2486" s="161" t="s">
        <v>184</v>
      </c>
      <c r="E2486" s="168" t="s">
        <v>1</v>
      </c>
      <c r="F2486" s="169" t="s">
        <v>1554</v>
      </c>
      <c r="H2486" s="170">
        <v>2.7629999999999999</v>
      </c>
      <c r="L2486" s="166"/>
      <c r="M2486" s="171"/>
      <c r="T2486" s="172"/>
      <c r="AT2486" s="168" t="s">
        <v>184</v>
      </c>
      <c r="AU2486" s="168" t="s">
        <v>95</v>
      </c>
      <c r="AV2486" s="167" t="s">
        <v>95</v>
      </c>
      <c r="AW2486" s="167" t="s">
        <v>41</v>
      </c>
      <c r="AX2486" s="167" t="s">
        <v>85</v>
      </c>
      <c r="AY2486" s="168" t="s">
        <v>173</v>
      </c>
    </row>
    <row r="2487" spans="2:51" s="160" customFormat="1">
      <c r="B2487" s="159"/>
      <c r="D2487" s="161" t="s">
        <v>184</v>
      </c>
      <c r="E2487" s="162" t="s">
        <v>1</v>
      </c>
      <c r="F2487" s="163" t="s">
        <v>1555</v>
      </c>
      <c r="H2487" s="162" t="s">
        <v>1</v>
      </c>
      <c r="L2487" s="159"/>
      <c r="M2487" s="164"/>
      <c r="T2487" s="165"/>
      <c r="AT2487" s="162" t="s">
        <v>184</v>
      </c>
      <c r="AU2487" s="162" t="s">
        <v>95</v>
      </c>
      <c r="AV2487" s="160" t="s">
        <v>93</v>
      </c>
      <c r="AW2487" s="160" t="s">
        <v>41</v>
      </c>
      <c r="AX2487" s="160" t="s">
        <v>85</v>
      </c>
      <c r="AY2487" s="162" t="s">
        <v>173</v>
      </c>
    </row>
    <row r="2488" spans="2:51" s="167" customFormat="1">
      <c r="B2488" s="166"/>
      <c r="D2488" s="161" t="s">
        <v>184</v>
      </c>
      <c r="E2488" s="168" t="s">
        <v>1</v>
      </c>
      <c r="F2488" s="169" t="s">
        <v>1556</v>
      </c>
      <c r="H2488" s="170">
        <v>9.23</v>
      </c>
      <c r="L2488" s="166"/>
      <c r="M2488" s="171"/>
      <c r="T2488" s="172"/>
      <c r="AT2488" s="168" t="s">
        <v>184</v>
      </c>
      <c r="AU2488" s="168" t="s">
        <v>95</v>
      </c>
      <c r="AV2488" s="167" t="s">
        <v>95</v>
      </c>
      <c r="AW2488" s="167" t="s">
        <v>41</v>
      </c>
      <c r="AX2488" s="167" t="s">
        <v>85</v>
      </c>
      <c r="AY2488" s="168" t="s">
        <v>173</v>
      </c>
    </row>
    <row r="2489" spans="2:51" s="160" customFormat="1">
      <c r="B2489" s="159"/>
      <c r="D2489" s="161" t="s">
        <v>184</v>
      </c>
      <c r="E2489" s="162" t="s">
        <v>1</v>
      </c>
      <c r="F2489" s="163" t="s">
        <v>1557</v>
      </c>
      <c r="H2489" s="162" t="s">
        <v>1</v>
      </c>
      <c r="L2489" s="159"/>
      <c r="M2489" s="164"/>
      <c r="T2489" s="165"/>
      <c r="AT2489" s="162" t="s">
        <v>184</v>
      </c>
      <c r="AU2489" s="162" t="s">
        <v>95</v>
      </c>
      <c r="AV2489" s="160" t="s">
        <v>93</v>
      </c>
      <c r="AW2489" s="160" t="s">
        <v>41</v>
      </c>
      <c r="AX2489" s="160" t="s">
        <v>85</v>
      </c>
      <c r="AY2489" s="162" t="s">
        <v>173</v>
      </c>
    </row>
    <row r="2490" spans="2:51" s="167" customFormat="1">
      <c r="B2490" s="166"/>
      <c r="D2490" s="161" t="s">
        <v>184</v>
      </c>
      <c r="E2490" s="168" t="s">
        <v>1</v>
      </c>
      <c r="F2490" s="169" t="s">
        <v>1558</v>
      </c>
      <c r="H2490" s="170">
        <v>9.6850000000000005</v>
      </c>
      <c r="L2490" s="166"/>
      <c r="M2490" s="171"/>
      <c r="T2490" s="172"/>
      <c r="AT2490" s="168" t="s">
        <v>184</v>
      </c>
      <c r="AU2490" s="168" t="s">
        <v>95</v>
      </c>
      <c r="AV2490" s="167" t="s">
        <v>95</v>
      </c>
      <c r="AW2490" s="167" t="s">
        <v>41</v>
      </c>
      <c r="AX2490" s="167" t="s">
        <v>85</v>
      </c>
      <c r="AY2490" s="168" t="s">
        <v>173</v>
      </c>
    </row>
    <row r="2491" spans="2:51" s="160" customFormat="1">
      <c r="B2491" s="159"/>
      <c r="D2491" s="161" t="s">
        <v>184</v>
      </c>
      <c r="E2491" s="162" t="s">
        <v>1</v>
      </c>
      <c r="F2491" s="163" t="s">
        <v>1559</v>
      </c>
      <c r="H2491" s="162" t="s">
        <v>1</v>
      </c>
      <c r="L2491" s="159"/>
      <c r="M2491" s="164"/>
      <c r="T2491" s="165"/>
      <c r="AT2491" s="162" t="s">
        <v>184</v>
      </c>
      <c r="AU2491" s="162" t="s">
        <v>95</v>
      </c>
      <c r="AV2491" s="160" t="s">
        <v>93</v>
      </c>
      <c r="AW2491" s="160" t="s">
        <v>41</v>
      </c>
      <c r="AX2491" s="160" t="s">
        <v>85</v>
      </c>
      <c r="AY2491" s="162" t="s">
        <v>173</v>
      </c>
    </row>
    <row r="2492" spans="2:51" s="167" customFormat="1">
      <c r="B2492" s="166"/>
      <c r="D2492" s="161" t="s">
        <v>184</v>
      </c>
      <c r="E2492" s="168" t="s">
        <v>1</v>
      </c>
      <c r="F2492" s="169" t="s">
        <v>1560</v>
      </c>
      <c r="H2492" s="170">
        <v>4.55</v>
      </c>
      <c r="L2492" s="166"/>
      <c r="M2492" s="171"/>
      <c r="T2492" s="172"/>
      <c r="AT2492" s="168" t="s">
        <v>184</v>
      </c>
      <c r="AU2492" s="168" t="s">
        <v>95</v>
      </c>
      <c r="AV2492" s="167" t="s">
        <v>95</v>
      </c>
      <c r="AW2492" s="167" t="s">
        <v>41</v>
      </c>
      <c r="AX2492" s="167" t="s">
        <v>85</v>
      </c>
      <c r="AY2492" s="168" t="s">
        <v>173</v>
      </c>
    </row>
    <row r="2493" spans="2:51" s="160" customFormat="1">
      <c r="B2493" s="159"/>
      <c r="D2493" s="161" t="s">
        <v>184</v>
      </c>
      <c r="E2493" s="162" t="s">
        <v>1</v>
      </c>
      <c r="F2493" s="163" t="s">
        <v>1561</v>
      </c>
      <c r="H2493" s="162" t="s">
        <v>1</v>
      </c>
      <c r="L2493" s="159"/>
      <c r="M2493" s="164"/>
      <c r="T2493" s="165"/>
      <c r="AT2493" s="162" t="s">
        <v>184</v>
      </c>
      <c r="AU2493" s="162" t="s">
        <v>95</v>
      </c>
      <c r="AV2493" s="160" t="s">
        <v>93</v>
      </c>
      <c r="AW2493" s="160" t="s">
        <v>41</v>
      </c>
      <c r="AX2493" s="160" t="s">
        <v>85</v>
      </c>
      <c r="AY2493" s="162" t="s">
        <v>173</v>
      </c>
    </row>
    <row r="2494" spans="2:51" s="167" customFormat="1">
      <c r="B2494" s="166"/>
      <c r="D2494" s="161" t="s">
        <v>184</v>
      </c>
      <c r="E2494" s="168" t="s">
        <v>1</v>
      </c>
      <c r="F2494" s="169" t="s">
        <v>1562</v>
      </c>
      <c r="H2494" s="170">
        <v>2.21</v>
      </c>
      <c r="L2494" s="166"/>
      <c r="M2494" s="171"/>
      <c r="T2494" s="172"/>
      <c r="AT2494" s="168" t="s">
        <v>184</v>
      </c>
      <c r="AU2494" s="168" t="s">
        <v>95</v>
      </c>
      <c r="AV2494" s="167" t="s">
        <v>95</v>
      </c>
      <c r="AW2494" s="167" t="s">
        <v>41</v>
      </c>
      <c r="AX2494" s="167" t="s">
        <v>85</v>
      </c>
      <c r="AY2494" s="168" t="s">
        <v>173</v>
      </c>
    </row>
    <row r="2495" spans="2:51" s="160" customFormat="1">
      <c r="B2495" s="159"/>
      <c r="D2495" s="161" t="s">
        <v>184</v>
      </c>
      <c r="E2495" s="162" t="s">
        <v>1</v>
      </c>
      <c r="F2495" s="163" t="s">
        <v>1563</v>
      </c>
      <c r="H2495" s="162" t="s">
        <v>1</v>
      </c>
      <c r="L2495" s="159"/>
      <c r="M2495" s="164"/>
      <c r="T2495" s="165"/>
      <c r="AT2495" s="162" t="s">
        <v>184</v>
      </c>
      <c r="AU2495" s="162" t="s">
        <v>95</v>
      </c>
      <c r="AV2495" s="160" t="s">
        <v>93</v>
      </c>
      <c r="AW2495" s="160" t="s">
        <v>41</v>
      </c>
      <c r="AX2495" s="160" t="s">
        <v>85</v>
      </c>
      <c r="AY2495" s="162" t="s">
        <v>173</v>
      </c>
    </row>
    <row r="2496" spans="2:51" s="167" customFormat="1">
      <c r="B2496" s="166"/>
      <c r="D2496" s="161" t="s">
        <v>184</v>
      </c>
      <c r="E2496" s="168" t="s">
        <v>1</v>
      </c>
      <c r="F2496" s="169" t="s">
        <v>1564</v>
      </c>
      <c r="H2496" s="170">
        <v>2.5</v>
      </c>
      <c r="L2496" s="166"/>
      <c r="M2496" s="171"/>
      <c r="T2496" s="172"/>
      <c r="AT2496" s="168" t="s">
        <v>184</v>
      </c>
      <c r="AU2496" s="168" t="s">
        <v>95</v>
      </c>
      <c r="AV2496" s="167" t="s">
        <v>95</v>
      </c>
      <c r="AW2496" s="167" t="s">
        <v>41</v>
      </c>
      <c r="AX2496" s="167" t="s">
        <v>85</v>
      </c>
      <c r="AY2496" s="168" t="s">
        <v>173</v>
      </c>
    </row>
    <row r="2497" spans="2:65" s="160" customFormat="1">
      <c r="B2497" s="159"/>
      <c r="D2497" s="161" t="s">
        <v>184</v>
      </c>
      <c r="E2497" s="162" t="s">
        <v>1</v>
      </c>
      <c r="F2497" s="163" t="s">
        <v>1565</v>
      </c>
      <c r="H2497" s="162" t="s">
        <v>1</v>
      </c>
      <c r="L2497" s="159"/>
      <c r="M2497" s="164"/>
      <c r="T2497" s="165"/>
      <c r="AT2497" s="162" t="s">
        <v>184</v>
      </c>
      <c r="AU2497" s="162" t="s">
        <v>95</v>
      </c>
      <c r="AV2497" s="160" t="s">
        <v>93</v>
      </c>
      <c r="AW2497" s="160" t="s">
        <v>41</v>
      </c>
      <c r="AX2497" s="160" t="s">
        <v>85</v>
      </c>
      <c r="AY2497" s="162" t="s">
        <v>173</v>
      </c>
    </row>
    <row r="2498" spans="2:65" s="167" customFormat="1">
      <c r="B2498" s="166"/>
      <c r="D2498" s="161" t="s">
        <v>184</v>
      </c>
      <c r="E2498" s="168" t="s">
        <v>1</v>
      </c>
      <c r="F2498" s="169" t="s">
        <v>1566</v>
      </c>
      <c r="H2498" s="170">
        <v>11.516999999999999</v>
      </c>
      <c r="L2498" s="166"/>
      <c r="M2498" s="171"/>
      <c r="T2498" s="172"/>
      <c r="AT2498" s="168" t="s">
        <v>184</v>
      </c>
      <c r="AU2498" s="168" t="s">
        <v>95</v>
      </c>
      <c r="AV2498" s="167" t="s">
        <v>95</v>
      </c>
      <c r="AW2498" s="167" t="s">
        <v>41</v>
      </c>
      <c r="AX2498" s="167" t="s">
        <v>85</v>
      </c>
      <c r="AY2498" s="168" t="s">
        <v>173</v>
      </c>
    </row>
    <row r="2499" spans="2:65" s="181" customFormat="1">
      <c r="B2499" s="180"/>
      <c r="D2499" s="161" t="s">
        <v>184</v>
      </c>
      <c r="E2499" s="182" t="s">
        <v>1</v>
      </c>
      <c r="F2499" s="183" t="s">
        <v>266</v>
      </c>
      <c r="H2499" s="184">
        <v>57.42</v>
      </c>
      <c r="L2499" s="180"/>
      <c r="M2499" s="185"/>
      <c r="T2499" s="186"/>
      <c r="AT2499" s="182" t="s">
        <v>184</v>
      </c>
      <c r="AU2499" s="182" t="s">
        <v>95</v>
      </c>
      <c r="AV2499" s="181" t="s">
        <v>243</v>
      </c>
      <c r="AW2499" s="181" t="s">
        <v>41</v>
      </c>
      <c r="AX2499" s="181" t="s">
        <v>85</v>
      </c>
      <c r="AY2499" s="182" t="s">
        <v>173</v>
      </c>
    </row>
    <row r="2500" spans="2:65" s="174" customFormat="1">
      <c r="B2500" s="173"/>
      <c r="D2500" s="161" t="s">
        <v>184</v>
      </c>
      <c r="E2500" s="175" t="s">
        <v>1</v>
      </c>
      <c r="F2500" s="176" t="s">
        <v>232</v>
      </c>
      <c r="H2500" s="177">
        <v>61.835000000000001</v>
      </c>
      <c r="L2500" s="173"/>
      <c r="M2500" s="178"/>
      <c r="T2500" s="179"/>
      <c r="AT2500" s="175" t="s">
        <v>184</v>
      </c>
      <c r="AU2500" s="175" t="s">
        <v>95</v>
      </c>
      <c r="AV2500" s="174" t="s">
        <v>180</v>
      </c>
      <c r="AW2500" s="174" t="s">
        <v>41</v>
      </c>
      <c r="AX2500" s="174" t="s">
        <v>93</v>
      </c>
      <c r="AY2500" s="175" t="s">
        <v>173</v>
      </c>
    </row>
    <row r="2501" spans="2:65" s="35" customFormat="1" ht="44.25" customHeight="1">
      <c r="B2501" s="34"/>
      <c r="C2501" s="144" t="s">
        <v>1567</v>
      </c>
      <c r="D2501" s="144" t="s">
        <v>175</v>
      </c>
      <c r="E2501" s="145" t="s">
        <v>1568</v>
      </c>
      <c r="F2501" s="146" t="s">
        <v>1569</v>
      </c>
      <c r="G2501" s="147" t="s">
        <v>270</v>
      </c>
      <c r="H2501" s="148">
        <v>33</v>
      </c>
      <c r="I2501" s="3"/>
      <c r="J2501" s="149">
        <f>ROUND(I2501*H2501,2)</f>
        <v>0</v>
      </c>
      <c r="K2501" s="146" t="s">
        <v>179</v>
      </c>
      <c r="L2501" s="34"/>
      <c r="M2501" s="150" t="s">
        <v>1</v>
      </c>
      <c r="N2501" s="151" t="s">
        <v>50</v>
      </c>
      <c r="P2501" s="152">
        <f>O2501*H2501</f>
        <v>0</v>
      </c>
      <c r="Q2501" s="152">
        <v>0</v>
      </c>
      <c r="R2501" s="152">
        <f>Q2501*H2501</f>
        <v>0</v>
      </c>
      <c r="S2501" s="152">
        <v>0.26100000000000001</v>
      </c>
      <c r="T2501" s="153">
        <f>S2501*H2501</f>
        <v>8.6129999999999995</v>
      </c>
      <c r="AR2501" s="154" t="s">
        <v>180</v>
      </c>
      <c r="AT2501" s="154" t="s">
        <v>175</v>
      </c>
      <c r="AU2501" s="154" t="s">
        <v>95</v>
      </c>
      <c r="AY2501" s="20" t="s">
        <v>173</v>
      </c>
      <c r="BE2501" s="155">
        <f>IF(N2501="základní",J2501,0)</f>
        <v>0</v>
      </c>
      <c r="BF2501" s="155">
        <f>IF(N2501="snížená",J2501,0)</f>
        <v>0</v>
      </c>
      <c r="BG2501" s="155">
        <f>IF(N2501="zákl. přenesená",J2501,0)</f>
        <v>0</v>
      </c>
      <c r="BH2501" s="155">
        <f>IF(N2501="sníž. přenesená",J2501,0)</f>
        <v>0</v>
      </c>
      <c r="BI2501" s="155">
        <f>IF(N2501="nulová",J2501,0)</f>
        <v>0</v>
      </c>
      <c r="BJ2501" s="20" t="s">
        <v>93</v>
      </c>
      <c r="BK2501" s="155">
        <f>ROUND(I2501*H2501,2)</f>
        <v>0</v>
      </c>
      <c r="BL2501" s="20" t="s">
        <v>180</v>
      </c>
      <c r="BM2501" s="154" t="s">
        <v>1570</v>
      </c>
    </row>
    <row r="2502" spans="2:65" s="35" customFormat="1">
      <c r="B2502" s="34"/>
      <c r="D2502" s="156" t="s">
        <v>182</v>
      </c>
      <c r="F2502" s="157" t="s">
        <v>1571</v>
      </c>
      <c r="L2502" s="34"/>
      <c r="M2502" s="158"/>
      <c r="T2502" s="62"/>
      <c r="AT2502" s="20" t="s">
        <v>182</v>
      </c>
      <c r="AU2502" s="20" t="s">
        <v>95</v>
      </c>
    </row>
    <row r="2503" spans="2:65" s="160" customFormat="1">
      <c r="B2503" s="159"/>
      <c r="D2503" s="161" t="s">
        <v>184</v>
      </c>
      <c r="E2503" s="162" t="s">
        <v>1</v>
      </c>
      <c r="F2503" s="163" t="s">
        <v>1572</v>
      </c>
      <c r="H2503" s="162" t="s">
        <v>1</v>
      </c>
      <c r="L2503" s="159"/>
      <c r="M2503" s="164"/>
      <c r="T2503" s="165"/>
      <c r="AT2503" s="162" t="s">
        <v>184</v>
      </c>
      <c r="AU2503" s="162" t="s">
        <v>95</v>
      </c>
      <c r="AV2503" s="160" t="s">
        <v>93</v>
      </c>
      <c r="AW2503" s="160" t="s">
        <v>41</v>
      </c>
      <c r="AX2503" s="160" t="s">
        <v>85</v>
      </c>
      <c r="AY2503" s="162" t="s">
        <v>173</v>
      </c>
    </row>
    <row r="2504" spans="2:65" s="160" customFormat="1">
      <c r="B2504" s="159"/>
      <c r="D2504" s="161" t="s">
        <v>184</v>
      </c>
      <c r="E2504" s="162" t="s">
        <v>1</v>
      </c>
      <c r="F2504" s="163" t="s">
        <v>1573</v>
      </c>
      <c r="H2504" s="162" t="s">
        <v>1</v>
      </c>
      <c r="L2504" s="159"/>
      <c r="M2504" s="164"/>
      <c r="T2504" s="165"/>
      <c r="AT2504" s="162" t="s">
        <v>184</v>
      </c>
      <c r="AU2504" s="162" t="s">
        <v>95</v>
      </c>
      <c r="AV2504" s="160" t="s">
        <v>93</v>
      </c>
      <c r="AW2504" s="160" t="s">
        <v>41</v>
      </c>
      <c r="AX2504" s="160" t="s">
        <v>85</v>
      </c>
      <c r="AY2504" s="162" t="s">
        <v>173</v>
      </c>
    </row>
    <row r="2505" spans="2:65" s="167" customFormat="1">
      <c r="B2505" s="166"/>
      <c r="D2505" s="161" t="s">
        <v>184</v>
      </c>
      <c r="E2505" s="168" t="s">
        <v>1</v>
      </c>
      <c r="F2505" s="169" t="s">
        <v>1574</v>
      </c>
      <c r="H2505" s="170">
        <v>23.76</v>
      </c>
      <c r="L2505" s="166"/>
      <c r="M2505" s="171"/>
      <c r="T2505" s="172"/>
      <c r="AT2505" s="168" t="s">
        <v>184</v>
      </c>
      <c r="AU2505" s="168" t="s">
        <v>95</v>
      </c>
      <c r="AV2505" s="167" t="s">
        <v>95</v>
      </c>
      <c r="AW2505" s="167" t="s">
        <v>41</v>
      </c>
      <c r="AX2505" s="167" t="s">
        <v>85</v>
      </c>
      <c r="AY2505" s="168" t="s">
        <v>173</v>
      </c>
    </row>
    <row r="2506" spans="2:65" s="160" customFormat="1">
      <c r="B2506" s="159"/>
      <c r="D2506" s="161" t="s">
        <v>184</v>
      </c>
      <c r="E2506" s="162" t="s">
        <v>1</v>
      </c>
      <c r="F2506" s="163" t="s">
        <v>1575</v>
      </c>
      <c r="H2506" s="162" t="s">
        <v>1</v>
      </c>
      <c r="L2506" s="159"/>
      <c r="M2506" s="164"/>
      <c r="T2506" s="165"/>
      <c r="AT2506" s="162" t="s">
        <v>184</v>
      </c>
      <c r="AU2506" s="162" t="s">
        <v>95</v>
      </c>
      <c r="AV2506" s="160" t="s">
        <v>93</v>
      </c>
      <c r="AW2506" s="160" t="s">
        <v>41</v>
      </c>
      <c r="AX2506" s="160" t="s">
        <v>85</v>
      </c>
      <c r="AY2506" s="162" t="s">
        <v>173</v>
      </c>
    </row>
    <row r="2507" spans="2:65" s="167" customFormat="1">
      <c r="B2507" s="166"/>
      <c r="D2507" s="161" t="s">
        <v>184</v>
      </c>
      <c r="E2507" s="168" t="s">
        <v>1</v>
      </c>
      <c r="F2507" s="169" t="s">
        <v>1576</v>
      </c>
      <c r="H2507" s="170">
        <v>9.24</v>
      </c>
      <c r="L2507" s="166"/>
      <c r="M2507" s="171"/>
      <c r="T2507" s="172"/>
      <c r="AT2507" s="168" t="s">
        <v>184</v>
      </c>
      <c r="AU2507" s="168" t="s">
        <v>95</v>
      </c>
      <c r="AV2507" s="167" t="s">
        <v>95</v>
      </c>
      <c r="AW2507" s="167" t="s">
        <v>41</v>
      </c>
      <c r="AX2507" s="167" t="s">
        <v>85</v>
      </c>
      <c r="AY2507" s="168" t="s">
        <v>173</v>
      </c>
    </row>
    <row r="2508" spans="2:65" s="174" customFormat="1">
      <c r="B2508" s="173"/>
      <c r="D2508" s="161" t="s">
        <v>184</v>
      </c>
      <c r="E2508" s="175" t="s">
        <v>1</v>
      </c>
      <c r="F2508" s="176" t="s">
        <v>232</v>
      </c>
      <c r="H2508" s="177">
        <v>33</v>
      </c>
      <c r="L2508" s="173"/>
      <c r="M2508" s="178"/>
      <c r="T2508" s="179"/>
      <c r="AT2508" s="175" t="s">
        <v>184</v>
      </c>
      <c r="AU2508" s="175" t="s">
        <v>95</v>
      </c>
      <c r="AV2508" s="174" t="s">
        <v>180</v>
      </c>
      <c r="AW2508" s="174" t="s">
        <v>41</v>
      </c>
      <c r="AX2508" s="174" t="s">
        <v>93</v>
      </c>
      <c r="AY2508" s="175" t="s">
        <v>173</v>
      </c>
    </row>
    <row r="2509" spans="2:65" s="35" customFormat="1" ht="37.9" customHeight="1">
      <c r="B2509" s="34"/>
      <c r="C2509" s="144" t="s">
        <v>1577</v>
      </c>
      <c r="D2509" s="144" t="s">
        <v>175</v>
      </c>
      <c r="E2509" s="145" t="s">
        <v>1578</v>
      </c>
      <c r="F2509" s="146" t="s">
        <v>1579</v>
      </c>
      <c r="G2509" s="147" t="s">
        <v>586</v>
      </c>
      <c r="H2509" s="148">
        <v>4.5</v>
      </c>
      <c r="I2509" s="3"/>
      <c r="J2509" s="149">
        <f>ROUND(I2509*H2509,2)</f>
        <v>0</v>
      </c>
      <c r="K2509" s="146" t="s">
        <v>179</v>
      </c>
      <c r="L2509" s="34"/>
      <c r="M2509" s="150" t="s">
        <v>1</v>
      </c>
      <c r="N2509" s="151" t="s">
        <v>50</v>
      </c>
      <c r="P2509" s="152">
        <f>O2509*H2509</f>
        <v>0</v>
      </c>
      <c r="Q2509" s="152">
        <v>0</v>
      </c>
      <c r="R2509" s="152">
        <f>Q2509*H2509</f>
        <v>0</v>
      </c>
      <c r="S2509" s="152">
        <v>4.8000000000000001E-2</v>
      </c>
      <c r="T2509" s="153">
        <f>S2509*H2509</f>
        <v>0.216</v>
      </c>
      <c r="AR2509" s="154" t="s">
        <v>180</v>
      </c>
      <c r="AT2509" s="154" t="s">
        <v>175</v>
      </c>
      <c r="AU2509" s="154" t="s">
        <v>95</v>
      </c>
      <c r="AY2509" s="20" t="s">
        <v>173</v>
      </c>
      <c r="BE2509" s="155">
        <f>IF(N2509="základní",J2509,0)</f>
        <v>0</v>
      </c>
      <c r="BF2509" s="155">
        <f>IF(N2509="snížená",J2509,0)</f>
        <v>0</v>
      </c>
      <c r="BG2509" s="155">
        <f>IF(N2509="zákl. přenesená",J2509,0)</f>
        <v>0</v>
      </c>
      <c r="BH2509" s="155">
        <f>IF(N2509="sníž. přenesená",J2509,0)</f>
        <v>0</v>
      </c>
      <c r="BI2509" s="155">
        <f>IF(N2509="nulová",J2509,0)</f>
        <v>0</v>
      </c>
      <c r="BJ2509" s="20" t="s">
        <v>93</v>
      </c>
      <c r="BK2509" s="155">
        <f>ROUND(I2509*H2509,2)</f>
        <v>0</v>
      </c>
      <c r="BL2509" s="20" t="s">
        <v>180</v>
      </c>
      <c r="BM2509" s="154" t="s">
        <v>1580</v>
      </c>
    </row>
    <row r="2510" spans="2:65" s="35" customFormat="1">
      <c r="B2510" s="34"/>
      <c r="D2510" s="156" t="s">
        <v>182</v>
      </c>
      <c r="F2510" s="157" t="s">
        <v>1581</v>
      </c>
      <c r="L2510" s="34"/>
      <c r="M2510" s="158"/>
      <c r="T2510" s="62"/>
      <c r="AT2510" s="20" t="s">
        <v>182</v>
      </c>
      <c r="AU2510" s="20" t="s">
        <v>95</v>
      </c>
    </row>
    <row r="2511" spans="2:65" s="160" customFormat="1">
      <c r="B2511" s="159"/>
      <c r="D2511" s="161" t="s">
        <v>184</v>
      </c>
      <c r="E2511" s="162" t="s">
        <v>1</v>
      </c>
      <c r="F2511" s="163" t="s">
        <v>1582</v>
      </c>
      <c r="H2511" s="162" t="s">
        <v>1</v>
      </c>
      <c r="L2511" s="159"/>
      <c r="M2511" s="164"/>
      <c r="T2511" s="165"/>
      <c r="AT2511" s="162" t="s">
        <v>184</v>
      </c>
      <c r="AU2511" s="162" t="s">
        <v>95</v>
      </c>
      <c r="AV2511" s="160" t="s">
        <v>93</v>
      </c>
      <c r="AW2511" s="160" t="s">
        <v>41</v>
      </c>
      <c r="AX2511" s="160" t="s">
        <v>85</v>
      </c>
      <c r="AY2511" s="162" t="s">
        <v>173</v>
      </c>
    </row>
    <row r="2512" spans="2:65" s="167" customFormat="1">
      <c r="B2512" s="166"/>
      <c r="D2512" s="161" t="s">
        <v>184</v>
      </c>
      <c r="E2512" s="168" t="s">
        <v>1</v>
      </c>
      <c r="F2512" s="169" t="s">
        <v>1583</v>
      </c>
      <c r="H2512" s="170">
        <v>4.5</v>
      </c>
      <c r="L2512" s="166"/>
      <c r="M2512" s="171"/>
      <c r="T2512" s="172"/>
      <c r="AT2512" s="168" t="s">
        <v>184</v>
      </c>
      <c r="AU2512" s="168" t="s">
        <v>95</v>
      </c>
      <c r="AV2512" s="167" t="s">
        <v>95</v>
      </c>
      <c r="AW2512" s="167" t="s">
        <v>41</v>
      </c>
      <c r="AX2512" s="167" t="s">
        <v>85</v>
      </c>
      <c r="AY2512" s="168" t="s">
        <v>173</v>
      </c>
    </row>
    <row r="2513" spans="2:65" s="174" customFormat="1">
      <c r="B2513" s="173"/>
      <c r="D2513" s="161" t="s">
        <v>184</v>
      </c>
      <c r="E2513" s="175" t="s">
        <v>1</v>
      </c>
      <c r="F2513" s="176" t="s">
        <v>232</v>
      </c>
      <c r="H2513" s="177">
        <v>4.5</v>
      </c>
      <c r="L2513" s="173"/>
      <c r="M2513" s="178"/>
      <c r="T2513" s="179"/>
      <c r="AT2513" s="175" t="s">
        <v>184</v>
      </c>
      <c r="AU2513" s="175" t="s">
        <v>95</v>
      </c>
      <c r="AV2513" s="174" t="s">
        <v>180</v>
      </c>
      <c r="AW2513" s="174" t="s">
        <v>41</v>
      </c>
      <c r="AX2513" s="174" t="s">
        <v>93</v>
      </c>
      <c r="AY2513" s="175" t="s">
        <v>173</v>
      </c>
    </row>
    <row r="2514" spans="2:65" s="35" customFormat="1" ht="49.15" customHeight="1">
      <c r="B2514" s="34"/>
      <c r="C2514" s="144" t="s">
        <v>1584</v>
      </c>
      <c r="D2514" s="144" t="s">
        <v>175</v>
      </c>
      <c r="E2514" s="145" t="s">
        <v>1585</v>
      </c>
      <c r="F2514" s="146" t="s">
        <v>1586</v>
      </c>
      <c r="G2514" s="147" t="s">
        <v>1587</v>
      </c>
      <c r="H2514" s="148">
        <v>1</v>
      </c>
      <c r="I2514" s="3"/>
      <c r="J2514" s="149">
        <f>ROUND(I2514*H2514,2)</f>
        <v>0</v>
      </c>
      <c r="K2514" s="146" t="s">
        <v>179</v>
      </c>
      <c r="L2514" s="34"/>
      <c r="M2514" s="150" t="s">
        <v>1</v>
      </c>
      <c r="N2514" s="151" t="s">
        <v>50</v>
      </c>
      <c r="P2514" s="152">
        <f>O2514*H2514</f>
        <v>0</v>
      </c>
      <c r="Q2514" s="152">
        <v>0.22417999999999999</v>
      </c>
      <c r="R2514" s="152">
        <f>Q2514*H2514</f>
        <v>0.22417999999999999</v>
      </c>
      <c r="S2514" s="152">
        <v>0.17299999999999999</v>
      </c>
      <c r="T2514" s="153">
        <f>S2514*H2514</f>
        <v>0.17299999999999999</v>
      </c>
      <c r="AR2514" s="154" t="s">
        <v>180</v>
      </c>
      <c r="AT2514" s="154" t="s">
        <v>175</v>
      </c>
      <c r="AU2514" s="154" t="s">
        <v>95</v>
      </c>
      <c r="AY2514" s="20" t="s">
        <v>173</v>
      </c>
      <c r="BE2514" s="155">
        <f>IF(N2514="základní",J2514,0)</f>
        <v>0</v>
      </c>
      <c r="BF2514" s="155">
        <f>IF(N2514="snížená",J2514,0)</f>
        <v>0</v>
      </c>
      <c r="BG2514" s="155">
        <f>IF(N2514="zákl. přenesená",J2514,0)</f>
        <v>0</v>
      </c>
      <c r="BH2514" s="155">
        <f>IF(N2514="sníž. přenesená",J2514,0)</f>
        <v>0</v>
      </c>
      <c r="BI2514" s="155">
        <f>IF(N2514="nulová",J2514,0)</f>
        <v>0</v>
      </c>
      <c r="BJ2514" s="20" t="s">
        <v>93</v>
      </c>
      <c r="BK2514" s="155">
        <f>ROUND(I2514*H2514,2)</f>
        <v>0</v>
      </c>
      <c r="BL2514" s="20" t="s">
        <v>180</v>
      </c>
      <c r="BM2514" s="154" t="s">
        <v>1588</v>
      </c>
    </row>
    <row r="2515" spans="2:65" s="35" customFormat="1">
      <c r="B2515" s="34"/>
      <c r="D2515" s="156" t="s">
        <v>182</v>
      </c>
      <c r="F2515" s="157" t="s">
        <v>1589</v>
      </c>
      <c r="L2515" s="34"/>
      <c r="M2515" s="158"/>
      <c r="T2515" s="62"/>
      <c r="AT2515" s="20" t="s">
        <v>182</v>
      </c>
      <c r="AU2515" s="20" t="s">
        <v>95</v>
      </c>
    </row>
    <row r="2516" spans="2:65" s="160" customFormat="1">
      <c r="B2516" s="159"/>
      <c r="D2516" s="161" t="s">
        <v>184</v>
      </c>
      <c r="E2516" s="162" t="s">
        <v>1</v>
      </c>
      <c r="F2516" s="163" t="s">
        <v>1590</v>
      </c>
      <c r="H2516" s="162" t="s">
        <v>1</v>
      </c>
      <c r="L2516" s="159"/>
      <c r="M2516" s="164"/>
      <c r="T2516" s="165"/>
      <c r="AT2516" s="162" t="s">
        <v>184</v>
      </c>
      <c r="AU2516" s="162" t="s">
        <v>95</v>
      </c>
      <c r="AV2516" s="160" t="s">
        <v>93</v>
      </c>
      <c r="AW2516" s="160" t="s">
        <v>41</v>
      </c>
      <c r="AX2516" s="160" t="s">
        <v>85</v>
      </c>
      <c r="AY2516" s="162" t="s">
        <v>173</v>
      </c>
    </row>
    <row r="2517" spans="2:65" s="167" customFormat="1">
      <c r="B2517" s="166"/>
      <c r="D2517" s="161" t="s">
        <v>184</v>
      </c>
      <c r="E2517" s="168" t="s">
        <v>1</v>
      </c>
      <c r="F2517" s="169" t="s">
        <v>93</v>
      </c>
      <c r="H2517" s="170">
        <v>1</v>
      </c>
      <c r="L2517" s="166"/>
      <c r="M2517" s="171"/>
      <c r="T2517" s="172"/>
      <c r="AT2517" s="168" t="s">
        <v>184</v>
      </c>
      <c r="AU2517" s="168" t="s">
        <v>95</v>
      </c>
      <c r="AV2517" s="167" t="s">
        <v>95</v>
      </c>
      <c r="AW2517" s="167" t="s">
        <v>41</v>
      </c>
      <c r="AX2517" s="167" t="s">
        <v>85</v>
      </c>
      <c r="AY2517" s="168" t="s">
        <v>173</v>
      </c>
    </row>
    <row r="2518" spans="2:65" s="174" customFormat="1">
      <c r="B2518" s="173"/>
      <c r="D2518" s="161" t="s">
        <v>184</v>
      </c>
      <c r="E2518" s="175" t="s">
        <v>1</v>
      </c>
      <c r="F2518" s="176" t="s">
        <v>232</v>
      </c>
      <c r="H2518" s="177">
        <v>1</v>
      </c>
      <c r="L2518" s="173"/>
      <c r="M2518" s="178"/>
      <c r="T2518" s="179"/>
      <c r="AT2518" s="175" t="s">
        <v>184</v>
      </c>
      <c r="AU2518" s="175" t="s">
        <v>95</v>
      </c>
      <c r="AV2518" s="174" t="s">
        <v>180</v>
      </c>
      <c r="AW2518" s="174" t="s">
        <v>41</v>
      </c>
      <c r="AX2518" s="174" t="s">
        <v>93</v>
      </c>
      <c r="AY2518" s="175" t="s">
        <v>173</v>
      </c>
    </row>
    <row r="2519" spans="2:65" s="35" customFormat="1" ht="76.349999999999994" customHeight="1">
      <c r="B2519" s="34"/>
      <c r="C2519" s="144" t="s">
        <v>1591</v>
      </c>
      <c r="D2519" s="144" t="s">
        <v>175</v>
      </c>
      <c r="E2519" s="145" t="s">
        <v>1592</v>
      </c>
      <c r="F2519" s="146" t="s">
        <v>1593</v>
      </c>
      <c r="G2519" s="147" t="s">
        <v>586</v>
      </c>
      <c r="H2519" s="148">
        <v>3.5</v>
      </c>
      <c r="I2519" s="3"/>
      <c r="J2519" s="149">
        <f>ROUND(I2519*H2519,2)</f>
        <v>0</v>
      </c>
      <c r="K2519" s="146" t="s">
        <v>179</v>
      </c>
      <c r="L2519" s="34"/>
      <c r="M2519" s="150" t="s">
        <v>1</v>
      </c>
      <c r="N2519" s="151" t="s">
        <v>50</v>
      </c>
      <c r="P2519" s="152">
        <f>O2519*H2519</f>
        <v>0</v>
      </c>
      <c r="Q2519" s="152">
        <v>2.81E-3</v>
      </c>
      <c r="R2519" s="152">
        <f>Q2519*H2519</f>
        <v>9.835E-3</v>
      </c>
      <c r="S2519" s="152">
        <v>0</v>
      </c>
      <c r="T2519" s="153">
        <f>S2519*H2519</f>
        <v>0</v>
      </c>
      <c r="AR2519" s="154" t="s">
        <v>180</v>
      </c>
      <c r="AT2519" s="154" t="s">
        <v>175</v>
      </c>
      <c r="AU2519" s="154" t="s">
        <v>95</v>
      </c>
      <c r="AY2519" s="20" t="s">
        <v>173</v>
      </c>
      <c r="BE2519" s="155">
        <f>IF(N2519="základní",J2519,0)</f>
        <v>0</v>
      </c>
      <c r="BF2519" s="155">
        <f>IF(N2519="snížená",J2519,0)</f>
        <v>0</v>
      </c>
      <c r="BG2519" s="155">
        <f>IF(N2519="zákl. přenesená",J2519,0)</f>
        <v>0</v>
      </c>
      <c r="BH2519" s="155">
        <f>IF(N2519="sníž. přenesená",J2519,0)</f>
        <v>0</v>
      </c>
      <c r="BI2519" s="155">
        <f>IF(N2519="nulová",J2519,0)</f>
        <v>0</v>
      </c>
      <c r="BJ2519" s="20" t="s">
        <v>93</v>
      </c>
      <c r="BK2519" s="155">
        <f>ROUND(I2519*H2519,2)</f>
        <v>0</v>
      </c>
      <c r="BL2519" s="20" t="s">
        <v>180</v>
      </c>
      <c r="BM2519" s="154" t="s">
        <v>1594</v>
      </c>
    </row>
    <row r="2520" spans="2:65" s="35" customFormat="1">
      <c r="B2520" s="34"/>
      <c r="D2520" s="156" t="s">
        <v>182</v>
      </c>
      <c r="F2520" s="157" t="s">
        <v>1595</v>
      </c>
      <c r="L2520" s="34"/>
      <c r="M2520" s="158"/>
      <c r="T2520" s="62"/>
      <c r="AT2520" s="20" t="s">
        <v>182</v>
      </c>
      <c r="AU2520" s="20" t="s">
        <v>95</v>
      </c>
    </row>
    <row r="2521" spans="2:65" s="160" customFormat="1">
      <c r="B2521" s="159"/>
      <c r="D2521" s="161" t="s">
        <v>184</v>
      </c>
      <c r="E2521" s="162" t="s">
        <v>1</v>
      </c>
      <c r="F2521" s="163" t="s">
        <v>1590</v>
      </c>
      <c r="H2521" s="162" t="s">
        <v>1</v>
      </c>
      <c r="L2521" s="159"/>
      <c r="M2521" s="164"/>
      <c r="T2521" s="165"/>
      <c r="AT2521" s="162" t="s">
        <v>184</v>
      </c>
      <c r="AU2521" s="162" t="s">
        <v>95</v>
      </c>
      <c r="AV2521" s="160" t="s">
        <v>93</v>
      </c>
      <c r="AW2521" s="160" t="s">
        <v>41</v>
      </c>
      <c r="AX2521" s="160" t="s">
        <v>85</v>
      </c>
      <c r="AY2521" s="162" t="s">
        <v>173</v>
      </c>
    </row>
    <row r="2522" spans="2:65" s="167" customFormat="1">
      <c r="B2522" s="166"/>
      <c r="D2522" s="161" t="s">
        <v>184</v>
      </c>
      <c r="E2522" s="168" t="s">
        <v>1</v>
      </c>
      <c r="F2522" s="169" t="s">
        <v>1596</v>
      </c>
      <c r="H2522" s="170">
        <v>3.5</v>
      </c>
      <c r="L2522" s="166"/>
      <c r="M2522" s="171"/>
      <c r="T2522" s="172"/>
      <c r="AT2522" s="168" t="s">
        <v>184</v>
      </c>
      <c r="AU2522" s="168" t="s">
        <v>95</v>
      </c>
      <c r="AV2522" s="167" t="s">
        <v>95</v>
      </c>
      <c r="AW2522" s="167" t="s">
        <v>41</v>
      </c>
      <c r="AX2522" s="167" t="s">
        <v>85</v>
      </c>
      <c r="AY2522" s="168" t="s">
        <v>173</v>
      </c>
    </row>
    <row r="2523" spans="2:65" s="174" customFormat="1">
      <c r="B2523" s="173"/>
      <c r="D2523" s="161" t="s">
        <v>184</v>
      </c>
      <c r="E2523" s="175" t="s">
        <v>1</v>
      </c>
      <c r="F2523" s="176" t="s">
        <v>232</v>
      </c>
      <c r="H2523" s="177">
        <v>3.5</v>
      </c>
      <c r="L2523" s="173"/>
      <c r="M2523" s="178"/>
      <c r="T2523" s="179"/>
      <c r="AT2523" s="175" t="s">
        <v>184</v>
      </c>
      <c r="AU2523" s="175" t="s">
        <v>95</v>
      </c>
      <c r="AV2523" s="174" t="s">
        <v>180</v>
      </c>
      <c r="AW2523" s="174" t="s">
        <v>41</v>
      </c>
      <c r="AX2523" s="174" t="s">
        <v>93</v>
      </c>
      <c r="AY2523" s="175" t="s">
        <v>173</v>
      </c>
    </row>
    <row r="2524" spans="2:65" s="35" customFormat="1" ht="37.9" customHeight="1">
      <c r="B2524" s="34"/>
      <c r="C2524" s="144" t="s">
        <v>1597</v>
      </c>
      <c r="D2524" s="144" t="s">
        <v>175</v>
      </c>
      <c r="E2524" s="145" t="s">
        <v>1598</v>
      </c>
      <c r="F2524" s="146" t="s">
        <v>1599</v>
      </c>
      <c r="G2524" s="147" t="s">
        <v>178</v>
      </c>
      <c r="H2524" s="148">
        <v>1.5</v>
      </c>
      <c r="I2524" s="3"/>
      <c r="J2524" s="149">
        <f>ROUND(I2524*H2524,2)</f>
        <v>0</v>
      </c>
      <c r="K2524" s="146" t="s">
        <v>1</v>
      </c>
      <c r="L2524" s="34"/>
      <c r="M2524" s="150" t="s">
        <v>1</v>
      </c>
      <c r="N2524" s="151" t="s">
        <v>50</v>
      </c>
      <c r="P2524" s="152">
        <f>O2524*H2524</f>
        <v>0</v>
      </c>
      <c r="Q2524" s="152">
        <v>0</v>
      </c>
      <c r="R2524" s="152">
        <f>Q2524*H2524</f>
        <v>0</v>
      </c>
      <c r="S2524" s="152">
        <v>0</v>
      </c>
      <c r="T2524" s="153">
        <f>S2524*H2524</f>
        <v>0</v>
      </c>
      <c r="AR2524" s="154" t="s">
        <v>180</v>
      </c>
      <c r="AT2524" s="154" t="s">
        <v>175</v>
      </c>
      <c r="AU2524" s="154" t="s">
        <v>95</v>
      </c>
      <c r="AY2524" s="20" t="s">
        <v>173</v>
      </c>
      <c r="BE2524" s="155">
        <f>IF(N2524="základní",J2524,0)</f>
        <v>0</v>
      </c>
      <c r="BF2524" s="155">
        <f>IF(N2524="snížená",J2524,0)</f>
        <v>0</v>
      </c>
      <c r="BG2524" s="155">
        <f>IF(N2524="zákl. přenesená",J2524,0)</f>
        <v>0</v>
      </c>
      <c r="BH2524" s="155">
        <f>IF(N2524="sníž. přenesená",J2524,0)</f>
        <v>0</v>
      </c>
      <c r="BI2524" s="155">
        <f>IF(N2524="nulová",J2524,0)</f>
        <v>0</v>
      </c>
      <c r="BJ2524" s="20" t="s">
        <v>93</v>
      </c>
      <c r="BK2524" s="155">
        <f>ROUND(I2524*H2524,2)</f>
        <v>0</v>
      </c>
      <c r="BL2524" s="20" t="s">
        <v>180</v>
      </c>
      <c r="BM2524" s="154" t="s">
        <v>1600</v>
      </c>
    </row>
    <row r="2525" spans="2:65" s="160" customFormat="1">
      <c r="B2525" s="159"/>
      <c r="D2525" s="161" t="s">
        <v>184</v>
      </c>
      <c r="E2525" s="162" t="s">
        <v>1</v>
      </c>
      <c r="F2525" s="163" t="s">
        <v>1601</v>
      </c>
      <c r="H2525" s="162" t="s">
        <v>1</v>
      </c>
      <c r="L2525" s="159"/>
      <c r="M2525" s="164"/>
      <c r="T2525" s="165"/>
      <c r="AT2525" s="162" t="s">
        <v>184</v>
      </c>
      <c r="AU2525" s="162" t="s">
        <v>95</v>
      </c>
      <c r="AV2525" s="160" t="s">
        <v>93</v>
      </c>
      <c r="AW2525" s="160" t="s">
        <v>41</v>
      </c>
      <c r="AX2525" s="160" t="s">
        <v>85</v>
      </c>
      <c r="AY2525" s="162" t="s">
        <v>173</v>
      </c>
    </row>
    <row r="2526" spans="2:65" s="160" customFormat="1">
      <c r="B2526" s="159"/>
      <c r="D2526" s="161" t="s">
        <v>184</v>
      </c>
      <c r="E2526" s="162" t="s">
        <v>1</v>
      </c>
      <c r="F2526" s="163" t="s">
        <v>1602</v>
      </c>
      <c r="H2526" s="162" t="s">
        <v>1</v>
      </c>
      <c r="L2526" s="159"/>
      <c r="M2526" s="164"/>
      <c r="T2526" s="165"/>
      <c r="AT2526" s="162" t="s">
        <v>184</v>
      </c>
      <c r="AU2526" s="162" t="s">
        <v>95</v>
      </c>
      <c r="AV2526" s="160" t="s">
        <v>93</v>
      </c>
      <c r="AW2526" s="160" t="s">
        <v>41</v>
      </c>
      <c r="AX2526" s="160" t="s">
        <v>85</v>
      </c>
      <c r="AY2526" s="162" t="s">
        <v>173</v>
      </c>
    </row>
    <row r="2527" spans="2:65" s="167" customFormat="1">
      <c r="B2527" s="166"/>
      <c r="D2527" s="161" t="s">
        <v>184</v>
      </c>
      <c r="E2527" s="168" t="s">
        <v>1</v>
      </c>
      <c r="F2527" s="169" t="s">
        <v>788</v>
      </c>
      <c r="H2527" s="170">
        <v>1.5</v>
      </c>
      <c r="L2527" s="166"/>
      <c r="M2527" s="171"/>
      <c r="T2527" s="172"/>
      <c r="AT2527" s="168" t="s">
        <v>184</v>
      </c>
      <c r="AU2527" s="168" t="s">
        <v>95</v>
      </c>
      <c r="AV2527" s="167" t="s">
        <v>95</v>
      </c>
      <c r="AW2527" s="167" t="s">
        <v>41</v>
      </c>
      <c r="AX2527" s="167" t="s">
        <v>85</v>
      </c>
      <c r="AY2527" s="168" t="s">
        <v>173</v>
      </c>
    </row>
    <row r="2528" spans="2:65" s="174" customFormat="1">
      <c r="B2528" s="173"/>
      <c r="D2528" s="161" t="s">
        <v>184</v>
      </c>
      <c r="E2528" s="175" t="s">
        <v>1</v>
      </c>
      <c r="F2528" s="176" t="s">
        <v>232</v>
      </c>
      <c r="H2528" s="177">
        <v>1.5</v>
      </c>
      <c r="L2528" s="173"/>
      <c r="M2528" s="178"/>
      <c r="T2528" s="179"/>
      <c r="AT2528" s="175" t="s">
        <v>184</v>
      </c>
      <c r="AU2528" s="175" t="s">
        <v>95</v>
      </c>
      <c r="AV2528" s="174" t="s">
        <v>180</v>
      </c>
      <c r="AW2528" s="174" t="s">
        <v>41</v>
      </c>
      <c r="AX2528" s="174" t="s">
        <v>93</v>
      </c>
      <c r="AY2528" s="175" t="s">
        <v>173</v>
      </c>
    </row>
    <row r="2529" spans="2:65" s="35" customFormat="1" ht="44.25" customHeight="1">
      <c r="B2529" s="34"/>
      <c r="C2529" s="144" t="s">
        <v>1603</v>
      </c>
      <c r="D2529" s="144" t="s">
        <v>175</v>
      </c>
      <c r="E2529" s="145" t="s">
        <v>1604</v>
      </c>
      <c r="F2529" s="146" t="s">
        <v>1605</v>
      </c>
      <c r="G2529" s="147" t="s">
        <v>178</v>
      </c>
      <c r="H2529" s="148">
        <v>3.0710000000000002</v>
      </c>
      <c r="I2529" s="3"/>
      <c r="J2529" s="149">
        <f>ROUND(I2529*H2529,2)</f>
        <v>0</v>
      </c>
      <c r="K2529" s="146" t="s">
        <v>179</v>
      </c>
      <c r="L2529" s="34"/>
      <c r="M2529" s="150" t="s">
        <v>1</v>
      </c>
      <c r="N2529" s="151" t="s">
        <v>50</v>
      </c>
      <c r="P2529" s="152">
        <f>O2529*H2529</f>
        <v>0</v>
      </c>
      <c r="Q2529" s="152">
        <v>0</v>
      </c>
      <c r="R2529" s="152">
        <f>Q2529*H2529</f>
        <v>0</v>
      </c>
      <c r="S2529" s="152">
        <v>1.8</v>
      </c>
      <c r="T2529" s="153">
        <f>S2529*H2529</f>
        <v>5.5278</v>
      </c>
      <c r="AR2529" s="154" t="s">
        <v>180</v>
      </c>
      <c r="AT2529" s="154" t="s">
        <v>175</v>
      </c>
      <c r="AU2529" s="154" t="s">
        <v>95</v>
      </c>
      <c r="AY2529" s="20" t="s">
        <v>173</v>
      </c>
      <c r="BE2529" s="155">
        <f>IF(N2529="základní",J2529,0)</f>
        <v>0</v>
      </c>
      <c r="BF2529" s="155">
        <f>IF(N2529="snížená",J2529,0)</f>
        <v>0</v>
      </c>
      <c r="BG2529" s="155">
        <f>IF(N2529="zákl. přenesená",J2529,0)</f>
        <v>0</v>
      </c>
      <c r="BH2529" s="155">
        <f>IF(N2529="sníž. přenesená",J2529,0)</f>
        <v>0</v>
      </c>
      <c r="BI2529" s="155">
        <f>IF(N2529="nulová",J2529,0)</f>
        <v>0</v>
      </c>
      <c r="BJ2529" s="20" t="s">
        <v>93</v>
      </c>
      <c r="BK2529" s="155">
        <f>ROUND(I2529*H2529,2)</f>
        <v>0</v>
      </c>
      <c r="BL2529" s="20" t="s">
        <v>180</v>
      </c>
      <c r="BM2529" s="154" t="s">
        <v>1606</v>
      </c>
    </row>
    <row r="2530" spans="2:65" s="35" customFormat="1">
      <c r="B2530" s="34"/>
      <c r="D2530" s="156" t="s">
        <v>182</v>
      </c>
      <c r="F2530" s="157" t="s">
        <v>1607</v>
      </c>
      <c r="L2530" s="34"/>
      <c r="M2530" s="158"/>
      <c r="T2530" s="62"/>
      <c r="AT2530" s="20" t="s">
        <v>182</v>
      </c>
      <c r="AU2530" s="20" t="s">
        <v>95</v>
      </c>
    </row>
    <row r="2531" spans="2:65" s="160" customFormat="1">
      <c r="B2531" s="159"/>
      <c r="D2531" s="161" t="s">
        <v>184</v>
      </c>
      <c r="E2531" s="162" t="s">
        <v>1</v>
      </c>
      <c r="F2531" s="163" t="s">
        <v>1608</v>
      </c>
      <c r="H2531" s="162" t="s">
        <v>1</v>
      </c>
      <c r="L2531" s="159"/>
      <c r="M2531" s="164"/>
      <c r="T2531" s="165"/>
      <c r="AT2531" s="162" t="s">
        <v>184</v>
      </c>
      <c r="AU2531" s="162" t="s">
        <v>95</v>
      </c>
      <c r="AV2531" s="160" t="s">
        <v>93</v>
      </c>
      <c r="AW2531" s="160" t="s">
        <v>41</v>
      </c>
      <c r="AX2531" s="160" t="s">
        <v>85</v>
      </c>
      <c r="AY2531" s="162" t="s">
        <v>173</v>
      </c>
    </row>
    <row r="2532" spans="2:65" s="160" customFormat="1">
      <c r="B2532" s="159"/>
      <c r="D2532" s="161" t="s">
        <v>184</v>
      </c>
      <c r="E2532" s="162" t="s">
        <v>1</v>
      </c>
      <c r="F2532" s="163" t="s">
        <v>1609</v>
      </c>
      <c r="H2532" s="162" t="s">
        <v>1</v>
      </c>
      <c r="L2532" s="159"/>
      <c r="M2532" s="164"/>
      <c r="T2532" s="165"/>
      <c r="AT2532" s="162" t="s">
        <v>184</v>
      </c>
      <c r="AU2532" s="162" t="s">
        <v>95</v>
      </c>
      <c r="AV2532" s="160" t="s">
        <v>93</v>
      </c>
      <c r="AW2532" s="160" t="s">
        <v>41</v>
      </c>
      <c r="AX2532" s="160" t="s">
        <v>85</v>
      </c>
      <c r="AY2532" s="162" t="s">
        <v>173</v>
      </c>
    </row>
    <row r="2533" spans="2:65" s="167" customFormat="1">
      <c r="B2533" s="166"/>
      <c r="D2533" s="161" t="s">
        <v>184</v>
      </c>
      <c r="E2533" s="168" t="s">
        <v>1</v>
      </c>
      <c r="F2533" s="169" t="s">
        <v>1610</v>
      </c>
      <c r="H2533" s="170">
        <v>0.79500000000000004</v>
      </c>
      <c r="L2533" s="166"/>
      <c r="M2533" s="171"/>
      <c r="T2533" s="172"/>
      <c r="AT2533" s="168" t="s">
        <v>184</v>
      </c>
      <c r="AU2533" s="168" t="s">
        <v>95</v>
      </c>
      <c r="AV2533" s="167" t="s">
        <v>95</v>
      </c>
      <c r="AW2533" s="167" t="s">
        <v>41</v>
      </c>
      <c r="AX2533" s="167" t="s">
        <v>85</v>
      </c>
      <c r="AY2533" s="168" t="s">
        <v>173</v>
      </c>
    </row>
    <row r="2534" spans="2:65" s="160" customFormat="1">
      <c r="B2534" s="159"/>
      <c r="D2534" s="161" t="s">
        <v>184</v>
      </c>
      <c r="E2534" s="162" t="s">
        <v>1</v>
      </c>
      <c r="F2534" s="163" t="s">
        <v>1611</v>
      </c>
      <c r="H2534" s="162" t="s">
        <v>1</v>
      </c>
      <c r="L2534" s="159"/>
      <c r="M2534" s="164"/>
      <c r="T2534" s="165"/>
      <c r="AT2534" s="162" t="s">
        <v>184</v>
      </c>
      <c r="AU2534" s="162" t="s">
        <v>95</v>
      </c>
      <c r="AV2534" s="160" t="s">
        <v>93</v>
      </c>
      <c r="AW2534" s="160" t="s">
        <v>41</v>
      </c>
      <c r="AX2534" s="160" t="s">
        <v>85</v>
      </c>
      <c r="AY2534" s="162" t="s">
        <v>173</v>
      </c>
    </row>
    <row r="2535" spans="2:65" s="167" customFormat="1">
      <c r="B2535" s="166"/>
      <c r="D2535" s="161" t="s">
        <v>184</v>
      </c>
      <c r="E2535" s="168" t="s">
        <v>1</v>
      </c>
      <c r="F2535" s="169" t="s">
        <v>1612</v>
      </c>
      <c r="H2535" s="170">
        <v>0.88700000000000001</v>
      </c>
      <c r="L2535" s="166"/>
      <c r="M2535" s="171"/>
      <c r="T2535" s="172"/>
      <c r="AT2535" s="168" t="s">
        <v>184</v>
      </c>
      <c r="AU2535" s="168" t="s">
        <v>95</v>
      </c>
      <c r="AV2535" s="167" t="s">
        <v>95</v>
      </c>
      <c r="AW2535" s="167" t="s">
        <v>41</v>
      </c>
      <c r="AX2535" s="167" t="s">
        <v>85</v>
      </c>
      <c r="AY2535" s="168" t="s">
        <v>173</v>
      </c>
    </row>
    <row r="2536" spans="2:65" s="160" customFormat="1">
      <c r="B2536" s="159"/>
      <c r="D2536" s="161" t="s">
        <v>184</v>
      </c>
      <c r="E2536" s="162" t="s">
        <v>1</v>
      </c>
      <c r="F2536" s="163" t="s">
        <v>1613</v>
      </c>
      <c r="H2536" s="162" t="s">
        <v>1</v>
      </c>
      <c r="L2536" s="159"/>
      <c r="M2536" s="164"/>
      <c r="T2536" s="165"/>
      <c r="AT2536" s="162" t="s">
        <v>184</v>
      </c>
      <c r="AU2536" s="162" t="s">
        <v>95</v>
      </c>
      <c r="AV2536" s="160" t="s">
        <v>93</v>
      </c>
      <c r="AW2536" s="160" t="s">
        <v>41</v>
      </c>
      <c r="AX2536" s="160" t="s">
        <v>85</v>
      </c>
      <c r="AY2536" s="162" t="s">
        <v>173</v>
      </c>
    </row>
    <row r="2537" spans="2:65" s="167" customFormat="1">
      <c r="B2537" s="166"/>
      <c r="D2537" s="161" t="s">
        <v>184</v>
      </c>
      <c r="E2537" s="168" t="s">
        <v>1</v>
      </c>
      <c r="F2537" s="169" t="s">
        <v>1614</v>
      </c>
      <c r="H2537" s="170">
        <v>0.68899999999999995</v>
      </c>
      <c r="L2537" s="166"/>
      <c r="M2537" s="171"/>
      <c r="T2537" s="172"/>
      <c r="AT2537" s="168" t="s">
        <v>184</v>
      </c>
      <c r="AU2537" s="168" t="s">
        <v>95</v>
      </c>
      <c r="AV2537" s="167" t="s">
        <v>95</v>
      </c>
      <c r="AW2537" s="167" t="s">
        <v>41</v>
      </c>
      <c r="AX2537" s="167" t="s">
        <v>85</v>
      </c>
      <c r="AY2537" s="168" t="s">
        <v>173</v>
      </c>
    </row>
    <row r="2538" spans="2:65" s="181" customFormat="1">
      <c r="B2538" s="180"/>
      <c r="D2538" s="161" t="s">
        <v>184</v>
      </c>
      <c r="E2538" s="182" t="s">
        <v>1</v>
      </c>
      <c r="F2538" s="183" t="s">
        <v>266</v>
      </c>
      <c r="H2538" s="184">
        <v>2.371</v>
      </c>
      <c r="L2538" s="180"/>
      <c r="M2538" s="185"/>
      <c r="T2538" s="186"/>
      <c r="AT2538" s="182" t="s">
        <v>184</v>
      </c>
      <c r="AU2538" s="182" t="s">
        <v>95</v>
      </c>
      <c r="AV2538" s="181" t="s">
        <v>243</v>
      </c>
      <c r="AW2538" s="181" t="s">
        <v>41</v>
      </c>
      <c r="AX2538" s="181" t="s">
        <v>85</v>
      </c>
      <c r="AY2538" s="182" t="s">
        <v>173</v>
      </c>
    </row>
    <row r="2539" spans="2:65" s="160" customFormat="1" ht="22.5">
      <c r="B2539" s="159"/>
      <c r="D2539" s="161" t="s">
        <v>184</v>
      </c>
      <c r="E2539" s="162" t="s">
        <v>1</v>
      </c>
      <c r="F2539" s="163" t="s">
        <v>1615</v>
      </c>
      <c r="H2539" s="162" t="s">
        <v>1</v>
      </c>
      <c r="L2539" s="159"/>
      <c r="M2539" s="164"/>
      <c r="T2539" s="165"/>
      <c r="AT2539" s="162" t="s">
        <v>184</v>
      </c>
      <c r="AU2539" s="162" t="s">
        <v>95</v>
      </c>
      <c r="AV2539" s="160" t="s">
        <v>93</v>
      </c>
      <c r="AW2539" s="160" t="s">
        <v>41</v>
      </c>
      <c r="AX2539" s="160" t="s">
        <v>85</v>
      </c>
      <c r="AY2539" s="162" t="s">
        <v>173</v>
      </c>
    </row>
    <row r="2540" spans="2:65" s="167" customFormat="1">
      <c r="B2540" s="166"/>
      <c r="D2540" s="161" t="s">
        <v>184</v>
      </c>
      <c r="E2540" s="168" t="s">
        <v>1</v>
      </c>
      <c r="F2540" s="169" t="s">
        <v>1616</v>
      </c>
      <c r="H2540" s="170">
        <v>0.7</v>
      </c>
      <c r="L2540" s="166"/>
      <c r="M2540" s="171"/>
      <c r="T2540" s="172"/>
      <c r="AT2540" s="168" t="s">
        <v>184</v>
      </c>
      <c r="AU2540" s="168" t="s">
        <v>95</v>
      </c>
      <c r="AV2540" s="167" t="s">
        <v>95</v>
      </c>
      <c r="AW2540" s="167" t="s">
        <v>41</v>
      </c>
      <c r="AX2540" s="167" t="s">
        <v>85</v>
      </c>
      <c r="AY2540" s="168" t="s">
        <v>173</v>
      </c>
    </row>
    <row r="2541" spans="2:65" s="181" customFormat="1">
      <c r="B2541" s="180"/>
      <c r="D2541" s="161" t="s">
        <v>184</v>
      </c>
      <c r="E2541" s="182" t="s">
        <v>1</v>
      </c>
      <c r="F2541" s="183" t="s">
        <v>266</v>
      </c>
      <c r="H2541" s="184">
        <v>0.7</v>
      </c>
      <c r="L2541" s="180"/>
      <c r="M2541" s="185"/>
      <c r="T2541" s="186"/>
      <c r="AT2541" s="182" t="s">
        <v>184</v>
      </c>
      <c r="AU2541" s="182" t="s">
        <v>95</v>
      </c>
      <c r="AV2541" s="181" t="s">
        <v>243</v>
      </c>
      <c r="AW2541" s="181" t="s">
        <v>41</v>
      </c>
      <c r="AX2541" s="181" t="s">
        <v>85</v>
      </c>
      <c r="AY2541" s="182" t="s">
        <v>173</v>
      </c>
    </row>
    <row r="2542" spans="2:65" s="174" customFormat="1">
      <c r="B2542" s="173"/>
      <c r="D2542" s="161" t="s">
        <v>184</v>
      </c>
      <c r="E2542" s="175" t="s">
        <v>1</v>
      </c>
      <c r="F2542" s="176" t="s">
        <v>232</v>
      </c>
      <c r="H2542" s="177">
        <v>3.0710000000000002</v>
      </c>
      <c r="L2542" s="173"/>
      <c r="M2542" s="178"/>
      <c r="T2542" s="179"/>
      <c r="AT2542" s="175" t="s">
        <v>184</v>
      </c>
      <c r="AU2542" s="175" t="s">
        <v>95</v>
      </c>
      <c r="AV2542" s="174" t="s">
        <v>180</v>
      </c>
      <c r="AW2542" s="174" t="s">
        <v>41</v>
      </c>
      <c r="AX2542" s="174" t="s">
        <v>93</v>
      </c>
      <c r="AY2542" s="175" t="s">
        <v>173</v>
      </c>
    </row>
    <row r="2543" spans="2:65" s="35" customFormat="1" ht="49.15" customHeight="1">
      <c r="B2543" s="34"/>
      <c r="C2543" s="144" t="s">
        <v>1617</v>
      </c>
      <c r="D2543" s="144" t="s">
        <v>175</v>
      </c>
      <c r="E2543" s="145" t="s">
        <v>1618</v>
      </c>
      <c r="F2543" s="146" t="s">
        <v>1619</v>
      </c>
      <c r="G2543" s="147" t="s">
        <v>178</v>
      </c>
      <c r="H2543" s="148">
        <v>26.998000000000001</v>
      </c>
      <c r="I2543" s="3"/>
      <c r="J2543" s="149">
        <f>ROUND(I2543*H2543,2)</f>
        <v>0</v>
      </c>
      <c r="K2543" s="146" t="s">
        <v>179</v>
      </c>
      <c r="L2543" s="34"/>
      <c r="M2543" s="150" t="s">
        <v>1</v>
      </c>
      <c r="N2543" s="151" t="s">
        <v>50</v>
      </c>
      <c r="P2543" s="152">
        <f>O2543*H2543</f>
        <v>0</v>
      </c>
      <c r="Q2543" s="152">
        <v>0</v>
      </c>
      <c r="R2543" s="152">
        <f>Q2543*H2543</f>
        <v>0</v>
      </c>
      <c r="S2543" s="152">
        <v>1.8</v>
      </c>
      <c r="T2543" s="153">
        <f>S2543*H2543</f>
        <v>48.596400000000003</v>
      </c>
      <c r="AR2543" s="154" t="s">
        <v>180</v>
      </c>
      <c r="AT2543" s="154" t="s">
        <v>175</v>
      </c>
      <c r="AU2543" s="154" t="s">
        <v>95</v>
      </c>
      <c r="AY2543" s="20" t="s">
        <v>173</v>
      </c>
      <c r="BE2543" s="155">
        <f>IF(N2543="základní",J2543,0)</f>
        <v>0</v>
      </c>
      <c r="BF2543" s="155">
        <f>IF(N2543="snížená",J2543,0)</f>
        <v>0</v>
      </c>
      <c r="BG2543" s="155">
        <f>IF(N2543="zákl. přenesená",J2543,0)</f>
        <v>0</v>
      </c>
      <c r="BH2543" s="155">
        <f>IF(N2543="sníž. přenesená",J2543,0)</f>
        <v>0</v>
      </c>
      <c r="BI2543" s="155">
        <f>IF(N2543="nulová",J2543,0)</f>
        <v>0</v>
      </c>
      <c r="BJ2543" s="20" t="s">
        <v>93</v>
      </c>
      <c r="BK2543" s="155">
        <f>ROUND(I2543*H2543,2)</f>
        <v>0</v>
      </c>
      <c r="BL2543" s="20" t="s">
        <v>180</v>
      </c>
      <c r="BM2543" s="154" t="s">
        <v>1620</v>
      </c>
    </row>
    <row r="2544" spans="2:65" s="35" customFormat="1">
      <c r="B2544" s="34"/>
      <c r="D2544" s="156" t="s">
        <v>182</v>
      </c>
      <c r="F2544" s="157" t="s">
        <v>1621</v>
      </c>
      <c r="L2544" s="34"/>
      <c r="M2544" s="158"/>
      <c r="T2544" s="62"/>
      <c r="AT2544" s="20" t="s">
        <v>182</v>
      </c>
      <c r="AU2544" s="20" t="s">
        <v>95</v>
      </c>
    </row>
    <row r="2545" spans="2:51" s="160" customFormat="1">
      <c r="B2545" s="159"/>
      <c r="D2545" s="161" t="s">
        <v>184</v>
      </c>
      <c r="E2545" s="162" t="s">
        <v>1</v>
      </c>
      <c r="F2545" s="163" t="s">
        <v>1608</v>
      </c>
      <c r="H2545" s="162" t="s">
        <v>1</v>
      </c>
      <c r="L2545" s="159"/>
      <c r="M2545" s="164"/>
      <c r="T2545" s="165"/>
      <c r="AT2545" s="162" t="s">
        <v>184</v>
      </c>
      <c r="AU2545" s="162" t="s">
        <v>95</v>
      </c>
      <c r="AV2545" s="160" t="s">
        <v>93</v>
      </c>
      <c r="AW2545" s="160" t="s">
        <v>41</v>
      </c>
      <c r="AX2545" s="160" t="s">
        <v>85</v>
      </c>
      <c r="AY2545" s="162" t="s">
        <v>173</v>
      </c>
    </row>
    <row r="2546" spans="2:51" s="160" customFormat="1">
      <c r="B2546" s="159"/>
      <c r="D2546" s="161" t="s">
        <v>184</v>
      </c>
      <c r="E2546" s="162" t="s">
        <v>1</v>
      </c>
      <c r="F2546" s="163" t="s">
        <v>1622</v>
      </c>
      <c r="H2546" s="162" t="s">
        <v>1</v>
      </c>
      <c r="L2546" s="159"/>
      <c r="M2546" s="164"/>
      <c r="T2546" s="165"/>
      <c r="AT2546" s="162" t="s">
        <v>184</v>
      </c>
      <c r="AU2546" s="162" t="s">
        <v>95</v>
      </c>
      <c r="AV2546" s="160" t="s">
        <v>93</v>
      </c>
      <c r="AW2546" s="160" t="s">
        <v>41</v>
      </c>
      <c r="AX2546" s="160" t="s">
        <v>85</v>
      </c>
      <c r="AY2546" s="162" t="s">
        <v>173</v>
      </c>
    </row>
    <row r="2547" spans="2:51" s="167" customFormat="1">
      <c r="B2547" s="166"/>
      <c r="D2547" s="161" t="s">
        <v>184</v>
      </c>
      <c r="E2547" s="168" t="s">
        <v>1</v>
      </c>
      <c r="F2547" s="169" t="s">
        <v>1623</v>
      </c>
      <c r="H2547" s="170">
        <v>2.4710000000000001</v>
      </c>
      <c r="L2547" s="166"/>
      <c r="M2547" s="171"/>
      <c r="T2547" s="172"/>
      <c r="AT2547" s="168" t="s">
        <v>184</v>
      </c>
      <c r="AU2547" s="168" t="s">
        <v>95</v>
      </c>
      <c r="AV2547" s="167" t="s">
        <v>95</v>
      </c>
      <c r="AW2547" s="167" t="s">
        <v>41</v>
      </c>
      <c r="AX2547" s="167" t="s">
        <v>85</v>
      </c>
      <c r="AY2547" s="168" t="s">
        <v>173</v>
      </c>
    </row>
    <row r="2548" spans="2:51" s="160" customFormat="1">
      <c r="B2548" s="159"/>
      <c r="D2548" s="161" t="s">
        <v>184</v>
      </c>
      <c r="E2548" s="162" t="s">
        <v>1</v>
      </c>
      <c r="F2548" s="163" t="s">
        <v>1624</v>
      </c>
      <c r="H2548" s="162" t="s">
        <v>1</v>
      </c>
      <c r="L2548" s="159"/>
      <c r="M2548" s="164"/>
      <c r="T2548" s="165"/>
      <c r="AT2548" s="162" t="s">
        <v>184</v>
      </c>
      <c r="AU2548" s="162" t="s">
        <v>95</v>
      </c>
      <c r="AV2548" s="160" t="s">
        <v>93</v>
      </c>
      <c r="AW2548" s="160" t="s">
        <v>41</v>
      </c>
      <c r="AX2548" s="160" t="s">
        <v>85</v>
      </c>
      <c r="AY2548" s="162" t="s">
        <v>173</v>
      </c>
    </row>
    <row r="2549" spans="2:51" s="167" customFormat="1">
      <c r="B2549" s="166"/>
      <c r="D2549" s="161" t="s">
        <v>184</v>
      </c>
      <c r="E2549" s="168" t="s">
        <v>1</v>
      </c>
      <c r="F2549" s="169" t="s">
        <v>1625</v>
      </c>
      <c r="H2549" s="170">
        <v>4.4939999999999998</v>
      </c>
      <c r="L2549" s="166"/>
      <c r="M2549" s="171"/>
      <c r="T2549" s="172"/>
      <c r="AT2549" s="168" t="s">
        <v>184</v>
      </c>
      <c r="AU2549" s="168" t="s">
        <v>95</v>
      </c>
      <c r="AV2549" s="167" t="s">
        <v>95</v>
      </c>
      <c r="AW2549" s="167" t="s">
        <v>41</v>
      </c>
      <c r="AX2549" s="167" t="s">
        <v>85</v>
      </c>
      <c r="AY2549" s="168" t="s">
        <v>173</v>
      </c>
    </row>
    <row r="2550" spans="2:51" s="160" customFormat="1">
      <c r="B2550" s="159"/>
      <c r="D2550" s="161" t="s">
        <v>184</v>
      </c>
      <c r="E2550" s="162" t="s">
        <v>1</v>
      </c>
      <c r="F2550" s="163" t="s">
        <v>1626</v>
      </c>
      <c r="H2550" s="162" t="s">
        <v>1</v>
      </c>
      <c r="L2550" s="159"/>
      <c r="M2550" s="164"/>
      <c r="T2550" s="165"/>
      <c r="AT2550" s="162" t="s">
        <v>184</v>
      </c>
      <c r="AU2550" s="162" t="s">
        <v>95</v>
      </c>
      <c r="AV2550" s="160" t="s">
        <v>93</v>
      </c>
      <c r="AW2550" s="160" t="s">
        <v>41</v>
      </c>
      <c r="AX2550" s="160" t="s">
        <v>85</v>
      </c>
      <c r="AY2550" s="162" t="s">
        <v>173</v>
      </c>
    </row>
    <row r="2551" spans="2:51" s="167" customFormat="1">
      <c r="B2551" s="166"/>
      <c r="D2551" s="161" t="s">
        <v>184</v>
      </c>
      <c r="E2551" s="168" t="s">
        <v>1</v>
      </c>
      <c r="F2551" s="169" t="s">
        <v>1627</v>
      </c>
      <c r="H2551" s="170">
        <v>2.294</v>
      </c>
      <c r="L2551" s="166"/>
      <c r="M2551" s="171"/>
      <c r="T2551" s="172"/>
      <c r="AT2551" s="168" t="s">
        <v>184</v>
      </c>
      <c r="AU2551" s="168" t="s">
        <v>95</v>
      </c>
      <c r="AV2551" s="167" t="s">
        <v>95</v>
      </c>
      <c r="AW2551" s="167" t="s">
        <v>41</v>
      </c>
      <c r="AX2551" s="167" t="s">
        <v>85</v>
      </c>
      <c r="AY2551" s="168" t="s">
        <v>173</v>
      </c>
    </row>
    <row r="2552" spans="2:51" s="181" customFormat="1">
      <c r="B2552" s="180"/>
      <c r="D2552" s="161" t="s">
        <v>184</v>
      </c>
      <c r="E2552" s="182" t="s">
        <v>1</v>
      </c>
      <c r="F2552" s="183" t="s">
        <v>266</v>
      </c>
      <c r="H2552" s="184">
        <v>9.2590000000000003</v>
      </c>
      <c r="L2552" s="180"/>
      <c r="M2552" s="185"/>
      <c r="T2552" s="186"/>
      <c r="AT2552" s="182" t="s">
        <v>184</v>
      </c>
      <c r="AU2552" s="182" t="s">
        <v>95</v>
      </c>
      <c r="AV2552" s="181" t="s">
        <v>243</v>
      </c>
      <c r="AW2552" s="181" t="s">
        <v>41</v>
      </c>
      <c r="AX2552" s="181" t="s">
        <v>85</v>
      </c>
      <c r="AY2552" s="182" t="s">
        <v>173</v>
      </c>
    </row>
    <row r="2553" spans="2:51" s="160" customFormat="1">
      <c r="B2553" s="159"/>
      <c r="D2553" s="161" t="s">
        <v>184</v>
      </c>
      <c r="E2553" s="162" t="s">
        <v>1</v>
      </c>
      <c r="F2553" s="163" t="s">
        <v>1628</v>
      </c>
      <c r="H2553" s="162" t="s">
        <v>1</v>
      </c>
      <c r="L2553" s="159"/>
      <c r="M2553" s="164"/>
      <c r="T2553" s="165"/>
      <c r="AT2553" s="162" t="s">
        <v>184</v>
      </c>
      <c r="AU2553" s="162" t="s">
        <v>95</v>
      </c>
      <c r="AV2553" s="160" t="s">
        <v>93</v>
      </c>
      <c r="AW2553" s="160" t="s">
        <v>41</v>
      </c>
      <c r="AX2553" s="160" t="s">
        <v>85</v>
      </c>
      <c r="AY2553" s="162" t="s">
        <v>173</v>
      </c>
    </row>
    <row r="2554" spans="2:51" s="160" customFormat="1">
      <c r="B2554" s="159"/>
      <c r="D2554" s="161" t="s">
        <v>184</v>
      </c>
      <c r="E2554" s="162" t="s">
        <v>1</v>
      </c>
      <c r="F2554" s="163" t="s">
        <v>1629</v>
      </c>
      <c r="H2554" s="162" t="s">
        <v>1</v>
      </c>
      <c r="L2554" s="159"/>
      <c r="M2554" s="164"/>
      <c r="T2554" s="165"/>
      <c r="AT2554" s="162" t="s">
        <v>184</v>
      </c>
      <c r="AU2554" s="162" t="s">
        <v>95</v>
      </c>
      <c r="AV2554" s="160" t="s">
        <v>93</v>
      </c>
      <c r="AW2554" s="160" t="s">
        <v>41</v>
      </c>
      <c r="AX2554" s="160" t="s">
        <v>85</v>
      </c>
      <c r="AY2554" s="162" t="s">
        <v>173</v>
      </c>
    </row>
    <row r="2555" spans="2:51" s="167" customFormat="1">
      <c r="B2555" s="166"/>
      <c r="D2555" s="161" t="s">
        <v>184</v>
      </c>
      <c r="E2555" s="168" t="s">
        <v>1</v>
      </c>
      <c r="F2555" s="169" t="s">
        <v>1630</v>
      </c>
      <c r="H2555" s="170">
        <v>1.141</v>
      </c>
      <c r="L2555" s="166"/>
      <c r="M2555" s="171"/>
      <c r="T2555" s="172"/>
      <c r="AT2555" s="168" t="s">
        <v>184</v>
      </c>
      <c r="AU2555" s="168" t="s">
        <v>95</v>
      </c>
      <c r="AV2555" s="167" t="s">
        <v>95</v>
      </c>
      <c r="AW2555" s="167" t="s">
        <v>41</v>
      </c>
      <c r="AX2555" s="167" t="s">
        <v>85</v>
      </c>
      <c r="AY2555" s="168" t="s">
        <v>173</v>
      </c>
    </row>
    <row r="2556" spans="2:51" s="181" customFormat="1">
      <c r="B2556" s="180"/>
      <c r="D2556" s="161" t="s">
        <v>184</v>
      </c>
      <c r="E2556" s="182" t="s">
        <v>1</v>
      </c>
      <c r="F2556" s="183" t="s">
        <v>266</v>
      </c>
      <c r="H2556" s="184">
        <v>1.141</v>
      </c>
      <c r="L2556" s="180"/>
      <c r="M2556" s="185"/>
      <c r="T2556" s="186"/>
      <c r="AT2556" s="182" t="s">
        <v>184</v>
      </c>
      <c r="AU2556" s="182" t="s">
        <v>95</v>
      </c>
      <c r="AV2556" s="181" t="s">
        <v>243</v>
      </c>
      <c r="AW2556" s="181" t="s">
        <v>41</v>
      </c>
      <c r="AX2556" s="181" t="s">
        <v>85</v>
      </c>
      <c r="AY2556" s="182" t="s">
        <v>173</v>
      </c>
    </row>
    <row r="2557" spans="2:51" s="181" customFormat="1">
      <c r="B2557" s="180"/>
      <c r="D2557" s="161" t="s">
        <v>184</v>
      </c>
      <c r="E2557" s="182" t="s">
        <v>1</v>
      </c>
      <c r="F2557" s="183" t="s">
        <v>266</v>
      </c>
      <c r="H2557" s="184">
        <v>0</v>
      </c>
      <c r="L2557" s="180"/>
      <c r="M2557" s="185"/>
      <c r="T2557" s="186"/>
      <c r="AT2557" s="182" t="s">
        <v>184</v>
      </c>
      <c r="AU2557" s="182" t="s">
        <v>95</v>
      </c>
      <c r="AV2557" s="181" t="s">
        <v>243</v>
      </c>
      <c r="AW2557" s="181" t="s">
        <v>41</v>
      </c>
      <c r="AX2557" s="181" t="s">
        <v>85</v>
      </c>
      <c r="AY2557" s="182" t="s">
        <v>173</v>
      </c>
    </row>
    <row r="2558" spans="2:51" s="160" customFormat="1">
      <c r="B2558" s="159"/>
      <c r="D2558" s="161" t="s">
        <v>184</v>
      </c>
      <c r="E2558" s="162" t="s">
        <v>1</v>
      </c>
      <c r="F2558" s="163" t="s">
        <v>1631</v>
      </c>
      <c r="H2558" s="162" t="s">
        <v>1</v>
      </c>
      <c r="L2558" s="159"/>
      <c r="M2558" s="164"/>
      <c r="T2558" s="165"/>
      <c r="AT2558" s="162" t="s">
        <v>184</v>
      </c>
      <c r="AU2558" s="162" t="s">
        <v>95</v>
      </c>
      <c r="AV2558" s="160" t="s">
        <v>93</v>
      </c>
      <c r="AW2558" s="160" t="s">
        <v>41</v>
      </c>
      <c r="AX2558" s="160" t="s">
        <v>85</v>
      </c>
      <c r="AY2558" s="162" t="s">
        <v>173</v>
      </c>
    </row>
    <row r="2559" spans="2:51" s="160" customFormat="1">
      <c r="B2559" s="159"/>
      <c r="D2559" s="161" t="s">
        <v>184</v>
      </c>
      <c r="E2559" s="162" t="s">
        <v>1</v>
      </c>
      <c r="F2559" s="163" t="s">
        <v>1632</v>
      </c>
      <c r="H2559" s="162" t="s">
        <v>1</v>
      </c>
      <c r="L2559" s="159"/>
      <c r="M2559" s="164"/>
      <c r="T2559" s="165"/>
      <c r="AT2559" s="162" t="s">
        <v>184</v>
      </c>
      <c r="AU2559" s="162" t="s">
        <v>95</v>
      </c>
      <c r="AV2559" s="160" t="s">
        <v>93</v>
      </c>
      <c r="AW2559" s="160" t="s">
        <v>41</v>
      </c>
      <c r="AX2559" s="160" t="s">
        <v>85</v>
      </c>
      <c r="AY2559" s="162" t="s">
        <v>173</v>
      </c>
    </row>
    <row r="2560" spans="2:51" s="167" customFormat="1">
      <c r="B2560" s="166"/>
      <c r="D2560" s="161" t="s">
        <v>184</v>
      </c>
      <c r="E2560" s="168" t="s">
        <v>1</v>
      </c>
      <c r="F2560" s="169" t="s">
        <v>1633</v>
      </c>
      <c r="H2560" s="170">
        <v>4.1440000000000001</v>
      </c>
      <c r="L2560" s="166"/>
      <c r="M2560" s="171"/>
      <c r="T2560" s="172"/>
      <c r="AT2560" s="168" t="s">
        <v>184</v>
      </c>
      <c r="AU2560" s="168" t="s">
        <v>95</v>
      </c>
      <c r="AV2560" s="167" t="s">
        <v>95</v>
      </c>
      <c r="AW2560" s="167" t="s">
        <v>41</v>
      </c>
      <c r="AX2560" s="167" t="s">
        <v>85</v>
      </c>
      <c r="AY2560" s="168" t="s">
        <v>173</v>
      </c>
    </row>
    <row r="2561" spans="2:51" s="160" customFormat="1">
      <c r="B2561" s="159"/>
      <c r="D2561" s="161" t="s">
        <v>184</v>
      </c>
      <c r="E2561" s="162" t="s">
        <v>1</v>
      </c>
      <c r="F2561" s="163" t="s">
        <v>1634</v>
      </c>
      <c r="H2561" s="162" t="s">
        <v>1</v>
      </c>
      <c r="L2561" s="159"/>
      <c r="M2561" s="164"/>
      <c r="T2561" s="165"/>
      <c r="AT2561" s="162" t="s">
        <v>184</v>
      </c>
      <c r="AU2561" s="162" t="s">
        <v>95</v>
      </c>
      <c r="AV2561" s="160" t="s">
        <v>93</v>
      </c>
      <c r="AW2561" s="160" t="s">
        <v>41</v>
      </c>
      <c r="AX2561" s="160" t="s">
        <v>85</v>
      </c>
      <c r="AY2561" s="162" t="s">
        <v>173</v>
      </c>
    </row>
    <row r="2562" spans="2:51" s="167" customFormat="1">
      <c r="B2562" s="166"/>
      <c r="D2562" s="161" t="s">
        <v>184</v>
      </c>
      <c r="E2562" s="168" t="s">
        <v>1</v>
      </c>
      <c r="F2562" s="169" t="s">
        <v>1635</v>
      </c>
      <c r="H2562" s="170">
        <v>2.734</v>
      </c>
      <c r="L2562" s="166"/>
      <c r="M2562" s="171"/>
      <c r="T2562" s="172"/>
      <c r="AT2562" s="168" t="s">
        <v>184</v>
      </c>
      <c r="AU2562" s="168" t="s">
        <v>95</v>
      </c>
      <c r="AV2562" s="167" t="s">
        <v>95</v>
      </c>
      <c r="AW2562" s="167" t="s">
        <v>41</v>
      </c>
      <c r="AX2562" s="167" t="s">
        <v>85</v>
      </c>
      <c r="AY2562" s="168" t="s">
        <v>173</v>
      </c>
    </row>
    <row r="2563" spans="2:51" s="160" customFormat="1">
      <c r="B2563" s="159"/>
      <c r="D2563" s="161" t="s">
        <v>184</v>
      </c>
      <c r="E2563" s="162" t="s">
        <v>1</v>
      </c>
      <c r="F2563" s="163" t="s">
        <v>1636</v>
      </c>
      <c r="H2563" s="162" t="s">
        <v>1</v>
      </c>
      <c r="L2563" s="159"/>
      <c r="M2563" s="164"/>
      <c r="T2563" s="165"/>
      <c r="AT2563" s="162" t="s">
        <v>184</v>
      </c>
      <c r="AU2563" s="162" t="s">
        <v>95</v>
      </c>
      <c r="AV2563" s="160" t="s">
        <v>93</v>
      </c>
      <c r="AW2563" s="160" t="s">
        <v>41</v>
      </c>
      <c r="AX2563" s="160" t="s">
        <v>85</v>
      </c>
      <c r="AY2563" s="162" t="s">
        <v>173</v>
      </c>
    </row>
    <row r="2564" spans="2:51" s="167" customFormat="1">
      <c r="B2564" s="166"/>
      <c r="D2564" s="161" t="s">
        <v>184</v>
      </c>
      <c r="E2564" s="168" t="s">
        <v>1</v>
      </c>
      <c r="F2564" s="169" t="s">
        <v>1637</v>
      </c>
      <c r="H2564" s="170">
        <v>1.427</v>
      </c>
      <c r="L2564" s="166"/>
      <c r="M2564" s="171"/>
      <c r="T2564" s="172"/>
      <c r="AT2564" s="168" t="s">
        <v>184</v>
      </c>
      <c r="AU2564" s="168" t="s">
        <v>95</v>
      </c>
      <c r="AV2564" s="167" t="s">
        <v>95</v>
      </c>
      <c r="AW2564" s="167" t="s">
        <v>41</v>
      </c>
      <c r="AX2564" s="167" t="s">
        <v>85</v>
      </c>
      <c r="AY2564" s="168" t="s">
        <v>173</v>
      </c>
    </row>
    <row r="2565" spans="2:51" s="181" customFormat="1">
      <c r="B2565" s="180"/>
      <c r="D2565" s="161" t="s">
        <v>184</v>
      </c>
      <c r="E2565" s="182" t="s">
        <v>1</v>
      </c>
      <c r="F2565" s="183" t="s">
        <v>266</v>
      </c>
      <c r="H2565" s="184">
        <v>8.3049999999999997</v>
      </c>
      <c r="L2565" s="180"/>
      <c r="M2565" s="185"/>
      <c r="T2565" s="186"/>
      <c r="AT2565" s="182" t="s">
        <v>184</v>
      </c>
      <c r="AU2565" s="182" t="s">
        <v>95</v>
      </c>
      <c r="AV2565" s="181" t="s">
        <v>243</v>
      </c>
      <c r="AW2565" s="181" t="s">
        <v>41</v>
      </c>
      <c r="AX2565" s="181" t="s">
        <v>85</v>
      </c>
      <c r="AY2565" s="182" t="s">
        <v>173</v>
      </c>
    </row>
    <row r="2566" spans="2:51" s="160" customFormat="1">
      <c r="B2566" s="159"/>
      <c r="D2566" s="161" t="s">
        <v>184</v>
      </c>
      <c r="E2566" s="162" t="s">
        <v>1</v>
      </c>
      <c r="F2566" s="163" t="s">
        <v>1638</v>
      </c>
      <c r="H2566" s="162" t="s">
        <v>1</v>
      </c>
      <c r="L2566" s="159"/>
      <c r="M2566" s="164"/>
      <c r="T2566" s="165"/>
      <c r="AT2566" s="162" t="s">
        <v>184</v>
      </c>
      <c r="AU2566" s="162" t="s">
        <v>95</v>
      </c>
      <c r="AV2566" s="160" t="s">
        <v>93</v>
      </c>
      <c r="AW2566" s="160" t="s">
        <v>41</v>
      </c>
      <c r="AX2566" s="160" t="s">
        <v>85</v>
      </c>
      <c r="AY2566" s="162" t="s">
        <v>173</v>
      </c>
    </row>
    <row r="2567" spans="2:51" s="160" customFormat="1">
      <c r="B2567" s="159"/>
      <c r="D2567" s="161" t="s">
        <v>184</v>
      </c>
      <c r="E2567" s="162" t="s">
        <v>1</v>
      </c>
      <c r="F2567" s="163" t="s">
        <v>1639</v>
      </c>
      <c r="H2567" s="162" t="s">
        <v>1</v>
      </c>
      <c r="L2567" s="159"/>
      <c r="M2567" s="164"/>
      <c r="T2567" s="165"/>
      <c r="AT2567" s="162" t="s">
        <v>184</v>
      </c>
      <c r="AU2567" s="162" t="s">
        <v>95</v>
      </c>
      <c r="AV2567" s="160" t="s">
        <v>93</v>
      </c>
      <c r="AW2567" s="160" t="s">
        <v>41</v>
      </c>
      <c r="AX2567" s="160" t="s">
        <v>85</v>
      </c>
      <c r="AY2567" s="162" t="s">
        <v>173</v>
      </c>
    </row>
    <row r="2568" spans="2:51" s="167" customFormat="1">
      <c r="B2568" s="166"/>
      <c r="D2568" s="161" t="s">
        <v>184</v>
      </c>
      <c r="E2568" s="168" t="s">
        <v>1</v>
      </c>
      <c r="F2568" s="169" t="s">
        <v>1640</v>
      </c>
      <c r="H2568" s="170">
        <v>1.476</v>
      </c>
      <c r="L2568" s="166"/>
      <c r="M2568" s="171"/>
      <c r="T2568" s="172"/>
      <c r="AT2568" s="168" t="s">
        <v>184</v>
      </c>
      <c r="AU2568" s="168" t="s">
        <v>95</v>
      </c>
      <c r="AV2568" s="167" t="s">
        <v>95</v>
      </c>
      <c r="AW2568" s="167" t="s">
        <v>41</v>
      </c>
      <c r="AX2568" s="167" t="s">
        <v>85</v>
      </c>
      <c r="AY2568" s="168" t="s">
        <v>173</v>
      </c>
    </row>
    <row r="2569" spans="2:51" s="181" customFormat="1">
      <c r="B2569" s="180"/>
      <c r="D2569" s="161" t="s">
        <v>184</v>
      </c>
      <c r="E2569" s="182" t="s">
        <v>1</v>
      </c>
      <c r="F2569" s="183" t="s">
        <v>266</v>
      </c>
      <c r="H2569" s="184">
        <v>1.476</v>
      </c>
      <c r="L2569" s="180"/>
      <c r="M2569" s="185"/>
      <c r="T2569" s="186"/>
      <c r="AT2569" s="182" t="s">
        <v>184</v>
      </c>
      <c r="AU2569" s="182" t="s">
        <v>95</v>
      </c>
      <c r="AV2569" s="181" t="s">
        <v>243</v>
      </c>
      <c r="AW2569" s="181" t="s">
        <v>41</v>
      </c>
      <c r="AX2569" s="181" t="s">
        <v>85</v>
      </c>
      <c r="AY2569" s="182" t="s">
        <v>173</v>
      </c>
    </row>
    <row r="2570" spans="2:51" s="160" customFormat="1">
      <c r="B2570" s="159"/>
      <c r="D2570" s="161" t="s">
        <v>184</v>
      </c>
      <c r="E2570" s="162" t="s">
        <v>1</v>
      </c>
      <c r="F2570" s="163" t="s">
        <v>1641</v>
      </c>
      <c r="H2570" s="162" t="s">
        <v>1</v>
      </c>
      <c r="L2570" s="159"/>
      <c r="M2570" s="164"/>
      <c r="T2570" s="165"/>
      <c r="AT2570" s="162" t="s">
        <v>184</v>
      </c>
      <c r="AU2570" s="162" t="s">
        <v>95</v>
      </c>
      <c r="AV2570" s="160" t="s">
        <v>93</v>
      </c>
      <c r="AW2570" s="160" t="s">
        <v>41</v>
      </c>
      <c r="AX2570" s="160" t="s">
        <v>85</v>
      </c>
      <c r="AY2570" s="162" t="s">
        <v>173</v>
      </c>
    </row>
    <row r="2571" spans="2:51" s="160" customFormat="1">
      <c r="B2571" s="159"/>
      <c r="D2571" s="161" t="s">
        <v>184</v>
      </c>
      <c r="E2571" s="162" t="s">
        <v>1</v>
      </c>
      <c r="F2571" s="163" t="s">
        <v>1642</v>
      </c>
      <c r="H2571" s="162" t="s">
        <v>1</v>
      </c>
      <c r="L2571" s="159"/>
      <c r="M2571" s="164"/>
      <c r="T2571" s="165"/>
      <c r="AT2571" s="162" t="s">
        <v>184</v>
      </c>
      <c r="AU2571" s="162" t="s">
        <v>95</v>
      </c>
      <c r="AV2571" s="160" t="s">
        <v>93</v>
      </c>
      <c r="AW2571" s="160" t="s">
        <v>41</v>
      </c>
      <c r="AX2571" s="160" t="s">
        <v>85</v>
      </c>
      <c r="AY2571" s="162" t="s">
        <v>173</v>
      </c>
    </row>
    <row r="2572" spans="2:51" s="167" customFormat="1">
      <c r="B2572" s="166"/>
      <c r="D2572" s="161" t="s">
        <v>184</v>
      </c>
      <c r="E2572" s="168" t="s">
        <v>1</v>
      </c>
      <c r="F2572" s="169" t="s">
        <v>1643</v>
      </c>
      <c r="H2572" s="170">
        <v>1.0920000000000001</v>
      </c>
      <c r="L2572" s="166"/>
      <c r="M2572" s="171"/>
      <c r="T2572" s="172"/>
      <c r="AT2572" s="168" t="s">
        <v>184</v>
      </c>
      <c r="AU2572" s="168" t="s">
        <v>95</v>
      </c>
      <c r="AV2572" s="167" t="s">
        <v>95</v>
      </c>
      <c r="AW2572" s="167" t="s">
        <v>41</v>
      </c>
      <c r="AX2572" s="167" t="s">
        <v>85</v>
      </c>
      <c r="AY2572" s="168" t="s">
        <v>173</v>
      </c>
    </row>
    <row r="2573" spans="2:51" s="181" customFormat="1">
      <c r="B2573" s="180"/>
      <c r="D2573" s="161" t="s">
        <v>184</v>
      </c>
      <c r="E2573" s="182" t="s">
        <v>1</v>
      </c>
      <c r="F2573" s="183" t="s">
        <v>266</v>
      </c>
      <c r="H2573" s="184">
        <v>1.0920000000000001</v>
      </c>
      <c r="L2573" s="180"/>
      <c r="M2573" s="185"/>
      <c r="T2573" s="186"/>
      <c r="AT2573" s="182" t="s">
        <v>184</v>
      </c>
      <c r="AU2573" s="182" t="s">
        <v>95</v>
      </c>
      <c r="AV2573" s="181" t="s">
        <v>243</v>
      </c>
      <c r="AW2573" s="181" t="s">
        <v>41</v>
      </c>
      <c r="AX2573" s="181" t="s">
        <v>85</v>
      </c>
      <c r="AY2573" s="182" t="s">
        <v>173</v>
      </c>
    </row>
    <row r="2574" spans="2:51" s="160" customFormat="1">
      <c r="B2574" s="159"/>
      <c r="D2574" s="161" t="s">
        <v>184</v>
      </c>
      <c r="E2574" s="162" t="s">
        <v>1</v>
      </c>
      <c r="F2574" s="163" t="s">
        <v>1644</v>
      </c>
      <c r="H2574" s="162" t="s">
        <v>1</v>
      </c>
      <c r="L2574" s="159"/>
      <c r="M2574" s="164"/>
      <c r="T2574" s="165"/>
      <c r="AT2574" s="162" t="s">
        <v>184</v>
      </c>
      <c r="AU2574" s="162" t="s">
        <v>95</v>
      </c>
      <c r="AV2574" s="160" t="s">
        <v>93</v>
      </c>
      <c r="AW2574" s="160" t="s">
        <v>41</v>
      </c>
      <c r="AX2574" s="160" t="s">
        <v>85</v>
      </c>
      <c r="AY2574" s="162" t="s">
        <v>173</v>
      </c>
    </row>
    <row r="2575" spans="2:51" s="167" customFormat="1">
      <c r="B2575" s="166"/>
      <c r="D2575" s="161" t="s">
        <v>184</v>
      </c>
      <c r="E2575" s="168" t="s">
        <v>1</v>
      </c>
      <c r="F2575" s="169" t="s">
        <v>1645</v>
      </c>
      <c r="H2575" s="170">
        <v>4.101</v>
      </c>
      <c r="L2575" s="166"/>
      <c r="M2575" s="171"/>
      <c r="T2575" s="172"/>
      <c r="AT2575" s="168" t="s">
        <v>184</v>
      </c>
      <c r="AU2575" s="168" t="s">
        <v>95</v>
      </c>
      <c r="AV2575" s="167" t="s">
        <v>95</v>
      </c>
      <c r="AW2575" s="167" t="s">
        <v>41</v>
      </c>
      <c r="AX2575" s="167" t="s">
        <v>85</v>
      </c>
      <c r="AY2575" s="168" t="s">
        <v>173</v>
      </c>
    </row>
    <row r="2576" spans="2:51" s="181" customFormat="1">
      <c r="B2576" s="180"/>
      <c r="D2576" s="161" t="s">
        <v>184</v>
      </c>
      <c r="E2576" s="182" t="s">
        <v>1</v>
      </c>
      <c r="F2576" s="183" t="s">
        <v>266</v>
      </c>
      <c r="H2576" s="184">
        <v>4.101</v>
      </c>
      <c r="L2576" s="180"/>
      <c r="M2576" s="185"/>
      <c r="T2576" s="186"/>
      <c r="AT2576" s="182" t="s">
        <v>184</v>
      </c>
      <c r="AU2576" s="182" t="s">
        <v>95</v>
      </c>
      <c r="AV2576" s="181" t="s">
        <v>243</v>
      </c>
      <c r="AW2576" s="181" t="s">
        <v>41</v>
      </c>
      <c r="AX2576" s="181" t="s">
        <v>85</v>
      </c>
      <c r="AY2576" s="182" t="s">
        <v>173</v>
      </c>
    </row>
    <row r="2577" spans="2:65" s="160" customFormat="1" ht="22.5">
      <c r="B2577" s="159"/>
      <c r="D2577" s="161" t="s">
        <v>184</v>
      </c>
      <c r="E2577" s="162" t="s">
        <v>1</v>
      </c>
      <c r="F2577" s="163" t="s">
        <v>1615</v>
      </c>
      <c r="H2577" s="162" t="s">
        <v>1</v>
      </c>
      <c r="L2577" s="159"/>
      <c r="M2577" s="164"/>
      <c r="T2577" s="165"/>
      <c r="AT2577" s="162" t="s">
        <v>184</v>
      </c>
      <c r="AU2577" s="162" t="s">
        <v>95</v>
      </c>
      <c r="AV2577" s="160" t="s">
        <v>93</v>
      </c>
      <c r="AW2577" s="160" t="s">
        <v>41</v>
      </c>
      <c r="AX2577" s="160" t="s">
        <v>85</v>
      </c>
      <c r="AY2577" s="162" t="s">
        <v>173</v>
      </c>
    </row>
    <row r="2578" spans="2:65" s="167" customFormat="1">
      <c r="B2578" s="166"/>
      <c r="D2578" s="161" t="s">
        <v>184</v>
      </c>
      <c r="E2578" s="168" t="s">
        <v>1</v>
      </c>
      <c r="F2578" s="169" t="s">
        <v>1646</v>
      </c>
      <c r="H2578" s="170">
        <v>1.6240000000000001</v>
      </c>
      <c r="L2578" s="166"/>
      <c r="M2578" s="171"/>
      <c r="T2578" s="172"/>
      <c r="AT2578" s="168" t="s">
        <v>184</v>
      </c>
      <c r="AU2578" s="168" t="s">
        <v>95</v>
      </c>
      <c r="AV2578" s="167" t="s">
        <v>95</v>
      </c>
      <c r="AW2578" s="167" t="s">
        <v>41</v>
      </c>
      <c r="AX2578" s="167" t="s">
        <v>85</v>
      </c>
      <c r="AY2578" s="168" t="s">
        <v>173</v>
      </c>
    </row>
    <row r="2579" spans="2:65" s="181" customFormat="1">
      <c r="B2579" s="180"/>
      <c r="D2579" s="161" t="s">
        <v>184</v>
      </c>
      <c r="E2579" s="182" t="s">
        <v>1</v>
      </c>
      <c r="F2579" s="183" t="s">
        <v>266</v>
      </c>
      <c r="H2579" s="184">
        <v>1.6240000000000001</v>
      </c>
      <c r="L2579" s="180"/>
      <c r="M2579" s="185"/>
      <c r="T2579" s="186"/>
      <c r="AT2579" s="182" t="s">
        <v>184</v>
      </c>
      <c r="AU2579" s="182" t="s">
        <v>95</v>
      </c>
      <c r="AV2579" s="181" t="s">
        <v>243</v>
      </c>
      <c r="AW2579" s="181" t="s">
        <v>41</v>
      </c>
      <c r="AX2579" s="181" t="s">
        <v>85</v>
      </c>
      <c r="AY2579" s="182" t="s">
        <v>173</v>
      </c>
    </row>
    <row r="2580" spans="2:65" s="174" customFormat="1">
      <c r="B2580" s="173"/>
      <c r="D2580" s="161" t="s">
        <v>184</v>
      </c>
      <c r="E2580" s="175" t="s">
        <v>1</v>
      </c>
      <c r="F2580" s="176" t="s">
        <v>232</v>
      </c>
      <c r="H2580" s="177">
        <v>26.998000000000001</v>
      </c>
      <c r="L2580" s="173"/>
      <c r="M2580" s="178"/>
      <c r="T2580" s="179"/>
      <c r="AT2580" s="175" t="s">
        <v>184</v>
      </c>
      <c r="AU2580" s="175" t="s">
        <v>95</v>
      </c>
      <c r="AV2580" s="174" t="s">
        <v>180</v>
      </c>
      <c r="AW2580" s="174" t="s">
        <v>41</v>
      </c>
      <c r="AX2580" s="174" t="s">
        <v>93</v>
      </c>
      <c r="AY2580" s="175" t="s">
        <v>173</v>
      </c>
    </row>
    <row r="2581" spans="2:65" s="35" customFormat="1" ht="49.15" customHeight="1">
      <c r="B2581" s="34"/>
      <c r="C2581" s="144" t="s">
        <v>1647</v>
      </c>
      <c r="D2581" s="144" t="s">
        <v>175</v>
      </c>
      <c r="E2581" s="145" t="s">
        <v>1648</v>
      </c>
      <c r="F2581" s="146" t="s">
        <v>1649</v>
      </c>
      <c r="G2581" s="147" t="s">
        <v>178</v>
      </c>
      <c r="H2581" s="148">
        <v>2.2650000000000001</v>
      </c>
      <c r="I2581" s="3"/>
      <c r="J2581" s="149">
        <f>ROUND(I2581*H2581,2)</f>
        <v>0</v>
      </c>
      <c r="K2581" s="146" t="s">
        <v>179</v>
      </c>
      <c r="L2581" s="34"/>
      <c r="M2581" s="150" t="s">
        <v>1</v>
      </c>
      <c r="N2581" s="151" t="s">
        <v>50</v>
      </c>
      <c r="P2581" s="152">
        <f>O2581*H2581</f>
        <v>0</v>
      </c>
      <c r="Q2581" s="152">
        <v>0</v>
      </c>
      <c r="R2581" s="152">
        <f>Q2581*H2581</f>
        <v>0</v>
      </c>
      <c r="S2581" s="152">
        <v>1.5940000000000001</v>
      </c>
      <c r="T2581" s="153">
        <f>S2581*H2581</f>
        <v>3.6104100000000003</v>
      </c>
      <c r="AR2581" s="154" t="s">
        <v>180</v>
      </c>
      <c r="AT2581" s="154" t="s">
        <v>175</v>
      </c>
      <c r="AU2581" s="154" t="s">
        <v>95</v>
      </c>
      <c r="AY2581" s="20" t="s">
        <v>173</v>
      </c>
      <c r="BE2581" s="155">
        <f>IF(N2581="základní",J2581,0)</f>
        <v>0</v>
      </c>
      <c r="BF2581" s="155">
        <f>IF(N2581="snížená",J2581,0)</f>
        <v>0</v>
      </c>
      <c r="BG2581" s="155">
        <f>IF(N2581="zákl. přenesená",J2581,0)</f>
        <v>0</v>
      </c>
      <c r="BH2581" s="155">
        <f>IF(N2581="sníž. přenesená",J2581,0)</f>
        <v>0</v>
      </c>
      <c r="BI2581" s="155">
        <f>IF(N2581="nulová",J2581,0)</f>
        <v>0</v>
      </c>
      <c r="BJ2581" s="20" t="s">
        <v>93</v>
      </c>
      <c r="BK2581" s="155">
        <f>ROUND(I2581*H2581,2)</f>
        <v>0</v>
      </c>
      <c r="BL2581" s="20" t="s">
        <v>180</v>
      </c>
      <c r="BM2581" s="154" t="s">
        <v>1650</v>
      </c>
    </row>
    <row r="2582" spans="2:65" s="35" customFormat="1">
      <c r="B2582" s="34"/>
      <c r="D2582" s="156" t="s">
        <v>182</v>
      </c>
      <c r="F2582" s="157" t="s">
        <v>1651</v>
      </c>
      <c r="L2582" s="34"/>
      <c r="M2582" s="158"/>
      <c r="T2582" s="62"/>
      <c r="AT2582" s="20" t="s">
        <v>182</v>
      </c>
      <c r="AU2582" s="20" t="s">
        <v>95</v>
      </c>
    </row>
    <row r="2583" spans="2:65" s="160" customFormat="1">
      <c r="B2583" s="159"/>
      <c r="D2583" s="161" t="s">
        <v>184</v>
      </c>
      <c r="E2583" s="162" t="s">
        <v>1</v>
      </c>
      <c r="F2583" s="163" t="s">
        <v>1419</v>
      </c>
      <c r="H2583" s="162" t="s">
        <v>1</v>
      </c>
      <c r="L2583" s="159"/>
      <c r="M2583" s="164"/>
      <c r="T2583" s="165"/>
      <c r="AT2583" s="162" t="s">
        <v>184</v>
      </c>
      <c r="AU2583" s="162" t="s">
        <v>95</v>
      </c>
      <c r="AV2583" s="160" t="s">
        <v>93</v>
      </c>
      <c r="AW2583" s="160" t="s">
        <v>41</v>
      </c>
      <c r="AX2583" s="160" t="s">
        <v>85</v>
      </c>
      <c r="AY2583" s="162" t="s">
        <v>173</v>
      </c>
    </row>
    <row r="2584" spans="2:65" s="167" customFormat="1">
      <c r="B2584" s="166"/>
      <c r="D2584" s="161" t="s">
        <v>184</v>
      </c>
      <c r="E2584" s="168" t="s">
        <v>1</v>
      </c>
      <c r="F2584" s="169" t="s">
        <v>1652</v>
      </c>
      <c r="H2584" s="170">
        <v>0.59</v>
      </c>
      <c r="L2584" s="166"/>
      <c r="M2584" s="171"/>
      <c r="T2584" s="172"/>
      <c r="AT2584" s="168" t="s">
        <v>184</v>
      </c>
      <c r="AU2584" s="168" t="s">
        <v>95</v>
      </c>
      <c r="AV2584" s="167" t="s">
        <v>95</v>
      </c>
      <c r="AW2584" s="167" t="s">
        <v>41</v>
      </c>
      <c r="AX2584" s="167" t="s">
        <v>85</v>
      </c>
      <c r="AY2584" s="168" t="s">
        <v>173</v>
      </c>
    </row>
    <row r="2585" spans="2:65" s="160" customFormat="1">
      <c r="B2585" s="159"/>
      <c r="D2585" s="161" t="s">
        <v>184</v>
      </c>
      <c r="E2585" s="162" t="s">
        <v>1</v>
      </c>
      <c r="F2585" s="163" t="s">
        <v>1653</v>
      </c>
      <c r="H2585" s="162" t="s">
        <v>1</v>
      </c>
      <c r="L2585" s="159"/>
      <c r="M2585" s="164"/>
      <c r="T2585" s="165"/>
      <c r="AT2585" s="162" t="s">
        <v>184</v>
      </c>
      <c r="AU2585" s="162" t="s">
        <v>95</v>
      </c>
      <c r="AV2585" s="160" t="s">
        <v>93</v>
      </c>
      <c r="AW2585" s="160" t="s">
        <v>41</v>
      </c>
      <c r="AX2585" s="160" t="s">
        <v>85</v>
      </c>
      <c r="AY2585" s="162" t="s">
        <v>173</v>
      </c>
    </row>
    <row r="2586" spans="2:65" s="167" customFormat="1">
      <c r="B2586" s="166"/>
      <c r="D2586" s="161" t="s">
        <v>184</v>
      </c>
      <c r="E2586" s="168" t="s">
        <v>1</v>
      </c>
      <c r="F2586" s="169" t="s">
        <v>1654</v>
      </c>
      <c r="H2586" s="170">
        <v>1.675</v>
      </c>
      <c r="L2586" s="166"/>
      <c r="M2586" s="171"/>
      <c r="T2586" s="172"/>
      <c r="AT2586" s="168" t="s">
        <v>184</v>
      </c>
      <c r="AU2586" s="168" t="s">
        <v>95</v>
      </c>
      <c r="AV2586" s="167" t="s">
        <v>95</v>
      </c>
      <c r="AW2586" s="167" t="s">
        <v>41</v>
      </c>
      <c r="AX2586" s="167" t="s">
        <v>85</v>
      </c>
      <c r="AY2586" s="168" t="s">
        <v>173</v>
      </c>
    </row>
    <row r="2587" spans="2:65" s="174" customFormat="1">
      <c r="B2587" s="173"/>
      <c r="D2587" s="161" t="s">
        <v>184</v>
      </c>
      <c r="E2587" s="175" t="s">
        <v>1</v>
      </c>
      <c r="F2587" s="176" t="s">
        <v>232</v>
      </c>
      <c r="H2587" s="177">
        <v>2.2650000000000001</v>
      </c>
      <c r="L2587" s="173"/>
      <c r="M2587" s="178"/>
      <c r="T2587" s="179"/>
      <c r="AT2587" s="175" t="s">
        <v>184</v>
      </c>
      <c r="AU2587" s="175" t="s">
        <v>95</v>
      </c>
      <c r="AV2587" s="174" t="s">
        <v>180</v>
      </c>
      <c r="AW2587" s="174" t="s">
        <v>41</v>
      </c>
      <c r="AX2587" s="174" t="s">
        <v>93</v>
      </c>
      <c r="AY2587" s="175" t="s">
        <v>173</v>
      </c>
    </row>
    <row r="2588" spans="2:65" s="35" customFormat="1" ht="24.2" customHeight="1">
      <c r="B2588" s="34"/>
      <c r="C2588" s="144" t="s">
        <v>1655</v>
      </c>
      <c r="D2588" s="144" t="s">
        <v>175</v>
      </c>
      <c r="E2588" s="145" t="s">
        <v>1656</v>
      </c>
      <c r="F2588" s="146" t="s">
        <v>1657</v>
      </c>
      <c r="G2588" s="147" t="s">
        <v>270</v>
      </c>
      <c r="H2588" s="148">
        <v>347.7</v>
      </c>
      <c r="I2588" s="3"/>
      <c r="J2588" s="149">
        <f>ROUND(I2588*H2588,2)</f>
        <v>0</v>
      </c>
      <c r="K2588" s="146" t="s">
        <v>179</v>
      </c>
      <c r="L2588" s="34"/>
      <c r="M2588" s="150" t="s">
        <v>1</v>
      </c>
      <c r="N2588" s="151" t="s">
        <v>50</v>
      </c>
      <c r="P2588" s="152">
        <f>O2588*H2588</f>
        <v>0</v>
      </c>
      <c r="Q2588" s="152">
        <v>0</v>
      </c>
      <c r="R2588" s="152">
        <f>Q2588*H2588</f>
        <v>0</v>
      </c>
      <c r="S2588" s="152">
        <v>0.09</v>
      </c>
      <c r="T2588" s="153">
        <f>S2588*H2588</f>
        <v>31.292999999999999</v>
      </c>
      <c r="AR2588" s="154" t="s">
        <v>180</v>
      </c>
      <c r="AT2588" s="154" t="s">
        <v>175</v>
      </c>
      <c r="AU2588" s="154" t="s">
        <v>95</v>
      </c>
      <c r="AY2588" s="20" t="s">
        <v>173</v>
      </c>
      <c r="BE2588" s="155">
        <f>IF(N2588="základní",J2588,0)</f>
        <v>0</v>
      </c>
      <c r="BF2588" s="155">
        <f>IF(N2588="snížená",J2588,0)</f>
        <v>0</v>
      </c>
      <c r="BG2588" s="155">
        <f>IF(N2588="zákl. přenesená",J2588,0)</f>
        <v>0</v>
      </c>
      <c r="BH2588" s="155">
        <f>IF(N2588="sníž. přenesená",J2588,0)</f>
        <v>0</v>
      </c>
      <c r="BI2588" s="155">
        <f>IF(N2588="nulová",J2588,0)</f>
        <v>0</v>
      </c>
      <c r="BJ2588" s="20" t="s">
        <v>93</v>
      </c>
      <c r="BK2588" s="155">
        <f>ROUND(I2588*H2588,2)</f>
        <v>0</v>
      </c>
      <c r="BL2588" s="20" t="s">
        <v>180</v>
      </c>
      <c r="BM2588" s="154" t="s">
        <v>1658</v>
      </c>
    </row>
    <row r="2589" spans="2:65" s="35" customFormat="1">
      <c r="B2589" s="34"/>
      <c r="D2589" s="156" t="s">
        <v>182</v>
      </c>
      <c r="F2589" s="157" t="s">
        <v>1659</v>
      </c>
      <c r="L2589" s="34"/>
      <c r="M2589" s="158"/>
      <c r="T2589" s="62"/>
      <c r="AT2589" s="20" t="s">
        <v>182</v>
      </c>
      <c r="AU2589" s="20" t="s">
        <v>95</v>
      </c>
    </row>
    <row r="2590" spans="2:65" s="160" customFormat="1">
      <c r="B2590" s="159"/>
      <c r="D2590" s="161" t="s">
        <v>184</v>
      </c>
      <c r="E2590" s="162" t="s">
        <v>1</v>
      </c>
      <c r="F2590" s="163" t="s">
        <v>185</v>
      </c>
      <c r="H2590" s="162" t="s">
        <v>1</v>
      </c>
      <c r="L2590" s="159"/>
      <c r="M2590" s="164"/>
      <c r="T2590" s="165"/>
      <c r="AT2590" s="162" t="s">
        <v>184</v>
      </c>
      <c r="AU2590" s="162" t="s">
        <v>95</v>
      </c>
      <c r="AV2590" s="160" t="s">
        <v>93</v>
      </c>
      <c r="AW2590" s="160" t="s">
        <v>41</v>
      </c>
      <c r="AX2590" s="160" t="s">
        <v>85</v>
      </c>
      <c r="AY2590" s="162" t="s">
        <v>173</v>
      </c>
    </row>
    <row r="2591" spans="2:65" s="160" customFormat="1">
      <c r="B2591" s="159"/>
      <c r="D2591" s="161" t="s">
        <v>184</v>
      </c>
      <c r="E2591" s="162" t="s">
        <v>1</v>
      </c>
      <c r="F2591" s="163" t="s">
        <v>1660</v>
      </c>
      <c r="H2591" s="162" t="s">
        <v>1</v>
      </c>
      <c r="L2591" s="159"/>
      <c r="M2591" s="164"/>
      <c r="T2591" s="165"/>
      <c r="AT2591" s="162" t="s">
        <v>184</v>
      </c>
      <c r="AU2591" s="162" t="s">
        <v>95</v>
      </c>
      <c r="AV2591" s="160" t="s">
        <v>93</v>
      </c>
      <c r="AW2591" s="160" t="s">
        <v>41</v>
      </c>
      <c r="AX2591" s="160" t="s">
        <v>85</v>
      </c>
      <c r="AY2591" s="162" t="s">
        <v>173</v>
      </c>
    </row>
    <row r="2592" spans="2:65" s="160" customFormat="1">
      <c r="B2592" s="159"/>
      <c r="D2592" s="161" t="s">
        <v>184</v>
      </c>
      <c r="E2592" s="162" t="s">
        <v>1</v>
      </c>
      <c r="F2592" s="163" t="s">
        <v>187</v>
      </c>
      <c r="H2592" s="162" t="s">
        <v>1</v>
      </c>
      <c r="L2592" s="159"/>
      <c r="M2592" s="164"/>
      <c r="T2592" s="165"/>
      <c r="AT2592" s="162" t="s">
        <v>184</v>
      </c>
      <c r="AU2592" s="162" t="s">
        <v>95</v>
      </c>
      <c r="AV2592" s="160" t="s">
        <v>93</v>
      </c>
      <c r="AW2592" s="160" t="s">
        <v>41</v>
      </c>
      <c r="AX2592" s="160" t="s">
        <v>85</v>
      </c>
      <c r="AY2592" s="162" t="s">
        <v>173</v>
      </c>
    </row>
    <row r="2593" spans="2:51" s="167" customFormat="1">
      <c r="B2593" s="166"/>
      <c r="D2593" s="161" t="s">
        <v>184</v>
      </c>
      <c r="E2593" s="168" t="s">
        <v>1</v>
      </c>
      <c r="F2593" s="169" t="s">
        <v>1661</v>
      </c>
      <c r="H2593" s="170">
        <v>17.8</v>
      </c>
      <c r="L2593" s="166"/>
      <c r="M2593" s="171"/>
      <c r="T2593" s="172"/>
      <c r="AT2593" s="168" t="s">
        <v>184</v>
      </c>
      <c r="AU2593" s="168" t="s">
        <v>95</v>
      </c>
      <c r="AV2593" s="167" t="s">
        <v>95</v>
      </c>
      <c r="AW2593" s="167" t="s">
        <v>41</v>
      </c>
      <c r="AX2593" s="167" t="s">
        <v>85</v>
      </c>
      <c r="AY2593" s="168" t="s">
        <v>173</v>
      </c>
    </row>
    <row r="2594" spans="2:51" s="160" customFormat="1">
      <c r="B2594" s="159"/>
      <c r="D2594" s="161" t="s">
        <v>184</v>
      </c>
      <c r="E2594" s="162" t="s">
        <v>1</v>
      </c>
      <c r="F2594" s="163" t="s">
        <v>189</v>
      </c>
      <c r="H2594" s="162" t="s">
        <v>1</v>
      </c>
      <c r="L2594" s="159"/>
      <c r="M2594" s="164"/>
      <c r="T2594" s="165"/>
      <c r="AT2594" s="162" t="s">
        <v>184</v>
      </c>
      <c r="AU2594" s="162" t="s">
        <v>95</v>
      </c>
      <c r="AV2594" s="160" t="s">
        <v>93</v>
      </c>
      <c r="AW2594" s="160" t="s">
        <v>41</v>
      </c>
      <c r="AX2594" s="160" t="s">
        <v>85</v>
      </c>
      <c r="AY2594" s="162" t="s">
        <v>173</v>
      </c>
    </row>
    <row r="2595" spans="2:51" s="167" customFormat="1">
      <c r="B2595" s="166"/>
      <c r="D2595" s="161" t="s">
        <v>184</v>
      </c>
      <c r="E2595" s="168" t="s">
        <v>1</v>
      </c>
      <c r="F2595" s="169" t="s">
        <v>1662</v>
      </c>
      <c r="H2595" s="170">
        <v>11.5</v>
      </c>
      <c r="L2595" s="166"/>
      <c r="M2595" s="171"/>
      <c r="T2595" s="172"/>
      <c r="AT2595" s="168" t="s">
        <v>184</v>
      </c>
      <c r="AU2595" s="168" t="s">
        <v>95</v>
      </c>
      <c r="AV2595" s="167" t="s">
        <v>95</v>
      </c>
      <c r="AW2595" s="167" t="s">
        <v>41</v>
      </c>
      <c r="AX2595" s="167" t="s">
        <v>85</v>
      </c>
      <c r="AY2595" s="168" t="s">
        <v>173</v>
      </c>
    </row>
    <row r="2596" spans="2:51" s="160" customFormat="1">
      <c r="B2596" s="159"/>
      <c r="D2596" s="161" t="s">
        <v>184</v>
      </c>
      <c r="E2596" s="162" t="s">
        <v>1</v>
      </c>
      <c r="F2596" s="163" t="s">
        <v>191</v>
      </c>
      <c r="H2596" s="162" t="s">
        <v>1</v>
      </c>
      <c r="L2596" s="159"/>
      <c r="M2596" s="164"/>
      <c r="T2596" s="165"/>
      <c r="AT2596" s="162" t="s">
        <v>184</v>
      </c>
      <c r="AU2596" s="162" t="s">
        <v>95</v>
      </c>
      <c r="AV2596" s="160" t="s">
        <v>93</v>
      </c>
      <c r="AW2596" s="160" t="s">
        <v>41</v>
      </c>
      <c r="AX2596" s="160" t="s">
        <v>85</v>
      </c>
      <c r="AY2596" s="162" t="s">
        <v>173</v>
      </c>
    </row>
    <row r="2597" spans="2:51" s="167" customFormat="1">
      <c r="B2597" s="166"/>
      <c r="D2597" s="161" t="s">
        <v>184</v>
      </c>
      <c r="E2597" s="168" t="s">
        <v>1</v>
      </c>
      <c r="F2597" s="169" t="s">
        <v>1471</v>
      </c>
      <c r="H2597" s="170">
        <v>6</v>
      </c>
      <c r="L2597" s="166"/>
      <c r="M2597" s="171"/>
      <c r="T2597" s="172"/>
      <c r="AT2597" s="168" t="s">
        <v>184</v>
      </c>
      <c r="AU2597" s="168" t="s">
        <v>95</v>
      </c>
      <c r="AV2597" s="167" t="s">
        <v>95</v>
      </c>
      <c r="AW2597" s="167" t="s">
        <v>41</v>
      </c>
      <c r="AX2597" s="167" t="s">
        <v>85</v>
      </c>
      <c r="AY2597" s="168" t="s">
        <v>173</v>
      </c>
    </row>
    <row r="2598" spans="2:51" s="160" customFormat="1">
      <c r="B2598" s="159"/>
      <c r="D2598" s="161" t="s">
        <v>184</v>
      </c>
      <c r="E2598" s="162" t="s">
        <v>1</v>
      </c>
      <c r="F2598" s="163" t="s">
        <v>193</v>
      </c>
      <c r="H2598" s="162" t="s">
        <v>1</v>
      </c>
      <c r="L2598" s="159"/>
      <c r="M2598" s="164"/>
      <c r="T2598" s="165"/>
      <c r="AT2598" s="162" t="s">
        <v>184</v>
      </c>
      <c r="AU2598" s="162" t="s">
        <v>95</v>
      </c>
      <c r="AV2598" s="160" t="s">
        <v>93</v>
      </c>
      <c r="AW2598" s="160" t="s">
        <v>41</v>
      </c>
      <c r="AX2598" s="160" t="s">
        <v>85</v>
      </c>
      <c r="AY2598" s="162" t="s">
        <v>173</v>
      </c>
    </row>
    <row r="2599" spans="2:51" s="167" customFormat="1">
      <c r="B2599" s="166"/>
      <c r="D2599" s="161" t="s">
        <v>184</v>
      </c>
      <c r="E2599" s="168" t="s">
        <v>1</v>
      </c>
      <c r="F2599" s="169" t="s">
        <v>845</v>
      </c>
      <c r="H2599" s="170">
        <v>3.3</v>
      </c>
      <c r="L2599" s="166"/>
      <c r="M2599" s="171"/>
      <c r="T2599" s="172"/>
      <c r="AT2599" s="168" t="s">
        <v>184</v>
      </c>
      <c r="AU2599" s="168" t="s">
        <v>95</v>
      </c>
      <c r="AV2599" s="167" t="s">
        <v>95</v>
      </c>
      <c r="AW2599" s="167" t="s">
        <v>41</v>
      </c>
      <c r="AX2599" s="167" t="s">
        <v>85</v>
      </c>
      <c r="AY2599" s="168" t="s">
        <v>173</v>
      </c>
    </row>
    <row r="2600" spans="2:51" s="160" customFormat="1">
      <c r="B2600" s="159"/>
      <c r="D2600" s="161" t="s">
        <v>184</v>
      </c>
      <c r="E2600" s="162" t="s">
        <v>1</v>
      </c>
      <c r="F2600" s="163" t="s">
        <v>195</v>
      </c>
      <c r="H2600" s="162" t="s">
        <v>1</v>
      </c>
      <c r="L2600" s="159"/>
      <c r="M2600" s="164"/>
      <c r="T2600" s="165"/>
      <c r="AT2600" s="162" t="s">
        <v>184</v>
      </c>
      <c r="AU2600" s="162" t="s">
        <v>95</v>
      </c>
      <c r="AV2600" s="160" t="s">
        <v>93</v>
      </c>
      <c r="AW2600" s="160" t="s">
        <v>41</v>
      </c>
      <c r="AX2600" s="160" t="s">
        <v>85</v>
      </c>
      <c r="AY2600" s="162" t="s">
        <v>173</v>
      </c>
    </row>
    <row r="2601" spans="2:51" s="167" customFormat="1">
      <c r="B2601" s="166"/>
      <c r="D2601" s="161" t="s">
        <v>184</v>
      </c>
      <c r="E2601" s="168" t="s">
        <v>1</v>
      </c>
      <c r="F2601" s="169" t="s">
        <v>365</v>
      </c>
      <c r="H2601" s="170">
        <v>2</v>
      </c>
      <c r="L2601" s="166"/>
      <c r="M2601" s="171"/>
      <c r="T2601" s="172"/>
      <c r="AT2601" s="168" t="s">
        <v>184</v>
      </c>
      <c r="AU2601" s="168" t="s">
        <v>95</v>
      </c>
      <c r="AV2601" s="167" t="s">
        <v>95</v>
      </c>
      <c r="AW2601" s="167" t="s">
        <v>41</v>
      </c>
      <c r="AX2601" s="167" t="s">
        <v>85</v>
      </c>
      <c r="AY2601" s="168" t="s">
        <v>173</v>
      </c>
    </row>
    <row r="2602" spans="2:51" s="160" customFormat="1">
      <c r="B2602" s="159"/>
      <c r="D2602" s="161" t="s">
        <v>184</v>
      </c>
      <c r="E2602" s="162" t="s">
        <v>1</v>
      </c>
      <c r="F2602" s="163" t="s">
        <v>197</v>
      </c>
      <c r="H2602" s="162" t="s">
        <v>1</v>
      </c>
      <c r="L2602" s="159"/>
      <c r="M2602" s="164"/>
      <c r="T2602" s="165"/>
      <c r="AT2602" s="162" t="s">
        <v>184</v>
      </c>
      <c r="AU2602" s="162" t="s">
        <v>95</v>
      </c>
      <c r="AV2602" s="160" t="s">
        <v>93</v>
      </c>
      <c r="AW2602" s="160" t="s">
        <v>41</v>
      </c>
      <c r="AX2602" s="160" t="s">
        <v>85</v>
      </c>
      <c r="AY2602" s="162" t="s">
        <v>173</v>
      </c>
    </row>
    <row r="2603" spans="2:51" s="167" customFormat="1">
      <c r="B2603" s="166"/>
      <c r="D2603" s="161" t="s">
        <v>184</v>
      </c>
      <c r="E2603" s="168" t="s">
        <v>1</v>
      </c>
      <c r="F2603" s="169" t="s">
        <v>1663</v>
      </c>
      <c r="H2603" s="170">
        <v>33.5</v>
      </c>
      <c r="L2603" s="166"/>
      <c r="M2603" s="171"/>
      <c r="T2603" s="172"/>
      <c r="AT2603" s="168" t="s">
        <v>184</v>
      </c>
      <c r="AU2603" s="168" t="s">
        <v>95</v>
      </c>
      <c r="AV2603" s="167" t="s">
        <v>95</v>
      </c>
      <c r="AW2603" s="167" t="s">
        <v>41</v>
      </c>
      <c r="AX2603" s="167" t="s">
        <v>85</v>
      </c>
      <c r="AY2603" s="168" t="s">
        <v>173</v>
      </c>
    </row>
    <row r="2604" spans="2:51" s="160" customFormat="1">
      <c r="B2604" s="159"/>
      <c r="D2604" s="161" t="s">
        <v>184</v>
      </c>
      <c r="E2604" s="162" t="s">
        <v>1</v>
      </c>
      <c r="F2604" s="163" t="s">
        <v>199</v>
      </c>
      <c r="H2604" s="162" t="s">
        <v>1</v>
      </c>
      <c r="L2604" s="159"/>
      <c r="M2604" s="164"/>
      <c r="T2604" s="165"/>
      <c r="AT2604" s="162" t="s">
        <v>184</v>
      </c>
      <c r="AU2604" s="162" t="s">
        <v>95</v>
      </c>
      <c r="AV2604" s="160" t="s">
        <v>93</v>
      </c>
      <c r="AW2604" s="160" t="s">
        <v>41</v>
      </c>
      <c r="AX2604" s="160" t="s">
        <v>85</v>
      </c>
      <c r="AY2604" s="162" t="s">
        <v>173</v>
      </c>
    </row>
    <row r="2605" spans="2:51" s="167" customFormat="1">
      <c r="B2605" s="166"/>
      <c r="D2605" s="161" t="s">
        <v>184</v>
      </c>
      <c r="E2605" s="168" t="s">
        <v>1</v>
      </c>
      <c r="F2605" s="169" t="s">
        <v>1664</v>
      </c>
      <c r="H2605" s="170">
        <v>2.5499999999999998</v>
      </c>
      <c r="L2605" s="166"/>
      <c r="M2605" s="171"/>
      <c r="T2605" s="172"/>
      <c r="AT2605" s="168" t="s">
        <v>184</v>
      </c>
      <c r="AU2605" s="168" t="s">
        <v>95</v>
      </c>
      <c r="AV2605" s="167" t="s">
        <v>95</v>
      </c>
      <c r="AW2605" s="167" t="s">
        <v>41</v>
      </c>
      <c r="AX2605" s="167" t="s">
        <v>85</v>
      </c>
      <c r="AY2605" s="168" t="s">
        <v>173</v>
      </c>
    </row>
    <row r="2606" spans="2:51" s="160" customFormat="1">
      <c r="B2606" s="159"/>
      <c r="D2606" s="161" t="s">
        <v>184</v>
      </c>
      <c r="E2606" s="162" t="s">
        <v>1</v>
      </c>
      <c r="F2606" s="163" t="s">
        <v>201</v>
      </c>
      <c r="H2606" s="162" t="s">
        <v>1</v>
      </c>
      <c r="L2606" s="159"/>
      <c r="M2606" s="164"/>
      <c r="T2606" s="165"/>
      <c r="AT2606" s="162" t="s">
        <v>184</v>
      </c>
      <c r="AU2606" s="162" t="s">
        <v>95</v>
      </c>
      <c r="AV2606" s="160" t="s">
        <v>93</v>
      </c>
      <c r="AW2606" s="160" t="s">
        <v>41</v>
      </c>
      <c r="AX2606" s="160" t="s">
        <v>85</v>
      </c>
      <c r="AY2606" s="162" t="s">
        <v>173</v>
      </c>
    </row>
    <row r="2607" spans="2:51" s="167" customFormat="1">
      <c r="B2607" s="166"/>
      <c r="D2607" s="161" t="s">
        <v>184</v>
      </c>
      <c r="E2607" s="168" t="s">
        <v>1</v>
      </c>
      <c r="F2607" s="169" t="s">
        <v>1665</v>
      </c>
      <c r="H2607" s="170">
        <v>12.45</v>
      </c>
      <c r="L2607" s="166"/>
      <c r="M2607" s="171"/>
      <c r="T2607" s="172"/>
      <c r="AT2607" s="168" t="s">
        <v>184</v>
      </c>
      <c r="AU2607" s="168" t="s">
        <v>95</v>
      </c>
      <c r="AV2607" s="167" t="s">
        <v>95</v>
      </c>
      <c r="AW2607" s="167" t="s">
        <v>41</v>
      </c>
      <c r="AX2607" s="167" t="s">
        <v>85</v>
      </c>
      <c r="AY2607" s="168" t="s">
        <v>173</v>
      </c>
    </row>
    <row r="2608" spans="2:51" s="160" customFormat="1">
      <c r="B2608" s="159"/>
      <c r="D2608" s="161" t="s">
        <v>184</v>
      </c>
      <c r="E2608" s="162" t="s">
        <v>1</v>
      </c>
      <c r="F2608" s="163" t="s">
        <v>203</v>
      </c>
      <c r="H2608" s="162" t="s">
        <v>1</v>
      </c>
      <c r="L2608" s="159"/>
      <c r="M2608" s="164"/>
      <c r="T2608" s="165"/>
      <c r="AT2608" s="162" t="s">
        <v>184</v>
      </c>
      <c r="AU2608" s="162" t="s">
        <v>95</v>
      </c>
      <c r="AV2608" s="160" t="s">
        <v>93</v>
      </c>
      <c r="AW2608" s="160" t="s">
        <v>41</v>
      </c>
      <c r="AX2608" s="160" t="s">
        <v>85</v>
      </c>
      <c r="AY2608" s="162" t="s">
        <v>173</v>
      </c>
    </row>
    <row r="2609" spans="2:51" s="167" customFormat="1">
      <c r="B2609" s="166"/>
      <c r="D2609" s="161" t="s">
        <v>184</v>
      </c>
      <c r="E2609" s="168" t="s">
        <v>1</v>
      </c>
      <c r="F2609" s="169" t="s">
        <v>1666</v>
      </c>
      <c r="H2609" s="170">
        <v>7.9</v>
      </c>
      <c r="L2609" s="166"/>
      <c r="M2609" s="171"/>
      <c r="T2609" s="172"/>
      <c r="AT2609" s="168" t="s">
        <v>184</v>
      </c>
      <c r="AU2609" s="168" t="s">
        <v>95</v>
      </c>
      <c r="AV2609" s="167" t="s">
        <v>95</v>
      </c>
      <c r="AW2609" s="167" t="s">
        <v>41</v>
      </c>
      <c r="AX2609" s="167" t="s">
        <v>85</v>
      </c>
      <c r="AY2609" s="168" t="s">
        <v>173</v>
      </c>
    </row>
    <row r="2610" spans="2:51" s="160" customFormat="1">
      <c r="B2610" s="159"/>
      <c r="D2610" s="161" t="s">
        <v>184</v>
      </c>
      <c r="E2610" s="162" t="s">
        <v>1</v>
      </c>
      <c r="F2610" s="163" t="s">
        <v>205</v>
      </c>
      <c r="H2610" s="162" t="s">
        <v>1</v>
      </c>
      <c r="L2610" s="159"/>
      <c r="M2610" s="164"/>
      <c r="T2610" s="165"/>
      <c r="AT2610" s="162" t="s">
        <v>184</v>
      </c>
      <c r="AU2610" s="162" t="s">
        <v>95</v>
      </c>
      <c r="AV2610" s="160" t="s">
        <v>93</v>
      </c>
      <c r="AW2610" s="160" t="s">
        <v>41</v>
      </c>
      <c r="AX2610" s="160" t="s">
        <v>85</v>
      </c>
      <c r="AY2610" s="162" t="s">
        <v>173</v>
      </c>
    </row>
    <row r="2611" spans="2:51" s="167" customFormat="1">
      <c r="B2611" s="166"/>
      <c r="D2611" s="161" t="s">
        <v>184</v>
      </c>
      <c r="E2611" s="168" t="s">
        <v>1</v>
      </c>
      <c r="F2611" s="169" t="s">
        <v>1667</v>
      </c>
      <c r="H2611" s="170">
        <v>11.3</v>
      </c>
      <c r="L2611" s="166"/>
      <c r="M2611" s="171"/>
      <c r="T2611" s="172"/>
      <c r="AT2611" s="168" t="s">
        <v>184</v>
      </c>
      <c r="AU2611" s="168" t="s">
        <v>95</v>
      </c>
      <c r="AV2611" s="167" t="s">
        <v>95</v>
      </c>
      <c r="AW2611" s="167" t="s">
        <v>41</v>
      </c>
      <c r="AX2611" s="167" t="s">
        <v>85</v>
      </c>
      <c r="AY2611" s="168" t="s">
        <v>173</v>
      </c>
    </row>
    <row r="2612" spans="2:51" s="160" customFormat="1">
      <c r="B2612" s="159"/>
      <c r="D2612" s="161" t="s">
        <v>184</v>
      </c>
      <c r="E2612" s="162" t="s">
        <v>1</v>
      </c>
      <c r="F2612" s="163" t="s">
        <v>207</v>
      </c>
      <c r="H2612" s="162" t="s">
        <v>1</v>
      </c>
      <c r="L2612" s="159"/>
      <c r="M2612" s="164"/>
      <c r="T2612" s="165"/>
      <c r="AT2612" s="162" t="s">
        <v>184</v>
      </c>
      <c r="AU2612" s="162" t="s">
        <v>95</v>
      </c>
      <c r="AV2612" s="160" t="s">
        <v>93</v>
      </c>
      <c r="AW2612" s="160" t="s">
        <v>41</v>
      </c>
      <c r="AX2612" s="160" t="s">
        <v>85</v>
      </c>
      <c r="AY2612" s="162" t="s">
        <v>173</v>
      </c>
    </row>
    <row r="2613" spans="2:51" s="167" customFormat="1">
      <c r="B2613" s="166"/>
      <c r="D2613" s="161" t="s">
        <v>184</v>
      </c>
      <c r="E2613" s="168" t="s">
        <v>1</v>
      </c>
      <c r="F2613" s="169" t="s">
        <v>1668</v>
      </c>
      <c r="H2613" s="170">
        <v>18.649999999999999</v>
      </c>
      <c r="L2613" s="166"/>
      <c r="M2613" s="171"/>
      <c r="T2613" s="172"/>
      <c r="AT2613" s="168" t="s">
        <v>184</v>
      </c>
      <c r="AU2613" s="168" t="s">
        <v>95</v>
      </c>
      <c r="AV2613" s="167" t="s">
        <v>95</v>
      </c>
      <c r="AW2613" s="167" t="s">
        <v>41</v>
      </c>
      <c r="AX2613" s="167" t="s">
        <v>85</v>
      </c>
      <c r="AY2613" s="168" t="s">
        <v>173</v>
      </c>
    </row>
    <row r="2614" spans="2:51" s="160" customFormat="1">
      <c r="B2614" s="159"/>
      <c r="D2614" s="161" t="s">
        <v>184</v>
      </c>
      <c r="E2614" s="162" t="s">
        <v>1</v>
      </c>
      <c r="F2614" s="163" t="s">
        <v>209</v>
      </c>
      <c r="H2614" s="162" t="s">
        <v>1</v>
      </c>
      <c r="L2614" s="159"/>
      <c r="M2614" s="164"/>
      <c r="T2614" s="165"/>
      <c r="AT2614" s="162" t="s">
        <v>184</v>
      </c>
      <c r="AU2614" s="162" t="s">
        <v>95</v>
      </c>
      <c r="AV2614" s="160" t="s">
        <v>93</v>
      </c>
      <c r="AW2614" s="160" t="s">
        <v>41</v>
      </c>
      <c r="AX2614" s="160" t="s">
        <v>85</v>
      </c>
      <c r="AY2614" s="162" t="s">
        <v>173</v>
      </c>
    </row>
    <row r="2615" spans="2:51" s="167" customFormat="1">
      <c r="B2615" s="166"/>
      <c r="D2615" s="161" t="s">
        <v>184</v>
      </c>
      <c r="E2615" s="168" t="s">
        <v>1</v>
      </c>
      <c r="F2615" s="169" t="s">
        <v>1666</v>
      </c>
      <c r="H2615" s="170">
        <v>7.9</v>
      </c>
      <c r="L2615" s="166"/>
      <c r="M2615" s="171"/>
      <c r="T2615" s="172"/>
      <c r="AT2615" s="168" t="s">
        <v>184</v>
      </c>
      <c r="AU2615" s="168" t="s">
        <v>95</v>
      </c>
      <c r="AV2615" s="167" t="s">
        <v>95</v>
      </c>
      <c r="AW2615" s="167" t="s">
        <v>41</v>
      </c>
      <c r="AX2615" s="167" t="s">
        <v>85</v>
      </c>
      <c r="AY2615" s="168" t="s">
        <v>173</v>
      </c>
    </row>
    <row r="2616" spans="2:51" s="160" customFormat="1">
      <c r="B2616" s="159"/>
      <c r="D2616" s="161" t="s">
        <v>184</v>
      </c>
      <c r="E2616" s="162" t="s">
        <v>1</v>
      </c>
      <c r="F2616" s="163" t="s">
        <v>210</v>
      </c>
      <c r="H2616" s="162" t="s">
        <v>1</v>
      </c>
      <c r="L2616" s="159"/>
      <c r="M2616" s="164"/>
      <c r="T2616" s="165"/>
      <c r="AT2616" s="162" t="s">
        <v>184</v>
      </c>
      <c r="AU2616" s="162" t="s">
        <v>95</v>
      </c>
      <c r="AV2616" s="160" t="s">
        <v>93</v>
      </c>
      <c r="AW2616" s="160" t="s">
        <v>41</v>
      </c>
      <c r="AX2616" s="160" t="s">
        <v>85</v>
      </c>
      <c r="AY2616" s="162" t="s">
        <v>173</v>
      </c>
    </row>
    <row r="2617" spans="2:51" s="167" customFormat="1">
      <c r="B2617" s="166"/>
      <c r="D2617" s="161" t="s">
        <v>184</v>
      </c>
      <c r="E2617" s="168" t="s">
        <v>1</v>
      </c>
      <c r="F2617" s="169" t="s">
        <v>1134</v>
      </c>
      <c r="H2617" s="170">
        <v>5.0999999999999996</v>
      </c>
      <c r="L2617" s="166"/>
      <c r="M2617" s="171"/>
      <c r="T2617" s="172"/>
      <c r="AT2617" s="168" t="s">
        <v>184</v>
      </c>
      <c r="AU2617" s="168" t="s">
        <v>95</v>
      </c>
      <c r="AV2617" s="167" t="s">
        <v>95</v>
      </c>
      <c r="AW2617" s="167" t="s">
        <v>41</v>
      </c>
      <c r="AX2617" s="167" t="s">
        <v>85</v>
      </c>
      <c r="AY2617" s="168" t="s">
        <v>173</v>
      </c>
    </row>
    <row r="2618" spans="2:51" s="160" customFormat="1">
      <c r="B2618" s="159"/>
      <c r="D2618" s="161" t="s">
        <v>184</v>
      </c>
      <c r="E2618" s="162" t="s">
        <v>1</v>
      </c>
      <c r="F2618" s="163" t="s">
        <v>212</v>
      </c>
      <c r="H2618" s="162" t="s">
        <v>1</v>
      </c>
      <c r="L2618" s="159"/>
      <c r="M2618" s="164"/>
      <c r="T2618" s="165"/>
      <c r="AT2618" s="162" t="s">
        <v>184</v>
      </c>
      <c r="AU2618" s="162" t="s">
        <v>95</v>
      </c>
      <c r="AV2618" s="160" t="s">
        <v>93</v>
      </c>
      <c r="AW2618" s="160" t="s">
        <v>41</v>
      </c>
      <c r="AX2618" s="160" t="s">
        <v>85</v>
      </c>
      <c r="AY2618" s="162" t="s">
        <v>173</v>
      </c>
    </row>
    <row r="2619" spans="2:51" s="167" customFormat="1">
      <c r="B2619" s="166"/>
      <c r="D2619" s="161" t="s">
        <v>184</v>
      </c>
      <c r="E2619" s="168" t="s">
        <v>1</v>
      </c>
      <c r="F2619" s="169" t="s">
        <v>1669</v>
      </c>
      <c r="H2619" s="170">
        <v>14.3</v>
      </c>
      <c r="L2619" s="166"/>
      <c r="M2619" s="171"/>
      <c r="T2619" s="172"/>
      <c r="AT2619" s="168" t="s">
        <v>184</v>
      </c>
      <c r="AU2619" s="168" t="s">
        <v>95</v>
      </c>
      <c r="AV2619" s="167" t="s">
        <v>95</v>
      </c>
      <c r="AW2619" s="167" t="s">
        <v>41</v>
      </c>
      <c r="AX2619" s="167" t="s">
        <v>85</v>
      </c>
      <c r="AY2619" s="168" t="s">
        <v>173</v>
      </c>
    </row>
    <row r="2620" spans="2:51" s="160" customFormat="1">
      <c r="B2620" s="159"/>
      <c r="D2620" s="161" t="s">
        <v>184</v>
      </c>
      <c r="E2620" s="162" t="s">
        <v>1</v>
      </c>
      <c r="F2620" s="163" t="s">
        <v>214</v>
      </c>
      <c r="H2620" s="162" t="s">
        <v>1</v>
      </c>
      <c r="L2620" s="159"/>
      <c r="M2620" s="164"/>
      <c r="T2620" s="165"/>
      <c r="AT2620" s="162" t="s">
        <v>184</v>
      </c>
      <c r="AU2620" s="162" t="s">
        <v>95</v>
      </c>
      <c r="AV2620" s="160" t="s">
        <v>93</v>
      </c>
      <c r="AW2620" s="160" t="s">
        <v>41</v>
      </c>
      <c r="AX2620" s="160" t="s">
        <v>85</v>
      </c>
      <c r="AY2620" s="162" t="s">
        <v>173</v>
      </c>
    </row>
    <row r="2621" spans="2:51" s="167" customFormat="1">
      <c r="B2621" s="166"/>
      <c r="D2621" s="161" t="s">
        <v>184</v>
      </c>
      <c r="E2621" s="168" t="s">
        <v>1</v>
      </c>
      <c r="F2621" s="169" t="s">
        <v>1297</v>
      </c>
      <c r="H2621" s="170">
        <v>10.55</v>
      </c>
      <c r="L2621" s="166"/>
      <c r="M2621" s="171"/>
      <c r="T2621" s="172"/>
      <c r="AT2621" s="168" t="s">
        <v>184</v>
      </c>
      <c r="AU2621" s="168" t="s">
        <v>95</v>
      </c>
      <c r="AV2621" s="167" t="s">
        <v>95</v>
      </c>
      <c r="AW2621" s="167" t="s">
        <v>41</v>
      </c>
      <c r="AX2621" s="167" t="s">
        <v>85</v>
      </c>
      <c r="AY2621" s="168" t="s">
        <v>173</v>
      </c>
    </row>
    <row r="2622" spans="2:51" s="160" customFormat="1">
      <c r="B2622" s="159"/>
      <c r="D2622" s="161" t="s">
        <v>184</v>
      </c>
      <c r="E2622" s="162" t="s">
        <v>1</v>
      </c>
      <c r="F2622" s="163" t="s">
        <v>216</v>
      </c>
      <c r="H2622" s="162" t="s">
        <v>1</v>
      </c>
      <c r="L2622" s="159"/>
      <c r="M2622" s="164"/>
      <c r="T2622" s="165"/>
      <c r="AT2622" s="162" t="s">
        <v>184</v>
      </c>
      <c r="AU2622" s="162" t="s">
        <v>95</v>
      </c>
      <c r="AV2622" s="160" t="s">
        <v>93</v>
      </c>
      <c r="AW2622" s="160" t="s">
        <v>41</v>
      </c>
      <c r="AX2622" s="160" t="s">
        <v>85</v>
      </c>
      <c r="AY2622" s="162" t="s">
        <v>173</v>
      </c>
    </row>
    <row r="2623" spans="2:51" s="167" customFormat="1">
      <c r="B2623" s="166"/>
      <c r="D2623" s="161" t="s">
        <v>184</v>
      </c>
      <c r="E2623" s="168" t="s">
        <v>1</v>
      </c>
      <c r="F2623" s="169" t="s">
        <v>1670</v>
      </c>
      <c r="H2623" s="170">
        <v>37.65</v>
      </c>
      <c r="L2623" s="166"/>
      <c r="M2623" s="171"/>
      <c r="T2623" s="172"/>
      <c r="AT2623" s="168" t="s">
        <v>184</v>
      </c>
      <c r="AU2623" s="168" t="s">
        <v>95</v>
      </c>
      <c r="AV2623" s="167" t="s">
        <v>95</v>
      </c>
      <c r="AW2623" s="167" t="s">
        <v>41</v>
      </c>
      <c r="AX2623" s="167" t="s">
        <v>85</v>
      </c>
      <c r="AY2623" s="168" t="s">
        <v>173</v>
      </c>
    </row>
    <row r="2624" spans="2:51" s="160" customFormat="1">
      <c r="B2624" s="159"/>
      <c r="D2624" s="161" t="s">
        <v>184</v>
      </c>
      <c r="E2624" s="162" t="s">
        <v>1</v>
      </c>
      <c r="F2624" s="163" t="s">
        <v>218</v>
      </c>
      <c r="H2624" s="162" t="s">
        <v>1</v>
      </c>
      <c r="L2624" s="159"/>
      <c r="M2624" s="164"/>
      <c r="T2624" s="165"/>
      <c r="AT2624" s="162" t="s">
        <v>184</v>
      </c>
      <c r="AU2624" s="162" t="s">
        <v>95</v>
      </c>
      <c r="AV2624" s="160" t="s">
        <v>93</v>
      </c>
      <c r="AW2624" s="160" t="s">
        <v>41</v>
      </c>
      <c r="AX2624" s="160" t="s">
        <v>85</v>
      </c>
      <c r="AY2624" s="162" t="s">
        <v>173</v>
      </c>
    </row>
    <row r="2625" spans="2:51" s="167" customFormat="1">
      <c r="B2625" s="166"/>
      <c r="D2625" s="161" t="s">
        <v>184</v>
      </c>
      <c r="E2625" s="168" t="s">
        <v>1</v>
      </c>
      <c r="F2625" s="169" t="s">
        <v>1671</v>
      </c>
      <c r="H2625" s="170">
        <v>14.1</v>
      </c>
      <c r="L2625" s="166"/>
      <c r="M2625" s="171"/>
      <c r="T2625" s="172"/>
      <c r="AT2625" s="168" t="s">
        <v>184</v>
      </c>
      <c r="AU2625" s="168" t="s">
        <v>95</v>
      </c>
      <c r="AV2625" s="167" t="s">
        <v>95</v>
      </c>
      <c r="AW2625" s="167" t="s">
        <v>41</v>
      </c>
      <c r="AX2625" s="167" t="s">
        <v>85</v>
      </c>
      <c r="AY2625" s="168" t="s">
        <v>173</v>
      </c>
    </row>
    <row r="2626" spans="2:51" s="160" customFormat="1">
      <c r="B2626" s="159"/>
      <c r="D2626" s="161" t="s">
        <v>184</v>
      </c>
      <c r="E2626" s="162" t="s">
        <v>1</v>
      </c>
      <c r="F2626" s="163" t="s">
        <v>220</v>
      </c>
      <c r="H2626" s="162" t="s">
        <v>1</v>
      </c>
      <c r="L2626" s="159"/>
      <c r="M2626" s="164"/>
      <c r="T2626" s="165"/>
      <c r="AT2626" s="162" t="s">
        <v>184</v>
      </c>
      <c r="AU2626" s="162" t="s">
        <v>95</v>
      </c>
      <c r="AV2626" s="160" t="s">
        <v>93</v>
      </c>
      <c r="AW2626" s="160" t="s">
        <v>41</v>
      </c>
      <c r="AX2626" s="160" t="s">
        <v>85</v>
      </c>
      <c r="AY2626" s="162" t="s">
        <v>173</v>
      </c>
    </row>
    <row r="2627" spans="2:51" s="167" customFormat="1">
      <c r="B2627" s="166"/>
      <c r="D2627" s="161" t="s">
        <v>184</v>
      </c>
      <c r="E2627" s="168" t="s">
        <v>1</v>
      </c>
      <c r="F2627" s="169" t="s">
        <v>1672</v>
      </c>
      <c r="H2627" s="170">
        <v>9.5</v>
      </c>
      <c r="L2627" s="166"/>
      <c r="M2627" s="171"/>
      <c r="T2627" s="172"/>
      <c r="AT2627" s="168" t="s">
        <v>184</v>
      </c>
      <c r="AU2627" s="168" t="s">
        <v>95</v>
      </c>
      <c r="AV2627" s="167" t="s">
        <v>95</v>
      </c>
      <c r="AW2627" s="167" t="s">
        <v>41</v>
      </c>
      <c r="AX2627" s="167" t="s">
        <v>85</v>
      </c>
      <c r="AY2627" s="168" t="s">
        <v>173</v>
      </c>
    </row>
    <row r="2628" spans="2:51" s="160" customFormat="1">
      <c r="B2628" s="159"/>
      <c r="D2628" s="161" t="s">
        <v>184</v>
      </c>
      <c r="E2628" s="162" t="s">
        <v>1</v>
      </c>
      <c r="F2628" s="163" t="s">
        <v>222</v>
      </c>
      <c r="H2628" s="162" t="s">
        <v>1</v>
      </c>
      <c r="L2628" s="159"/>
      <c r="M2628" s="164"/>
      <c r="T2628" s="165"/>
      <c r="AT2628" s="162" t="s">
        <v>184</v>
      </c>
      <c r="AU2628" s="162" t="s">
        <v>95</v>
      </c>
      <c r="AV2628" s="160" t="s">
        <v>93</v>
      </c>
      <c r="AW2628" s="160" t="s">
        <v>41</v>
      </c>
      <c r="AX2628" s="160" t="s">
        <v>85</v>
      </c>
      <c r="AY2628" s="162" t="s">
        <v>173</v>
      </c>
    </row>
    <row r="2629" spans="2:51" s="167" customFormat="1">
      <c r="B2629" s="166"/>
      <c r="D2629" s="161" t="s">
        <v>184</v>
      </c>
      <c r="E2629" s="168" t="s">
        <v>1</v>
      </c>
      <c r="F2629" s="169" t="s">
        <v>1673</v>
      </c>
      <c r="H2629" s="170">
        <v>10.5</v>
      </c>
      <c r="L2629" s="166"/>
      <c r="M2629" s="171"/>
      <c r="T2629" s="172"/>
      <c r="AT2629" s="168" t="s">
        <v>184</v>
      </c>
      <c r="AU2629" s="168" t="s">
        <v>95</v>
      </c>
      <c r="AV2629" s="167" t="s">
        <v>95</v>
      </c>
      <c r="AW2629" s="167" t="s">
        <v>41</v>
      </c>
      <c r="AX2629" s="167" t="s">
        <v>85</v>
      </c>
      <c r="AY2629" s="168" t="s">
        <v>173</v>
      </c>
    </row>
    <row r="2630" spans="2:51" s="160" customFormat="1">
      <c r="B2630" s="159"/>
      <c r="D2630" s="161" t="s">
        <v>184</v>
      </c>
      <c r="E2630" s="162" t="s">
        <v>1</v>
      </c>
      <c r="F2630" s="163" t="s">
        <v>224</v>
      </c>
      <c r="H2630" s="162" t="s">
        <v>1</v>
      </c>
      <c r="L2630" s="159"/>
      <c r="M2630" s="164"/>
      <c r="T2630" s="165"/>
      <c r="AT2630" s="162" t="s">
        <v>184</v>
      </c>
      <c r="AU2630" s="162" t="s">
        <v>95</v>
      </c>
      <c r="AV2630" s="160" t="s">
        <v>93</v>
      </c>
      <c r="AW2630" s="160" t="s">
        <v>41</v>
      </c>
      <c r="AX2630" s="160" t="s">
        <v>85</v>
      </c>
      <c r="AY2630" s="162" t="s">
        <v>173</v>
      </c>
    </row>
    <row r="2631" spans="2:51" s="167" customFormat="1">
      <c r="B2631" s="166"/>
      <c r="D2631" s="161" t="s">
        <v>184</v>
      </c>
      <c r="E2631" s="168" t="s">
        <v>1</v>
      </c>
      <c r="F2631" s="169" t="s">
        <v>782</v>
      </c>
      <c r="H2631" s="170">
        <v>2.8</v>
      </c>
      <c r="L2631" s="166"/>
      <c r="M2631" s="171"/>
      <c r="T2631" s="172"/>
      <c r="AT2631" s="168" t="s">
        <v>184</v>
      </c>
      <c r="AU2631" s="168" t="s">
        <v>95</v>
      </c>
      <c r="AV2631" s="167" t="s">
        <v>95</v>
      </c>
      <c r="AW2631" s="167" t="s">
        <v>41</v>
      </c>
      <c r="AX2631" s="167" t="s">
        <v>85</v>
      </c>
      <c r="AY2631" s="168" t="s">
        <v>173</v>
      </c>
    </row>
    <row r="2632" spans="2:51" s="160" customFormat="1">
      <c r="B2632" s="159"/>
      <c r="D2632" s="161" t="s">
        <v>184</v>
      </c>
      <c r="E2632" s="162" t="s">
        <v>1</v>
      </c>
      <c r="F2632" s="163" t="s">
        <v>226</v>
      </c>
      <c r="H2632" s="162" t="s">
        <v>1</v>
      </c>
      <c r="L2632" s="159"/>
      <c r="M2632" s="164"/>
      <c r="T2632" s="165"/>
      <c r="AT2632" s="162" t="s">
        <v>184</v>
      </c>
      <c r="AU2632" s="162" t="s">
        <v>95</v>
      </c>
      <c r="AV2632" s="160" t="s">
        <v>93</v>
      </c>
      <c r="AW2632" s="160" t="s">
        <v>41</v>
      </c>
      <c r="AX2632" s="160" t="s">
        <v>85</v>
      </c>
      <c r="AY2632" s="162" t="s">
        <v>173</v>
      </c>
    </row>
    <row r="2633" spans="2:51" s="167" customFormat="1">
      <c r="B2633" s="166"/>
      <c r="D2633" s="161" t="s">
        <v>184</v>
      </c>
      <c r="E2633" s="168" t="s">
        <v>1</v>
      </c>
      <c r="F2633" s="169" t="s">
        <v>788</v>
      </c>
      <c r="H2633" s="170">
        <v>1.5</v>
      </c>
      <c r="L2633" s="166"/>
      <c r="M2633" s="171"/>
      <c r="T2633" s="172"/>
      <c r="AT2633" s="168" t="s">
        <v>184</v>
      </c>
      <c r="AU2633" s="168" t="s">
        <v>95</v>
      </c>
      <c r="AV2633" s="167" t="s">
        <v>95</v>
      </c>
      <c r="AW2633" s="167" t="s">
        <v>41</v>
      </c>
      <c r="AX2633" s="167" t="s">
        <v>85</v>
      </c>
      <c r="AY2633" s="168" t="s">
        <v>173</v>
      </c>
    </row>
    <row r="2634" spans="2:51" s="160" customFormat="1">
      <c r="B2634" s="159"/>
      <c r="D2634" s="161" t="s">
        <v>184</v>
      </c>
      <c r="E2634" s="162" t="s">
        <v>1</v>
      </c>
      <c r="F2634" s="163" t="s">
        <v>228</v>
      </c>
      <c r="H2634" s="162" t="s">
        <v>1</v>
      </c>
      <c r="L2634" s="159"/>
      <c r="M2634" s="164"/>
      <c r="T2634" s="165"/>
      <c r="AT2634" s="162" t="s">
        <v>184</v>
      </c>
      <c r="AU2634" s="162" t="s">
        <v>95</v>
      </c>
      <c r="AV2634" s="160" t="s">
        <v>93</v>
      </c>
      <c r="AW2634" s="160" t="s">
        <v>41</v>
      </c>
      <c r="AX2634" s="160" t="s">
        <v>85</v>
      </c>
      <c r="AY2634" s="162" t="s">
        <v>173</v>
      </c>
    </row>
    <row r="2635" spans="2:51" s="167" customFormat="1">
      <c r="B2635" s="166"/>
      <c r="D2635" s="161" t="s">
        <v>184</v>
      </c>
      <c r="E2635" s="168" t="s">
        <v>1</v>
      </c>
      <c r="F2635" s="169" t="s">
        <v>1674</v>
      </c>
      <c r="H2635" s="170">
        <v>2.65</v>
      </c>
      <c r="L2635" s="166"/>
      <c r="M2635" s="171"/>
      <c r="T2635" s="172"/>
      <c r="AT2635" s="168" t="s">
        <v>184</v>
      </c>
      <c r="AU2635" s="168" t="s">
        <v>95</v>
      </c>
      <c r="AV2635" s="167" t="s">
        <v>95</v>
      </c>
      <c r="AW2635" s="167" t="s">
        <v>41</v>
      </c>
      <c r="AX2635" s="167" t="s">
        <v>85</v>
      </c>
      <c r="AY2635" s="168" t="s">
        <v>173</v>
      </c>
    </row>
    <row r="2636" spans="2:51" s="160" customFormat="1">
      <c r="B2636" s="159"/>
      <c r="D2636" s="161" t="s">
        <v>184</v>
      </c>
      <c r="E2636" s="162" t="s">
        <v>1</v>
      </c>
      <c r="F2636" s="163" t="s">
        <v>230</v>
      </c>
      <c r="H2636" s="162" t="s">
        <v>1</v>
      </c>
      <c r="L2636" s="159"/>
      <c r="M2636" s="164"/>
      <c r="T2636" s="165"/>
      <c r="AT2636" s="162" t="s">
        <v>184</v>
      </c>
      <c r="AU2636" s="162" t="s">
        <v>95</v>
      </c>
      <c r="AV2636" s="160" t="s">
        <v>93</v>
      </c>
      <c r="AW2636" s="160" t="s">
        <v>41</v>
      </c>
      <c r="AX2636" s="160" t="s">
        <v>85</v>
      </c>
      <c r="AY2636" s="162" t="s">
        <v>173</v>
      </c>
    </row>
    <row r="2637" spans="2:51" s="167" customFormat="1">
      <c r="B2637" s="166"/>
      <c r="D2637" s="161" t="s">
        <v>184</v>
      </c>
      <c r="E2637" s="168" t="s">
        <v>1</v>
      </c>
      <c r="F2637" s="169" t="s">
        <v>853</v>
      </c>
      <c r="H2637" s="170">
        <v>3.5</v>
      </c>
      <c r="L2637" s="166"/>
      <c r="M2637" s="171"/>
      <c r="T2637" s="172"/>
      <c r="AT2637" s="168" t="s">
        <v>184</v>
      </c>
      <c r="AU2637" s="168" t="s">
        <v>95</v>
      </c>
      <c r="AV2637" s="167" t="s">
        <v>95</v>
      </c>
      <c r="AW2637" s="167" t="s">
        <v>41</v>
      </c>
      <c r="AX2637" s="167" t="s">
        <v>85</v>
      </c>
      <c r="AY2637" s="168" t="s">
        <v>173</v>
      </c>
    </row>
    <row r="2638" spans="2:51" s="181" customFormat="1">
      <c r="B2638" s="180"/>
      <c r="D2638" s="161" t="s">
        <v>184</v>
      </c>
      <c r="E2638" s="182" t="s">
        <v>1</v>
      </c>
      <c r="F2638" s="183" t="s">
        <v>266</v>
      </c>
      <c r="H2638" s="184">
        <v>247</v>
      </c>
      <c r="L2638" s="180"/>
      <c r="M2638" s="185"/>
      <c r="T2638" s="186"/>
      <c r="AT2638" s="182" t="s">
        <v>184</v>
      </c>
      <c r="AU2638" s="182" t="s">
        <v>95</v>
      </c>
      <c r="AV2638" s="181" t="s">
        <v>243</v>
      </c>
      <c r="AW2638" s="181" t="s">
        <v>41</v>
      </c>
      <c r="AX2638" s="181" t="s">
        <v>85</v>
      </c>
      <c r="AY2638" s="182" t="s">
        <v>173</v>
      </c>
    </row>
    <row r="2639" spans="2:51" s="160" customFormat="1">
      <c r="B2639" s="159"/>
      <c r="D2639" s="161" t="s">
        <v>184</v>
      </c>
      <c r="E2639" s="162" t="s">
        <v>1</v>
      </c>
      <c r="F2639" s="163" t="s">
        <v>1675</v>
      </c>
      <c r="H2639" s="162" t="s">
        <v>1</v>
      </c>
      <c r="L2639" s="159"/>
      <c r="M2639" s="164"/>
      <c r="T2639" s="165"/>
      <c r="AT2639" s="162" t="s">
        <v>184</v>
      </c>
      <c r="AU2639" s="162" t="s">
        <v>95</v>
      </c>
      <c r="AV2639" s="160" t="s">
        <v>93</v>
      </c>
      <c r="AW2639" s="160" t="s">
        <v>41</v>
      </c>
      <c r="AX2639" s="160" t="s">
        <v>85</v>
      </c>
      <c r="AY2639" s="162" t="s">
        <v>173</v>
      </c>
    </row>
    <row r="2640" spans="2:51" s="160" customFormat="1">
      <c r="B2640" s="159"/>
      <c r="D2640" s="161" t="s">
        <v>184</v>
      </c>
      <c r="E2640" s="162" t="s">
        <v>1</v>
      </c>
      <c r="F2640" s="163" t="s">
        <v>1676</v>
      </c>
      <c r="H2640" s="162" t="s">
        <v>1</v>
      </c>
      <c r="L2640" s="159"/>
      <c r="M2640" s="164"/>
      <c r="T2640" s="165"/>
      <c r="AT2640" s="162" t="s">
        <v>184</v>
      </c>
      <c r="AU2640" s="162" t="s">
        <v>95</v>
      </c>
      <c r="AV2640" s="160" t="s">
        <v>93</v>
      </c>
      <c r="AW2640" s="160" t="s">
        <v>41</v>
      </c>
      <c r="AX2640" s="160" t="s">
        <v>85</v>
      </c>
      <c r="AY2640" s="162" t="s">
        <v>173</v>
      </c>
    </row>
    <row r="2641" spans="2:65" s="160" customFormat="1">
      <c r="B2641" s="159"/>
      <c r="D2641" s="161" t="s">
        <v>184</v>
      </c>
      <c r="E2641" s="162" t="s">
        <v>1</v>
      </c>
      <c r="F2641" s="163" t="s">
        <v>1677</v>
      </c>
      <c r="H2641" s="162" t="s">
        <v>1</v>
      </c>
      <c r="L2641" s="159"/>
      <c r="M2641" s="164"/>
      <c r="T2641" s="165"/>
      <c r="AT2641" s="162" t="s">
        <v>184</v>
      </c>
      <c r="AU2641" s="162" t="s">
        <v>95</v>
      </c>
      <c r="AV2641" s="160" t="s">
        <v>93</v>
      </c>
      <c r="AW2641" s="160" t="s">
        <v>41</v>
      </c>
      <c r="AX2641" s="160" t="s">
        <v>85</v>
      </c>
      <c r="AY2641" s="162" t="s">
        <v>173</v>
      </c>
    </row>
    <row r="2642" spans="2:65" s="167" customFormat="1">
      <c r="B2642" s="166"/>
      <c r="D2642" s="161" t="s">
        <v>184</v>
      </c>
      <c r="E2642" s="168" t="s">
        <v>1</v>
      </c>
      <c r="F2642" s="169" t="s">
        <v>1678</v>
      </c>
      <c r="H2642" s="170">
        <v>76.7</v>
      </c>
      <c r="L2642" s="166"/>
      <c r="M2642" s="171"/>
      <c r="T2642" s="172"/>
      <c r="AT2642" s="168" t="s">
        <v>184</v>
      </c>
      <c r="AU2642" s="168" t="s">
        <v>95</v>
      </c>
      <c r="AV2642" s="167" t="s">
        <v>95</v>
      </c>
      <c r="AW2642" s="167" t="s">
        <v>41</v>
      </c>
      <c r="AX2642" s="167" t="s">
        <v>85</v>
      </c>
      <c r="AY2642" s="168" t="s">
        <v>173</v>
      </c>
    </row>
    <row r="2643" spans="2:65" s="160" customFormat="1">
      <c r="B2643" s="159"/>
      <c r="D2643" s="161" t="s">
        <v>184</v>
      </c>
      <c r="E2643" s="162" t="s">
        <v>1</v>
      </c>
      <c r="F2643" s="163" t="s">
        <v>1679</v>
      </c>
      <c r="H2643" s="162" t="s">
        <v>1</v>
      </c>
      <c r="L2643" s="159"/>
      <c r="M2643" s="164"/>
      <c r="T2643" s="165"/>
      <c r="AT2643" s="162" t="s">
        <v>184</v>
      </c>
      <c r="AU2643" s="162" t="s">
        <v>95</v>
      </c>
      <c r="AV2643" s="160" t="s">
        <v>93</v>
      </c>
      <c r="AW2643" s="160" t="s">
        <v>41</v>
      </c>
      <c r="AX2643" s="160" t="s">
        <v>85</v>
      </c>
      <c r="AY2643" s="162" t="s">
        <v>173</v>
      </c>
    </row>
    <row r="2644" spans="2:65" s="167" customFormat="1">
      <c r="B2644" s="166"/>
      <c r="D2644" s="161" t="s">
        <v>184</v>
      </c>
      <c r="E2644" s="168" t="s">
        <v>1</v>
      </c>
      <c r="F2644" s="169" t="s">
        <v>1680</v>
      </c>
      <c r="H2644" s="170">
        <v>24</v>
      </c>
      <c r="L2644" s="166"/>
      <c r="M2644" s="171"/>
      <c r="T2644" s="172"/>
      <c r="AT2644" s="168" t="s">
        <v>184</v>
      </c>
      <c r="AU2644" s="168" t="s">
        <v>95</v>
      </c>
      <c r="AV2644" s="167" t="s">
        <v>95</v>
      </c>
      <c r="AW2644" s="167" t="s">
        <v>41</v>
      </c>
      <c r="AX2644" s="167" t="s">
        <v>85</v>
      </c>
      <c r="AY2644" s="168" t="s">
        <v>173</v>
      </c>
    </row>
    <row r="2645" spans="2:65" s="181" customFormat="1">
      <c r="B2645" s="180"/>
      <c r="D2645" s="161" t="s">
        <v>184</v>
      </c>
      <c r="E2645" s="182" t="s">
        <v>1</v>
      </c>
      <c r="F2645" s="183" t="s">
        <v>266</v>
      </c>
      <c r="H2645" s="184">
        <v>100.7</v>
      </c>
      <c r="L2645" s="180"/>
      <c r="M2645" s="185"/>
      <c r="T2645" s="186"/>
      <c r="AT2645" s="182" t="s">
        <v>184</v>
      </c>
      <c r="AU2645" s="182" t="s">
        <v>95</v>
      </c>
      <c r="AV2645" s="181" t="s">
        <v>243</v>
      </c>
      <c r="AW2645" s="181" t="s">
        <v>41</v>
      </c>
      <c r="AX2645" s="181" t="s">
        <v>85</v>
      </c>
      <c r="AY2645" s="182" t="s">
        <v>173</v>
      </c>
    </row>
    <row r="2646" spans="2:65" s="174" customFormat="1">
      <c r="B2646" s="173"/>
      <c r="D2646" s="161" t="s">
        <v>184</v>
      </c>
      <c r="E2646" s="175" t="s">
        <v>1</v>
      </c>
      <c r="F2646" s="176" t="s">
        <v>232</v>
      </c>
      <c r="H2646" s="177">
        <v>347.7</v>
      </c>
      <c r="L2646" s="173"/>
      <c r="M2646" s="178"/>
      <c r="T2646" s="179"/>
      <c r="AT2646" s="175" t="s">
        <v>184</v>
      </c>
      <c r="AU2646" s="175" t="s">
        <v>95</v>
      </c>
      <c r="AV2646" s="174" t="s">
        <v>180</v>
      </c>
      <c r="AW2646" s="174" t="s">
        <v>41</v>
      </c>
      <c r="AX2646" s="174" t="s">
        <v>93</v>
      </c>
      <c r="AY2646" s="175" t="s">
        <v>173</v>
      </c>
    </row>
    <row r="2647" spans="2:65" s="35" customFormat="1" ht="24.2" customHeight="1">
      <c r="B2647" s="34"/>
      <c r="C2647" s="144" t="s">
        <v>1681</v>
      </c>
      <c r="D2647" s="144" t="s">
        <v>175</v>
      </c>
      <c r="E2647" s="145" t="s">
        <v>1682</v>
      </c>
      <c r="F2647" s="146" t="s">
        <v>1683</v>
      </c>
      <c r="G2647" s="147" t="s">
        <v>178</v>
      </c>
      <c r="H2647" s="148">
        <v>24.7</v>
      </c>
      <c r="I2647" s="3"/>
      <c r="J2647" s="149">
        <f>ROUND(I2647*H2647,2)</f>
        <v>0</v>
      </c>
      <c r="K2647" s="146" t="s">
        <v>179</v>
      </c>
      <c r="L2647" s="34"/>
      <c r="M2647" s="150" t="s">
        <v>1</v>
      </c>
      <c r="N2647" s="151" t="s">
        <v>50</v>
      </c>
      <c r="P2647" s="152">
        <f>O2647*H2647</f>
        <v>0</v>
      </c>
      <c r="Q2647" s="152">
        <v>0</v>
      </c>
      <c r="R2647" s="152">
        <f>Q2647*H2647</f>
        <v>0</v>
      </c>
      <c r="S2647" s="152">
        <v>2.2000000000000002</v>
      </c>
      <c r="T2647" s="153">
        <f>S2647*H2647</f>
        <v>54.34</v>
      </c>
      <c r="AR2647" s="154" t="s">
        <v>180</v>
      </c>
      <c r="AT2647" s="154" t="s">
        <v>175</v>
      </c>
      <c r="AU2647" s="154" t="s">
        <v>95</v>
      </c>
      <c r="AY2647" s="20" t="s">
        <v>173</v>
      </c>
      <c r="BE2647" s="155">
        <f>IF(N2647="základní",J2647,0)</f>
        <v>0</v>
      </c>
      <c r="BF2647" s="155">
        <f>IF(N2647="snížená",J2647,0)</f>
        <v>0</v>
      </c>
      <c r="BG2647" s="155">
        <f>IF(N2647="zákl. přenesená",J2647,0)</f>
        <v>0</v>
      </c>
      <c r="BH2647" s="155">
        <f>IF(N2647="sníž. přenesená",J2647,0)</f>
        <v>0</v>
      </c>
      <c r="BI2647" s="155">
        <f>IF(N2647="nulová",J2647,0)</f>
        <v>0</v>
      </c>
      <c r="BJ2647" s="20" t="s">
        <v>93</v>
      </c>
      <c r="BK2647" s="155">
        <f>ROUND(I2647*H2647,2)</f>
        <v>0</v>
      </c>
      <c r="BL2647" s="20" t="s">
        <v>180</v>
      </c>
      <c r="BM2647" s="154" t="s">
        <v>1684</v>
      </c>
    </row>
    <row r="2648" spans="2:65" s="35" customFormat="1">
      <c r="B2648" s="34"/>
      <c r="D2648" s="156" t="s">
        <v>182</v>
      </c>
      <c r="F2648" s="157" t="s">
        <v>1685</v>
      </c>
      <c r="L2648" s="34"/>
      <c r="M2648" s="158"/>
      <c r="T2648" s="62"/>
      <c r="AT2648" s="20" t="s">
        <v>182</v>
      </c>
      <c r="AU2648" s="20" t="s">
        <v>95</v>
      </c>
    </row>
    <row r="2649" spans="2:65" s="160" customFormat="1">
      <c r="B2649" s="159"/>
      <c r="D2649" s="161" t="s">
        <v>184</v>
      </c>
      <c r="E2649" s="162" t="s">
        <v>1</v>
      </c>
      <c r="F2649" s="163" t="s">
        <v>185</v>
      </c>
      <c r="H2649" s="162" t="s">
        <v>1</v>
      </c>
      <c r="L2649" s="159"/>
      <c r="M2649" s="164"/>
      <c r="T2649" s="165"/>
      <c r="AT2649" s="162" t="s">
        <v>184</v>
      </c>
      <c r="AU2649" s="162" t="s">
        <v>95</v>
      </c>
      <c r="AV2649" s="160" t="s">
        <v>93</v>
      </c>
      <c r="AW2649" s="160" t="s">
        <v>41</v>
      </c>
      <c r="AX2649" s="160" t="s">
        <v>85</v>
      </c>
      <c r="AY2649" s="162" t="s">
        <v>173</v>
      </c>
    </row>
    <row r="2650" spans="2:65" s="160" customFormat="1">
      <c r="B2650" s="159"/>
      <c r="D2650" s="161" t="s">
        <v>184</v>
      </c>
      <c r="E2650" s="162" t="s">
        <v>1</v>
      </c>
      <c r="F2650" s="163" t="s">
        <v>187</v>
      </c>
      <c r="H2650" s="162" t="s">
        <v>1</v>
      </c>
      <c r="L2650" s="159"/>
      <c r="M2650" s="164"/>
      <c r="T2650" s="165"/>
      <c r="AT2650" s="162" t="s">
        <v>184</v>
      </c>
      <c r="AU2650" s="162" t="s">
        <v>95</v>
      </c>
      <c r="AV2650" s="160" t="s">
        <v>93</v>
      </c>
      <c r="AW2650" s="160" t="s">
        <v>41</v>
      </c>
      <c r="AX2650" s="160" t="s">
        <v>85</v>
      </c>
      <c r="AY2650" s="162" t="s">
        <v>173</v>
      </c>
    </row>
    <row r="2651" spans="2:65" s="167" customFormat="1">
      <c r="B2651" s="166"/>
      <c r="D2651" s="161" t="s">
        <v>184</v>
      </c>
      <c r="E2651" s="168" t="s">
        <v>1</v>
      </c>
      <c r="F2651" s="169" t="s">
        <v>188</v>
      </c>
      <c r="H2651" s="170">
        <v>1.78</v>
      </c>
      <c r="L2651" s="166"/>
      <c r="M2651" s="171"/>
      <c r="T2651" s="172"/>
      <c r="AT2651" s="168" t="s">
        <v>184</v>
      </c>
      <c r="AU2651" s="168" t="s">
        <v>95</v>
      </c>
      <c r="AV2651" s="167" t="s">
        <v>95</v>
      </c>
      <c r="AW2651" s="167" t="s">
        <v>41</v>
      </c>
      <c r="AX2651" s="167" t="s">
        <v>85</v>
      </c>
      <c r="AY2651" s="168" t="s">
        <v>173</v>
      </c>
    </row>
    <row r="2652" spans="2:65" s="160" customFormat="1">
      <c r="B2652" s="159"/>
      <c r="D2652" s="161" t="s">
        <v>184</v>
      </c>
      <c r="E2652" s="162" t="s">
        <v>1</v>
      </c>
      <c r="F2652" s="163" t="s">
        <v>189</v>
      </c>
      <c r="H2652" s="162" t="s">
        <v>1</v>
      </c>
      <c r="L2652" s="159"/>
      <c r="M2652" s="164"/>
      <c r="T2652" s="165"/>
      <c r="AT2652" s="162" t="s">
        <v>184</v>
      </c>
      <c r="AU2652" s="162" t="s">
        <v>95</v>
      </c>
      <c r="AV2652" s="160" t="s">
        <v>93</v>
      </c>
      <c r="AW2652" s="160" t="s">
        <v>41</v>
      </c>
      <c r="AX2652" s="160" t="s">
        <v>85</v>
      </c>
      <c r="AY2652" s="162" t="s">
        <v>173</v>
      </c>
    </row>
    <row r="2653" spans="2:65" s="167" customFormat="1">
      <c r="B2653" s="166"/>
      <c r="D2653" s="161" t="s">
        <v>184</v>
      </c>
      <c r="E2653" s="168" t="s">
        <v>1</v>
      </c>
      <c r="F2653" s="169" t="s">
        <v>190</v>
      </c>
      <c r="H2653" s="170">
        <v>1.1499999999999999</v>
      </c>
      <c r="L2653" s="166"/>
      <c r="M2653" s="171"/>
      <c r="T2653" s="172"/>
      <c r="AT2653" s="168" t="s">
        <v>184</v>
      </c>
      <c r="AU2653" s="168" t="s">
        <v>95</v>
      </c>
      <c r="AV2653" s="167" t="s">
        <v>95</v>
      </c>
      <c r="AW2653" s="167" t="s">
        <v>41</v>
      </c>
      <c r="AX2653" s="167" t="s">
        <v>85</v>
      </c>
      <c r="AY2653" s="168" t="s">
        <v>173</v>
      </c>
    </row>
    <row r="2654" spans="2:65" s="160" customFormat="1">
      <c r="B2654" s="159"/>
      <c r="D2654" s="161" t="s">
        <v>184</v>
      </c>
      <c r="E2654" s="162" t="s">
        <v>1</v>
      </c>
      <c r="F2654" s="163" t="s">
        <v>191</v>
      </c>
      <c r="H2654" s="162" t="s">
        <v>1</v>
      </c>
      <c r="L2654" s="159"/>
      <c r="M2654" s="164"/>
      <c r="T2654" s="165"/>
      <c r="AT2654" s="162" t="s">
        <v>184</v>
      </c>
      <c r="AU2654" s="162" t="s">
        <v>95</v>
      </c>
      <c r="AV2654" s="160" t="s">
        <v>93</v>
      </c>
      <c r="AW2654" s="160" t="s">
        <v>41</v>
      </c>
      <c r="AX2654" s="160" t="s">
        <v>85</v>
      </c>
      <c r="AY2654" s="162" t="s">
        <v>173</v>
      </c>
    </row>
    <row r="2655" spans="2:65" s="167" customFormat="1">
      <c r="B2655" s="166"/>
      <c r="D2655" s="161" t="s">
        <v>184</v>
      </c>
      <c r="E2655" s="168" t="s">
        <v>1</v>
      </c>
      <c r="F2655" s="169" t="s">
        <v>192</v>
      </c>
      <c r="H2655" s="170">
        <v>0.6</v>
      </c>
      <c r="L2655" s="166"/>
      <c r="M2655" s="171"/>
      <c r="T2655" s="172"/>
      <c r="AT2655" s="168" t="s">
        <v>184</v>
      </c>
      <c r="AU2655" s="168" t="s">
        <v>95</v>
      </c>
      <c r="AV2655" s="167" t="s">
        <v>95</v>
      </c>
      <c r="AW2655" s="167" t="s">
        <v>41</v>
      </c>
      <c r="AX2655" s="167" t="s">
        <v>85</v>
      </c>
      <c r="AY2655" s="168" t="s">
        <v>173</v>
      </c>
    </row>
    <row r="2656" spans="2:65" s="160" customFormat="1">
      <c r="B2656" s="159"/>
      <c r="D2656" s="161" t="s">
        <v>184</v>
      </c>
      <c r="E2656" s="162" t="s">
        <v>1</v>
      </c>
      <c r="F2656" s="163" t="s">
        <v>193</v>
      </c>
      <c r="H2656" s="162" t="s">
        <v>1</v>
      </c>
      <c r="L2656" s="159"/>
      <c r="M2656" s="164"/>
      <c r="T2656" s="165"/>
      <c r="AT2656" s="162" t="s">
        <v>184</v>
      </c>
      <c r="AU2656" s="162" t="s">
        <v>95</v>
      </c>
      <c r="AV2656" s="160" t="s">
        <v>93</v>
      </c>
      <c r="AW2656" s="160" t="s">
        <v>41</v>
      </c>
      <c r="AX2656" s="160" t="s">
        <v>85</v>
      </c>
      <c r="AY2656" s="162" t="s">
        <v>173</v>
      </c>
    </row>
    <row r="2657" spans="2:51" s="167" customFormat="1">
      <c r="B2657" s="166"/>
      <c r="D2657" s="161" t="s">
        <v>184</v>
      </c>
      <c r="E2657" s="168" t="s">
        <v>1</v>
      </c>
      <c r="F2657" s="169" t="s">
        <v>194</v>
      </c>
      <c r="H2657" s="170">
        <v>0.33</v>
      </c>
      <c r="L2657" s="166"/>
      <c r="M2657" s="171"/>
      <c r="T2657" s="172"/>
      <c r="AT2657" s="168" t="s">
        <v>184</v>
      </c>
      <c r="AU2657" s="168" t="s">
        <v>95</v>
      </c>
      <c r="AV2657" s="167" t="s">
        <v>95</v>
      </c>
      <c r="AW2657" s="167" t="s">
        <v>41</v>
      </c>
      <c r="AX2657" s="167" t="s">
        <v>85</v>
      </c>
      <c r="AY2657" s="168" t="s">
        <v>173</v>
      </c>
    </row>
    <row r="2658" spans="2:51" s="160" customFormat="1">
      <c r="B2658" s="159"/>
      <c r="D2658" s="161" t="s">
        <v>184</v>
      </c>
      <c r="E2658" s="162" t="s">
        <v>1</v>
      </c>
      <c r="F2658" s="163" t="s">
        <v>195</v>
      </c>
      <c r="H2658" s="162" t="s">
        <v>1</v>
      </c>
      <c r="L2658" s="159"/>
      <c r="M2658" s="164"/>
      <c r="T2658" s="165"/>
      <c r="AT2658" s="162" t="s">
        <v>184</v>
      </c>
      <c r="AU2658" s="162" t="s">
        <v>95</v>
      </c>
      <c r="AV2658" s="160" t="s">
        <v>93</v>
      </c>
      <c r="AW2658" s="160" t="s">
        <v>41</v>
      </c>
      <c r="AX2658" s="160" t="s">
        <v>85</v>
      </c>
      <c r="AY2658" s="162" t="s">
        <v>173</v>
      </c>
    </row>
    <row r="2659" spans="2:51" s="167" customFormat="1">
      <c r="B2659" s="166"/>
      <c r="D2659" s="161" t="s">
        <v>184</v>
      </c>
      <c r="E2659" s="168" t="s">
        <v>1</v>
      </c>
      <c r="F2659" s="169" t="s">
        <v>196</v>
      </c>
      <c r="H2659" s="170">
        <v>0.2</v>
      </c>
      <c r="L2659" s="166"/>
      <c r="M2659" s="171"/>
      <c r="T2659" s="172"/>
      <c r="AT2659" s="168" t="s">
        <v>184</v>
      </c>
      <c r="AU2659" s="168" t="s">
        <v>95</v>
      </c>
      <c r="AV2659" s="167" t="s">
        <v>95</v>
      </c>
      <c r="AW2659" s="167" t="s">
        <v>41</v>
      </c>
      <c r="AX2659" s="167" t="s">
        <v>85</v>
      </c>
      <c r="AY2659" s="168" t="s">
        <v>173</v>
      </c>
    </row>
    <row r="2660" spans="2:51" s="160" customFormat="1">
      <c r="B2660" s="159"/>
      <c r="D2660" s="161" t="s">
        <v>184</v>
      </c>
      <c r="E2660" s="162" t="s">
        <v>1</v>
      </c>
      <c r="F2660" s="163" t="s">
        <v>197</v>
      </c>
      <c r="H2660" s="162" t="s">
        <v>1</v>
      </c>
      <c r="L2660" s="159"/>
      <c r="M2660" s="164"/>
      <c r="T2660" s="165"/>
      <c r="AT2660" s="162" t="s">
        <v>184</v>
      </c>
      <c r="AU2660" s="162" t="s">
        <v>95</v>
      </c>
      <c r="AV2660" s="160" t="s">
        <v>93</v>
      </c>
      <c r="AW2660" s="160" t="s">
        <v>41</v>
      </c>
      <c r="AX2660" s="160" t="s">
        <v>85</v>
      </c>
      <c r="AY2660" s="162" t="s">
        <v>173</v>
      </c>
    </row>
    <row r="2661" spans="2:51" s="167" customFormat="1">
      <c r="B2661" s="166"/>
      <c r="D2661" s="161" t="s">
        <v>184</v>
      </c>
      <c r="E2661" s="168" t="s">
        <v>1</v>
      </c>
      <c r="F2661" s="169" t="s">
        <v>198</v>
      </c>
      <c r="H2661" s="170">
        <v>3.35</v>
      </c>
      <c r="L2661" s="166"/>
      <c r="M2661" s="171"/>
      <c r="T2661" s="172"/>
      <c r="AT2661" s="168" t="s">
        <v>184</v>
      </c>
      <c r="AU2661" s="168" t="s">
        <v>95</v>
      </c>
      <c r="AV2661" s="167" t="s">
        <v>95</v>
      </c>
      <c r="AW2661" s="167" t="s">
        <v>41</v>
      </c>
      <c r="AX2661" s="167" t="s">
        <v>85</v>
      </c>
      <c r="AY2661" s="168" t="s">
        <v>173</v>
      </c>
    </row>
    <row r="2662" spans="2:51" s="160" customFormat="1">
      <c r="B2662" s="159"/>
      <c r="D2662" s="161" t="s">
        <v>184</v>
      </c>
      <c r="E2662" s="162" t="s">
        <v>1</v>
      </c>
      <c r="F2662" s="163" t="s">
        <v>199</v>
      </c>
      <c r="H2662" s="162" t="s">
        <v>1</v>
      </c>
      <c r="L2662" s="159"/>
      <c r="M2662" s="164"/>
      <c r="T2662" s="165"/>
      <c r="AT2662" s="162" t="s">
        <v>184</v>
      </c>
      <c r="AU2662" s="162" t="s">
        <v>95</v>
      </c>
      <c r="AV2662" s="160" t="s">
        <v>93</v>
      </c>
      <c r="AW2662" s="160" t="s">
        <v>41</v>
      </c>
      <c r="AX2662" s="160" t="s">
        <v>85</v>
      </c>
      <c r="AY2662" s="162" t="s">
        <v>173</v>
      </c>
    </row>
    <row r="2663" spans="2:51" s="167" customFormat="1">
      <c r="B2663" s="166"/>
      <c r="D2663" s="161" t="s">
        <v>184</v>
      </c>
      <c r="E2663" s="168" t="s">
        <v>1</v>
      </c>
      <c r="F2663" s="169" t="s">
        <v>200</v>
      </c>
      <c r="H2663" s="170">
        <v>0.255</v>
      </c>
      <c r="L2663" s="166"/>
      <c r="M2663" s="171"/>
      <c r="T2663" s="172"/>
      <c r="AT2663" s="168" t="s">
        <v>184</v>
      </c>
      <c r="AU2663" s="168" t="s">
        <v>95</v>
      </c>
      <c r="AV2663" s="167" t="s">
        <v>95</v>
      </c>
      <c r="AW2663" s="167" t="s">
        <v>41</v>
      </c>
      <c r="AX2663" s="167" t="s">
        <v>85</v>
      </c>
      <c r="AY2663" s="168" t="s">
        <v>173</v>
      </c>
    </row>
    <row r="2664" spans="2:51" s="160" customFormat="1">
      <c r="B2664" s="159"/>
      <c r="D2664" s="161" t="s">
        <v>184</v>
      </c>
      <c r="E2664" s="162" t="s">
        <v>1</v>
      </c>
      <c r="F2664" s="163" t="s">
        <v>201</v>
      </c>
      <c r="H2664" s="162" t="s">
        <v>1</v>
      </c>
      <c r="L2664" s="159"/>
      <c r="M2664" s="164"/>
      <c r="T2664" s="165"/>
      <c r="AT2664" s="162" t="s">
        <v>184</v>
      </c>
      <c r="AU2664" s="162" t="s">
        <v>95</v>
      </c>
      <c r="AV2664" s="160" t="s">
        <v>93</v>
      </c>
      <c r="AW2664" s="160" t="s">
        <v>41</v>
      </c>
      <c r="AX2664" s="160" t="s">
        <v>85</v>
      </c>
      <c r="AY2664" s="162" t="s">
        <v>173</v>
      </c>
    </row>
    <row r="2665" spans="2:51" s="167" customFormat="1">
      <c r="B2665" s="166"/>
      <c r="D2665" s="161" t="s">
        <v>184</v>
      </c>
      <c r="E2665" s="168" t="s">
        <v>1</v>
      </c>
      <c r="F2665" s="169" t="s">
        <v>202</v>
      </c>
      <c r="H2665" s="170">
        <v>1.2450000000000001</v>
      </c>
      <c r="L2665" s="166"/>
      <c r="M2665" s="171"/>
      <c r="T2665" s="172"/>
      <c r="AT2665" s="168" t="s">
        <v>184</v>
      </c>
      <c r="AU2665" s="168" t="s">
        <v>95</v>
      </c>
      <c r="AV2665" s="167" t="s">
        <v>95</v>
      </c>
      <c r="AW2665" s="167" t="s">
        <v>41</v>
      </c>
      <c r="AX2665" s="167" t="s">
        <v>85</v>
      </c>
      <c r="AY2665" s="168" t="s">
        <v>173</v>
      </c>
    </row>
    <row r="2666" spans="2:51" s="160" customFormat="1">
      <c r="B2666" s="159"/>
      <c r="D2666" s="161" t="s">
        <v>184</v>
      </c>
      <c r="E2666" s="162" t="s">
        <v>1</v>
      </c>
      <c r="F2666" s="163" t="s">
        <v>203</v>
      </c>
      <c r="H2666" s="162" t="s">
        <v>1</v>
      </c>
      <c r="L2666" s="159"/>
      <c r="M2666" s="164"/>
      <c r="T2666" s="165"/>
      <c r="AT2666" s="162" t="s">
        <v>184</v>
      </c>
      <c r="AU2666" s="162" t="s">
        <v>95</v>
      </c>
      <c r="AV2666" s="160" t="s">
        <v>93</v>
      </c>
      <c r="AW2666" s="160" t="s">
        <v>41</v>
      </c>
      <c r="AX2666" s="160" t="s">
        <v>85</v>
      </c>
      <c r="AY2666" s="162" t="s">
        <v>173</v>
      </c>
    </row>
    <row r="2667" spans="2:51" s="167" customFormat="1">
      <c r="B2667" s="166"/>
      <c r="D2667" s="161" t="s">
        <v>184</v>
      </c>
      <c r="E2667" s="168" t="s">
        <v>1</v>
      </c>
      <c r="F2667" s="169" t="s">
        <v>204</v>
      </c>
      <c r="H2667" s="170">
        <v>0.79</v>
      </c>
      <c r="L2667" s="166"/>
      <c r="M2667" s="171"/>
      <c r="T2667" s="172"/>
      <c r="AT2667" s="168" t="s">
        <v>184</v>
      </c>
      <c r="AU2667" s="168" t="s">
        <v>95</v>
      </c>
      <c r="AV2667" s="167" t="s">
        <v>95</v>
      </c>
      <c r="AW2667" s="167" t="s">
        <v>41</v>
      </c>
      <c r="AX2667" s="167" t="s">
        <v>85</v>
      </c>
      <c r="AY2667" s="168" t="s">
        <v>173</v>
      </c>
    </row>
    <row r="2668" spans="2:51" s="160" customFormat="1">
      <c r="B2668" s="159"/>
      <c r="D2668" s="161" t="s">
        <v>184</v>
      </c>
      <c r="E2668" s="162" t="s">
        <v>1</v>
      </c>
      <c r="F2668" s="163" t="s">
        <v>205</v>
      </c>
      <c r="H2668" s="162" t="s">
        <v>1</v>
      </c>
      <c r="L2668" s="159"/>
      <c r="M2668" s="164"/>
      <c r="T2668" s="165"/>
      <c r="AT2668" s="162" t="s">
        <v>184</v>
      </c>
      <c r="AU2668" s="162" t="s">
        <v>95</v>
      </c>
      <c r="AV2668" s="160" t="s">
        <v>93</v>
      </c>
      <c r="AW2668" s="160" t="s">
        <v>41</v>
      </c>
      <c r="AX2668" s="160" t="s">
        <v>85</v>
      </c>
      <c r="AY2668" s="162" t="s">
        <v>173</v>
      </c>
    </row>
    <row r="2669" spans="2:51" s="167" customFormat="1">
      <c r="B2669" s="166"/>
      <c r="D2669" s="161" t="s">
        <v>184</v>
      </c>
      <c r="E2669" s="168" t="s">
        <v>1</v>
      </c>
      <c r="F2669" s="169" t="s">
        <v>206</v>
      </c>
      <c r="H2669" s="170">
        <v>1.1299999999999999</v>
      </c>
      <c r="L2669" s="166"/>
      <c r="M2669" s="171"/>
      <c r="T2669" s="172"/>
      <c r="AT2669" s="168" t="s">
        <v>184</v>
      </c>
      <c r="AU2669" s="168" t="s">
        <v>95</v>
      </c>
      <c r="AV2669" s="167" t="s">
        <v>95</v>
      </c>
      <c r="AW2669" s="167" t="s">
        <v>41</v>
      </c>
      <c r="AX2669" s="167" t="s">
        <v>85</v>
      </c>
      <c r="AY2669" s="168" t="s">
        <v>173</v>
      </c>
    </row>
    <row r="2670" spans="2:51" s="160" customFormat="1">
      <c r="B2670" s="159"/>
      <c r="D2670" s="161" t="s">
        <v>184</v>
      </c>
      <c r="E2670" s="162" t="s">
        <v>1</v>
      </c>
      <c r="F2670" s="163" t="s">
        <v>207</v>
      </c>
      <c r="H2670" s="162" t="s">
        <v>1</v>
      </c>
      <c r="L2670" s="159"/>
      <c r="M2670" s="164"/>
      <c r="T2670" s="165"/>
      <c r="AT2670" s="162" t="s">
        <v>184</v>
      </c>
      <c r="AU2670" s="162" t="s">
        <v>95</v>
      </c>
      <c r="AV2670" s="160" t="s">
        <v>93</v>
      </c>
      <c r="AW2670" s="160" t="s">
        <v>41</v>
      </c>
      <c r="AX2670" s="160" t="s">
        <v>85</v>
      </c>
      <c r="AY2670" s="162" t="s">
        <v>173</v>
      </c>
    </row>
    <row r="2671" spans="2:51" s="167" customFormat="1">
      <c r="B2671" s="166"/>
      <c r="D2671" s="161" t="s">
        <v>184</v>
      </c>
      <c r="E2671" s="168" t="s">
        <v>1</v>
      </c>
      <c r="F2671" s="169" t="s">
        <v>208</v>
      </c>
      <c r="H2671" s="170">
        <v>1.865</v>
      </c>
      <c r="L2671" s="166"/>
      <c r="M2671" s="171"/>
      <c r="T2671" s="172"/>
      <c r="AT2671" s="168" t="s">
        <v>184</v>
      </c>
      <c r="AU2671" s="168" t="s">
        <v>95</v>
      </c>
      <c r="AV2671" s="167" t="s">
        <v>95</v>
      </c>
      <c r="AW2671" s="167" t="s">
        <v>41</v>
      </c>
      <c r="AX2671" s="167" t="s">
        <v>85</v>
      </c>
      <c r="AY2671" s="168" t="s">
        <v>173</v>
      </c>
    </row>
    <row r="2672" spans="2:51" s="160" customFormat="1">
      <c r="B2672" s="159"/>
      <c r="D2672" s="161" t="s">
        <v>184</v>
      </c>
      <c r="E2672" s="162" t="s">
        <v>1</v>
      </c>
      <c r="F2672" s="163" t="s">
        <v>209</v>
      </c>
      <c r="H2672" s="162" t="s">
        <v>1</v>
      </c>
      <c r="L2672" s="159"/>
      <c r="M2672" s="164"/>
      <c r="T2672" s="165"/>
      <c r="AT2672" s="162" t="s">
        <v>184</v>
      </c>
      <c r="AU2672" s="162" t="s">
        <v>95</v>
      </c>
      <c r="AV2672" s="160" t="s">
        <v>93</v>
      </c>
      <c r="AW2672" s="160" t="s">
        <v>41</v>
      </c>
      <c r="AX2672" s="160" t="s">
        <v>85</v>
      </c>
      <c r="AY2672" s="162" t="s">
        <v>173</v>
      </c>
    </row>
    <row r="2673" spans="2:51" s="167" customFormat="1">
      <c r="B2673" s="166"/>
      <c r="D2673" s="161" t="s">
        <v>184</v>
      </c>
      <c r="E2673" s="168" t="s">
        <v>1</v>
      </c>
      <c r="F2673" s="169" t="s">
        <v>204</v>
      </c>
      <c r="H2673" s="170">
        <v>0.79</v>
      </c>
      <c r="L2673" s="166"/>
      <c r="M2673" s="171"/>
      <c r="T2673" s="172"/>
      <c r="AT2673" s="168" t="s">
        <v>184</v>
      </c>
      <c r="AU2673" s="168" t="s">
        <v>95</v>
      </c>
      <c r="AV2673" s="167" t="s">
        <v>95</v>
      </c>
      <c r="AW2673" s="167" t="s">
        <v>41</v>
      </c>
      <c r="AX2673" s="167" t="s">
        <v>85</v>
      </c>
      <c r="AY2673" s="168" t="s">
        <v>173</v>
      </c>
    </row>
    <row r="2674" spans="2:51" s="160" customFormat="1">
      <c r="B2674" s="159"/>
      <c r="D2674" s="161" t="s">
        <v>184</v>
      </c>
      <c r="E2674" s="162" t="s">
        <v>1</v>
      </c>
      <c r="F2674" s="163" t="s">
        <v>210</v>
      </c>
      <c r="H2674" s="162" t="s">
        <v>1</v>
      </c>
      <c r="L2674" s="159"/>
      <c r="M2674" s="164"/>
      <c r="T2674" s="165"/>
      <c r="AT2674" s="162" t="s">
        <v>184</v>
      </c>
      <c r="AU2674" s="162" t="s">
        <v>95</v>
      </c>
      <c r="AV2674" s="160" t="s">
        <v>93</v>
      </c>
      <c r="AW2674" s="160" t="s">
        <v>41</v>
      </c>
      <c r="AX2674" s="160" t="s">
        <v>85</v>
      </c>
      <c r="AY2674" s="162" t="s">
        <v>173</v>
      </c>
    </row>
    <row r="2675" spans="2:51" s="167" customFormat="1">
      <c r="B2675" s="166"/>
      <c r="D2675" s="161" t="s">
        <v>184</v>
      </c>
      <c r="E2675" s="168" t="s">
        <v>1</v>
      </c>
      <c r="F2675" s="169" t="s">
        <v>211</v>
      </c>
      <c r="H2675" s="170">
        <v>0.51</v>
      </c>
      <c r="L2675" s="166"/>
      <c r="M2675" s="171"/>
      <c r="T2675" s="172"/>
      <c r="AT2675" s="168" t="s">
        <v>184</v>
      </c>
      <c r="AU2675" s="168" t="s">
        <v>95</v>
      </c>
      <c r="AV2675" s="167" t="s">
        <v>95</v>
      </c>
      <c r="AW2675" s="167" t="s">
        <v>41</v>
      </c>
      <c r="AX2675" s="167" t="s">
        <v>85</v>
      </c>
      <c r="AY2675" s="168" t="s">
        <v>173</v>
      </c>
    </row>
    <row r="2676" spans="2:51" s="160" customFormat="1">
      <c r="B2676" s="159"/>
      <c r="D2676" s="161" t="s">
        <v>184</v>
      </c>
      <c r="E2676" s="162" t="s">
        <v>1</v>
      </c>
      <c r="F2676" s="163" t="s">
        <v>212</v>
      </c>
      <c r="H2676" s="162" t="s">
        <v>1</v>
      </c>
      <c r="L2676" s="159"/>
      <c r="M2676" s="164"/>
      <c r="T2676" s="165"/>
      <c r="AT2676" s="162" t="s">
        <v>184</v>
      </c>
      <c r="AU2676" s="162" t="s">
        <v>95</v>
      </c>
      <c r="AV2676" s="160" t="s">
        <v>93</v>
      </c>
      <c r="AW2676" s="160" t="s">
        <v>41</v>
      </c>
      <c r="AX2676" s="160" t="s">
        <v>85</v>
      </c>
      <c r="AY2676" s="162" t="s">
        <v>173</v>
      </c>
    </row>
    <row r="2677" spans="2:51" s="167" customFormat="1">
      <c r="B2677" s="166"/>
      <c r="D2677" s="161" t="s">
        <v>184</v>
      </c>
      <c r="E2677" s="168" t="s">
        <v>1</v>
      </c>
      <c r="F2677" s="169" t="s">
        <v>213</v>
      </c>
      <c r="H2677" s="170">
        <v>1.43</v>
      </c>
      <c r="L2677" s="166"/>
      <c r="M2677" s="171"/>
      <c r="T2677" s="172"/>
      <c r="AT2677" s="168" t="s">
        <v>184</v>
      </c>
      <c r="AU2677" s="168" t="s">
        <v>95</v>
      </c>
      <c r="AV2677" s="167" t="s">
        <v>95</v>
      </c>
      <c r="AW2677" s="167" t="s">
        <v>41</v>
      </c>
      <c r="AX2677" s="167" t="s">
        <v>85</v>
      </c>
      <c r="AY2677" s="168" t="s">
        <v>173</v>
      </c>
    </row>
    <row r="2678" spans="2:51" s="160" customFormat="1">
      <c r="B2678" s="159"/>
      <c r="D2678" s="161" t="s">
        <v>184</v>
      </c>
      <c r="E2678" s="162" t="s">
        <v>1</v>
      </c>
      <c r="F2678" s="163" t="s">
        <v>214</v>
      </c>
      <c r="H2678" s="162" t="s">
        <v>1</v>
      </c>
      <c r="L2678" s="159"/>
      <c r="M2678" s="164"/>
      <c r="T2678" s="165"/>
      <c r="AT2678" s="162" t="s">
        <v>184</v>
      </c>
      <c r="AU2678" s="162" t="s">
        <v>95</v>
      </c>
      <c r="AV2678" s="160" t="s">
        <v>93</v>
      </c>
      <c r="AW2678" s="160" t="s">
        <v>41</v>
      </c>
      <c r="AX2678" s="160" t="s">
        <v>85</v>
      </c>
      <c r="AY2678" s="162" t="s">
        <v>173</v>
      </c>
    </row>
    <row r="2679" spans="2:51" s="167" customFormat="1">
      <c r="B2679" s="166"/>
      <c r="D2679" s="161" t="s">
        <v>184</v>
      </c>
      <c r="E2679" s="168" t="s">
        <v>1</v>
      </c>
      <c r="F2679" s="169" t="s">
        <v>215</v>
      </c>
      <c r="H2679" s="170">
        <v>1.0549999999999999</v>
      </c>
      <c r="L2679" s="166"/>
      <c r="M2679" s="171"/>
      <c r="T2679" s="172"/>
      <c r="AT2679" s="168" t="s">
        <v>184</v>
      </c>
      <c r="AU2679" s="168" t="s">
        <v>95</v>
      </c>
      <c r="AV2679" s="167" t="s">
        <v>95</v>
      </c>
      <c r="AW2679" s="167" t="s">
        <v>41</v>
      </c>
      <c r="AX2679" s="167" t="s">
        <v>85</v>
      </c>
      <c r="AY2679" s="168" t="s">
        <v>173</v>
      </c>
    </row>
    <row r="2680" spans="2:51" s="160" customFormat="1">
      <c r="B2680" s="159"/>
      <c r="D2680" s="161" t="s">
        <v>184</v>
      </c>
      <c r="E2680" s="162" t="s">
        <v>1</v>
      </c>
      <c r="F2680" s="163" t="s">
        <v>216</v>
      </c>
      <c r="H2680" s="162" t="s">
        <v>1</v>
      </c>
      <c r="L2680" s="159"/>
      <c r="M2680" s="164"/>
      <c r="T2680" s="165"/>
      <c r="AT2680" s="162" t="s">
        <v>184</v>
      </c>
      <c r="AU2680" s="162" t="s">
        <v>95</v>
      </c>
      <c r="AV2680" s="160" t="s">
        <v>93</v>
      </c>
      <c r="AW2680" s="160" t="s">
        <v>41</v>
      </c>
      <c r="AX2680" s="160" t="s">
        <v>85</v>
      </c>
      <c r="AY2680" s="162" t="s">
        <v>173</v>
      </c>
    </row>
    <row r="2681" spans="2:51" s="167" customFormat="1">
      <c r="B2681" s="166"/>
      <c r="D2681" s="161" t="s">
        <v>184</v>
      </c>
      <c r="E2681" s="168" t="s">
        <v>1</v>
      </c>
      <c r="F2681" s="169" t="s">
        <v>217</v>
      </c>
      <c r="H2681" s="170">
        <v>3.7650000000000001</v>
      </c>
      <c r="L2681" s="166"/>
      <c r="M2681" s="171"/>
      <c r="T2681" s="172"/>
      <c r="AT2681" s="168" t="s">
        <v>184</v>
      </c>
      <c r="AU2681" s="168" t="s">
        <v>95</v>
      </c>
      <c r="AV2681" s="167" t="s">
        <v>95</v>
      </c>
      <c r="AW2681" s="167" t="s">
        <v>41</v>
      </c>
      <c r="AX2681" s="167" t="s">
        <v>85</v>
      </c>
      <c r="AY2681" s="168" t="s">
        <v>173</v>
      </c>
    </row>
    <row r="2682" spans="2:51" s="160" customFormat="1">
      <c r="B2682" s="159"/>
      <c r="D2682" s="161" t="s">
        <v>184</v>
      </c>
      <c r="E2682" s="162" t="s">
        <v>1</v>
      </c>
      <c r="F2682" s="163" t="s">
        <v>218</v>
      </c>
      <c r="H2682" s="162" t="s">
        <v>1</v>
      </c>
      <c r="L2682" s="159"/>
      <c r="M2682" s="164"/>
      <c r="T2682" s="165"/>
      <c r="AT2682" s="162" t="s">
        <v>184</v>
      </c>
      <c r="AU2682" s="162" t="s">
        <v>95</v>
      </c>
      <c r="AV2682" s="160" t="s">
        <v>93</v>
      </c>
      <c r="AW2682" s="160" t="s">
        <v>41</v>
      </c>
      <c r="AX2682" s="160" t="s">
        <v>85</v>
      </c>
      <c r="AY2682" s="162" t="s">
        <v>173</v>
      </c>
    </row>
    <row r="2683" spans="2:51" s="167" customFormat="1">
      <c r="B2683" s="166"/>
      <c r="D2683" s="161" t="s">
        <v>184</v>
      </c>
      <c r="E2683" s="168" t="s">
        <v>1</v>
      </c>
      <c r="F2683" s="169" t="s">
        <v>219</v>
      </c>
      <c r="H2683" s="170">
        <v>1.41</v>
      </c>
      <c r="L2683" s="166"/>
      <c r="M2683" s="171"/>
      <c r="T2683" s="172"/>
      <c r="AT2683" s="168" t="s">
        <v>184</v>
      </c>
      <c r="AU2683" s="168" t="s">
        <v>95</v>
      </c>
      <c r="AV2683" s="167" t="s">
        <v>95</v>
      </c>
      <c r="AW2683" s="167" t="s">
        <v>41</v>
      </c>
      <c r="AX2683" s="167" t="s">
        <v>85</v>
      </c>
      <c r="AY2683" s="168" t="s">
        <v>173</v>
      </c>
    </row>
    <row r="2684" spans="2:51" s="160" customFormat="1">
      <c r="B2684" s="159"/>
      <c r="D2684" s="161" t="s">
        <v>184</v>
      </c>
      <c r="E2684" s="162" t="s">
        <v>1</v>
      </c>
      <c r="F2684" s="163" t="s">
        <v>220</v>
      </c>
      <c r="H2684" s="162" t="s">
        <v>1</v>
      </c>
      <c r="L2684" s="159"/>
      <c r="M2684" s="164"/>
      <c r="T2684" s="165"/>
      <c r="AT2684" s="162" t="s">
        <v>184</v>
      </c>
      <c r="AU2684" s="162" t="s">
        <v>95</v>
      </c>
      <c r="AV2684" s="160" t="s">
        <v>93</v>
      </c>
      <c r="AW2684" s="160" t="s">
        <v>41</v>
      </c>
      <c r="AX2684" s="160" t="s">
        <v>85</v>
      </c>
      <c r="AY2684" s="162" t="s">
        <v>173</v>
      </c>
    </row>
    <row r="2685" spans="2:51" s="167" customFormat="1">
      <c r="B2685" s="166"/>
      <c r="D2685" s="161" t="s">
        <v>184</v>
      </c>
      <c r="E2685" s="168" t="s">
        <v>1</v>
      </c>
      <c r="F2685" s="169" t="s">
        <v>221</v>
      </c>
      <c r="H2685" s="170">
        <v>0.95</v>
      </c>
      <c r="L2685" s="166"/>
      <c r="M2685" s="171"/>
      <c r="T2685" s="172"/>
      <c r="AT2685" s="168" t="s">
        <v>184</v>
      </c>
      <c r="AU2685" s="168" t="s">
        <v>95</v>
      </c>
      <c r="AV2685" s="167" t="s">
        <v>95</v>
      </c>
      <c r="AW2685" s="167" t="s">
        <v>41</v>
      </c>
      <c r="AX2685" s="167" t="s">
        <v>85</v>
      </c>
      <c r="AY2685" s="168" t="s">
        <v>173</v>
      </c>
    </row>
    <row r="2686" spans="2:51" s="160" customFormat="1">
      <c r="B2686" s="159"/>
      <c r="D2686" s="161" t="s">
        <v>184</v>
      </c>
      <c r="E2686" s="162" t="s">
        <v>1</v>
      </c>
      <c r="F2686" s="163" t="s">
        <v>222</v>
      </c>
      <c r="H2686" s="162" t="s">
        <v>1</v>
      </c>
      <c r="L2686" s="159"/>
      <c r="M2686" s="164"/>
      <c r="T2686" s="165"/>
      <c r="AT2686" s="162" t="s">
        <v>184</v>
      </c>
      <c r="AU2686" s="162" t="s">
        <v>95</v>
      </c>
      <c r="AV2686" s="160" t="s">
        <v>93</v>
      </c>
      <c r="AW2686" s="160" t="s">
        <v>41</v>
      </c>
      <c r="AX2686" s="160" t="s">
        <v>85</v>
      </c>
      <c r="AY2686" s="162" t="s">
        <v>173</v>
      </c>
    </row>
    <row r="2687" spans="2:51" s="167" customFormat="1">
      <c r="B2687" s="166"/>
      <c r="D2687" s="161" t="s">
        <v>184</v>
      </c>
      <c r="E2687" s="168" t="s">
        <v>1</v>
      </c>
      <c r="F2687" s="169" t="s">
        <v>223</v>
      </c>
      <c r="H2687" s="170">
        <v>1.05</v>
      </c>
      <c r="L2687" s="166"/>
      <c r="M2687" s="171"/>
      <c r="T2687" s="172"/>
      <c r="AT2687" s="168" t="s">
        <v>184</v>
      </c>
      <c r="AU2687" s="168" t="s">
        <v>95</v>
      </c>
      <c r="AV2687" s="167" t="s">
        <v>95</v>
      </c>
      <c r="AW2687" s="167" t="s">
        <v>41</v>
      </c>
      <c r="AX2687" s="167" t="s">
        <v>85</v>
      </c>
      <c r="AY2687" s="168" t="s">
        <v>173</v>
      </c>
    </row>
    <row r="2688" spans="2:51" s="160" customFormat="1">
      <c r="B2688" s="159"/>
      <c r="D2688" s="161" t="s">
        <v>184</v>
      </c>
      <c r="E2688" s="162" t="s">
        <v>1</v>
      </c>
      <c r="F2688" s="163" t="s">
        <v>224</v>
      </c>
      <c r="H2688" s="162" t="s">
        <v>1</v>
      </c>
      <c r="L2688" s="159"/>
      <c r="M2688" s="164"/>
      <c r="T2688" s="165"/>
      <c r="AT2688" s="162" t="s">
        <v>184</v>
      </c>
      <c r="AU2688" s="162" t="s">
        <v>95</v>
      </c>
      <c r="AV2688" s="160" t="s">
        <v>93</v>
      </c>
      <c r="AW2688" s="160" t="s">
        <v>41</v>
      </c>
      <c r="AX2688" s="160" t="s">
        <v>85</v>
      </c>
      <c r="AY2688" s="162" t="s">
        <v>173</v>
      </c>
    </row>
    <row r="2689" spans="2:65" s="167" customFormat="1">
      <c r="B2689" s="166"/>
      <c r="D2689" s="161" t="s">
        <v>184</v>
      </c>
      <c r="E2689" s="168" t="s">
        <v>1</v>
      </c>
      <c r="F2689" s="169" t="s">
        <v>225</v>
      </c>
      <c r="H2689" s="170">
        <v>0.28000000000000003</v>
      </c>
      <c r="L2689" s="166"/>
      <c r="M2689" s="171"/>
      <c r="T2689" s="172"/>
      <c r="AT2689" s="168" t="s">
        <v>184</v>
      </c>
      <c r="AU2689" s="168" t="s">
        <v>95</v>
      </c>
      <c r="AV2689" s="167" t="s">
        <v>95</v>
      </c>
      <c r="AW2689" s="167" t="s">
        <v>41</v>
      </c>
      <c r="AX2689" s="167" t="s">
        <v>85</v>
      </c>
      <c r="AY2689" s="168" t="s">
        <v>173</v>
      </c>
    </row>
    <row r="2690" spans="2:65" s="160" customFormat="1">
      <c r="B2690" s="159"/>
      <c r="D2690" s="161" t="s">
        <v>184</v>
      </c>
      <c r="E2690" s="162" t="s">
        <v>1</v>
      </c>
      <c r="F2690" s="163" t="s">
        <v>226</v>
      </c>
      <c r="H2690" s="162" t="s">
        <v>1</v>
      </c>
      <c r="L2690" s="159"/>
      <c r="M2690" s="164"/>
      <c r="T2690" s="165"/>
      <c r="AT2690" s="162" t="s">
        <v>184</v>
      </c>
      <c r="AU2690" s="162" t="s">
        <v>95</v>
      </c>
      <c r="AV2690" s="160" t="s">
        <v>93</v>
      </c>
      <c r="AW2690" s="160" t="s">
        <v>41</v>
      </c>
      <c r="AX2690" s="160" t="s">
        <v>85</v>
      </c>
      <c r="AY2690" s="162" t="s">
        <v>173</v>
      </c>
    </row>
    <row r="2691" spans="2:65" s="167" customFormat="1">
      <c r="B2691" s="166"/>
      <c r="D2691" s="161" t="s">
        <v>184</v>
      </c>
      <c r="E2691" s="168" t="s">
        <v>1</v>
      </c>
      <c r="F2691" s="169" t="s">
        <v>227</v>
      </c>
      <c r="H2691" s="170">
        <v>0.15</v>
      </c>
      <c r="L2691" s="166"/>
      <c r="M2691" s="171"/>
      <c r="T2691" s="172"/>
      <c r="AT2691" s="168" t="s">
        <v>184</v>
      </c>
      <c r="AU2691" s="168" t="s">
        <v>95</v>
      </c>
      <c r="AV2691" s="167" t="s">
        <v>95</v>
      </c>
      <c r="AW2691" s="167" t="s">
        <v>41</v>
      </c>
      <c r="AX2691" s="167" t="s">
        <v>85</v>
      </c>
      <c r="AY2691" s="168" t="s">
        <v>173</v>
      </c>
    </row>
    <row r="2692" spans="2:65" s="160" customFormat="1">
      <c r="B2692" s="159"/>
      <c r="D2692" s="161" t="s">
        <v>184</v>
      </c>
      <c r="E2692" s="162" t="s">
        <v>1</v>
      </c>
      <c r="F2692" s="163" t="s">
        <v>228</v>
      </c>
      <c r="H2692" s="162" t="s">
        <v>1</v>
      </c>
      <c r="L2692" s="159"/>
      <c r="M2692" s="164"/>
      <c r="T2692" s="165"/>
      <c r="AT2692" s="162" t="s">
        <v>184</v>
      </c>
      <c r="AU2692" s="162" t="s">
        <v>95</v>
      </c>
      <c r="AV2692" s="160" t="s">
        <v>93</v>
      </c>
      <c r="AW2692" s="160" t="s">
        <v>41</v>
      </c>
      <c r="AX2692" s="160" t="s">
        <v>85</v>
      </c>
      <c r="AY2692" s="162" t="s">
        <v>173</v>
      </c>
    </row>
    <row r="2693" spans="2:65" s="167" customFormat="1">
      <c r="B2693" s="166"/>
      <c r="D2693" s="161" t="s">
        <v>184</v>
      </c>
      <c r="E2693" s="168" t="s">
        <v>1</v>
      </c>
      <c r="F2693" s="169" t="s">
        <v>229</v>
      </c>
      <c r="H2693" s="170">
        <v>0.26500000000000001</v>
      </c>
      <c r="L2693" s="166"/>
      <c r="M2693" s="171"/>
      <c r="T2693" s="172"/>
      <c r="AT2693" s="168" t="s">
        <v>184</v>
      </c>
      <c r="AU2693" s="168" t="s">
        <v>95</v>
      </c>
      <c r="AV2693" s="167" t="s">
        <v>95</v>
      </c>
      <c r="AW2693" s="167" t="s">
        <v>41</v>
      </c>
      <c r="AX2693" s="167" t="s">
        <v>85</v>
      </c>
      <c r="AY2693" s="168" t="s">
        <v>173</v>
      </c>
    </row>
    <row r="2694" spans="2:65" s="160" customFormat="1">
      <c r="B2694" s="159"/>
      <c r="D2694" s="161" t="s">
        <v>184</v>
      </c>
      <c r="E2694" s="162" t="s">
        <v>1</v>
      </c>
      <c r="F2694" s="163" t="s">
        <v>230</v>
      </c>
      <c r="H2694" s="162" t="s">
        <v>1</v>
      </c>
      <c r="L2694" s="159"/>
      <c r="M2694" s="164"/>
      <c r="T2694" s="165"/>
      <c r="AT2694" s="162" t="s">
        <v>184</v>
      </c>
      <c r="AU2694" s="162" t="s">
        <v>95</v>
      </c>
      <c r="AV2694" s="160" t="s">
        <v>93</v>
      </c>
      <c r="AW2694" s="160" t="s">
        <v>41</v>
      </c>
      <c r="AX2694" s="160" t="s">
        <v>85</v>
      </c>
      <c r="AY2694" s="162" t="s">
        <v>173</v>
      </c>
    </row>
    <row r="2695" spans="2:65" s="167" customFormat="1">
      <c r="B2695" s="166"/>
      <c r="D2695" s="161" t="s">
        <v>184</v>
      </c>
      <c r="E2695" s="168" t="s">
        <v>1</v>
      </c>
      <c r="F2695" s="169" t="s">
        <v>231</v>
      </c>
      <c r="H2695" s="170">
        <v>0.35</v>
      </c>
      <c r="L2695" s="166"/>
      <c r="M2695" s="171"/>
      <c r="T2695" s="172"/>
      <c r="AT2695" s="168" t="s">
        <v>184</v>
      </c>
      <c r="AU2695" s="168" t="s">
        <v>95</v>
      </c>
      <c r="AV2695" s="167" t="s">
        <v>95</v>
      </c>
      <c r="AW2695" s="167" t="s">
        <v>41</v>
      </c>
      <c r="AX2695" s="167" t="s">
        <v>85</v>
      </c>
      <c r="AY2695" s="168" t="s">
        <v>173</v>
      </c>
    </row>
    <row r="2696" spans="2:65" s="174" customFormat="1">
      <c r="B2696" s="173"/>
      <c r="D2696" s="161" t="s">
        <v>184</v>
      </c>
      <c r="E2696" s="175" t="s">
        <v>1</v>
      </c>
      <c r="F2696" s="176" t="s">
        <v>232</v>
      </c>
      <c r="H2696" s="177">
        <v>24.7</v>
      </c>
      <c r="L2696" s="173"/>
      <c r="M2696" s="178"/>
      <c r="T2696" s="179"/>
      <c r="AT2696" s="175" t="s">
        <v>184</v>
      </c>
      <c r="AU2696" s="175" t="s">
        <v>95</v>
      </c>
      <c r="AV2696" s="174" t="s">
        <v>180</v>
      </c>
      <c r="AW2696" s="174" t="s">
        <v>41</v>
      </c>
      <c r="AX2696" s="174" t="s">
        <v>93</v>
      </c>
      <c r="AY2696" s="175" t="s">
        <v>173</v>
      </c>
    </row>
    <row r="2697" spans="2:65" s="35" customFormat="1" ht="33" customHeight="1">
      <c r="B2697" s="34"/>
      <c r="C2697" s="144" t="s">
        <v>1686</v>
      </c>
      <c r="D2697" s="144" t="s">
        <v>175</v>
      </c>
      <c r="E2697" s="145" t="s">
        <v>1687</v>
      </c>
      <c r="F2697" s="146" t="s">
        <v>1688</v>
      </c>
      <c r="G2697" s="147" t="s">
        <v>178</v>
      </c>
      <c r="H2697" s="148">
        <v>24.7</v>
      </c>
      <c r="I2697" s="3"/>
      <c r="J2697" s="149">
        <f>ROUND(I2697*H2697,2)</f>
        <v>0</v>
      </c>
      <c r="K2697" s="146" t="s">
        <v>179</v>
      </c>
      <c r="L2697" s="34"/>
      <c r="M2697" s="150" t="s">
        <v>1</v>
      </c>
      <c r="N2697" s="151" t="s">
        <v>50</v>
      </c>
      <c r="P2697" s="152">
        <f>O2697*H2697</f>
        <v>0</v>
      </c>
      <c r="Q2697" s="152">
        <v>0</v>
      </c>
      <c r="R2697" s="152">
        <f>Q2697*H2697</f>
        <v>0</v>
      </c>
      <c r="S2697" s="152">
        <v>4.3999999999999997E-2</v>
      </c>
      <c r="T2697" s="153">
        <f>S2697*H2697</f>
        <v>1.0868</v>
      </c>
      <c r="AR2697" s="154" t="s">
        <v>180</v>
      </c>
      <c r="AT2697" s="154" t="s">
        <v>175</v>
      </c>
      <c r="AU2697" s="154" t="s">
        <v>95</v>
      </c>
      <c r="AY2697" s="20" t="s">
        <v>173</v>
      </c>
      <c r="BE2697" s="155">
        <f>IF(N2697="základní",J2697,0)</f>
        <v>0</v>
      </c>
      <c r="BF2697" s="155">
        <f>IF(N2697="snížená",J2697,0)</f>
        <v>0</v>
      </c>
      <c r="BG2697" s="155">
        <f>IF(N2697="zákl. přenesená",J2697,0)</f>
        <v>0</v>
      </c>
      <c r="BH2697" s="155">
        <f>IF(N2697="sníž. přenesená",J2697,0)</f>
        <v>0</v>
      </c>
      <c r="BI2697" s="155">
        <f>IF(N2697="nulová",J2697,0)</f>
        <v>0</v>
      </c>
      <c r="BJ2697" s="20" t="s">
        <v>93</v>
      </c>
      <c r="BK2697" s="155">
        <f>ROUND(I2697*H2697,2)</f>
        <v>0</v>
      </c>
      <c r="BL2697" s="20" t="s">
        <v>180</v>
      </c>
      <c r="BM2697" s="154" t="s">
        <v>1689</v>
      </c>
    </row>
    <row r="2698" spans="2:65" s="35" customFormat="1">
      <c r="B2698" s="34"/>
      <c r="D2698" s="156" t="s">
        <v>182</v>
      </c>
      <c r="F2698" s="157" t="s">
        <v>1690</v>
      </c>
      <c r="L2698" s="34"/>
      <c r="M2698" s="158"/>
      <c r="T2698" s="62"/>
      <c r="AT2698" s="20" t="s">
        <v>182</v>
      </c>
      <c r="AU2698" s="20" t="s">
        <v>95</v>
      </c>
    </row>
    <row r="2699" spans="2:65" s="160" customFormat="1">
      <c r="B2699" s="159"/>
      <c r="D2699" s="161" t="s">
        <v>184</v>
      </c>
      <c r="E2699" s="162" t="s">
        <v>1</v>
      </c>
      <c r="F2699" s="163" t="s">
        <v>185</v>
      </c>
      <c r="H2699" s="162" t="s">
        <v>1</v>
      </c>
      <c r="L2699" s="159"/>
      <c r="M2699" s="164"/>
      <c r="T2699" s="165"/>
      <c r="AT2699" s="162" t="s">
        <v>184</v>
      </c>
      <c r="AU2699" s="162" t="s">
        <v>95</v>
      </c>
      <c r="AV2699" s="160" t="s">
        <v>93</v>
      </c>
      <c r="AW2699" s="160" t="s">
        <v>41</v>
      </c>
      <c r="AX2699" s="160" t="s">
        <v>85</v>
      </c>
      <c r="AY2699" s="162" t="s">
        <v>173</v>
      </c>
    </row>
    <row r="2700" spans="2:65" s="160" customFormat="1">
      <c r="B2700" s="159"/>
      <c r="D2700" s="161" t="s">
        <v>184</v>
      </c>
      <c r="E2700" s="162" t="s">
        <v>1</v>
      </c>
      <c r="F2700" s="163" t="s">
        <v>187</v>
      </c>
      <c r="H2700" s="162" t="s">
        <v>1</v>
      </c>
      <c r="L2700" s="159"/>
      <c r="M2700" s="164"/>
      <c r="T2700" s="165"/>
      <c r="AT2700" s="162" t="s">
        <v>184</v>
      </c>
      <c r="AU2700" s="162" t="s">
        <v>95</v>
      </c>
      <c r="AV2700" s="160" t="s">
        <v>93</v>
      </c>
      <c r="AW2700" s="160" t="s">
        <v>41</v>
      </c>
      <c r="AX2700" s="160" t="s">
        <v>85</v>
      </c>
      <c r="AY2700" s="162" t="s">
        <v>173</v>
      </c>
    </row>
    <row r="2701" spans="2:65" s="167" customFormat="1">
      <c r="B2701" s="166"/>
      <c r="D2701" s="161" t="s">
        <v>184</v>
      </c>
      <c r="E2701" s="168" t="s">
        <v>1</v>
      </c>
      <c r="F2701" s="169" t="s">
        <v>188</v>
      </c>
      <c r="H2701" s="170">
        <v>1.78</v>
      </c>
      <c r="L2701" s="166"/>
      <c r="M2701" s="171"/>
      <c r="T2701" s="172"/>
      <c r="AT2701" s="168" t="s">
        <v>184</v>
      </c>
      <c r="AU2701" s="168" t="s">
        <v>95</v>
      </c>
      <c r="AV2701" s="167" t="s">
        <v>95</v>
      </c>
      <c r="AW2701" s="167" t="s">
        <v>41</v>
      </c>
      <c r="AX2701" s="167" t="s">
        <v>85</v>
      </c>
      <c r="AY2701" s="168" t="s">
        <v>173</v>
      </c>
    </row>
    <row r="2702" spans="2:65" s="160" customFormat="1">
      <c r="B2702" s="159"/>
      <c r="D2702" s="161" t="s">
        <v>184</v>
      </c>
      <c r="E2702" s="162" t="s">
        <v>1</v>
      </c>
      <c r="F2702" s="163" t="s">
        <v>189</v>
      </c>
      <c r="H2702" s="162" t="s">
        <v>1</v>
      </c>
      <c r="L2702" s="159"/>
      <c r="M2702" s="164"/>
      <c r="T2702" s="165"/>
      <c r="AT2702" s="162" t="s">
        <v>184</v>
      </c>
      <c r="AU2702" s="162" t="s">
        <v>95</v>
      </c>
      <c r="AV2702" s="160" t="s">
        <v>93</v>
      </c>
      <c r="AW2702" s="160" t="s">
        <v>41</v>
      </c>
      <c r="AX2702" s="160" t="s">
        <v>85</v>
      </c>
      <c r="AY2702" s="162" t="s">
        <v>173</v>
      </c>
    </row>
    <row r="2703" spans="2:65" s="167" customFormat="1">
      <c r="B2703" s="166"/>
      <c r="D2703" s="161" t="s">
        <v>184</v>
      </c>
      <c r="E2703" s="168" t="s">
        <v>1</v>
      </c>
      <c r="F2703" s="169" t="s">
        <v>190</v>
      </c>
      <c r="H2703" s="170">
        <v>1.1499999999999999</v>
      </c>
      <c r="L2703" s="166"/>
      <c r="M2703" s="171"/>
      <c r="T2703" s="172"/>
      <c r="AT2703" s="168" t="s">
        <v>184</v>
      </c>
      <c r="AU2703" s="168" t="s">
        <v>95</v>
      </c>
      <c r="AV2703" s="167" t="s">
        <v>95</v>
      </c>
      <c r="AW2703" s="167" t="s">
        <v>41</v>
      </c>
      <c r="AX2703" s="167" t="s">
        <v>85</v>
      </c>
      <c r="AY2703" s="168" t="s">
        <v>173</v>
      </c>
    </row>
    <row r="2704" spans="2:65" s="160" customFormat="1">
      <c r="B2704" s="159"/>
      <c r="D2704" s="161" t="s">
        <v>184</v>
      </c>
      <c r="E2704" s="162" t="s">
        <v>1</v>
      </c>
      <c r="F2704" s="163" t="s">
        <v>191</v>
      </c>
      <c r="H2704" s="162" t="s">
        <v>1</v>
      </c>
      <c r="L2704" s="159"/>
      <c r="M2704" s="164"/>
      <c r="T2704" s="165"/>
      <c r="AT2704" s="162" t="s">
        <v>184</v>
      </c>
      <c r="AU2704" s="162" t="s">
        <v>95</v>
      </c>
      <c r="AV2704" s="160" t="s">
        <v>93</v>
      </c>
      <c r="AW2704" s="160" t="s">
        <v>41</v>
      </c>
      <c r="AX2704" s="160" t="s">
        <v>85</v>
      </c>
      <c r="AY2704" s="162" t="s">
        <v>173</v>
      </c>
    </row>
    <row r="2705" spans="2:51" s="167" customFormat="1">
      <c r="B2705" s="166"/>
      <c r="D2705" s="161" t="s">
        <v>184</v>
      </c>
      <c r="E2705" s="168" t="s">
        <v>1</v>
      </c>
      <c r="F2705" s="169" t="s">
        <v>192</v>
      </c>
      <c r="H2705" s="170">
        <v>0.6</v>
      </c>
      <c r="L2705" s="166"/>
      <c r="M2705" s="171"/>
      <c r="T2705" s="172"/>
      <c r="AT2705" s="168" t="s">
        <v>184</v>
      </c>
      <c r="AU2705" s="168" t="s">
        <v>95</v>
      </c>
      <c r="AV2705" s="167" t="s">
        <v>95</v>
      </c>
      <c r="AW2705" s="167" t="s">
        <v>41</v>
      </c>
      <c r="AX2705" s="167" t="s">
        <v>85</v>
      </c>
      <c r="AY2705" s="168" t="s">
        <v>173</v>
      </c>
    </row>
    <row r="2706" spans="2:51" s="160" customFormat="1">
      <c r="B2706" s="159"/>
      <c r="D2706" s="161" t="s">
        <v>184</v>
      </c>
      <c r="E2706" s="162" t="s">
        <v>1</v>
      </c>
      <c r="F2706" s="163" t="s">
        <v>193</v>
      </c>
      <c r="H2706" s="162" t="s">
        <v>1</v>
      </c>
      <c r="L2706" s="159"/>
      <c r="M2706" s="164"/>
      <c r="T2706" s="165"/>
      <c r="AT2706" s="162" t="s">
        <v>184</v>
      </c>
      <c r="AU2706" s="162" t="s">
        <v>95</v>
      </c>
      <c r="AV2706" s="160" t="s">
        <v>93</v>
      </c>
      <c r="AW2706" s="160" t="s">
        <v>41</v>
      </c>
      <c r="AX2706" s="160" t="s">
        <v>85</v>
      </c>
      <c r="AY2706" s="162" t="s">
        <v>173</v>
      </c>
    </row>
    <row r="2707" spans="2:51" s="167" customFormat="1">
      <c r="B2707" s="166"/>
      <c r="D2707" s="161" t="s">
        <v>184</v>
      </c>
      <c r="E2707" s="168" t="s">
        <v>1</v>
      </c>
      <c r="F2707" s="169" t="s">
        <v>194</v>
      </c>
      <c r="H2707" s="170">
        <v>0.33</v>
      </c>
      <c r="L2707" s="166"/>
      <c r="M2707" s="171"/>
      <c r="T2707" s="172"/>
      <c r="AT2707" s="168" t="s">
        <v>184</v>
      </c>
      <c r="AU2707" s="168" t="s">
        <v>95</v>
      </c>
      <c r="AV2707" s="167" t="s">
        <v>95</v>
      </c>
      <c r="AW2707" s="167" t="s">
        <v>41</v>
      </c>
      <c r="AX2707" s="167" t="s">
        <v>85</v>
      </c>
      <c r="AY2707" s="168" t="s">
        <v>173</v>
      </c>
    </row>
    <row r="2708" spans="2:51" s="160" customFormat="1">
      <c r="B2708" s="159"/>
      <c r="D2708" s="161" t="s">
        <v>184</v>
      </c>
      <c r="E2708" s="162" t="s">
        <v>1</v>
      </c>
      <c r="F2708" s="163" t="s">
        <v>195</v>
      </c>
      <c r="H2708" s="162" t="s">
        <v>1</v>
      </c>
      <c r="L2708" s="159"/>
      <c r="M2708" s="164"/>
      <c r="T2708" s="165"/>
      <c r="AT2708" s="162" t="s">
        <v>184</v>
      </c>
      <c r="AU2708" s="162" t="s">
        <v>95</v>
      </c>
      <c r="AV2708" s="160" t="s">
        <v>93</v>
      </c>
      <c r="AW2708" s="160" t="s">
        <v>41</v>
      </c>
      <c r="AX2708" s="160" t="s">
        <v>85</v>
      </c>
      <c r="AY2708" s="162" t="s">
        <v>173</v>
      </c>
    </row>
    <row r="2709" spans="2:51" s="167" customFormat="1">
      <c r="B2709" s="166"/>
      <c r="D2709" s="161" t="s">
        <v>184</v>
      </c>
      <c r="E2709" s="168" t="s">
        <v>1</v>
      </c>
      <c r="F2709" s="169" t="s">
        <v>196</v>
      </c>
      <c r="H2709" s="170">
        <v>0.2</v>
      </c>
      <c r="L2709" s="166"/>
      <c r="M2709" s="171"/>
      <c r="T2709" s="172"/>
      <c r="AT2709" s="168" t="s">
        <v>184</v>
      </c>
      <c r="AU2709" s="168" t="s">
        <v>95</v>
      </c>
      <c r="AV2709" s="167" t="s">
        <v>95</v>
      </c>
      <c r="AW2709" s="167" t="s">
        <v>41</v>
      </c>
      <c r="AX2709" s="167" t="s">
        <v>85</v>
      </c>
      <c r="AY2709" s="168" t="s">
        <v>173</v>
      </c>
    </row>
    <row r="2710" spans="2:51" s="160" customFormat="1">
      <c r="B2710" s="159"/>
      <c r="D2710" s="161" t="s">
        <v>184</v>
      </c>
      <c r="E2710" s="162" t="s">
        <v>1</v>
      </c>
      <c r="F2710" s="163" t="s">
        <v>197</v>
      </c>
      <c r="H2710" s="162" t="s">
        <v>1</v>
      </c>
      <c r="L2710" s="159"/>
      <c r="M2710" s="164"/>
      <c r="T2710" s="165"/>
      <c r="AT2710" s="162" t="s">
        <v>184</v>
      </c>
      <c r="AU2710" s="162" t="s">
        <v>95</v>
      </c>
      <c r="AV2710" s="160" t="s">
        <v>93</v>
      </c>
      <c r="AW2710" s="160" t="s">
        <v>41</v>
      </c>
      <c r="AX2710" s="160" t="s">
        <v>85</v>
      </c>
      <c r="AY2710" s="162" t="s">
        <v>173</v>
      </c>
    </row>
    <row r="2711" spans="2:51" s="167" customFormat="1">
      <c r="B2711" s="166"/>
      <c r="D2711" s="161" t="s">
        <v>184</v>
      </c>
      <c r="E2711" s="168" t="s">
        <v>1</v>
      </c>
      <c r="F2711" s="169" t="s">
        <v>198</v>
      </c>
      <c r="H2711" s="170">
        <v>3.35</v>
      </c>
      <c r="L2711" s="166"/>
      <c r="M2711" s="171"/>
      <c r="T2711" s="172"/>
      <c r="AT2711" s="168" t="s">
        <v>184</v>
      </c>
      <c r="AU2711" s="168" t="s">
        <v>95</v>
      </c>
      <c r="AV2711" s="167" t="s">
        <v>95</v>
      </c>
      <c r="AW2711" s="167" t="s">
        <v>41</v>
      </c>
      <c r="AX2711" s="167" t="s">
        <v>85</v>
      </c>
      <c r="AY2711" s="168" t="s">
        <v>173</v>
      </c>
    </row>
    <row r="2712" spans="2:51" s="160" customFormat="1">
      <c r="B2712" s="159"/>
      <c r="D2712" s="161" t="s">
        <v>184</v>
      </c>
      <c r="E2712" s="162" t="s">
        <v>1</v>
      </c>
      <c r="F2712" s="163" t="s">
        <v>199</v>
      </c>
      <c r="H2712" s="162" t="s">
        <v>1</v>
      </c>
      <c r="L2712" s="159"/>
      <c r="M2712" s="164"/>
      <c r="T2712" s="165"/>
      <c r="AT2712" s="162" t="s">
        <v>184</v>
      </c>
      <c r="AU2712" s="162" t="s">
        <v>95</v>
      </c>
      <c r="AV2712" s="160" t="s">
        <v>93</v>
      </c>
      <c r="AW2712" s="160" t="s">
        <v>41</v>
      </c>
      <c r="AX2712" s="160" t="s">
        <v>85</v>
      </c>
      <c r="AY2712" s="162" t="s">
        <v>173</v>
      </c>
    </row>
    <row r="2713" spans="2:51" s="167" customFormat="1">
      <c r="B2713" s="166"/>
      <c r="D2713" s="161" t="s">
        <v>184</v>
      </c>
      <c r="E2713" s="168" t="s">
        <v>1</v>
      </c>
      <c r="F2713" s="169" t="s">
        <v>200</v>
      </c>
      <c r="H2713" s="170">
        <v>0.255</v>
      </c>
      <c r="L2713" s="166"/>
      <c r="M2713" s="171"/>
      <c r="T2713" s="172"/>
      <c r="AT2713" s="168" t="s">
        <v>184</v>
      </c>
      <c r="AU2713" s="168" t="s">
        <v>95</v>
      </c>
      <c r="AV2713" s="167" t="s">
        <v>95</v>
      </c>
      <c r="AW2713" s="167" t="s">
        <v>41</v>
      </c>
      <c r="AX2713" s="167" t="s">
        <v>85</v>
      </c>
      <c r="AY2713" s="168" t="s">
        <v>173</v>
      </c>
    </row>
    <row r="2714" spans="2:51" s="160" customFormat="1">
      <c r="B2714" s="159"/>
      <c r="D2714" s="161" t="s">
        <v>184</v>
      </c>
      <c r="E2714" s="162" t="s">
        <v>1</v>
      </c>
      <c r="F2714" s="163" t="s">
        <v>201</v>
      </c>
      <c r="H2714" s="162" t="s">
        <v>1</v>
      </c>
      <c r="L2714" s="159"/>
      <c r="M2714" s="164"/>
      <c r="T2714" s="165"/>
      <c r="AT2714" s="162" t="s">
        <v>184</v>
      </c>
      <c r="AU2714" s="162" t="s">
        <v>95</v>
      </c>
      <c r="AV2714" s="160" t="s">
        <v>93</v>
      </c>
      <c r="AW2714" s="160" t="s">
        <v>41</v>
      </c>
      <c r="AX2714" s="160" t="s">
        <v>85</v>
      </c>
      <c r="AY2714" s="162" t="s">
        <v>173</v>
      </c>
    </row>
    <row r="2715" spans="2:51" s="167" customFormat="1">
      <c r="B2715" s="166"/>
      <c r="D2715" s="161" t="s">
        <v>184</v>
      </c>
      <c r="E2715" s="168" t="s">
        <v>1</v>
      </c>
      <c r="F2715" s="169" t="s">
        <v>202</v>
      </c>
      <c r="H2715" s="170">
        <v>1.2450000000000001</v>
      </c>
      <c r="L2715" s="166"/>
      <c r="M2715" s="171"/>
      <c r="T2715" s="172"/>
      <c r="AT2715" s="168" t="s">
        <v>184</v>
      </c>
      <c r="AU2715" s="168" t="s">
        <v>95</v>
      </c>
      <c r="AV2715" s="167" t="s">
        <v>95</v>
      </c>
      <c r="AW2715" s="167" t="s">
        <v>41</v>
      </c>
      <c r="AX2715" s="167" t="s">
        <v>85</v>
      </c>
      <c r="AY2715" s="168" t="s">
        <v>173</v>
      </c>
    </row>
    <row r="2716" spans="2:51" s="160" customFormat="1">
      <c r="B2716" s="159"/>
      <c r="D2716" s="161" t="s">
        <v>184</v>
      </c>
      <c r="E2716" s="162" t="s">
        <v>1</v>
      </c>
      <c r="F2716" s="163" t="s">
        <v>203</v>
      </c>
      <c r="H2716" s="162" t="s">
        <v>1</v>
      </c>
      <c r="L2716" s="159"/>
      <c r="M2716" s="164"/>
      <c r="T2716" s="165"/>
      <c r="AT2716" s="162" t="s">
        <v>184</v>
      </c>
      <c r="AU2716" s="162" t="s">
        <v>95</v>
      </c>
      <c r="AV2716" s="160" t="s">
        <v>93</v>
      </c>
      <c r="AW2716" s="160" t="s">
        <v>41</v>
      </c>
      <c r="AX2716" s="160" t="s">
        <v>85</v>
      </c>
      <c r="AY2716" s="162" t="s">
        <v>173</v>
      </c>
    </row>
    <row r="2717" spans="2:51" s="167" customFormat="1">
      <c r="B2717" s="166"/>
      <c r="D2717" s="161" t="s">
        <v>184</v>
      </c>
      <c r="E2717" s="168" t="s">
        <v>1</v>
      </c>
      <c r="F2717" s="169" t="s">
        <v>204</v>
      </c>
      <c r="H2717" s="170">
        <v>0.79</v>
      </c>
      <c r="L2717" s="166"/>
      <c r="M2717" s="171"/>
      <c r="T2717" s="172"/>
      <c r="AT2717" s="168" t="s">
        <v>184</v>
      </c>
      <c r="AU2717" s="168" t="s">
        <v>95</v>
      </c>
      <c r="AV2717" s="167" t="s">
        <v>95</v>
      </c>
      <c r="AW2717" s="167" t="s">
        <v>41</v>
      </c>
      <c r="AX2717" s="167" t="s">
        <v>85</v>
      </c>
      <c r="AY2717" s="168" t="s">
        <v>173</v>
      </c>
    </row>
    <row r="2718" spans="2:51" s="160" customFormat="1">
      <c r="B2718" s="159"/>
      <c r="D2718" s="161" t="s">
        <v>184</v>
      </c>
      <c r="E2718" s="162" t="s">
        <v>1</v>
      </c>
      <c r="F2718" s="163" t="s">
        <v>205</v>
      </c>
      <c r="H2718" s="162" t="s">
        <v>1</v>
      </c>
      <c r="L2718" s="159"/>
      <c r="M2718" s="164"/>
      <c r="T2718" s="165"/>
      <c r="AT2718" s="162" t="s">
        <v>184</v>
      </c>
      <c r="AU2718" s="162" t="s">
        <v>95</v>
      </c>
      <c r="AV2718" s="160" t="s">
        <v>93</v>
      </c>
      <c r="AW2718" s="160" t="s">
        <v>41</v>
      </c>
      <c r="AX2718" s="160" t="s">
        <v>85</v>
      </c>
      <c r="AY2718" s="162" t="s">
        <v>173</v>
      </c>
    </row>
    <row r="2719" spans="2:51" s="167" customFormat="1">
      <c r="B2719" s="166"/>
      <c r="D2719" s="161" t="s">
        <v>184</v>
      </c>
      <c r="E2719" s="168" t="s">
        <v>1</v>
      </c>
      <c r="F2719" s="169" t="s">
        <v>206</v>
      </c>
      <c r="H2719" s="170">
        <v>1.1299999999999999</v>
      </c>
      <c r="L2719" s="166"/>
      <c r="M2719" s="171"/>
      <c r="T2719" s="172"/>
      <c r="AT2719" s="168" t="s">
        <v>184</v>
      </c>
      <c r="AU2719" s="168" t="s">
        <v>95</v>
      </c>
      <c r="AV2719" s="167" t="s">
        <v>95</v>
      </c>
      <c r="AW2719" s="167" t="s">
        <v>41</v>
      </c>
      <c r="AX2719" s="167" t="s">
        <v>85</v>
      </c>
      <c r="AY2719" s="168" t="s">
        <v>173</v>
      </c>
    </row>
    <row r="2720" spans="2:51" s="160" customFormat="1">
      <c r="B2720" s="159"/>
      <c r="D2720" s="161" t="s">
        <v>184</v>
      </c>
      <c r="E2720" s="162" t="s">
        <v>1</v>
      </c>
      <c r="F2720" s="163" t="s">
        <v>207</v>
      </c>
      <c r="H2720" s="162" t="s">
        <v>1</v>
      </c>
      <c r="L2720" s="159"/>
      <c r="M2720" s="164"/>
      <c r="T2720" s="165"/>
      <c r="AT2720" s="162" t="s">
        <v>184</v>
      </c>
      <c r="AU2720" s="162" t="s">
        <v>95</v>
      </c>
      <c r="AV2720" s="160" t="s">
        <v>93</v>
      </c>
      <c r="AW2720" s="160" t="s">
        <v>41</v>
      </c>
      <c r="AX2720" s="160" t="s">
        <v>85</v>
      </c>
      <c r="AY2720" s="162" t="s">
        <v>173</v>
      </c>
    </row>
    <row r="2721" spans="2:51" s="167" customFormat="1">
      <c r="B2721" s="166"/>
      <c r="D2721" s="161" t="s">
        <v>184</v>
      </c>
      <c r="E2721" s="168" t="s">
        <v>1</v>
      </c>
      <c r="F2721" s="169" t="s">
        <v>208</v>
      </c>
      <c r="H2721" s="170">
        <v>1.865</v>
      </c>
      <c r="L2721" s="166"/>
      <c r="M2721" s="171"/>
      <c r="T2721" s="172"/>
      <c r="AT2721" s="168" t="s">
        <v>184</v>
      </c>
      <c r="AU2721" s="168" t="s">
        <v>95</v>
      </c>
      <c r="AV2721" s="167" t="s">
        <v>95</v>
      </c>
      <c r="AW2721" s="167" t="s">
        <v>41</v>
      </c>
      <c r="AX2721" s="167" t="s">
        <v>85</v>
      </c>
      <c r="AY2721" s="168" t="s">
        <v>173</v>
      </c>
    </row>
    <row r="2722" spans="2:51" s="160" customFormat="1">
      <c r="B2722" s="159"/>
      <c r="D2722" s="161" t="s">
        <v>184</v>
      </c>
      <c r="E2722" s="162" t="s">
        <v>1</v>
      </c>
      <c r="F2722" s="163" t="s">
        <v>209</v>
      </c>
      <c r="H2722" s="162" t="s">
        <v>1</v>
      </c>
      <c r="L2722" s="159"/>
      <c r="M2722" s="164"/>
      <c r="T2722" s="165"/>
      <c r="AT2722" s="162" t="s">
        <v>184</v>
      </c>
      <c r="AU2722" s="162" t="s">
        <v>95</v>
      </c>
      <c r="AV2722" s="160" t="s">
        <v>93</v>
      </c>
      <c r="AW2722" s="160" t="s">
        <v>41</v>
      </c>
      <c r="AX2722" s="160" t="s">
        <v>85</v>
      </c>
      <c r="AY2722" s="162" t="s">
        <v>173</v>
      </c>
    </row>
    <row r="2723" spans="2:51" s="167" customFormat="1">
      <c r="B2723" s="166"/>
      <c r="D2723" s="161" t="s">
        <v>184</v>
      </c>
      <c r="E2723" s="168" t="s">
        <v>1</v>
      </c>
      <c r="F2723" s="169" t="s">
        <v>204</v>
      </c>
      <c r="H2723" s="170">
        <v>0.79</v>
      </c>
      <c r="L2723" s="166"/>
      <c r="M2723" s="171"/>
      <c r="T2723" s="172"/>
      <c r="AT2723" s="168" t="s">
        <v>184</v>
      </c>
      <c r="AU2723" s="168" t="s">
        <v>95</v>
      </c>
      <c r="AV2723" s="167" t="s">
        <v>95</v>
      </c>
      <c r="AW2723" s="167" t="s">
        <v>41</v>
      </c>
      <c r="AX2723" s="167" t="s">
        <v>85</v>
      </c>
      <c r="AY2723" s="168" t="s">
        <v>173</v>
      </c>
    </row>
    <row r="2724" spans="2:51" s="160" customFormat="1">
      <c r="B2724" s="159"/>
      <c r="D2724" s="161" t="s">
        <v>184</v>
      </c>
      <c r="E2724" s="162" t="s">
        <v>1</v>
      </c>
      <c r="F2724" s="163" t="s">
        <v>210</v>
      </c>
      <c r="H2724" s="162" t="s">
        <v>1</v>
      </c>
      <c r="L2724" s="159"/>
      <c r="M2724" s="164"/>
      <c r="T2724" s="165"/>
      <c r="AT2724" s="162" t="s">
        <v>184</v>
      </c>
      <c r="AU2724" s="162" t="s">
        <v>95</v>
      </c>
      <c r="AV2724" s="160" t="s">
        <v>93</v>
      </c>
      <c r="AW2724" s="160" t="s">
        <v>41</v>
      </c>
      <c r="AX2724" s="160" t="s">
        <v>85</v>
      </c>
      <c r="AY2724" s="162" t="s">
        <v>173</v>
      </c>
    </row>
    <row r="2725" spans="2:51" s="167" customFormat="1">
      <c r="B2725" s="166"/>
      <c r="D2725" s="161" t="s">
        <v>184</v>
      </c>
      <c r="E2725" s="168" t="s">
        <v>1</v>
      </c>
      <c r="F2725" s="169" t="s">
        <v>211</v>
      </c>
      <c r="H2725" s="170">
        <v>0.51</v>
      </c>
      <c r="L2725" s="166"/>
      <c r="M2725" s="171"/>
      <c r="T2725" s="172"/>
      <c r="AT2725" s="168" t="s">
        <v>184</v>
      </c>
      <c r="AU2725" s="168" t="s">
        <v>95</v>
      </c>
      <c r="AV2725" s="167" t="s">
        <v>95</v>
      </c>
      <c r="AW2725" s="167" t="s">
        <v>41</v>
      </c>
      <c r="AX2725" s="167" t="s">
        <v>85</v>
      </c>
      <c r="AY2725" s="168" t="s">
        <v>173</v>
      </c>
    </row>
    <row r="2726" spans="2:51" s="160" customFormat="1">
      <c r="B2726" s="159"/>
      <c r="D2726" s="161" t="s">
        <v>184</v>
      </c>
      <c r="E2726" s="162" t="s">
        <v>1</v>
      </c>
      <c r="F2726" s="163" t="s">
        <v>212</v>
      </c>
      <c r="H2726" s="162" t="s">
        <v>1</v>
      </c>
      <c r="L2726" s="159"/>
      <c r="M2726" s="164"/>
      <c r="T2726" s="165"/>
      <c r="AT2726" s="162" t="s">
        <v>184</v>
      </c>
      <c r="AU2726" s="162" t="s">
        <v>95</v>
      </c>
      <c r="AV2726" s="160" t="s">
        <v>93</v>
      </c>
      <c r="AW2726" s="160" t="s">
        <v>41</v>
      </c>
      <c r="AX2726" s="160" t="s">
        <v>85</v>
      </c>
      <c r="AY2726" s="162" t="s">
        <v>173</v>
      </c>
    </row>
    <row r="2727" spans="2:51" s="167" customFormat="1">
      <c r="B2727" s="166"/>
      <c r="D2727" s="161" t="s">
        <v>184</v>
      </c>
      <c r="E2727" s="168" t="s">
        <v>1</v>
      </c>
      <c r="F2727" s="169" t="s">
        <v>213</v>
      </c>
      <c r="H2727" s="170">
        <v>1.43</v>
      </c>
      <c r="L2727" s="166"/>
      <c r="M2727" s="171"/>
      <c r="T2727" s="172"/>
      <c r="AT2727" s="168" t="s">
        <v>184</v>
      </c>
      <c r="AU2727" s="168" t="s">
        <v>95</v>
      </c>
      <c r="AV2727" s="167" t="s">
        <v>95</v>
      </c>
      <c r="AW2727" s="167" t="s">
        <v>41</v>
      </c>
      <c r="AX2727" s="167" t="s">
        <v>85</v>
      </c>
      <c r="AY2727" s="168" t="s">
        <v>173</v>
      </c>
    </row>
    <row r="2728" spans="2:51" s="160" customFormat="1">
      <c r="B2728" s="159"/>
      <c r="D2728" s="161" t="s">
        <v>184</v>
      </c>
      <c r="E2728" s="162" t="s">
        <v>1</v>
      </c>
      <c r="F2728" s="163" t="s">
        <v>214</v>
      </c>
      <c r="H2728" s="162" t="s">
        <v>1</v>
      </c>
      <c r="L2728" s="159"/>
      <c r="M2728" s="164"/>
      <c r="T2728" s="165"/>
      <c r="AT2728" s="162" t="s">
        <v>184</v>
      </c>
      <c r="AU2728" s="162" t="s">
        <v>95</v>
      </c>
      <c r="AV2728" s="160" t="s">
        <v>93</v>
      </c>
      <c r="AW2728" s="160" t="s">
        <v>41</v>
      </c>
      <c r="AX2728" s="160" t="s">
        <v>85</v>
      </c>
      <c r="AY2728" s="162" t="s">
        <v>173</v>
      </c>
    </row>
    <row r="2729" spans="2:51" s="167" customFormat="1">
      <c r="B2729" s="166"/>
      <c r="D2729" s="161" t="s">
        <v>184</v>
      </c>
      <c r="E2729" s="168" t="s">
        <v>1</v>
      </c>
      <c r="F2729" s="169" t="s">
        <v>215</v>
      </c>
      <c r="H2729" s="170">
        <v>1.0549999999999999</v>
      </c>
      <c r="L2729" s="166"/>
      <c r="M2729" s="171"/>
      <c r="T2729" s="172"/>
      <c r="AT2729" s="168" t="s">
        <v>184</v>
      </c>
      <c r="AU2729" s="168" t="s">
        <v>95</v>
      </c>
      <c r="AV2729" s="167" t="s">
        <v>95</v>
      </c>
      <c r="AW2729" s="167" t="s">
        <v>41</v>
      </c>
      <c r="AX2729" s="167" t="s">
        <v>85</v>
      </c>
      <c r="AY2729" s="168" t="s">
        <v>173</v>
      </c>
    </row>
    <row r="2730" spans="2:51" s="160" customFormat="1">
      <c r="B2730" s="159"/>
      <c r="D2730" s="161" t="s">
        <v>184</v>
      </c>
      <c r="E2730" s="162" t="s">
        <v>1</v>
      </c>
      <c r="F2730" s="163" t="s">
        <v>216</v>
      </c>
      <c r="H2730" s="162" t="s">
        <v>1</v>
      </c>
      <c r="L2730" s="159"/>
      <c r="M2730" s="164"/>
      <c r="T2730" s="165"/>
      <c r="AT2730" s="162" t="s">
        <v>184</v>
      </c>
      <c r="AU2730" s="162" t="s">
        <v>95</v>
      </c>
      <c r="AV2730" s="160" t="s">
        <v>93</v>
      </c>
      <c r="AW2730" s="160" t="s">
        <v>41</v>
      </c>
      <c r="AX2730" s="160" t="s">
        <v>85</v>
      </c>
      <c r="AY2730" s="162" t="s">
        <v>173</v>
      </c>
    </row>
    <row r="2731" spans="2:51" s="167" customFormat="1">
      <c r="B2731" s="166"/>
      <c r="D2731" s="161" t="s">
        <v>184</v>
      </c>
      <c r="E2731" s="168" t="s">
        <v>1</v>
      </c>
      <c r="F2731" s="169" t="s">
        <v>217</v>
      </c>
      <c r="H2731" s="170">
        <v>3.7650000000000001</v>
      </c>
      <c r="L2731" s="166"/>
      <c r="M2731" s="171"/>
      <c r="T2731" s="172"/>
      <c r="AT2731" s="168" t="s">
        <v>184</v>
      </c>
      <c r="AU2731" s="168" t="s">
        <v>95</v>
      </c>
      <c r="AV2731" s="167" t="s">
        <v>95</v>
      </c>
      <c r="AW2731" s="167" t="s">
        <v>41</v>
      </c>
      <c r="AX2731" s="167" t="s">
        <v>85</v>
      </c>
      <c r="AY2731" s="168" t="s">
        <v>173</v>
      </c>
    </row>
    <row r="2732" spans="2:51" s="160" customFormat="1">
      <c r="B2732" s="159"/>
      <c r="D2732" s="161" t="s">
        <v>184</v>
      </c>
      <c r="E2732" s="162" t="s">
        <v>1</v>
      </c>
      <c r="F2732" s="163" t="s">
        <v>218</v>
      </c>
      <c r="H2732" s="162" t="s">
        <v>1</v>
      </c>
      <c r="L2732" s="159"/>
      <c r="M2732" s="164"/>
      <c r="T2732" s="165"/>
      <c r="AT2732" s="162" t="s">
        <v>184</v>
      </c>
      <c r="AU2732" s="162" t="s">
        <v>95</v>
      </c>
      <c r="AV2732" s="160" t="s">
        <v>93</v>
      </c>
      <c r="AW2732" s="160" t="s">
        <v>41</v>
      </c>
      <c r="AX2732" s="160" t="s">
        <v>85</v>
      </c>
      <c r="AY2732" s="162" t="s">
        <v>173</v>
      </c>
    </row>
    <row r="2733" spans="2:51" s="167" customFormat="1">
      <c r="B2733" s="166"/>
      <c r="D2733" s="161" t="s">
        <v>184</v>
      </c>
      <c r="E2733" s="168" t="s">
        <v>1</v>
      </c>
      <c r="F2733" s="169" t="s">
        <v>219</v>
      </c>
      <c r="H2733" s="170">
        <v>1.41</v>
      </c>
      <c r="L2733" s="166"/>
      <c r="M2733" s="171"/>
      <c r="T2733" s="172"/>
      <c r="AT2733" s="168" t="s">
        <v>184</v>
      </c>
      <c r="AU2733" s="168" t="s">
        <v>95</v>
      </c>
      <c r="AV2733" s="167" t="s">
        <v>95</v>
      </c>
      <c r="AW2733" s="167" t="s">
        <v>41</v>
      </c>
      <c r="AX2733" s="167" t="s">
        <v>85</v>
      </c>
      <c r="AY2733" s="168" t="s">
        <v>173</v>
      </c>
    </row>
    <row r="2734" spans="2:51" s="160" customFormat="1">
      <c r="B2734" s="159"/>
      <c r="D2734" s="161" t="s">
        <v>184</v>
      </c>
      <c r="E2734" s="162" t="s">
        <v>1</v>
      </c>
      <c r="F2734" s="163" t="s">
        <v>220</v>
      </c>
      <c r="H2734" s="162" t="s">
        <v>1</v>
      </c>
      <c r="L2734" s="159"/>
      <c r="M2734" s="164"/>
      <c r="T2734" s="165"/>
      <c r="AT2734" s="162" t="s">
        <v>184</v>
      </c>
      <c r="AU2734" s="162" t="s">
        <v>95</v>
      </c>
      <c r="AV2734" s="160" t="s">
        <v>93</v>
      </c>
      <c r="AW2734" s="160" t="s">
        <v>41</v>
      </c>
      <c r="AX2734" s="160" t="s">
        <v>85</v>
      </c>
      <c r="AY2734" s="162" t="s">
        <v>173</v>
      </c>
    </row>
    <row r="2735" spans="2:51" s="167" customFormat="1">
      <c r="B2735" s="166"/>
      <c r="D2735" s="161" t="s">
        <v>184</v>
      </c>
      <c r="E2735" s="168" t="s">
        <v>1</v>
      </c>
      <c r="F2735" s="169" t="s">
        <v>221</v>
      </c>
      <c r="H2735" s="170">
        <v>0.95</v>
      </c>
      <c r="L2735" s="166"/>
      <c r="M2735" s="171"/>
      <c r="T2735" s="172"/>
      <c r="AT2735" s="168" t="s">
        <v>184</v>
      </c>
      <c r="AU2735" s="168" t="s">
        <v>95</v>
      </c>
      <c r="AV2735" s="167" t="s">
        <v>95</v>
      </c>
      <c r="AW2735" s="167" t="s">
        <v>41</v>
      </c>
      <c r="AX2735" s="167" t="s">
        <v>85</v>
      </c>
      <c r="AY2735" s="168" t="s">
        <v>173</v>
      </c>
    </row>
    <row r="2736" spans="2:51" s="160" customFormat="1">
      <c r="B2736" s="159"/>
      <c r="D2736" s="161" t="s">
        <v>184</v>
      </c>
      <c r="E2736" s="162" t="s">
        <v>1</v>
      </c>
      <c r="F2736" s="163" t="s">
        <v>222</v>
      </c>
      <c r="H2736" s="162" t="s">
        <v>1</v>
      </c>
      <c r="L2736" s="159"/>
      <c r="M2736" s="164"/>
      <c r="T2736" s="165"/>
      <c r="AT2736" s="162" t="s">
        <v>184</v>
      </c>
      <c r="AU2736" s="162" t="s">
        <v>95</v>
      </c>
      <c r="AV2736" s="160" t="s">
        <v>93</v>
      </c>
      <c r="AW2736" s="160" t="s">
        <v>41</v>
      </c>
      <c r="AX2736" s="160" t="s">
        <v>85</v>
      </c>
      <c r="AY2736" s="162" t="s">
        <v>173</v>
      </c>
    </row>
    <row r="2737" spans="2:65" s="167" customFormat="1">
      <c r="B2737" s="166"/>
      <c r="D2737" s="161" t="s">
        <v>184</v>
      </c>
      <c r="E2737" s="168" t="s">
        <v>1</v>
      </c>
      <c r="F2737" s="169" t="s">
        <v>223</v>
      </c>
      <c r="H2737" s="170">
        <v>1.05</v>
      </c>
      <c r="L2737" s="166"/>
      <c r="M2737" s="171"/>
      <c r="T2737" s="172"/>
      <c r="AT2737" s="168" t="s">
        <v>184</v>
      </c>
      <c r="AU2737" s="168" t="s">
        <v>95</v>
      </c>
      <c r="AV2737" s="167" t="s">
        <v>95</v>
      </c>
      <c r="AW2737" s="167" t="s">
        <v>41</v>
      </c>
      <c r="AX2737" s="167" t="s">
        <v>85</v>
      </c>
      <c r="AY2737" s="168" t="s">
        <v>173</v>
      </c>
    </row>
    <row r="2738" spans="2:65" s="160" customFormat="1">
      <c r="B2738" s="159"/>
      <c r="D2738" s="161" t="s">
        <v>184</v>
      </c>
      <c r="E2738" s="162" t="s">
        <v>1</v>
      </c>
      <c r="F2738" s="163" t="s">
        <v>224</v>
      </c>
      <c r="H2738" s="162" t="s">
        <v>1</v>
      </c>
      <c r="L2738" s="159"/>
      <c r="M2738" s="164"/>
      <c r="T2738" s="165"/>
      <c r="AT2738" s="162" t="s">
        <v>184</v>
      </c>
      <c r="AU2738" s="162" t="s">
        <v>95</v>
      </c>
      <c r="AV2738" s="160" t="s">
        <v>93</v>
      </c>
      <c r="AW2738" s="160" t="s">
        <v>41</v>
      </c>
      <c r="AX2738" s="160" t="s">
        <v>85</v>
      </c>
      <c r="AY2738" s="162" t="s">
        <v>173</v>
      </c>
    </row>
    <row r="2739" spans="2:65" s="167" customFormat="1">
      <c r="B2739" s="166"/>
      <c r="D2739" s="161" t="s">
        <v>184</v>
      </c>
      <c r="E2739" s="168" t="s">
        <v>1</v>
      </c>
      <c r="F2739" s="169" t="s">
        <v>225</v>
      </c>
      <c r="H2739" s="170">
        <v>0.28000000000000003</v>
      </c>
      <c r="L2739" s="166"/>
      <c r="M2739" s="171"/>
      <c r="T2739" s="172"/>
      <c r="AT2739" s="168" t="s">
        <v>184</v>
      </c>
      <c r="AU2739" s="168" t="s">
        <v>95</v>
      </c>
      <c r="AV2739" s="167" t="s">
        <v>95</v>
      </c>
      <c r="AW2739" s="167" t="s">
        <v>41</v>
      </c>
      <c r="AX2739" s="167" t="s">
        <v>85</v>
      </c>
      <c r="AY2739" s="168" t="s">
        <v>173</v>
      </c>
    </row>
    <row r="2740" spans="2:65" s="160" customFormat="1">
      <c r="B2740" s="159"/>
      <c r="D2740" s="161" t="s">
        <v>184</v>
      </c>
      <c r="E2740" s="162" t="s">
        <v>1</v>
      </c>
      <c r="F2740" s="163" t="s">
        <v>226</v>
      </c>
      <c r="H2740" s="162" t="s">
        <v>1</v>
      </c>
      <c r="L2740" s="159"/>
      <c r="M2740" s="164"/>
      <c r="T2740" s="165"/>
      <c r="AT2740" s="162" t="s">
        <v>184</v>
      </c>
      <c r="AU2740" s="162" t="s">
        <v>95</v>
      </c>
      <c r="AV2740" s="160" t="s">
        <v>93</v>
      </c>
      <c r="AW2740" s="160" t="s">
        <v>41</v>
      </c>
      <c r="AX2740" s="160" t="s">
        <v>85</v>
      </c>
      <c r="AY2740" s="162" t="s">
        <v>173</v>
      </c>
    </row>
    <row r="2741" spans="2:65" s="167" customFormat="1">
      <c r="B2741" s="166"/>
      <c r="D2741" s="161" t="s">
        <v>184</v>
      </c>
      <c r="E2741" s="168" t="s">
        <v>1</v>
      </c>
      <c r="F2741" s="169" t="s">
        <v>227</v>
      </c>
      <c r="H2741" s="170">
        <v>0.15</v>
      </c>
      <c r="L2741" s="166"/>
      <c r="M2741" s="171"/>
      <c r="T2741" s="172"/>
      <c r="AT2741" s="168" t="s">
        <v>184</v>
      </c>
      <c r="AU2741" s="168" t="s">
        <v>95</v>
      </c>
      <c r="AV2741" s="167" t="s">
        <v>95</v>
      </c>
      <c r="AW2741" s="167" t="s">
        <v>41</v>
      </c>
      <c r="AX2741" s="167" t="s">
        <v>85</v>
      </c>
      <c r="AY2741" s="168" t="s">
        <v>173</v>
      </c>
    </row>
    <row r="2742" spans="2:65" s="160" customFormat="1">
      <c r="B2742" s="159"/>
      <c r="D2742" s="161" t="s">
        <v>184</v>
      </c>
      <c r="E2742" s="162" t="s">
        <v>1</v>
      </c>
      <c r="F2742" s="163" t="s">
        <v>228</v>
      </c>
      <c r="H2742" s="162" t="s">
        <v>1</v>
      </c>
      <c r="L2742" s="159"/>
      <c r="M2742" s="164"/>
      <c r="T2742" s="165"/>
      <c r="AT2742" s="162" t="s">
        <v>184</v>
      </c>
      <c r="AU2742" s="162" t="s">
        <v>95</v>
      </c>
      <c r="AV2742" s="160" t="s">
        <v>93</v>
      </c>
      <c r="AW2742" s="160" t="s">
        <v>41</v>
      </c>
      <c r="AX2742" s="160" t="s">
        <v>85</v>
      </c>
      <c r="AY2742" s="162" t="s">
        <v>173</v>
      </c>
    </row>
    <row r="2743" spans="2:65" s="167" customFormat="1">
      <c r="B2743" s="166"/>
      <c r="D2743" s="161" t="s">
        <v>184</v>
      </c>
      <c r="E2743" s="168" t="s">
        <v>1</v>
      </c>
      <c r="F2743" s="169" t="s">
        <v>229</v>
      </c>
      <c r="H2743" s="170">
        <v>0.26500000000000001</v>
      </c>
      <c r="L2743" s="166"/>
      <c r="M2743" s="171"/>
      <c r="T2743" s="172"/>
      <c r="AT2743" s="168" t="s">
        <v>184</v>
      </c>
      <c r="AU2743" s="168" t="s">
        <v>95</v>
      </c>
      <c r="AV2743" s="167" t="s">
        <v>95</v>
      </c>
      <c r="AW2743" s="167" t="s">
        <v>41</v>
      </c>
      <c r="AX2743" s="167" t="s">
        <v>85</v>
      </c>
      <c r="AY2743" s="168" t="s">
        <v>173</v>
      </c>
    </row>
    <row r="2744" spans="2:65" s="160" customFormat="1">
      <c r="B2744" s="159"/>
      <c r="D2744" s="161" t="s">
        <v>184</v>
      </c>
      <c r="E2744" s="162" t="s">
        <v>1</v>
      </c>
      <c r="F2744" s="163" t="s">
        <v>230</v>
      </c>
      <c r="H2744" s="162" t="s">
        <v>1</v>
      </c>
      <c r="L2744" s="159"/>
      <c r="M2744" s="164"/>
      <c r="T2744" s="165"/>
      <c r="AT2744" s="162" t="s">
        <v>184</v>
      </c>
      <c r="AU2744" s="162" t="s">
        <v>95</v>
      </c>
      <c r="AV2744" s="160" t="s">
        <v>93</v>
      </c>
      <c r="AW2744" s="160" t="s">
        <v>41</v>
      </c>
      <c r="AX2744" s="160" t="s">
        <v>85</v>
      </c>
      <c r="AY2744" s="162" t="s">
        <v>173</v>
      </c>
    </row>
    <row r="2745" spans="2:65" s="167" customFormat="1">
      <c r="B2745" s="166"/>
      <c r="D2745" s="161" t="s">
        <v>184</v>
      </c>
      <c r="E2745" s="168" t="s">
        <v>1</v>
      </c>
      <c r="F2745" s="169" t="s">
        <v>231</v>
      </c>
      <c r="H2745" s="170">
        <v>0.35</v>
      </c>
      <c r="L2745" s="166"/>
      <c r="M2745" s="171"/>
      <c r="T2745" s="172"/>
      <c r="AT2745" s="168" t="s">
        <v>184</v>
      </c>
      <c r="AU2745" s="168" t="s">
        <v>95</v>
      </c>
      <c r="AV2745" s="167" t="s">
        <v>95</v>
      </c>
      <c r="AW2745" s="167" t="s">
        <v>41</v>
      </c>
      <c r="AX2745" s="167" t="s">
        <v>85</v>
      </c>
      <c r="AY2745" s="168" t="s">
        <v>173</v>
      </c>
    </row>
    <row r="2746" spans="2:65" s="174" customFormat="1">
      <c r="B2746" s="173"/>
      <c r="D2746" s="161" t="s">
        <v>184</v>
      </c>
      <c r="E2746" s="175" t="s">
        <v>1</v>
      </c>
      <c r="F2746" s="176" t="s">
        <v>232</v>
      </c>
      <c r="H2746" s="177">
        <v>24.7</v>
      </c>
      <c r="L2746" s="173"/>
      <c r="M2746" s="178"/>
      <c r="T2746" s="179"/>
      <c r="AT2746" s="175" t="s">
        <v>184</v>
      </c>
      <c r="AU2746" s="175" t="s">
        <v>95</v>
      </c>
      <c r="AV2746" s="174" t="s">
        <v>180</v>
      </c>
      <c r="AW2746" s="174" t="s">
        <v>41</v>
      </c>
      <c r="AX2746" s="174" t="s">
        <v>93</v>
      </c>
      <c r="AY2746" s="175" t="s">
        <v>173</v>
      </c>
    </row>
    <row r="2747" spans="2:65" s="35" customFormat="1" ht="33" customHeight="1">
      <c r="B2747" s="34"/>
      <c r="C2747" s="144" t="s">
        <v>1691</v>
      </c>
      <c r="D2747" s="144" t="s">
        <v>175</v>
      </c>
      <c r="E2747" s="145" t="s">
        <v>1692</v>
      </c>
      <c r="F2747" s="146" t="s">
        <v>1693</v>
      </c>
      <c r="G2747" s="147" t="s">
        <v>178</v>
      </c>
      <c r="H2747" s="148">
        <v>25.170999999999999</v>
      </c>
      <c r="I2747" s="3"/>
      <c r="J2747" s="149">
        <f>ROUND(I2747*H2747,2)</f>
        <v>0</v>
      </c>
      <c r="K2747" s="146" t="s">
        <v>179</v>
      </c>
      <c r="L2747" s="34"/>
      <c r="M2747" s="150" t="s">
        <v>1</v>
      </c>
      <c r="N2747" s="151" t="s">
        <v>50</v>
      </c>
      <c r="P2747" s="152">
        <f>O2747*H2747</f>
        <v>0</v>
      </c>
      <c r="Q2747" s="152">
        <v>0</v>
      </c>
      <c r="R2747" s="152">
        <f>Q2747*H2747</f>
        <v>0</v>
      </c>
      <c r="S2747" s="152">
        <v>1.4</v>
      </c>
      <c r="T2747" s="153">
        <f>S2747*H2747</f>
        <v>35.239399999999996</v>
      </c>
      <c r="AR2747" s="154" t="s">
        <v>180</v>
      </c>
      <c r="AT2747" s="154" t="s">
        <v>175</v>
      </c>
      <c r="AU2747" s="154" t="s">
        <v>95</v>
      </c>
      <c r="AY2747" s="20" t="s">
        <v>173</v>
      </c>
      <c r="BE2747" s="155">
        <f>IF(N2747="základní",J2747,0)</f>
        <v>0</v>
      </c>
      <c r="BF2747" s="155">
        <f>IF(N2747="snížená",J2747,0)</f>
        <v>0</v>
      </c>
      <c r="BG2747" s="155">
        <f>IF(N2747="zákl. přenesená",J2747,0)</f>
        <v>0</v>
      </c>
      <c r="BH2747" s="155">
        <f>IF(N2747="sníž. přenesená",J2747,0)</f>
        <v>0</v>
      </c>
      <c r="BI2747" s="155">
        <f>IF(N2747="nulová",J2747,0)</f>
        <v>0</v>
      </c>
      <c r="BJ2747" s="20" t="s">
        <v>93</v>
      </c>
      <c r="BK2747" s="155">
        <f>ROUND(I2747*H2747,2)</f>
        <v>0</v>
      </c>
      <c r="BL2747" s="20" t="s">
        <v>180</v>
      </c>
      <c r="BM2747" s="154" t="s">
        <v>1694</v>
      </c>
    </row>
    <row r="2748" spans="2:65" s="35" customFormat="1">
      <c r="B2748" s="34"/>
      <c r="D2748" s="156" t="s">
        <v>182</v>
      </c>
      <c r="F2748" s="157" t="s">
        <v>1695</v>
      </c>
      <c r="L2748" s="34"/>
      <c r="M2748" s="158"/>
      <c r="T2748" s="62"/>
      <c r="AT2748" s="20" t="s">
        <v>182</v>
      </c>
      <c r="AU2748" s="20" t="s">
        <v>95</v>
      </c>
    </row>
    <row r="2749" spans="2:65" s="160" customFormat="1">
      <c r="B2749" s="159"/>
      <c r="D2749" s="161" t="s">
        <v>184</v>
      </c>
      <c r="E2749" s="162" t="s">
        <v>1</v>
      </c>
      <c r="F2749" s="163" t="s">
        <v>185</v>
      </c>
      <c r="H2749" s="162" t="s">
        <v>1</v>
      </c>
      <c r="L2749" s="159"/>
      <c r="M2749" s="164"/>
      <c r="T2749" s="165"/>
      <c r="AT2749" s="162" t="s">
        <v>184</v>
      </c>
      <c r="AU2749" s="162" t="s">
        <v>95</v>
      </c>
      <c r="AV2749" s="160" t="s">
        <v>93</v>
      </c>
      <c r="AW2749" s="160" t="s">
        <v>41</v>
      </c>
      <c r="AX2749" s="160" t="s">
        <v>85</v>
      </c>
      <c r="AY2749" s="162" t="s">
        <v>173</v>
      </c>
    </row>
    <row r="2750" spans="2:65" s="160" customFormat="1">
      <c r="B2750" s="159"/>
      <c r="D2750" s="161" t="s">
        <v>184</v>
      </c>
      <c r="E2750" s="162" t="s">
        <v>1</v>
      </c>
      <c r="F2750" s="163" t="s">
        <v>1696</v>
      </c>
      <c r="H2750" s="162" t="s">
        <v>1</v>
      </c>
      <c r="L2750" s="159"/>
      <c r="M2750" s="164"/>
      <c r="T2750" s="165"/>
      <c r="AT2750" s="162" t="s">
        <v>184</v>
      </c>
      <c r="AU2750" s="162" t="s">
        <v>95</v>
      </c>
      <c r="AV2750" s="160" t="s">
        <v>93</v>
      </c>
      <c r="AW2750" s="160" t="s">
        <v>41</v>
      </c>
      <c r="AX2750" s="160" t="s">
        <v>85</v>
      </c>
      <c r="AY2750" s="162" t="s">
        <v>173</v>
      </c>
    </row>
    <row r="2751" spans="2:65" s="160" customFormat="1">
      <c r="B2751" s="159"/>
      <c r="D2751" s="161" t="s">
        <v>184</v>
      </c>
      <c r="E2751" s="162" t="s">
        <v>1</v>
      </c>
      <c r="F2751" s="163" t="s">
        <v>187</v>
      </c>
      <c r="H2751" s="162" t="s">
        <v>1</v>
      </c>
      <c r="L2751" s="159"/>
      <c r="M2751" s="164"/>
      <c r="T2751" s="165"/>
      <c r="AT2751" s="162" t="s">
        <v>184</v>
      </c>
      <c r="AU2751" s="162" t="s">
        <v>95</v>
      </c>
      <c r="AV2751" s="160" t="s">
        <v>93</v>
      </c>
      <c r="AW2751" s="160" t="s">
        <v>41</v>
      </c>
      <c r="AX2751" s="160" t="s">
        <v>85</v>
      </c>
      <c r="AY2751" s="162" t="s">
        <v>173</v>
      </c>
    </row>
    <row r="2752" spans="2:65" s="167" customFormat="1">
      <c r="B2752" s="166"/>
      <c r="D2752" s="161" t="s">
        <v>184</v>
      </c>
      <c r="E2752" s="168" t="s">
        <v>1</v>
      </c>
      <c r="F2752" s="169" t="s">
        <v>1697</v>
      </c>
      <c r="H2752" s="170">
        <v>0.89</v>
      </c>
      <c r="L2752" s="166"/>
      <c r="M2752" s="171"/>
      <c r="T2752" s="172"/>
      <c r="AT2752" s="168" t="s">
        <v>184</v>
      </c>
      <c r="AU2752" s="168" t="s">
        <v>95</v>
      </c>
      <c r="AV2752" s="167" t="s">
        <v>95</v>
      </c>
      <c r="AW2752" s="167" t="s">
        <v>41</v>
      </c>
      <c r="AX2752" s="167" t="s">
        <v>85</v>
      </c>
      <c r="AY2752" s="168" t="s">
        <v>173</v>
      </c>
    </row>
    <row r="2753" spans="2:51" s="160" customFormat="1">
      <c r="B2753" s="159"/>
      <c r="D2753" s="161" t="s">
        <v>184</v>
      </c>
      <c r="E2753" s="162" t="s">
        <v>1</v>
      </c>
      <c r="F2753" s="163" t="s">
        <v>189</v>
      </c>
      <c r="H2753" s="162" t="s">
        <v>1</v>
      </c>
      <c r="L2753" s="159"/>
      <c r="M2753" s="164"/>
      <c r="T2753" s="165"/>
      <c r="AT2753" s="162" t="s">
        <v>184</v>
      </c>
      <c r="AU2753" s="162" t="s">
        <v>95</v>
      </c>
      <c r="AV2753" s="160" t="s">
        <v>93</v>
      </c>
      <c r="AW2753" s="160" t="s">
        <v>41</v>
      </c>
      <c r="AX2753" s="160" t="s">
        <v>85</v>
      </c>
      <c r="AY2753" s="162" t="s">
        <v>173</v>
      </c>
    </row>
    <row r="2754" spans="2:51" s="167" customFormat="1">
      <c r="B2754" s="166"/>
      <c r="D2754" s="161" t="s">
        <v>184</v>
      </c>
      <c r="E2754" s="168" t="s">
        <v>1</v>
      </c>
      <c r="F2754" s="169" t="s">
        <v>1698</v>
      </c>
      <c r="H2754" s="170">
        <v>0.57499999999999996</v>
      </c>
      <c r="L2754" s="166"/>
      <c r="M2754" s="171"/>
      <c r="T2754" s="172"/>
      <c r="AT2754" s="168" t="s">
        <v>184</v>
      </c>
      <c r="AU2754" s="168" t="s">
        <v>95</v>
      </c>
      <c r="AV2754" s="167" t="s">
        <v>95</v>
      </c>
      <c r="AW2754" s="167" t="s">
        <v>41</v>
      </c>
      <c r="AX2754" s="167" t="s">
        <v>85</v>
      </c>
      <c r="AY2754" s="168" t="s">
        <v>173</v>
      </c>
    </row>
    <row r="2755" spans="2:51" s="160" customFormat="1">
      <c r="B2755" s="159"/>
      <c r="D2755" s="161" t="s">
        <v>184</v>
      </c>
      <c r="E2755" s="162" t="s">
        <v>1</v>
      </c>
      <c r="F2755" s="163" t="s">
        <v>191</v>
      </c>
      <c r="H2755" s="162" t="s">
        <v>1</v>
      </c>
      <c r="L2755" s="159"/>
      <c r="M2755" s="164"/>
      <c r="T2755" s="165"/>
      <c r="AT2755" s="162" t="s">
        <v>184</v>
      </c>
      <c r="AU2755" s="162" t="s">
        <v>95</v>
      </c>
      <c r="AV2755" s="160" t="s">
        <v>93</v>
      </c>
      <c r="AW2755" s="160" t="s">
        <v>41</v>
      </c>
      <c r="AX2755" s="160" t="s">
        <v>85</v>
      </c>
      <c r="AY2755" s="162" t="s">
        <v>173</v>
      </c>
    </row>
    <row r="2756" spans="2:51" s="167" customFormat="1">
      <c r="B2756" s="166"/>
      <c r="D2756" s="161" t="s">
        <v>184</v>
      </c>
      <c r="E2756" s="168" t="s">
        <v>1</v>
      </c>
      <c r="F2756" s="169" t="s">
        <v>1699</v>
      </c>
      <c r="H2756" s="170">
        <v>0.3</v>
      </c>
      <c r="L2756" s="166"/>
      <c r="M2756" s="171"/>
      <c r="T2756" s="172"/>
      <c r="AT2756" s="168" t="s">
        <v>184</v>
      </c>
      <c r="AU2756" s="168" t="s">
        <v>95</v>
      </c>
      <c r="AV2756" s="167" t="s">
        <v>95</v>
      </c>
      <c r="AW2756" s="167" t="s">
        <v>41</v>
      </c>
      <c r="AX2756" s="167" t="s">
        <v>85</v>
      </c>
      <c r="AY2756" s="168" t="s">
        <v>173</v>
      </c>
    </row>
    <row r="2757" spans="2:51" s="160" customFormat="1">
      <c r="B2757" s="159"/>
      <c r="D2757" s="161" t="s">
        <v>184</v>
      </c>
      <c r="E2757" s="162" t="s">
        <v>1</v>
      </c>
      <c r="F2757" s="163" t="s">
        <v>193</v>
      </c>
      <c r="H2757" s="162" t="s">
        <v>1</v>
      </c>
      <c r="L2757" s="159"/>
      <c r="M2757" s="164"/>
      <c r="T2757" s="165"/>
      <c r="AT2757" s="162" t="s">
        <v>184</v>
      </c>
      <c r="AU2757" s="162" t="s">
        <v>95</v>
      </c>
      <c r="AV2757" s="160" t="s">
        <v>93</v>
      </c>
      <c r="AW2757" s="160" t="s">
        <v>41</v>
      </c>
      <c r="AX2757" s="160" t="s">
        <v>85</v>
      </c>
      <c r="AY2757" s="162" t="s">
        <v>173</v>
      </c>
    </row>
    <row r="2758" spans="2:51" s="167" customFormat="1">
      <c r="B2758" s="166"/>
      <c r="D2758" s="161" t="s">
        <v>184</v>
      </c>
      <c r="E2758" s="168" t="s">
        <v>1</v>
      </c>
      <c r="F2758" s="169" t="s">
        <v>1700</v>
      </c>
      <c r="H2758" s="170">
        <v>0.16500000000000001</v>
      </c>
      <c r="L2758" s="166"/>
      <c r="M2758" s="171"/>
      <c r="T2758" s="172"/>
      <c r="AT2758" s="168" t="s">
        <v>184</v>
      </c>
      <c r="AU2758" s="168" t="s">
        <v>95</v>
      </c>
      <c r="AV2758" s="167" t="s">
        <v>95</v>
      </c>
      <c r="AW2758" s="167" t="s">
        <v>41</v>
      </c>
      <c r="AX2758" s="167" t="s">
        <v>85</v>
      </c>
      <c r="AY2758" s="168" t="s">
        <v>173</v>
      </c>
    </row>
    <row r="2759" spans="2:51" s="160" customFormat="1">
      <c r="B2759" s="159"/>
      <c r="D2759" s="161" t="s">
        <v>184</v>
      </c>
      <c r="E2759" s="162" t="s">
        <v>1</v>
      </c>
      <c r="F2759" s="163" t="s">
        <v>195</v>
      </c>
      <c r="H2759" s="162" t="s">
        <v>1</v>
      </c>
      <c r="L2759" s="159"/>
      <c r="M2759" s="164"/>
      <c r="T2759" s="165"/>
      <c r="AT2759" s="162" t="s">
        <v>184</v>
      </c>
      <c r="AU2759" s="162" t="s">
        <v>95</v>
      </c>
      <c r="AV2759" s="160" t="s">
        <v>93</v>
      </c>
      <c r="AW2759" s="160" t="s">
        <v>41</v>
      </c>
      <c r="AX2759" s="160" t="s">
        <v>85</v>
      </c>
      <c r="AY2759" s="162" t="s">
        <v>173</v>
      </c>
    </row>
    <row r="2760" spans="2:51" s="167" customFormat="1">
      <c r="B2760" s="166"/>
      <c r="D2760" s="161" t="s">
        <v>184</v>
      </c>
      <c r="E2760" s="168" t="s">
        <v>1</v>
      </c>
      <c r="F2760" s="169" t="s">
        <v>1701</v>
      </c>
      <c r="H2760" s="170">
        <v>0.1</v>
      </c>
      <c r="L2760" s="166"/>
      <c r="M2760" s="171"/>
      <c r="T2760" s="172"/>
      <c r="AT2760" s="168" t="s">
        <v>184</v>
      </c>
      <c r="AU2760" s="168" t="s">
        <v>95</v>
      </c>
      <c r="AV2760" s="167" t="s">
        <v>95</v>
      </c>
      <c r="AW2760" s="167" t="s">
        <v>41</v>
      </c>
      <c r="AX2760" s="167" t="s">
        <v>85</v>
      </c>
      <c r="AY2760" s="168" t="s">
        <v>173</v>
      </c>
    </row>
    <row r="2761" spans="2:51" s="160" customFormat="1">
      <c r="B2761" s="159"/>
      <c r="D2761" s="161" t="s">
        <v>184</v>
      </c>
      <c r="E2761" s="162" t="s">
        <v>1</v>
      </c>
      <c r="F2761" s="163" t="s">
        <v>197</v>
      </c>
      <c r="H2761" s="162" t="s">
        <v>1</v>
      </c>
      <c r="L2761" s="159"/>
      <c r="M2761" s="164"/>
      <c r="T2761" s="165"/>
      <c r="AT2761" s="162" t="s">
        <v>184</v>
      </c>
      <c r="AU2761" s="162" t="s">
        <v>95</v>
      </c>
      <c r="AV2761" s="160" t="s">
        <v>93</v>
      </c>
      <c r="AW2761" s="160" t="s">
        <v>41</v>
      </c>
      <c r="AX2761" s="160" t="s">
        <v>85</v>
      </c>
      <c r="AY2761" s="162" t="s">
        <v>173</v>
      </c>
    </row>
    <row r="2762" spans="2:51" s="167" customFormat="1">
      <c r="B2762" s="166"/>
      <c r="D2762" s="161" t="s">
        <v>184</v>
      </c>
      <c r="E2762" s="168" t="s">
        <v>1</v>
      </c>
      <c r="F2762" s="169" t="s">
        <v>1702</v>
      </c>
      <c r="H2762" s="170">
        <v>1.675</v>
      </c>
      <c r="L2762" s="166"/>
      <c r="M2762" s="171"/>
      <c r="T2762" s="172"/>
      <c r="AT2762" s="168" t="s">
        <v>184</v>
      </c>
      <c r="AU2762" s="168" t="s">
        <v>95</v>
      </c>
      <c r="AV2762" s="167" t="s">
        <v>95</v>
      </c>
      <c r="AW2762" s="167" t="s">
        <v>41</v>
      </c>
      <c r="AX2762" s="167" t="s">
        <v>85</v>
      </c>
      <c r="AY2762" s="168" t="s">
        <v>173</v>
      </c>
    </row>
    <row r="2763" spans="2:51" s="160" customFormat="1">
      <c r="B2763" s="159"/>
      <c r="D2763" s="161" t="s">
        <v>184</v>
      </c>
      <c r="E2763" s="162" t="s">
        <v>1</v>
      </c>
      <c r="F2763" s="163" t="s">
        <v>199</v>
      </c>
      <c r="H2763" s="162" t="s">
        <v>1</v>
      </c>
      <c r="L2763" s="159"/>
      <c r="M2763" s="164"/>
      <c r="T2763" s="165"/>
      <c r="AT2763" s="162" t="s">
        <v>184</v>
      </c>
      <c r="AU2763" s="162" t="s">
        <v>95</v>
      </c>
      <c r="AV2763" s="160" t="s">
        <v>93</v>
      </c>
      <c r="AW2763" s="160" t="s">
        <v>41</v>
      </c>
      <c r="AX2763" s="160" t="s">
        <v>85</v>
      </c>
      <c r="AY2763" s="162" t="s">
        <v>173</v>
      </c>
    </row>
    <row r="2764" spans="2:51" s="167" customFormat="1">
      <c r="B2764" s="166"/>
      <c r="D2764" s="161" t="s">
        <v>184</v>
      </c>
      <c r="E2764" s="168" t="s">
        <v>1</v>
      </c>
      <c r="F2764" s="169" t="s">
        <v>1703</v>
      </c>
      <c r="H2764" s="170">
        <v>0.128</v>
      </c>
      <c r="L2764" s="166"/>
      <c r="M2764" s="171"/>
      <c r="T2764" s="172"/>
      <c r="AT2764" s="168" t="s">
        <v>184</v>
      </c>
      <c r="AU2764" s="168" t="s">
        <v>95</v>
      </c>
      <c r="AV2764" s="167" t="s">
        <v>95</v>
      </c>
      <c r="AW2764" s="167" t="s">
        <v>41</v>
      </c>
      <c r="AX2764" s="167" t="s">
        <v>85</v>
      </c>
      <c r="AY2764" s="168" t="s">
        <v>173</v>
      </c>
    </row>
    <row r="2765" spans="2:51" s="160" customFormat="1">
      <c r="B2765" s="159"/>
      <c r="D2765" s="161" t="s">
        <v>184</v>
      </c>
      <c r="E2765" s="162" t="s">
        <v>1</v>
      </c>
      <c r="F2765" s="163" t="s">
        <v>201</v>
      </c>
      <c r="H2765" s="162" t="s">
        <v>1</v>
      </c>
      <c r="L2765" s="159"/>
      <c r="M2765" s="164"/>
      <c r="T2765" s="165"/>
      <c r="AT2765" s="162" t="s">
        <v>184</v>
      </c>
      <c r="AU2765" s="162" t="s">
        <v>95</v>
      </c>
      <c r="AV2765" s="160" t="s">
        <v>93</v>
      </c>
      <c r="AW2765" s="160" t="s">
        <v>41</v>
      </c>
      <c r="AX2765" s="160" t="s">
        <v>85</v>
      </c>
      <c r="AY2765" s="162" t="s">
        <v>173</v>
      </c>
    </row>
    <row r="2766" spans="2:51" s="167" customFormat="1">
      <c r="B2766" s="166"/>
      <c r="D2766" s="161" t="s">
        <v>184</v>
      </c>
      <c r="E2766" s="168" t="s">
        <v>1</v>
      </c>
      <c r="F2766" s="169" t="s">
        <v>1704</v>
      </c>
      <c r="H2766" s="170">
        <v>0.623</v>
      </c>
      <c r="L2766" s="166"/>
      <c r="M2766" s="171"/>
      <c r="T2766" s="172"/>
      <c r="AT2766" s="168" t="s">
        <v>184</v>
      </c>
      <c r="AU2766" s="168" t="s">
        <v>95</v>
      </c>
      <c r="AV2766" s="167" t="s">
        <v>95</v>
      </c>
      <c r="AW2766" s="167" t="s">
        <v>41</v>
      </c>
      <c r="AX2766" s="167" t="s">
        <v>85</v>
      </c>
      <c r="AY2766" s="168" t="s">
        <v>173</v>
      </c>
    </row>
    <row r="2767" spans="2:51" s="160" customFormat="1">
      <c r="B2767" s="159"/>
      <c r="D2767" s="161" t="s">
        <v>184</v>
      </c>
      <c r="E2767" s="162" t="s">
        <v>1</v>
      </c>
      <c r="F2767" s="163" t="s">
        <v>203</v>
      </c>
      <c r="H2767" s="162" t="s">
        <v>1</v>
      </c>
      <c r="L2767" s="159"/>
      <c r="M2767" s="164"/>
      <c r="T2767" s="165"/>
      <c r="AT2767" s="162" t="s">
        <v>184</v>
      </c>
      <c r="AU2767" s="162" t="s">
        <v>95</v>
      </c>
      <c r="AV2767" s="160" t="s">
        <v>93</v>
      </c>
      <c r="AW2767" s="160" t="s">
        <v>41</v>
      </c>
      <c r="AX2767" s="160" t="s">
        <v>85</v>
      </c>
      <c r="AY2767" s="162" t="s">
        <v>173</v>
      </c>
    </row>
    <row r="2768" spans="2:51" s="167" customFormat="1">
      <c r="B2768" s="166"/>
      <c r="D2768" s="161" t="s">
        <v>184</v>
      </c>
      <c r="E2768" s="168" t="s">
        <v>1</v>
      </c>
      <c r="F2768" s="169" t="s">
        <v>1705</v>
      </c>
      <c r="H2768" s="170">
        <v>0.39500000000000002</v>
      </c>
      <c r="L2768" s="166"/>
      <c r="M2768" s="171"/>
      <c r="T2768" s="172"/>
      <c r="AT2768" s="168" t="s">
        <v>184</v>
      </c>
      <c r="AU2768" s="168" t="s">
        <v>95</v>
      </c>
      <c r="AV2768" s="167" t="s">
        <v>95</v>
      </c>
      <c r="AW2768" s="167" t="s">
        <v>41</v>
      </c>
      <c r="AX2768" s="167" t="s">
        <v>85</v>
      </c>
      <c r="AY2768" s="168" t="s">
        <v>173</v>
      </c>
    </row>
    <row r="2769" spans="2:51" s="160" customFormat="1">
      <c r="B2769" s="159"/>
      <c r="D2769" s="161" t="s">
        <v>184</v>
      </c>
      <c r="E2769" s="162" t="s">
        <v>1</v>
      </c>
      <c r="F2769" s="163" t="s">
        <v>205</v>
      </c>
      <c r="H2769" s="162" t="s">
        <v>1</v>
      </c>
      <c r="L2769" s="159"/>
      <c r="M2769" s="164"/>
      <c r="T2769" s="165"/>
      <c r="AT2769" s="162" t="s">
        <v>184</v>
      </c>
      <c r="AU2769" s="162" t="s">
        <v>95</v>
      </c>
      <c r="AV2769" s="160" t="s">
        <v>93</v>
      </c>
      <c r="AW2769" s="160" t="s">
        <v>41</v>
      </c>
      <c r="AX2769" s="160" t="s">
        <v>85</v>
      </c>
      <c r="AY2769" s="162" t="s">
        <v>173</v>
      </c>
    </row>
    <row r="2770" spans="2:51" s="167" customFormat="1">
      <c r="B2770" s="166"/>
      <c r="D2770" s="161" t="s">
        <v>184</v>
      </c>
      <c r="E2770" s="168" t="s">
        <v>1</v>
      </c>
      <c r="F2770" s="169" t="s">
        <v>1706</v>
      </c>
      <c r="H2770" s="170">
        <v>0.56499999999999995</v>
      </c>
      <c r="L2770" s="166"/>
      <c r="M2770" s="171"/>
      <c r="T2770" s="172"/>
      <c r="AT2770" s="168" t="s">
        <v>184</v>
      </c>
      <c r="AU2770" s="168" t="s">
        <v>95</v>
      </c>
      <c r="AV2770" s="167" t="s">
        <v>95</v>
      </c>
      <c r="AW2770" s="167" t="s">
        <v>41</v>
      </c>
      <c r="AX2770" s="167" t="s">
        <v>85</v>
      </c>
      <c r="AY2770" s="168" t="s">
        <v>173</v>
      </c>
    </row>
    <row r="2771" spans="2:51" s="160" customFormat="1">
      <c r="B2771" s="159"/>
      <c r="D2771" s="161" t="s">
        <v>184</v>
      </c>
      <c r="E2771" s="162" t="s">
        <v>1</v>
      </c>
      <c r="F2771" s="163" t="s">
        <v>207</v>
      </c>
      <c r="H2771" s="162" t="s">
        <v>1</v>
      </c>
      <c r="L2771" s="159"/>
      <c r="M2771" s="164"/>
      <c r="T2771" s="165"/>
      <c r="AT2771" s="162" t="s">
        <v>184</v>
      </c>
      <c r="AU2771" s="162" t="s">
        <v>95</v>
      </c>
      <c r="AV2771" s="160" t="s">
        <v>93</v>
      </c>
      <c r="AW2771" s="160" t="s">
        <v>41</v>
      </c>
      <c r="AX2771" s="160" t="s">
        <v>85</v>
      </c>
      <c r="AY2771" s="162" t="s">
        <v>173</v>
      </c>
    </row>
    <row r="2772" spans="2:51" s="167" customFormat="1">
      <c r="B2772" s="166"/>
      <c r="D2772" s="161" t="s">
        <v>184</v>
      </c>
      <c r="E2772" s="168" t="s">
        <v>1</v>
      </c>
      <c r="F2772" s="169" t="s">
        <v>1707</v>
      </c>
      <c r="H2772" s="170">
        <v>0.93300000000000005</v>
      </c>
      <c r="L2772" s="166"/>
      <c r="M2772" s="171"/>
      <c r="T2772" s="172"/>
      <c r="AT2772" s="168" t="s">
        <v>184</v>
      </c>
      <c r="AU2772" s="168" t="s">
        <v>95</v>
      </c>
      <c r="AV2772" s="167" t="s">
        <v>95</v>
      </c>
      <c r="AW2772" s="167" t="s">
        <v>41</v>
      </c>
      <c r="AX2772" s="167" t="s">
        <v>85</v>
      </c>
      <c r="AY2772" s="168" t="s">
        <v>173</v>
      </c>
    </row>
    <row r="2773" spans="2:51" s="160" customFormat="1">
      <c r="B2773" s="159"/>
      <c r="D2773" s="161" t="s">
        <v>184</v>
      </c>
      <c r="E2773" s="162" t="s">
        <v>1</v>
      </c>
      <c r="F2773" s="163" t="s">
        <v>209</v>
      </c>
      <c r="H2773" s="162" t="s">
        <v>1</v>
      </c>
      <c r="L2773" s="159"/>
      <c r="M2773" s="164"/>
      <c r="T2773" s="165"/>
      <c r="AT2773" s="162" t="s">
        <v>184</v>
      </c>
      <c r="AU2773" s="162" t="s">
        <v>95</v>
      </c>
      <c r="AV2773" s="160" t="s">
        <v>93</v>
      </c>
      <c r="AW2773" s="160" t="s">
        <v>41</v>
      </c>
      <c r="AX2773" s="160" t="s">
        <v>85</v>
      </c>
      <c r="AY2773" s="162" t="s">
        <v>173</v>
      </c>
    </row>
    <row r="2774" spans="2:51" s="167" customFormat="1">
      <c r="B2774" s="166"/>
      <c r="D2774" s="161" t="s">
        <v>184</v>
      </c>
      <c r="E2774" s="168" t="s">
        <v>1</v>
      </c>
      <c r="F2774" s="169" t="s">
        <v>1705</v>
      </c>
      <c r="H2774" s="170">
        <v>0.39500000000000002</v>
      </c>
      <c r="L2774" s="166"/>
      <c r="M2774" s="171"/>
      <c r="T2774" s="172"/>
      <c r="AT2774" s="168" t="s">
        <v>184</v>
      </c>
      <c r="AU2774" s="168" t="s">
        <v>95</v>
      </c>
      <c r="AV2774" s="167" t="s">
        <v>95</v>
      </c>
      <c r="AW2774" s="167" t="s">
        <v>41</v>
      </c>
      <c r="AX2774" s="167" t="s">
        <v>85</v>
      </c>
      <c r="AY2774" s="168" t="s">
        <v>173</v>
      </c>
    </row>
    <row r="2775" spans="2:51" s="160" customFormat="1">
      <c r="B2775" s="159"/>
      <c r="D2775" s="161" t="s">
        <v>184</v>
      </c>
      <c r="E2775" s="162" t="s">
        <v>1</v>
      </c>
      <c r="F2775" s="163" t="s">
        <v>210</v>
      </c>
      <c r="H2775" s="162" t="s">
        <v>1</v>
      </c>
      <c r="L2775" s="159"/>
      <c r="M2775" s="164"/>
      <c r="T2775" s="165"/>
      <c r="AT2775" s="162" t="s">
        <v>184</v>
      </c>
      <c r="AU2775" s="162" t="s">
        <v>95</v>
      </c>
      <c r="AV2775" s="160" t="s">
        <v>93</v>
      </c>
      <c r="AW2775" s="160" t="s">
        <v>41</v>
      </c>
      <c r="AX2775" s="160" t="s">
        <v>85</v>
      </c>
      <c r="AY2775" s="162" t="s">
        <v>173</v>
      </c>
    </row>
    <row r="2776" spans="2:51" s="167" customFormat="1">
      <c r="B2776" s="166"/>
      <c r="D2776" s="161" t="s">
        <v>184</v>
      </c>
      <c r="E2776" s="168" t="s">
        <v>1</v>
      </c>
      <c r="F2776" s="169" t="s">
        <v>1708</v>
      </c>
      <c r="H2776" s="170">
        <v>0.255</v>
      </c>
      <c r="L2776" s="166"/>
      <c r="M2776" s="171"/>
      <c r="T2776" s="172"/>
      <c r="AT2776" s="168" t="s">
        <v>184</v>
      </c>
      <c r="AU2776" s="168" t="s">
        <v>95</v>
      </c>
      <c r="AV2776" s="167" t="s">
        <v>95</v>
      </c>
      <c r="AW2776" s="167" t="s">
        <v>41</v>
      </c>
      <c r="AX2776" s="167" t="s">
        <v>85</v>
      </c>
      <c r="AY2776" s="168" t="s">
        <v>173</v>
      </c>
    </row>
    <row r="2777" spans="2:51" s="160" customFormat="1">
      <c r="B2777" s="159"/>
      <c r="D2777" s="161" t="s">
        <v>184</v>
      </c>
      <c r="E2777" s="162" t="s">
        <v>1</v>
      </c>
      <c r="F2777" s="163" t="s">
        <v>212</v>
      </c>
      <c r="H2777" s="162" t="s">
        <v>1</v>
      </c>
      <c r="L2777" s="159"/>
      <c r="M2777" s="164"/>
      <c r="T2777" s="165"/>
      <c r="AT2777" s="162" t="s">
        <v>184</v>
      </c>
      <c r="AU2777" s="162" t="s">
        <v>95</v>
      </c>
      <c r="AV2777" s="160" t="s">
        <v>93</v>
      </c>
      <c r="AW2777" s="160" t="s">
        <v>41</v>
      </c>
      <c r="AX2777" s="160" t="s">
        <v>85</v>
      </c>
      <c r="AY2777" s="162" t="s">
        <v>173</v>
      </c>
    </row>
    <row r="2778" spans="2:51" s="167" customFormat="1">
      <c r="B2778" s="166"/>
      <c r="D2778" s="161" t="s">
        <v>184</v>
      </c>
      <c r="E2778" s="168" t="s">
        <v>1</v>
      </c>
      <c r="F2778" s="169" t="s">
        <v>1709</v>
      </c>
      <c r="H2778" s="170">
        <v>0.71499999999999997</v>
      </c>
      <c r="L2778" s="166"/>
      <c r="M2778" s="171"/>
      <c r="T2778" s="172"/>
      <c r="AT2778" s="168" t="s">
        <v>184</v>
      </c>
      <c r="AU2778" s="168" t="s">
        <v>95</v>
      </c>
      <c r="AV2778" s="167" t="s">
        <v>95</v>
      </c>
      <c r="AW2778" s="167" t="s">
        <v>41</v>
      </c>
      <c r="AX2778" s="167" t="s">
        <v>85</v>
      </c>
      <c r="AY2778" s="168" t="s">
        <v>173</v>
      </c>
    </row>
    <row r="2779" spans="2:51" s="160" customFormat="1">
      <c r="B2779" s="159"/>
      <c r="D2779" s="161" t="s">
        <v>184</v>
      </c>
      <c r="E2779" s="162" t="s">
        <v>1</v>
      </c>
      <c r="F2779" s="163" t="s">
        <v>214</v>
      </c>
      <c r="H2779" s="162" t="s">
        <v>1</v>
      </c>
      <c r="L2779" s="159"/>
      <c r="M2779" s="164"/>
      <c r="T2779" s="165"/>
      <c r="AT2779" s="162" t="s">
        <v>184</v>
      </c>
      <c r="AU2779" s="162" t="s">
        <v>95</v>
      </c>
      <c r="AV2779" s="160" t="s">
        <v>93</v>
      </c>
      <c r="AW2779" s="160" t="s">
        <v>41</v>
      </c>
      <c r="AX2779" s="160" t="s">
        <v>85</v>
      </c>
      <c r="AY2779" s="162" t="s">
        <v>173</v>
      </c>
    </row>
    <row r="2780" spans="2:51" s="167" customFormat="1">
      <c r="B2780" s="166"/>
      <c r="D2780" s="161" t="s">
        <v>184</v>
      </c>
      <c r="E2780" s="168" t="s">
        <v>1</v>
      </c>
      <c r="F2780" s="169" t="s">
        <v>1710</v>
      </c>
      <c r="H2780" s="170">
        <v>0.52800000000000002</v>
      </c>
      <c r="L2780" s="166"/>
      <c r="M2780" s="171"/>
      <c r="T2780" s="172"/>
      <c r="AT2780" s="168" t="s">
        <v>184</v>
      </c>
      <c r="AU2780" s="168" t="s">
        <v>95</v>
      </c>
      <c r="AV2780" s="167" t="s">
        <v>95</v>
      </c>
      <c r="AW2780" s="167" t="s">
        <v>41</v>
      </c>
      <c r="AX2780" s="167" t="s">
        <v>85</v>
      </c>
      <c r="AY2780" s="168" t="s">
        <v>173</v>
      </c>
    </row>
    <row r="2781" spans="2:51" s="160" customFormat="1">
      <c r="B2781" s="159"/>
      <c r="D2781" s="161" t="s">
        <v>184</v>
      </c>
      <c r="E2781" s="162" t="s">
        <v>1</v>
      </c>
      <c r="F2781" s="163" t="s">
        <v>216</v>
      </c>
      <c r="H2781" s="162" t="s">
        <v>1</v>
      </c>
      <c r="L2781" s="159"/>
      <c r="M2781" s="164"/>
      <c r="T2781" s="165"/>
      <c r="AT2781" s="162" t="s">
        <v>184</v>
      </c>
      <c r="AU2781" s="162" t="s">
        <v>95</v>
      </c>
      <c r="AV2781" s="160" t="s">
        <v>93</v>
      </c>
      <c r="AW2781" s="160" t="s">
        <v>41</v>
      </c>
      <c r="AX2781" s="160" t="s">
        <v>85</v>
      </c>
      <c r="AY2781" s="162" t="s">
        <v>173</v>
      </c>
    </row>
    <row r="2782" spans="2:51" s="167" customFormat="1">
      <c r="B2782" s="166"/>
      <c r="D2782" s="161" t="s">
        <v>184</v>
      </c>
      <c r="E2782" s="168" t="s">
        <v>1</v>
      </c>
      <c r="F2782" s="169" t="s">
        <v>1711</v>
      </c>
      <c r="H2782" s="170">
        <v>1.883</v>
      </c>
      <c r="L2782" s="166"/>
      <c r="M2782" s="171"/>
      <c r="T2782" s="172"/>
      <c r="AT2782" s="168" t="s">
        <v>184</v>
      </c>
      <c r="AU2782" s="168" t="s">
        <v>95</v>
      </c>
      <c r="AV2782" s="167" t="s">
        <v>95</v>
      </c>
      <c r="AW2782" s="167" t="s">
        <v>41</v>
      </c>
      <c r="AX2782" s="167" t="s">
        <v>85</v>
      </c>
      <c r="AY2782" s="168" t="s">
        <v>173</v>
      </c>
    </row>
    <row r="2783" spans="2:51" s="160" customFormat="1">
      <c r="B2783" s="159"/>
      <c r="D2783" s="161" t="s">
        <v>184</v>
      </c>
      <c r="E2783" s="162" t="s">
        <v>1</v>
      </c>
      <c r="F2783" s="163" t="s">
        <v>218</v>
      </c>
      <c r="H2783" s="162" t="s">
        <v>1</v>
      </c>
      <c r="L2783" s="159"/>
      <c r="M2783" s="164"/>
      <c r="T2783" s="165"/>
      <c r="AT2783" s="162" t="s">
        <v>184</v>
      </c>
      <c r="AU2783" s="162" t="s">
        <v>95</v>
      </c>
      <c r="AV2783" s="160" t="s">
        <v>93</v>
      </c>
      <c r="AW2783" s="160" t="s">
        <v>41</v>
      </c>
      <c r="AX2783" s="160" t="s">
        <v>85</v>
      </c>
      <c r="AY2783" s="162" t="s">
        <v>173</v>
      </c>
    </row>
    <row r="2784" spans="2:51" s="167" customFormat="1">
      <c r="B2784" s="166"/>
      <c r="D2784" s="161" t="s">
        <v>184</v>
      </c>
      <c r="E2784" s="168" t="s">
        <v>1</v>
      </c>
      <c r="F2784" s="169" t="s">
        <v>1712</v>
      </c>
      <c r="H2784" s="170">
        <v>0.70499999999999996</v>
      </c>
      <c r="L2784" s="166"/>
      <c r="M2784" s="171"/>
      <c r="T2784" s="172"/>
      <c r="AT2784" s="168" t="s">
        <v>184</v>
      </c>
      <c r="AU2784" s="168" t="s">
        <v>95</v>
      </c>
      <c r="AV2784" s="167" t="s">
        <v>95</v>
      </c>
      <c r="AW2784" s="167" t="s">
        <v>41</v>
      </c>
      <c r="AX2784" s="167" t="s">
        <v>85</v>
      </c>
      <c r="AY2784" s="168" t="s">
        <v>173</v>
      </c>
    </row>
    <row r="2785" spans="2:51" s="160" customFormat="1">
      <c r="B2785" s="159"/>
      <c r="D2785" s="161" t="s">
        <v>184</v>
      </c>
      <c r="E2785" s="162" t="s">
        <v>1</v>
      </c>
      <c r="F2785" s="163" t="s">
        <v>220</v>
      </c>
      <c r="H2785" s="162" t="s">
        <v>1</v>
      </c>
      <c r="L2785" s="159"/>
      <c r="M2785" s="164"/>
      <c r="T2785" s="165"/>
      <c r="AT2785" s="162" t="s">
        <v>184</v>
      </c>
      <c r="AU2785" s="162" t="s">
        <v>95</v>
      </c>
      <c r="AV2785" s="160" t="s">
        <v>93</v>
      </c>
      <c r="AW2785" s="160" t="s">
        <v>41</v>
      </c>
      <c r="AX2785" s="160" t="s">
        <v>85</v>
      </c>
      <c r="AY2785" s="162" t="s">
        <v>173</v>
      </c>
    </row>
    <row r="2786" spans="2:51" s="167" customFormat="1">
      <c r="B2786" s="166"/>
      <c r="D2786" s="161" t="s">
        <v>184</v>
      </c>
      <c r="E2786" s="168" t="s">
        <v>1</v>
      </c>
      <c r="F2786" s="169" t="s">
        <v>1713</v>
      </c>
      <c r="H2786" s="170">
        <v>0.47499999999999998</v>
      </c>
      <c r="L2786" s="166"/>
      <c r="M2786" s="171"/>
      <c r="T2786" s="172"/>
      <c r="AT2786" s="168" t="s">
        <v>184</v>
      </c>
      <c r="AU2786" s="168" t="s">
        <v>95</v>
      </c>
      <c r="AV2786" s="167" t="s">
        <v>95</v>
      </c>
      <c r="AW2786" s="167" t="s">
        <v>41</v>
      </c>
      <c r="AX2786" s="167" t="s">
        <v>85</v>
      </c>
      <c r="AY2786" s="168" t="s">
        <v>173</v>
      </c>
    </row>
    <row r="2787" spans="2:51" s="160" customFormat="1">
      <c r="B2787" s="159"/>
      <c r="D2787" s="161" t="s">
        <v>184</v>
      </c>
      <c r="E2787" s="162" t="s">
        <v>1</v>
      </c>
      <c r="F2787" s="163" t="s">
        <v>222</v>
      </c>
      <c r="H2787" s="162" t="s">
        <v>1</v>
      </c>
      <c r="L2787" s="159"/>
      <c r="M2787" s="164"/>
      <c r="T2787" s="165"/>
      <c r="AT2787" s="162" t="s">
        <v>184</v>
      </c>
      <c r="AU2787" s="162" t="s">
        <v>95</v>
      </c>
      <c r="AV2787" s="160" t="s">
        <v>93</v>
      </c>
      <c r="AW2787" s="160" t="s">
        <v>41</v>
      </c>
      <c r="AX2787" s="160" t="s">
        <v>85</v>
      </c>
      <c r="AY2787" s="162" t="s">
        <v>173</v>
      </c>
    </row>
    <row r="2788" spans="2:51" s="167" customFormat="1">
      <c r="B2788" s="166"/>
      <c r="D2788" s="161" t="s">
        <v>184</v>
      </c>
      <c r="E2788" s="168" t="s">
        <v>1</v>
      </c>
      <c r="F2788" s="169" t="s">
        <v>1714</v>
      </c>
      <c r="H2788" s="170">
        <v>0.52500000000000002</v>
      </c>
      <c r="L2788" s="166"/>
      <c r="M2788" s="171"/>
      <c r="T2788" s="172"/>
      <c r="AT2788" s="168" t="s">
        <v>184</v>
      </c>
      <c r="AU2788" s="168" t="s">
        <v>95</v>
      </c>
      <c r="AV2788" s="167" t="s">
        <v>95</v>
      </c>
      <c r="AW2788" s="167" t="s">
        <v>41</v>
      </c>
      <c r="AX2788" s="167" t="s">
        <v>85</v>
      </c>
      <c r="AY2788" s="168" t="s">
        <v>173</v>
      </c>
    </row>
    <row r="2789" spans="2:51" s="160" customFormat="1">
      <c r="B2789" s="159"/>
      <c r="D2789" s="161" t="s">
        <v>184</v>
      </c>
      <c r="E2789" s="162" t="s">
        <v>1</v>
      </c>
      <c r="F2789" s="163" t="s">
        <v>224</v>
      </c>
      <c r="H2789" s="162" t="s">
        <v>1</v>
      </c>
      <c r="L2789" s="159"/>
      <c r="M2789" s="164"/>
      <c r="T2789" s="165"/>
      <c r="AT2789" s="162" t="s">
        <v>184</v>
      </c>
      <c r="AU2789" s="162" t="s">
        <v>95</v>
      </c>
      <c r="AV2789" s="160" t="s">
        <v>93</v>
      </c>
      <c r="AW2789" s="160" t="s">
        <v>41</v>
      </c>
      <c r="AX2789" s="160" t="s">
        <v>85</v>
      </c>
      <c r="AY2789" s="162" t="s">
        <v>173</v>
      </c>
    </row>
    <row r="2790" spans="2:51" s="167" customFormat="1">
      <c r="B2790" s="166"/>
      <c r="D2790" s="161" t="s">
        <v>184</v>
      </c>
      <c r="E2790" s="168" t="s">
        <v>1</v>
      </c>
      <c r="F2790" s="169" t="s">
        <v>1715</v>
      </c>
      <c r="H2790" s="170">
        <v>0.14000000000000001</v>
      </c>
      <c r="L2790" s="166"/>
      <c r="M2790" s="171"/>
      <c r="T2790" s="172"/>
      <c r="AT2790" s="168" t="s">
        <v>184</v>
      </c>
      <c r="AU2790" s="168" t="s">
        <v>95</v>
      </c>
      <c r="AV2790" s="167" t="s">
        <v>95</v>
      </c>
      <c r="AW2790" s="167" t="s">
        <v>41</v>
      </c>
      <c r="AX2790" s="167" t="s">
        <v>85</v>
      </c>
      <c r="AY2790" s="168" t="s">
        <v>173</v>
      </c>
    </row>
    <row r="2791" spans="2:51" s="160" customFormat="1">
      <c r="B2791" s="159"/>
      <c r="D2791" s="161" t="s">
        <v>184</v>
      </c>
      <c r="E2791" s="162" t="s">
        <v>1</v>
      </c>
      <c r="F2791" s="163" t="s">
        <v>226</v>
      </c>
      <c r="H2791" s="162" t="s">
        <v>1</v>
      </c>
      <c r="L2791" s="159"/>
      <c r="M2791" s="164"/>
      <c r="T2791" s="165"/>
      <c r="AT2791" s="162" t="s">
        <v>184</v>
      </c>
      <c r="AU2791" s="162" t="s">
        <v>95</v>
      </c>
      <c r="AV2791" s="160" t="s">
        <v>93</v>
      </c>
      <c r="AW2791" s="160" t="s">
        <v>41</v>
      </c>
      <c r="AX2791" s="160" t="s">
        <v>85</v>
      </c>
      <c r="AY2791" s="162" t="s">
        <v>173</v>
      </c>
    </row>
    <row r="2792" spans="2:51" s="167" customFormat="1">
      <c r="B2792" s="166"/>
      <c r="D2792" s="161" t="s">
        <v>184</v>
      </c>
      <c r="E2792" s="168" t="s">
        <v>1</v>
      </c>
      <c r="F2792" s="169" t="s">
        <v>1716</v>
      </c>
      <c r="H2792" s="170">
        <v>7.4999999999999997E-2</v>
      </c>
      <c r="L2792" s="166"/>
      <c r="M2792" s="171"/>
      <c r="T2792" s="172"/>
      <c r="AT2792" s="168" t="s">
        <v>184</v>
      </c>
      <c r="AU2792" s="168" t="s">
        <v>95</v>
      </c>
      <c r="AV2792" s="167" t="s">
        <v>95</v>
      </c>
      <c r="AW2792" s="167" t="s">
        <v>41</v>
      </c>
      <c r="AX2792" s="167" t="s">
        <v>85</v>
      </c>
      <c r="AY2792" s="168" t="s">
        <v>173</v>
      </c>
    </row>
    <row r="2793" spans="2:51" s="160" customFormat="1">
      <c r="B2793" s="159"/>
      <c r="D2793" s="161" t="s">
        <v>184</v>
      </c>
      <c r="E2793" s="162" t="s">
        <v>1</v>
      </c>
      <c r="F2793" s="163" t="s">
        <v>228</v>
      </c>
      <c r="H2793" s="162" t="s">
        <v>1</v>
      </c>
      <c r="L2793" s="159"/>
      <c r="M2793" s="164"/>
      <c r="T2793" s="165"/>
      <c r="AT2793" s="162" t="s">
        <v>184</v>
      </c>
      <c r="AU2793" s="162" t="s">
        <v>95</v>
      </c>
      <c r="AV2793" s="160" t="s">
        <v>93</v>
      </c>
      <c r="AW2793" s="160" t="s">
        <v>41</v>
      </c>
      <c r="AX2793" s="160" t="s">
        <v>85</v>
      </c>
      <c r="AY2793" s="162" t="s">
        <v>173</v>
      </c>
    </row>
    <row r="2794" spans="2:51" s="167" customFormat="1">
      <c r="B2794" s="166"/>
      <c r="D2794" s="161" t="s">
        <v>184</v>
      </c>
      <c r="E2794" s="168" t="s">
        <v>1</v>
      </c>
      <c r="F2794" s="169" t="s">
        <v>1717</v>
      </c>
      <c r="H2794" s="170">
        <v>0.13300000000000001</v>
      </c>
      <c r="L2794" s="166"/>
      <c r="M2794" s="171"/>
      <c r="T2794" s="172"/>
      <c r="AT2794" s="168" t="s">
        <v>184</v>
      </c>
      <c r="AU2794" s="168" t="s">
        <v>95</v>
      </c>
      <c r="AV2794" s="167" t="s">
        <v>95</v>
      </c>
      <c r="AW2794" s="167" t="s">
        <v>41</v>
      </c>
      <c r="AX2794" s="167" t="s">
        <v>85</v>
      </c>
      <c r="AY2794" s="168" t="s">
        <v>173</v>
      </c>
    </row>
    <row r="2795" spans="2:51" s="160" customFormat="1">
      <c r="B2795" s="159"/>
      <c r="D2795" s="161" t="s">
        <v>184</v>
      </c>
      <c r="E2795" s="162" t="s">
        <v>1</v>
      </c>
      <c r="F2795" s="163" t="s">
        <v>230</v>
      </c>
      <c r="H2795" s="162" t="s">
        <v>1</v>
      </c>
      <c r="L2795" s="159"/>
      <c r="M2795" s="164"/>
      <c r="T2795" s="165"/>
      <c r="AT2795" s="162" t="s">
        <v>184</v>
      </c>
      <c r="AU2795" s="162" t="s">
        <v>95</v>
      </c>
      <c r="AV2795" s="160" t="s">
        <v>93</v>
      </c>
      <c r="AW2795" s="160" t="s">
        <v>41</v>
      </c>
      <c r="AX2795" s="160" t="s">
        <v>85</v>
      </c>
      <c r="AY2795" s="162" t="s">
        <v>173</v>
      </c>
    </row>
    <row r="2796" spans="2:51" s="167" customFormat="1">
      <c r="B2796" s="166"/>
      <c r="D2796" s="161" t="s">
        <v>184</v>
      </c>
      <c r="E2796" s="168" t="s">
        <v>1</v>
      </c>
      <c r="F2796" s="169" t="s">
        <v>1718</v>
      </c>
      <c r="H2796" s="170">
        <v>0.17499999999999999</v>
      </c>
      <c r="L2796" s="166"/>
      <c r="M2796" s="171"/>
      <c r="T2796" s="172"/>
      <c r="AT2796" s="168" t="s">
        <v>184</v>
      </c>
      <c r="AU2796" s="168" t="s">
        <v>95</v>
      </c>
      <c r="AV2796" s="167" t="s">
        <v>95</v>
      </c>
      <c r="AW2796" s="167" t="s">
        <v>41</v>
      </c>
      <c r="AX2796" s="167" t="s">
        <v>85</v>
      </c>
      <c r="AY2796" s="168" t="s">
        <v>173</v>
      </c>
    </row>
    <row r="2797" spans="2:51" s="181" customFormat="1">
      <c r="B2797" s="180"/>
      <c r="D2797" s="161" t="s">
        <v>184</v>
      </c>
      <c r="E2797" s="182" t="s">
        <v>1</v>
      </c>
      <c r="F2797" s="183" t="s">
        <v>266</v>
      </c>
      <c r="H2797" s="184">
        <v>12.353</v>
      </c>
      <c r="L2797" s="180"/>
      <c r="M2797" s="185"/>
      <c r="T2797" s="186"/>
      <c r="AT2797" s="182" t="s">
        <v>184</v>
      </c>
      <c r="AU2797" s="182" t="s">
        <v>95</v>
      </c>
      <c r="AV2797" s="181" t="s">
        <v>243</v>
      </c>
      <c r="AW2797" s="181" t="s">
        <v>41</v>
      </c>
      <c r="AX2797" s="181" t="s">
        <v>85</v>
      </c>
      <c r="AY2797" s="182" t="s">
        <v>173</v>
      </c>
    </row>
    <row r="2798" spans="2:51" s="160" customFormat="1">
      <c r="B2798" s="159"/>
      <c r="D2798" s="161" t="s">
        <v>184</v>
      </c>
      <c r="E2798" s="162" t="s">
        <v>1</v>
      </c>
      <c r="F2798" s="163" t="s">
        <v>1719</v>
      </c>
      <c r="H2798" s="162" t="s">
        <v>1</v>
      </c>
      <c r="L2798" s="159"/>
      <c r="M2798" s="164"/>
      <c r="T2798" s="165"/>
      <c r="AT2798" s="162" t="s">
        <v>184</v>
      </c>
      <c r="AU2798" s="162" t="s">
        <v>95</v>
      </c>
      <c r="AV2798" s="160" t="s">
        <v>93</v>
      </c>
      <c r="AW2798" s="160" t="s">
        <v>41</v>
      </c>
      <c r="AX2798" s="160" t="s">
        <v>85</v>
      </c>
      <c r="AY2798" s="162" t="s">
        <v>173</v>
      </c>
    </row>
    <row r="2799" spans="2:51" s="160" customFormat="1">
      <c r="B2799" s="159"/>
      <c r="D2799" s="161" t="s">
        <v>184</v>
      </c>
      <c r="E2799" s="162" t="s">
        <v>1</v>
      </c>
      <c r="F2799" s="163" t="s">
        <v>1720</v>
      </c>
      <c r="H2799" s="162" t="s">
        <v>1</v>
      </c>
      <c r="L2799" s="159"/>
      <c r="M2799" s="164"/>
      <c r="T2799" s="165"/>
      <c r="AT2799" s="162" t="s">
        <v>184</v>
      </c>
      <c r="AU2799" s="162" t="s">
        <v>95</v>
      </c>
      <c r="AV2799" s="160" t="s">
        <v>93</v>
      </c>
      <c r="AW2799" s="160" t="s">
        <v>41</v>
      </c>
      <c r="AX2799" s="160" t="s">
        <v>85</v>
      </c>
      <c r="AY2799" s="162" t="s">
        <v>173</v>
      </c>
    </row>
    <row r="2800" spans="2:51" s="160" customFormat="1">
      <c r="B2800" s="159"/>
      <c r="D2800" s="161" t="s">
        <v>184</v>
      </c>
      <c r="E2800" s="162" t="s">
        <v>1</v>
      </c>
      <c r="F2800" s="163" t="s">
        <v>1721</v>
      </c>
      <c r="H2800" s="162" t="s">
        <v>1</v>
      </c>
      <c r="L2800" s="159"/>
      <c r="M2800" s="164"/>
      <c r="T2800" s="165"/>
      <c r="AT2800" s="162" t="s">
        <v>184</v>
      </c>
      <c r="AU2800" s="162" t="s">
        <v>95</v>
      </c>
      <c r="AV2800" s="160" t="s">
        <v>93</v>
      </c>
      <c r="AW2800" s="160" t="s">
        <v>41</v>
      </c>
      <c r="AX2800" s="160" t="s">
        <v>85</v>
      </c>
      <c r="AY2800" s="162" t="s">
        <v>173</v>
      </c>
    </row>
    <row r="2801" spans="2:65" s="167" customFormat="1">
      <c r="B2801" s="166"/>
      <c r="D2801" s="161" t="s">
        <v>184</v>
      </c>
      <c r="E2801" s="168" t="s">
        <v>1</v>
      </c>
      <c r="F2801" s="169" t="s">
        <v>1722</v>
      </c>
      <c r="H2801" s="170">
        <v>7</v>
      </c>
      <c r="L2801" s="166"/>
      <c r="M2801" s="171"/>
      <c r="T2801" s="172"/>
      <c r="AT2801" s="168" t="s">
        <v>184</v>
      </c>
      <c r="AU2801" s="168" t="s">
        <v>95</v>
      </c>
      <c r="AV2801" s="167" t="s">
        <v>95</v>
      </c>
      <c r="AW2801" s="167" t="s">
        <v>41</v>
      </c>
      <c r="AX2801" s="167" t="s">
        <v>85</v>
      </c>
      <c r="AY2801" s="168" t="s">
        <v>173</v>
      </c>
    </row>
    <row r="2802" spans="2:65" s="167" customFormat="1">
      <c r="B2802" s="166"/>
      <c r="D2802" s="161" t="s">
        <v>184</v>
      </c>
      <c r="E2802" s="168" t="s">
        <v>1</v>
      </c>
      <c r="F2802" s="169" t="s">
        <v>1723</v>
      </c>
      <c r="H2802" s="170">
        <v>-0.05</v>
      </c>
      <c r="L2802" s="166"/>
      <c r="M2802" s="171"/>
      <c r="T2802" s="172"/>
      <c r="AT2802" s="168" t="s">
        <v>184</v>
      </c>
      <c r="AU2802" s="168" t="s">
        <v>95</v>
      </c>
      <c r="AV2802" s="167" t="s">
        <v>95</v>
      </c>
      <c r="AW2802" s="167" t="s">
        <v>41</v>
      </c>
      <c r="AX2802" s="167" t="s">
        <v>85</v>
      </c>
      <c r="AY2802" s="168" t="s">
        <v>173</v>
      </c>
    </row>
    <row r="2803" spans="2:65" s="160" customFormat="1">
      <c r="B2803" s="159"/>
      <c r="D2803" s="161" t="s">
        <v>184</v>
      </c>
      <c r="E2803" s="162" t="s">
        <v>1</v>
      </c>
      <c r="F2803" s="163" t="s">
        <v>1724</v>
      </c>
      <c r="H2803" s="162" t="s">
        <v>1</v>
      </c>
      <c r="L2803" s="159"/>
      <c r="M2803" s="164"/>
      <c r="T2803" s="165"/>
      <c r="AT2803" s="162" t="s">
        <v>184</v>
      </c>
      <c r="AU2803" s="162" t="s">
        <v>95</v>
      </c>
      <c r="AV2803" s="160" t="s">
        <v>93</v>
      </c>
      <c r="AW2803" s="160" t="s">
        <v>41</v>
      </c>
      <c r="AX2803" s="160" t="s">
        <v>85</v>
      </c>
      <c r="AY2803" s="162" t="s">
        <v>173</v>
      </c>
    </row>
    <row r="2804" spans="2:65" s="167" customFormat="1">
      <c r="B2804" s="166"/>
      <c r="D2804" s="161" t="s">
        <v>184</v>
      </c>
      <c r="E2804" s="168" t="s">
        <v>1</v>
      </c>
      <c r="F2804" s="169" t="s">
        <v>1725</v>
      </c>
      <c r="H2804" s="170">
        <v>1.84</v>
      </c>
      <c r="L2804" s="166"/>
      <c r="M2804" s="171"/>
      <c r="T2804" s="172"/>
      <c r="AT2804" s="168" t="s">
        <v>184</v>
      </c>
      <c r="AU2804" s="168" t="s">
        <v>95</v>
      </c>
      <c r="AV2804" s="167" t="s">
        <v>95</v>
      </c>
      <c r="AW2804" s="167" t="s">
        <v>41</v>
      </c>
      <c r="AX2804" s="167" t="s">
        <v>85</v>
      </c>
      <c r="AY2804" s="168" t="s">
        <v>173</v>
      </c>
    </row>
    <row r="2805" spans="2:65" s="181" customFormat="1">
      <c r="B2805" s="180"/>
      <c r="D2805" s="161" t="s">
        <v>184</v>
      </c>
      <c r="E2805" s="182" t="s">
        <v>1</v>
      </c>
      <c r="F2805" s="183" t="s">
        <v>266</v>
      </c>
      <c r="H2805" s="184">
        <v>8.7899999999999991</v>
      </c>
      <c r="L2805" s="180"/>
      <c r="M2805" s="185"/>
      <c r="T2805" s="186"/>
      <c r="AT2805" s="182" t="s">
        <v>184</v>
      </c>
      <c r="AU2805" s="182" t="s">
        <v>95</v>
      </c>
      <c r="AV2805" s="181" t="s">
        <v>243</v>
      </c>
      <c r="AW2805" s="181" t="s">
        <v>41</v>
      </c>
      <c r="AX2805" s="181" t="s">
        <v>85</v>
      </c>
      <c r="AY2805" s="182" t="s">
        <v>173</v>
      </c>
    </row>
    <row r="2806" spans="2:65" s="160" customFormat="1">
      <c r="B2806" s="159"/>
      <c r="D2806" s="161" t="s">
        <v>184</v>
      </c>
      <c r="E2806" s="162" t="s">
        <v>1</v>
      </c>
      <c r="F2806" s="163" t="s">
        <v>1675</v>
      </c>
      <c r="H2806" s="162" t="s">
        <v>1</v>
      </c>
      <c r="L2806" s="159"/>
      <c r="M2806" s="164"/>
      <c r="T2806" s="165"/>
      <c r="AT2806" s="162" t="s">
        <v>184</v>
      </c>
      <c r="AU2806" s="162" t="s">
        <v>95</v>
      </c>
      <c r="AV2806" s="160" t="s">
        <v>93</v>
      </c>
      <c r="AW2806" s="160" t="s">
        <v>41</v>
      </c>
      <c r="AX2806" s="160" t="s">
        <v>85</v>
      </c>
      <c r="AY2806" s="162" t="s">
        <v>173</v>
      </c>
    </row>
    <row r="2807" spans="2:65" s="160" customFormat="1">
      <c r="B2807" s="159"/>
      <c r="D2807" s="161" t="s">
        <v>184</v>
      </c>
      <c r="E2807" s="162" t="s">
        <v>1</v>
      </c>
      <c r="F2807" s="163" t="s">
        <v>1726</v>
      </c>
      <c r="H2807" s="162" t="s">
        <v>1</v>
      </c>
      <c r="L2807" s="159"/>
      <c r="M2807" s="164"/>
      <c r="T2807" s="165"/>
      <c r="AT2807" s="162" t="s">
        <v>184</v>
      </c>
      <c r="AU2807" s="162" t="s">
        <v>95</v>
      </c>
      <c r="AV2807" s="160" t="s">
        <v>93</v>
      </c>
      <c r="AW2807" s="160" t="s">
        <v>41</v>
      </c>
      <c r="AX2807" s="160" t="s">
        <v>85</v>
      </c>
      <c r="AY2807" s="162" t="s">
        <v>173</v>
      </c>
    </row>
    <row r="2808" spans="2:65" s="160" customFormat="1">
      <c r="B2808" s="159"/>
      <c r="D2808" s="161" t="s">
        <v>184</v>
      </c>
      <c r="E2808" s="162" t="s">
        <v>1</v>
      </c>
      <c r="F2808" s="163" t="s">
        <v>1677</v>
      </c>
      <c r="H2808" s="162" t="s">
        <v>1</v>
      </c>
      <c r="L2808" s="159"/>
      <c r="M2808" s="164"/>
      <c r="T2808" s="165"/>
      <c r="AT2808" s="162" t="s">
        <v>184</v>
      </c>
      <c r="AU2808" s="162" t="s">
        <v>95</v>
      </c>
      <c r="AV2808" s="160" t="s">
        <v>93</v>
      </c>
      <c r="AW2808" s="160" t="s">
        <v>41</v>
      </c>
      <c r="AX2808" s="160" t="s">
        <v>85</v>
      </c>
      <c r="AY2808" s="162" t="s">
        <v>173</v>
      </c>
    </row>
    <row r="2809" spans="2:65" s="167" customFormat="1">
      <c r="B2809" s="166"/>
      <c r="D2809" s="161" t="s">
        <v>184</v>
      </c>
      <c r="E2809" s="168" t="s">
        <v>1</v>
      </c>
      <c r="F2809" s="169" t="s">
        <v>1727</v>
      </c>
      <c r="H2809" s="170">
        <v>3.0680000000000001</v>
      </c>
      <c r="L2809" s="166"/>
      <c r="M2809" s="171"/>
      <c r="T2809" s="172"/>
      <c r="AT2809" s="168" t="s">
        <v>184</v>
      </c>
      <c r="AU2809" s="168" t="s">
        <v>95</v>
      </c>
      <c r="AV2809" s="167" t="s">
        <v>95</v>
      </c>
      <c r="AW2809" s="167" t="s">
        <v>41</v>
      </c>
      <c r="AX2809" s="167" t="s">
        <v>85</v>
      </c>
      <c r="AY2809" s="168" t="s">
        <v>173</v>
      </c>
    </row>
    <row r="2810" spans="2:65" s="160" customFormat="1">
      <c r="B2810" s="159"/>
      <c r="D2810" s="161" t="s">
        <v>184</v>
      </c>
      <c r="E2810" s="162" t="s">
        <v>1</v>
      </c>
      <c r="F2810" s="163" t="s">
        <v>1679</v>
      </c>
      <c r="H2810" s="162" t="s">
        <v>1</v>
      </c>
      <c r="L2810" s="159"/>
      <c r="M2810" s="164"/>
      <c r="T2810" s="165"/>
      <c r="AT2810" s="162" t="s">
        <v>184</v>
      </c>
      <c r="AU2810" s="162" t="s">
        <v>95</v>
      </c>
      <c r="AV2810" s="160" t="s">
        <v>93</v>
      </c>
      <c r="AW2810" s="160" t="s">
        <v>41</v>
      </c>
      <c r="AX2810" s="160" t="s">
        <v>85</v>
      </c>
      <c r="AY2810" s="162" t="s">
        <v>173</v>
      </c>
    </row>
    <row r="2811" spans="2:65" s="167" customFormat="1">
      <c r="B2811" s="166"/>
      <c r="D2811" s="161" t="s">
        <v>184</v>
      </c>
      <c r="E2811" s="168" t="s">
        <v>1</v>
      </c>
      <c r="F2811" s="169" t="s">
        <v>1728</v>
      </c>
      <c r="H2811" s="170">
        <v>0.96</v>
      </c>
      <c r="L2811" s="166"/>
      <c r="M2811" s="171"/>
      <c r="T2811" s="172"/>
      <c r="AT2811" s="168" t="s">
        <v>184</v>
      </c>
      <c r="AU2811" s="168" t="s">
        <v>95</v>
      </c>
      <c r="AV2811" s="167" t="s">
        <v>95</v>
      </c>
      <c r="AW2811" s="167" t="s">
        <v>41</v>
      </c>
      <c r="AX2811" s="167" t="s">
        <v>85</v>
      </c>
      <c r="AY2811" s="168" t="s">
        <v>173</v>
      </c>
    </row>
    <row r="2812" spans="2:65" s="181" customFormat="1">
      <c r="B2812" s="180"/>
      <c r="D2812" s="161" t="s">
        <v>184</v>
      </c>
      <c r="E2812" s="182" t="s">
        <v>1</v>
      </c>
      <c r="F2812" s="183" t="s">
        <v>266</v>
      </c>
      <c r="H2812" s="184">
        <v>4.0279999999999996</v>
      </c>
      <c r="L2812" s="180"/>
      <c r="M2812" s="185"/>
      <c r="T2812" s="186"/>
      <c r="AT2812" s="182" t="s">
        <v>184</v>
      </c>
      <c r="AU2812" s="182" t="s">
        <v>95</v>
      </c>
      <c r="AV2812" s="181" t="s">
        <v>243</v>
      </c>
      <c r="AW2812" s="181" t="s">
        <v>41</v>
      </c>
      <c r="AX2812" s="181" t="s">
        <v>85</v>
      </c>
      <c r="AY2812" s="182" t="s">
        <v>173</v>
      </c>
    </row>
    <row r="2813" spans="2:65" s="174" customFormat="1">
      <c r="B2813" s="173"/>
      <c r="D2813" s="161" t="s">
        <v>184</v>
      </c>
      <c r="E2813" s="175" t="s">
        <v>1</v>
      </c>
      <c r="F2813" s="176" t="s">
        <v>232</v>
      </c>
      <c r="H2813" s="177">
        <v>25.170999999999999</v>
      </c>
      <c r="L2813" s="173"/>
      <c r="M2813" s="178"/>
      <c r="T2813" s="179"/>
      <c r="AT2813" s="175" t="s">
        <v>184</v>
      </c>
      <c r="AU2813" s="175" t="s">
        <v>95</v>
      </c>
      <c r="AV2813" s="174" t="s">
        <v>180</v>
      </c>
      <c r="AW2813" s="174" t="s">
        <v>41</v>
      </c>
      <c r="AX2813" s="174" t="s">
        <v>93</v>
      </c>
      <c r="AY2813" s="175" t="s">
        <v>173</v>
      </c>
    </row>
    <row r="2814" spans="2:65" s="35" customFormat="1" ht="24.2" customHeight="1">
      <c r="B2814" s="34"/>
      <c r="C2814" s="144" t="s">
        <v>1729</v>
      </c>
      <c r="D2814" s="144" t="s">
        <v>175</v>
      </c>
      <c r="E2814" s="145" t="s">
        <v>1730</v>
      </c>
      <c r="F2814" s="146" t="s">
        <v>1731</v>
      </c>
      <c r="G2814" s="147" t="s">
        <v>178</v>
      </c>
      <c r="H2814" s="148">
        <v>13.035</v>
      </c>
      <c r="I2814" s="3"/>
      <c r="J2814" s="149">
        <f>ROUND(I2814*H2814,2)</f>
        <v>0</v>
      </c>
      <c r="K2814" s="146" t="s">
        <v>179</v>
      </c>
      <c r="L2814" s="34"/>
      <c r="M2814" s="150" t="s">
        <v>1</v>
      </c>
      <c r="N2814" s="151" t="s">
        <v>50</v>
      </c>
      <c r="P2814" s="152">
        <f>O2814*H2814</f>
        <v>0</v>
      </c>
      <c r="Q2814" s="152">
        <v>0</v>
      </c>
      <c r="R2814" s="152">
        <f>Q2814*H2814</f>
        <v>0</v>
      </c>
      <c r="S2814" s="152">
        <v>1.4</v>
      </c>
      <c r="T2814" s="153">
        <f>S2814*H2814</f>
        <v>18.248999999999999</v>
      </c>
      <c r="AR2814" s="154" t="s">
        <v>180</v>
      </c>
      <c r="AT2814" s="154" t="s">
        <v>175</v>
      </c>
      <c r="AU2814" s="154" t="s">
        <v>95</v>
      </c>
      <c r="AY2814" s="20" t="s">
        <v>173</v>
      </c>
      <c r="BE2814" s="155">
        <f>IF(N2814="základní",J2814,0)</f>
        <v>0</v>
      </c>
      <c r="BF2814" s="155">
        <f>IF(N2814="snížená",J2814,0)</f>
        <v>0</v>
      </c>
      <c r="BG2814" s="155">
        <f>IF(N2814="zákl. přenesená",J2814,0)</f>
        <v>0</v>
      </c>
      <c r="BH2814" s="155">
        <f>IF(N2814="sníž. přenesená",J2814,0)</f>
        <v>0</v>
      </c>
      <c r="BI2814" s="155">
        <f>IF(N2814="nulová",J2814,0)</f>
        <v>0</v>
      </c>
      <c r="BJ2814" s="20" t="s">
        <v>93</v>
      </c>
      <c r="BK2814" s="155">
        <f>ROUND(I2814*H2814,2)</f>
        <v>0</v>
      </c>
      <c r="BL2814" s="20" t="s">
        <v>180</v>
      </c>
      <c r="BM2814" s="154" t="s">
        <v>1732</v>
      </c>
    </row>
    <row r="2815" spans="2:65" s="35" customFormat="1">
      <c r="B2815" s="34"/>
      <c r="D2815" s="156" t="s">
        <v>182</v>
      </c>
      <c r="F2815" s="157" t="s">
        <v>1733</v>
      </c>
      <c r="L2815" s="34"/>
      <c r="M2815" s="158"/>
      <c r="T2815" s="62"/>
      <c r="AT2815" s="20" t="s">
        <v>182</v>
      </c>
      <c r="AU2815" s="20" t="s">
        <v>95</v>
      </c>
    </row>
    <row r="2816" spans="2:65" s="160" customFormat="1">
      <c r="B2816" s="159"/>
      <c r="D2816" s="161" t="s">
        <v>184</v>
      </c>
      <c r="E2816" s="162" t="s">
        <v>1</v>
      </c>
      <c r="F2816" s="163" t="s">
        <v>1734</v>
      </c>
      <c r="H2816" s="162" t="s">
        <v>1</v>
      </c>
      <c r="L2816" s="159"/>
      <c r="M2816" s="164"/>
      <c r="T2816" s="165"/>
      <c r="AT2816" s="162" t="s">
        <v>184</v>
      </c>
      <c r="AU2816" s="162" t="s">
        <v>95</v>
      </c>
      <c r="AV2816" s="160" t="s">
        <v>93</v>
      </c>
      <c r="AW2816" s="160" t="s">
        <v>41</v>
      </c>
      <c r="AX2816" s="160" t="s">
        <v>85</v>
      </c>
      <c r="AY2816" s="162" t="s">
        <v>173</v>
      </c>
    </row>
    <row r="2817" spans="2:51" s="160" customFormat="1">
      <c r="B2817" s="159"/>
      <c r="D2817" s="161" t="s">
        <v>184</v>
      </c>
      <c r="E2817" s="162" t="s">
        <v>1</v>
      </c>
      <c r="F2817" s="163" t="s">
        <v>1735</v>
      </c>
      <c r="H2817" s="162" t="s">
        <v>1</v>
      </c>
      <c r="L2817" s="159"/>
      <c r="M2817" s="164"/>
      <c r="T2817" s="165"/>
      <c r="AT2817" s="162" t="s">
        <v>184</v>
      </c>
      <c r="AU2817" s="162" t="s">
        <v>95</v>
      </c>
      <c r="AV2817" s="160" t="s">
        <v>93</v>
      </c>
      <c r="AW2817" s="160" t="s">
        <v>41</v>
      </c>
      <c r="AX2817" s="160" t="s">
        <v>85</v>
      </c>
      <c r="AY2817" s="162" t="s">
        <v>173</v>
      </c>
    </row>
    <row r="2818" spans="2:51" s="160" customFormat="1">
      <c r="B2818" s="159"/>
      <c r="D2818" s="161" t="s">
        <v>184</v>
      </c>
      <c r="E2818" s="162" t="s">
        <v>1</v>
      </c>
      <c r="F2818" s="163" t="s">
        <v>1736</v>
      </c>
      <c r="H2818" s="162" t="s">
        <v>1</v>
      </c>
      <c r="L2818" s="159"/>
      <c r="M2818" s="164"/>
      <c r="T2818" s="165"/>
      <c r="AT2818" s="162" t="s">
        <v>184</v>
      </c>
      <c r="AU2818" s="162" t="s">
        <v>95</v>
      </c>
      <c r="AV2818" s="160" t="s">
        <v>93</v>
      </c>
      <c r="AW2818" s="160" t="s">
        <v>41</v>
      </c>
      <c r="AX2818" s="160" t="s">
        <v>85</v>
      </c>
      <c r="AY2818" s="162" t="s">
        <v>173</v>
      </c>
    </row>
    <row r="2819" spans="2:51" s="167" customFormat="1">
      <c r="B2819" s="166"/>
      <c r="D2819" s="161" t="s">
        <v>184</v>
      </c>
      <c r="E2819" s="168" t="s">
        <v>1</v>
      </c>
      <c r="F2819" s="169" t="s">
        <v>1737</v>
      </c>
      <c r="H2819" s="170">
        <v>0.3</v>
      </c>
      <c r="L2819" s="166"/>
      <c r="M2819" s="171"/>
      <c r="T2819" s="172"/>
      <c r="AT2819" s="168" t="s">
        <v>184</v>
      </c>
      <c r="AU2819" s="168" t="s">
        <v>95</v>
      </c>
      <c r="AV2819" s="167" t="s">
        <v>95</v>
      </c>
      <c r="AW2819" s="167" t="s">
        <v>41</v>
      </c>
      <c r="AX2819" s="167" t="s">
        <v>85</v>
      </c>
      <c r="AY2819" s="168" t="s">
        <v>173</v>
      </c>
    </row>
    <row r="2820" spans="2:51" s="160" customFormat="1">
      <c r="B2820" s="159"/>
      <c r="D2820" s="161" t="s">
        <v>184</v>
      </c>
      <c r="E2820" s="162" t="s">
        <v>1</v>
      </c>
      <c r="F2820" s="163" t="s">
        <v>1738</v>
      </c>
      <c r="H2820" s="162" t="s">
        <v>1</v>
      </c>
      <c r="L2820" s="159"/>
      <c r="M2820" s="164"/>
      <c r="T2820" s="165"/>
      <c r="AT2820" s="162" t="s">
        <v>184</v>
      </c>
      <c r="AU2820" s="162" t="s">
        <v>95</v>
      </c>
      <c r="AV2820" s="160" t="s">
        <v>93</v>
      </c>
      <c r="AW2820" s="160" t="s">
        <v>41</v>
      </c>
      <c r="AX2820" s="160" t="s">
        <v>85</v>
      </c>
      <c r="AY2820" s="162" t="s">
        <v>173</v>
      </c>
    </row>
    <row r="2821" spans="2:51" s="167" customFormat="1">
      <c r="B2821" s="166"/>
      <c r="D2821" s="161" t="s">
        <v>184</v>
      </c>
      <c r="E2821" s="168" t="s">
        <v>1</v>
      </c>
      <c r="F2821" s="169" t="s">
        <v>1739</v>
      </c>
      <c r="H2821" s="170">
        <v>0.82499999999999996</v>
      </c>
      <c r="L2821" s="166"/>
      <c r="M2821" s="171"/>
      <c r="T2821" s="172"/>
      <c r="AT2821" s="168" t="s">
        <v>184</v>
      </c>
      <c r="AU2821" s="168" t="s">
        <v>95</v>
      </c>
      <c r="AV2821" s="167" t="s">
        <v>95</v>
      </c>
      <c r="AW2821" s="167" t="s">
        <v>41</v>
      </c>
      <c r="AX2821" s="167" t="s">
        <v>85</v>
      </c>
      <c r="AY2821" s="168" t="s">
        <v>173</v>
      </c>
    </row>
    <row r="2822" spans="2:51" s="160" customFormat="1">
      <c r="B2822" s="159"/>
      <c r="D2822" s="161" t="s">
        <v>184</v>
      </c>
      <c r="E2822" s="162" t="s">
        <v>1</v>
      </c>
      <c r="F2822" s="163" t="s">
        <v>1740</v>
      </c>
      <c r="H2822" s="162" t="s">
        <v>1</v>
      </c>
      <c r="L2822" s="159"/>
      <c r="M2822" s="164"/>
      <c r="T2822" s="165"/>
      <c r="AT2822" s="162" t="s">
        <v>184</v>
      </c>
      <c r="AU2822" s="162" t="s">
        <v>95</v>
      </c>
      <c r="AV2822" s="160" t="s">
        <v>93</v>
      </c>
      <c r="AW2822" s="160" t="s">
        <v>41</v>
      </c>
      <c r="AX2822" s="160" t="s">
        <v>85</v>
      </c>
      <c r="AY2822" s="162" t="s">
        <v>173</v>
      </c>
    </row>
    <row r="2823" spans="2:51" s="167" customFormat="1">
      <c r="B2823" s="166"/>
      <c r="D2823" s="161" t="s">
        <v>184</v>
      </c>
      <c r="E2823" s="168" t="s">
        <v>1</v>
      </c>
      <c r="F2823" s="169" t="s">
        <v>1741</v>
      </c>
      <c r="H2823" s="170">
        <v>1.65</v>
      </c>
      <c r="L2823" s="166"/>
      <c r="M2823" s="171"/>
      <c r="T2823" s="172"/>
      <c r="AT2823" s="168" t="s">
        <v>184</v>
      </c>
      <c r="AU2823" s="168" t="s">
        <v>95</v>
      </c>
      <c r="AV2823" s="167" t="s">
        <v>95</v>
      </c>
      <c r="AW2823" s="167" t="s">
        <v>41</v>
      </c>
      <c r="AX2823" s="167" t="s">
        <v>85</v>
      </c>
      <c r="AY2823" s="168" t="s">
        <v>173</v>
      </c>
    </row>
    <row r="2824" spans="2:51" s="160" customFormat="1">
      <c r="B2824" s="159"/>
      <c r="D2824" s="161" t="s">
        <v>184</v>
      </c>
      <c r="E2824" s="162" t="s">
        <v>1</v>
      </c>
      <c r="F2824" s="163" t="s">
        <v>1742</v>
      </c>
      <c r="H2824" s="162" t="s">
        <v>1</v>
      </c>
      <c r="L2824" s="159"/>
      <c r="M2824" s="164"/>
      <c r="T2824" s="165"/>
      <c r="AT2824" s="162" t="s">
        <v>184</v>
      </c>
      <c r="AU2824" s="162" t="s">
        <v>95</v>
      </c>
      <c r="AV2824" s="160" t="s">
        <v>93</v>
      </c>
      <c r="AW2824" s="160" t="s">
        <v>41</v>
      </c>
      <c r="AX2824" s="160" t="s">
        <v>85</v>
      </c>
      <c r="AY2824" s="162" t="s">
        <v>173</v>
      </c>
    </row>
    <row r="2825" spans="2:51" s="167" customFormat="1">
      <c r="B2825" s="166"/>
      <c r="D2825" s="161" t="s">
        <v>184</v>
      </c>
      <c r="E2825" s="168" t="s">
        <v>1</v>
      </c>
      <c r="F2825" s="169" t="s">
        <v>1743</v>
      </c>
      <c r="H2825" s="170">
        <v>2.4449999999999998</v>
      </c>
      <c r="L2825" s="166"/>
      <c r="M2825" s="171"/>
      <c r="T2825" s="172"/>
      <c r="AT2825" s="168" t="s">
        <v>184</v>
      </c>
      <c r="AU2825" s="168" t="s">
        <v>95</v>
      </c>
      <c r="AV2825" s="167" t="s">
        <v>95</v>
      </c>
      <c r="AW2825" s="167" t="s">
        <v>41</v>
      </c>
      <c r="AX2825" s="167" t="s">
        <v>85</v>
      </c>
      <c r="AY2825" s="168" t="s">
        <v>173</v>
      </c>
    </row>
    <row r="2826" spans="2:51" s="160" customFormat="1">
      <c r="B2826" s="159"/>
      <c r="D2826" s="161" t="s">
        <v>184</v>
      </c>
      <c r="E2826" s="162" t="s">
        <v>1</v>
      </c>
      <c r="F2826" s="163" t="s">
        <v>1744</v>
      </c>
      <c r="H2826" s="162" t="s">
        <v>1</v>
      </c>
      <c r="L2826" s="159"/>
      <c r="M2826" s="164"/>
      <c r="T2826" s="165"/>
      <c r="AT2826" s="162" t="s">
        <v>184</v>
      </c>
      <c r="AU2826" s="162" t="s">
        <v>95</v>
      </c>
      <c r="AV2826" s="160" t="s">
        <v>93</v>
      </c>
      <c r="AW2826" s="160" t="s">
        <v>41</v>
      </c>
      <c r="AX2826" s="160" t="s">
        <v>85</v>
      </c>
      <c r="AY2826" s="162" t="s">
        <v>173</v>
      </c>
    </row>
    <row r="2827" spans="2:51" s="167" customFormat="1">
      <c r="B2827" s="166"/>
      <c r="D2827" s="161" t="s">
        <v>184</v>
      </c>
      <c r="E2827" s="168" t="s">
        <v>1</v>
      </c>
      <c r="F2827" s="169" t="s">
        <v>1745</v>
      </c>
      <c r="H2827" s="170">
        <v>2.52</v>
      </c>
      <c r="L2827" s="166"/>
      <c r="M2827" s="171"/>
      <c r="T2827" s="172"/>
      <c r="AT2827" s="168" t="s">
        <v>184</v>
      </c>
      <c r="AU2827" s="168" t="s">
        <v>95</v>
      </c>
      <c r="AV2827" s="167" t="s">
        <v>95</v>
      </c>
      <c r="AW2827" s="167" t="s">
        <v>41</v>
      </c>
      <c r="AX2827" s="167" t="s">
        <v>85</v>
      </c>
      <c r="AY2827" s="168" t="s">
        <v>173</v>
      </c>
    </row>
    <row r="2828" spans="2:51" s="160" customFormat="1">
      <c r="B2828" s="159"/>
      <c r="D2828" s="161" t="s">
        <v>184</v>
      </c>
      <c r="E2828" s="162" t="s">
        <v>1</v>
      </c>
      <c r="F2828" s="163" t="s">
        <v>1746</v>
      </c>
      <c r="H2828" s="162" t="s">
        <v>1</v>
      </c>
      <c r="L2828" s="159"/>
      <c r="M2828" s="164"/>
      <c r="T2828" s="165"/>
      <c r="AT2828" s="162" t="s">
        <v>184</v>
      </c>
      <c r="AU2828" s="162" t="s">
        <v>95</v>
      </c>
      <c r="AV2828" s="160" t="s">
        <v>93</v>
      </c>
      <c r="AW2828" s="160" t="s">
        <v>41</v>
      </c>
      <c r="AX2828" s="160" t="s">
        <v>85</v>
      </c>
      <c r="AY2828" s="162" t="s">
        <v>173</v>
      </c>
    </row>
    <row r="2829" spans="2:51" s="167" customFormat="1">
      <c r="B2829" s="166"/>
      <c r="D2829" s="161" t="s">
        <v>184</v>
      </c>
      <c r="E2829" s="168" t="s">
        <v>1</v>
      </c>
      <c r="F2829" s="169" t="s">
        <v>1747</v>
      </c>
      <c r="H2829" s="170">
        <v>2.58</v>
      </c>
      <c r="L2829" s="166"/>
      <c r="M2829" s="171"/>
      <c r="T2829" s="172"/>
      <c r="AT2829" s="168" t="s">
        <v>184</v>
      </c>
      <c r="AU2829" s="168" t="s">
        <v>95</v>
      </c>
      <c r="AV2829" s="167" t="s">
        <v>95</v>
      </c>
      <c r="AW2829" s="167" t="s">
        <v>41</v>
      </c>
      <c r="AX2829" s="167" t="s">
        <v>85</v>
      </c>
      <c r="AY2829" s="168" t="s">
        <v>173</v>
      </c>
    </row>
    <row r="2830" spans="2:51" s="160" customFormat="1">
      <c r="B2830" s="159"/>
      <c r="D2830" s="161" t="s">
        <v>184</v>
      </c>
      <c r="E2830" s="162" t="s">
        <v>1</v>
      </c>
      <c r="F2830" s="163" t="s">
        <v>1748</v>
      </c>
      <c r="H2830" s="162" t="s">
        <v>1</v>
      </c>
      <c r="L2830" s="159"/>
      <c r="M2830" s="164"/>
      <c r="T2830" s="165"/>
      <c r="AT2830" s="162" t="s">
        <v>184</v>
      </c>
      <c r="AU2830" s="162" t="s">
        <v>95</v>
      </c>
      <c r="AV2830" s="160" t="s">
        <v>93</v>
      </c>
      <c r="AW2830" s="160" t="s">
        <v>41</v>
      </c>
      <c r="AX2830" s="160" t="s">
        <v>85</v>
      </c>
      <c r="AY2830" s="162" t="s">
        <v>173</v>
      </c>
    </row>
    <row r="2831" spans="2:51" s="167" customFormat="1">
      <c r="B2831" s="166"/>
      <c r="D2831" s="161" t="s">
        <v>184</v>
      </c>
      <c r="E2831" s="168" t="s">
        <v>1</v>
      </c>
      <c r="F2831" s="169" t="s">
        <v>1749</v>
      </c>
      <c r="H2831" s="170">
        <v>1.425</v>
      </c>
      <c r="L2831" s="166"/>
      <c r="M2831" s="171"/>
      <c r="T2831" s="172"/>
      <c r="AT2831" s="168" t="s">
        <v>184</v>
      </c>
      <c r="AU2831" s="168" t="s">
        <v>95</v>
      </c>
      <c r="AV2831" s="167" t="s">
        <v>95</v>
      </c>
      <c r="AW2831" s="167" t="s">
        <v>41</v>
      </c>
      <c r="AX2831" s="167" t="s">
        <v>85</v>
      </c>
      <c r="AY2831" s="168" t="s">
        <v>173</v>
      </c>
    </row>
    <row r="2832" spans="2:51" s="160" customFormat="1">
      <c r="B2832" s="159"/>
      <c r="D2832" s="161" t="s">
        <v>184</v>
      </c>
      <c r="E2832" s="162" t="s">
        <v>1</v>
      </c>
      <c r="F2832" s="163" t="s">
        <v>1750</v>
      </c>
      <c r="H2832" s="162" t="s">
        <v>1</v>
      </c>
      <c r="L2832" s="159"/>
      <c r="M2832" s="164"/>
      <c r="T2832" s="165"/>
      <c r="AT2832" s="162" t="s">
        <v>184</v>
      </c>
      <c r="AU2832" s="162" t="s">
        <v>95</v>
      </c>
      <c r="AV2832" s="160" t="s">
        <v>93</v>
      </c>
      <c r="AW2832" s="160" t="s">
        <v>41</v>
      </c>
      <c r="AX2832" s="160" t="s">
        <v>85</v>
      </c>
      <c r="AY2832" s="162" t="s">
        <v>173</v>
      </c>
    </row>
    <row r="2833" spans="2:65" s="167" customFormat="1">
      <c r="B2833" s="166"/>
      <c r="D2833" s="161" t="s">
        <v>184</v>
      </c>
      <c r="E2833" s="168" t="s">
        <v>1</v>
      </c>
      <c r="F2833" s="169" t="s">
        <v>1751</v>
      </c>
      <c r="H2833" s="170">
        <v>1.29</v>
      </c>
      <c r="L2833" s="166"/>
      <c r="M2833" s="171"/>
      <c r="T2833" s="172"/>
      <c r="AT2833" s="168" t="s">
        <v>184</v>
      </c>
      <c r="AU2833" s="168" t="s">
        <v>95</v>
      </c>
      <c r="AV2833" s="167" t="s">
        <v>95</v>
      </c>
      <c r="AW2833" s="167" t="s">
        <v>41</v>
      </c>
      <c r="AX2833" s="167" t="s">
        <v>85</v>
      </c>
      <c r="AY2833" s="168" t="s">
        <v>173</v>
      </c>
    </row>
    <row r="2834" spans="2:65" s="174" customFormat="1">
      <c r="B2834" s="173"/>
      <c r="D2834" s="161" t="s">
        <v>184</v>
      </c>
      <c r="E2834" s="175" t="s">
        <v>1</v>
      </c>
      <c r="F2834" s="176" t="s">
        <v>232</v>
      </c>
      <c r="H2834" s="177">
        <v>13.035</v>
      </c>
      <c r="L2834" s="173"/>
      <c r="M2834" s="178"/>
      <c r="T2834" s="179"/>
      <c r="AT2834" s="175" t="s">
        <v>184</v>
      </c>
      <c r="AU2834" s="175" t="s">
        <v>95</v>
      </c>
      <c r="AV2834" s="174" t="s">
        <v>180</v>
      </c>
      <c r="AW2834" s="174" t="s">
        <v>41</v>
      </c>
      <c r="AX2834" s="174" t="s">
        <v>93</v>
      </c>
      <c r="AY2834" s="175" t="s">
        <v>173</v>
      </c>
    </row>
    <row r="2835" spans="2:65" s="35" customFormat="1" ht="49.15" customHeight="1">
      <c r="B2835" s="34"/>
      <c r="C2835" s="144" t="s">
        <v>21</v>
      </c>
      <c r="D2835" s="144" t="s">
        <v>175</v>
      </c>
      <c r="E2835" s="145" t="s">
        <v>1752</v>
      </c>
      <c r="F2835" s="146" t="s">
        <v>1753</v>
      </c>
      <c r="G2835" s="147" t="s">
        <v>586</v>
      </c>
      <c r="H2835" s="148">
        <v>44.85</v>
      </c>
      <c r="I2835" s="3"/>
      <c r="J2835" s="149">
        <f>ROUND(I2835*H2835,2)</f>
        <v>0</v>
      </c>
      <c r="K2835" s="146" t="s">
        <v>179</v>
      </c>
      <c r="L2835" s="34"/>
      <c r="M2835" s="150" t="s">
        <v>1</v>
      </c>
      <c r="N2835" s="151" t="s">
        <v>50</v>
      </c>
      <c r="P2835" s="152">
        <f>O2835*H2835</f>
        <v>0</v>
      </c>
      <c r="Q2835" s="152">
        <v>0</v>
      </c>
      <c r="R2835" s="152">
        <f>Q2835*H2835</f>
        <v>0</v>
      </c>
      <c r="S2835" s="152">
        <v>4.2000000000000003E-2</v>
      </c>
      <c r="T2835" s="153">
        <f>S2835*H2835</f>
        <v>1.8837000000000002</v>
      </c>
      <c r="AR2835" s="154" t="s">
        <v>180</v>
      </c>
      <c r="AT2835" s="154" t="s">
        <v>175</v>
      </c>
      <c r="AU2835" s="154" t="s">
        <v>95</v>
      </c>
      <c r="AY2835" s="20" t="s">
        <v>173</v>
      </c>
      <c r="BE2835" s="155">
        <f>IF(N2835="základní",J2835,0)</f>
        <v>0</v>
      </c>
      <c r="BF2835" s="155">
        <f>IF(N2835="snížená",J2835,0)</f>
        <v>0</v>
      </c>
      <c r="BG2835" s="155">
        <f>IF(N2835="zákl. přenesená",J2835,0)</f>
        <v>0</v>
      </c>
      <c r="BH2835" s="155">
        <f>IF(N2835="sníž. přenesená",J2835,0)</f>
        <v>0</v>
      </c>
      <c r="BI2835" s="155">
        <f>IF(N2835="nulová",J2835,0)</f>
        <v>0</v>
      </c>
      <c r="BJ2835" s="20" t="s">
        <v>93</v>
      </c>
      <c r="BK2835" s="155">
        <f>ROUND(I2835*H2835,2)</f>
        <v>0</v>
      </c>
      <c r="BL2835" s="20" t="s">
        <v>180</v>
      </c>
      <c r="BM2835" s="154" t="s">
        <v>1754</v>
      </c>
    </row>
    <row r="2836" spans="2:65" s="35" customFormat="1">
      <c r="B2836" s="34"/>
      <c r="D2836" s="156" t="s">
        <v>182</v>
      </c>
      <c r="F2836" s="157" t="s">
        <v>1755</v>
      </c>
      <c r="L2836" s="34"/>
      <c r="M2836" s="158"/>
      <c r="T2836" s="62"/>
      <c r="AT2836" s="20" t="s">
        <v>182</v>
      </c>
      <c r="AU2836" s="20" t="s">
        <v>95</v>
      </c>
    </row>
    <row r="2837" spans="2:65" s="160" customFormat="1">
      <c r="B2837" s="159"/>
      <c r="D2837" s="161" t="s">
        <v>184</v>
      </c>
      <c r="E2837" s="162" t="s">
        <v>1</v>
      </c>
      <c r="F2837" s="163" t="s">
        <v>441</v>
      </c>
      <c r="H2837" s="162" t="s">
        <v>1</v>
      </c>
      <c r="L2837" s="159"/>
      <c r="M2837" s="164"/>
      <c r="T2837" s="165"/>
      <c r="AT2837" s="162" t="s">
        <v>184</v>
      </c>
      <c r="AU2837" s="162" t="s">
        <v>95</v>
      </c>
      <c r="AV2837" s="160" t="s">
        <v>93</v>
      </c>
      <c r="AW2837" s="160" t="s">
        <v>41</v>
      </c>
      <c r="AX2837" s="160" t="s">
        <v>85</v>
      </c>
      <c r="AY2837" s="162" t="s">
        <v>173</v>
      </c>
    </row>
    <row r="2838" spans="2:65" s="167" customFormat="1">
      <c r="B2838" s="166"/>
      <c r="D2838" s="161" t="s">
        <v>184</v>
      </c>
      <c r="E2838" s="168" t="s">
        <v>1</v>
      </c>
      <c r="F2838" s="169" t="s">
        <v>1756</v>
      </c>
      <c r="H2838" s="170">
        <v>5.6</v>
      </c>
      <c r="L2838" s="166"/>
      <c r="M2838" s="171"/>
      <c r="T2838" s="172"/>
      <c r="AT2838" s="168" t="s">
        <v>184</v>
      </c>
      <c r="AU2838" s="168" t="s">
        <v>95</v>
      </c>
      <c r="AV2838" s="167" t="s">
        <v>95</v>
      </c>
      <c r="AW2838" s="167" t="s">
        <v>41</v>
      </c>
      <c r="AX2838" s="167" t="s">
        <v>85</v>
      </c>
      <c r="AY2838" s="168" t="s">
        <v>173</v>
      </c>
    </row>
    <row r="2839" spans="2:65" s="167" customFormat="1">
      <c r="B2839" s="166"/>
      <c r="D2839" s="161" t="s">
        <v>184</v>
      </c>
      <c r="E2839" s="168" t="s">
        <v>1</v>
      </c>
      <c r="F2839" s="169" t="s">
        <v>1757</v>
      </c>
      <c r="H2839" s="170">
        <v>3</v>
      </c>
      <c r="L2839" s="166"/>
      <c r="M2839" s="171"/>
      <c r="T2839" s="172"/>
      <c r="AT2839" s="168" t="s">
        <v>184</v>
      </c>
      <c r="AU2839" s="168" t="s">
        <v>95</v>
      </c>
      <c r="AV2839" s="167" t="s">
        <v>95</v>
      </c>
      <c r="AW2839" s="167" t="s">
        <v>41</v>
      </c>
      <c r="AX2839" s="167" t="s">
        <v>85</v>
      </c>
      <c r="AY2839" s="168" t="s">
        <v>173</v>
      </c>
    </row>
    <row r="2840" spans="2:65" s="167" customFormat="1">
      <c r="B2840" s="166"/>
      <c r="D2840" s="161" t="s">
        <v>184</v>
      </c>
      <c r="E2840" s="168" t="s">
        <v>1</v>
      </c>
      <c r="F2840" s="169" t="s">
        <v>1758</v>
      </c>
      <c r="H2840" s="170">
        <v>5</v>
      </c>
      <c r="L2840" s="166"/>
      <c r="M2840" s="171"/>
      <c r="T2840" s="172"/>
      <c r="AT2840" s="168" t="s">
        <v>184</v>
      </c>
      <c r="AU2840" s="168" t="s">
        <v>95</v>
      </c>
      <c r="AV2840" s="167" t="s">
        <v>95</v>
      </c>
      <c r="AW2840" s="167" t="s">
        <v>41</v>
      </c>
      <c r="AX2840" s="167" t="s">
        <v>85</v>
      </c>
      <c r="AY2840" s="168" t="s">
        <v>173</v>
      </c>
    </row>
    <row r="2841" spans="2:65" s="160" customFormat="1">
      <c r="B2841" s="159"/>
      <c r="D2841" s="161" t="s">
        <v>184</v>
      </c>
      <c r="E2841" s="162" t="s">
        <v>1</v>
      </c>
      <c r="F2841" s="163" t="s">
        <v>1220</v>
      </c>
      <c r="H2841" s="162" t="s">
        <v>1</v>
      </c>
      <c r="L2841" s="159"/>
      <c r="M2841" s="164"/>
      <c r="T2841" s="165"/>
      <c r="AT2841" s="162" t="s">
        <v>184</v>
      </c>
      <c r="AU2841" s="162" t="s">
        <v>95</v>
      </c>
      <c r="AV2841" s="160" t="s">
        <v>93</v>
      </c>
      <c r="AW2841" s="160" t="s">
        <v>41</v>
      </c>
      <c r="AX2841" s="160" t="s">
        <v>85</v>
      </c>
      <c r="AY2841" s="162" t="s">
        <v>173</v>
      </c>
    </row>
    <row r="2842" spans="2:65" s="167" customFormat="1">
      <c r="B2842" s="166"/>
      <c r="D2842" s="161" t="s">
        <v>184</v>
      </c>
      <c r="E2842" s="168" t="s">
        <v>1</v>
      </c>
      <c r="F2842" s="169" t="s">
        <v>1759</v>
      </c>
      <c r="H2842" s="170">
        <v>4.2</v>
      </c>
      <c r="L2842" s="166"/>
      <c r="M2842" s="171"/>
      <c r="T2842" s="172"/>
      <c r="AT2842" s="168" t="s">
        <v>184</v>
      </c>
      <c r="AU2842" s="168" t="s">
        <v>95</v>
      </c>
      <c r="AV2842" s="167" t="s">
        <v>95</v>
      </c>
      <c r="AW2842" s="167" t="s">
        <v>41</v>
      </c>
      <c r="AX2842" s="167" t="s">
        <v>85</v>
      </c>
      <c r="AY2842" s="168" t="s">
        <v>173</v>
      </c>
    </row>
    <row r="2843" spans="2:65" s="167" customFormat="1">
      <c r="B2843" s="166"/>
      <c r="D2843" s="161" t="s">
        <v>184</v>
      </c>
      <c r="E2843" s="168" t="s">
        <v>1</v>
      </c>
      <c r="F2843" s="169" t="s">
        <v>1760</v>
      </c>
      <c r="H2843" s="170">
        <v>6</v>
      </c>
      <c r="L2843" s="166"/>
      <c r="M2843" s="171"/>
      <c r="T2843" s="172"/>
      <c r="AT2843" s="168" t="s">
        <v>184</v>
      </c>
      <c r="AU2843" s="168" t="s">
        <v>95</v>
      </c>
      <c r="AV2843" s="167" t="s">
        <v>95</v>
      </c>
      <c r="AW2843" s="167" t="s">
        <v>41</v>
      </c>
      <c r="AX2843" s="167" t="s">
        <v>85</v>
      </c>
      <c r="AY2843" s="168" t="s">
        <v>173</v>
      </c>
    </row>
    <row r="2844" spans="2:65" s="167" customFormat="1">
      <c r="B2844" s="166"/>
      <c r="D2844" s="161" t="s">
        <v>184</v>
      </c>
      <c r="E2844" s="168" t="s">
        <v>1</v>
      </c>
      <c r="F2844" s="169" t="s">
        <v>1761</v>
      </c>
      <c r="H2844" s="170">
        <v>3.4</v>
      </c>
      <c r="L2844" s="166"/>
      <c r="M2844" s="171"/>
      <c r="T2844" s="172"/>
      <c r="AT2844" s="168" t="s">
        <v>184</v>
      </c>
      <c r="AU2844" s="168" t="s">
        <v>95</v>
      </c>
      <c r="AV2844" s="167" t="s">
        <v>95</v>
      </c>
      <c r="AW2844" s="167" t="s">
        <v>41</v>
      </c>
      <c r="AX2844" s="167" t="s">
        <v>85</v>
      </c>
      <c r="AY2844" s="168" t="s">
        <v>173</v>
      </c>
    </row>
    <row r="2845" spans="2:65" s="167" customFormat="1">
      <c r="B2845" s="166"/>
      <c r="D2845" s="161" t="s">
        <v>184</v>
      </c>
      <c r="E2845" s="168" t="s">
        <v>1</v>
      </c>
      <c r="F2845" s="169" t="s">
        <v>1762</v>
      </c>
      <c r="H2845" s="170">
        <v>1.75</v>
      </c>
      <c r="L2845" s="166"/>
      <c r="M2845" s="171"/>
      <c r="T2845" s="172"/>
      <c r="AT2845" s="168" t="s">
        <v>184</v>
      </c>
      <c r="AU2845" s="168" t="s">
        <v>95</v>
      </c>
      <c r="AV2845" s="167" t="s">
        <v>95</v>
      </c>
      <c r="AW2845" s="167" t="s">
        <v>41</v>
      </c>
      <c r="AX2845" s="167" t="s">
        <v>85</v>
      </c>
      <c r="AY2845" s="168" t="s">
        <v>173</v>
      </c>
    </row>
    <row r="2846" spans="2:65" s="167" customFormat="1">
      <c r="B2846" s="166"/>
      <c r="D2846" s="161" t="s">
        <v>184</v>
      </c>
      <c r="E2846" s="168" t="s">
        <v>1</v>
      </c>
      <c r="F2846" s="169" t="s">
        <v>1763</v>
      </c>
      <c r="H2846" s="170">
        <v>3.7</v>
      </c>
      <c r="L2846" s="166"/>
      <c r="M2846" s="171"/>
      <c r="T2846" s="172"/>
      <c r="AT2846" s="168" t="s">
        <v>184</v>
      </c>
      <c r="AU2846" s="168" t="s">
        <v>95</v>
      </c>
      <c r="AV2846" s="167" t="s">
        <v>95</v>
      </c>
      <c r="AW2846" s="167" t="s">
        <v>41</v>
      </c>
      <c r="AX2846" s="167" t="s">
        <v>85</v>
      </c>
      <c r="AY2846" s="168" t="s">
        <v>173</v>
      </c>
    </row>
    <row r="2847" spans="2:65" s="167" customFormat="1">
      <c r="B2847" s="166"/>
      <c r="D2847" s="161" t="s">
        <v>184</v>
      </c>
      <c r="E2847" s="168" t="s">
        <v>1</v>
      </c>
      <c r="F2847" s="169" t="s">
        <v>1148</v>
      </c>
      <c r="H2847" s="170">
        <v>4</v>
      </c>
      <c r="L2847" s="166"/>
      <c r="M2847" s="171"/>
      <c r="T2847" s="172"/>
      <c r="AT2847" s="168" t="s">
        <v>184</v>
      </c>
      <c r="AU2847" s="168" t="s">
        <v>95</v>
      </c>
      <c r="AV2847" s="167" t="s">
        <v>95</v>
      </c>
      <c r="AW2847" s="167" t="s">
        <v>41</v>
      </c>
      <c r="AX2847" s="167" t="s">
        <v>85</v>
      </c>
      <c r="AY2847" s="168" t="s">
        <v>173</v>
      </c>
    </row>
    <row r="2848" spans="2:65" s="167" customFormat="1">
      <c r="B2848" s="166"/>
      <c r="D2848" s="161" t="s">
        <v>184</v>
      </c>
      <c r="E2848" s="168" t="s">
        <v>1</v>
      </c>
      <c r="F2848" s="169" t="s">
        <v>1764</v>
      </c>
      <c r="H2848" s="170">
        <v>8.1999999999999993</v>
      </c>
      <c r="L2848" s="166"/>
      <c r="M2848" s="171"/>
      <c r="T2848" s="172"/>
      <c r="AT2848" s="168" t="s">
        <v>184</v>
      </c>
      <c r="AU2848" s="168" t="s">
        <v>95</v>
      </c>
      <c r="AV2848" s="167" t="s">
        <v>95</v>
      </c>
      <c r="AW2848" s="167" t="s">
        <v>41</v>
      </c>
      <c r="AX2848" s="167" t="s">
        <v>85</v>
      </c>
      <c r="AY2848" s="168" t="s">
        <v>173</v>
      </c>
    </row>
    <row r="2849" spans="2:65" s="174" customFormat="1">
      <c r="B2849" s="173"/>
      <c r="D2849" s="161" t="s">
        <v>184</v>
      </c>
      <c r="E2849" s="175" t="s">
        <v>1</v>
      </c>
      <c r="F2849" s="176" t="s">
        <v>232</v>
      </c>
      <c r="H2849" s="177">
        <v>44.85</v>
      </c>
      <c r="L2849" s="173"/>
      <c r="M2849" s="178"/>
      <c r="T2849" s="179"/>
      <c r="AT2849" s="175" t="s">
        <v>184</v>
      </c>
      <c r="AU2849" s="175" t="s">
        <v>95</v>
      </c>
      <c r="AV2849" s="174" t="s">
        <v>180</v>
      </c>
      <c r="AW2849" s="174" t="s">
        <v>41</v>
      </c>
      <c r="AX2849" s="174" t="s">
        <v>93</v>
      </c>
      <c r="AY2849" s="175" t="s">
        <v>173</v>
      </c>
    </row>
    <row r="2850" spans="2:65" s="35" customFormat="1" ht="49.15" customHeight="1">
      <c r="B2850" s="34"/>
      <c r="C2850" s="144" t="s">
        <v>1765</v>
      </c>
      <c r="D2850" s="144" t="s">
        <v>175</v>
      </c>
      <c r="E2850" s="145" t="s">
        <v>1766</v>
      </c>
      <c r="F2850" s="146" t="s">
        <v>1767</v>
      </c>
      <c r="G2850" s="147" t="s">
        <v>586</v>
      </c>
      <c r="H2850" s="148">
        <v>24.2</v>
      </c>
      <c r="I2850" s="3"/>
      <c r="J2850" s="149">
        <f>ROUND(I2850*H2850,2)</f>
        <v>0</v>
      </c>
      <c r="K2850" s="146" t="s">
        <v>179</v>
      </c>
      <c r="L2850" s="34"/>
      <c r="M2850" s="150" t="s">
        <v>1</v>
      </c>
      <c r="N2850" s="151" t="s">
        <v>50</v>
      </c>
      <c r="P2850" s="152">
        <f>O2850*H2850</f>
        <v>0</v>
      </c>
      <c r="Q2850" s="152">
        <v>0</v>
      </c>
      <c r="R2850" s="152">
        <f>Q2850*H2850</f>
        <v>0</v>
      </c>
      <c r="S2850" s="152">
        <v>6.5000000000000002E-2</v>
      </c>
      <c r="T2850" s="153">
        <f>S2850*H2850</f>
        <v>1.573</v>
      </c>
      <c r="AR2850" s="154" t="s">
        <v>180</v>
      </c>
      <c r="AT2850" s="154" t="s">
        <v>175</v>
      </c>
      <c r="AU2850" s="154" t="s">
        <v>95</v>
      </c>
      <c r="AY2850" s="20" t="s">
        <v>173</v>
      </c>
      <c r="BE2850" s="155">
        <f>IF(N2850="základní",J2850,0)</f>
        <v>0</v>
      </c>
      <c r="BF2850" s="155">
        <f>IF(N2850="snížená",J2850,0)</f>
        <v>0</v>
      </c>
      <c r="BG2850" s="155">
        <f>IF(N2850="zákl. přenesená",J2850,0)</f>
        <v>0</v>
      </c>
      <c r="BH2850" s="155">
        <f>IF(N2850="sníž. přenesená",J2850,0)</f>
        <v>0</v>
      </c>
      <c r="BI2850" s="155">
        <f>IF(N2850="nulová",J2850,0)</f>
        <v>0</v>
      </c>
      <c r="BJ2850" s="20" t="s">
        <v>93</v>
      </c>
      <c r="BK2850" s="155">
        <f>ROUND(I2850*H2850,2)</f>
        <v>0</v>
      </c>
      <c r="BL2850" s="20" t="s">
        <v>180</v>
      </c>
      <c r="BM2850" s="154" t="s">
        <v>1768</v>
      </c>
    </row>
    <row r="2851" spans="2:65" s="35" customFormat="1">
      <c r="B2851" s="34"/>
      <c r="D2851" s="156" t="s">
        <v>182</v>
      </c>
      <c r="F2851" s="157" t="s">
        <v>1769</v>
      </c>
      <c r="L2851" s="34"/>
      <c r="M2851" s="158"/>
      <c r="T2851" s="62"/>
      <c r="AT2851" s="20" t="s">
        <v>182</v>
      </c>
      <c r="AU2851" s="20" t="s">
        <v>95</v>
      </c>
    </row>
    <row r="2852" spans="2:65" s="160" customFormat="1">
      <c r="B2852" s="159"/>
      <c r="D2852" s="161" t="s">
        <v>184</v>
      </c>
      <c r="E2852" s="162" t="s">
        <v>1</v>
      </c>
      <c r="F2852" s="163" t="s">
        <v>454</v>
      </c>
      <c r="H2852" s="162" t="s">
        <v>1</v>
      </c>
      <c r="L2852" s="159"/>
      <c r="M2852" s="164"/>
      <c r="T2852" s="165"/>
      <c r="AT2852" s="162" t="s">
        <v>184</v>
      </c>
      <c r="AU2852" s="162" t="s">
        <v>95</v>
      </c>
      <c r="AV2852" s="160" t="s">
        <v>93</v>
      </c>
      <c r="AW2852" s="160" t="s">
        <v>41</v>
      </c>
      <c r="AX2852" s="160" t="s">
        <v>85</v>
      </c>
      <c r="AY2852" s="162" t="s">
        <v>173</v>
      </c>
    </row>
    <row r="2853" spans="2:65" s="167" customFormat="1">
      <c r="B2853" s="166"/>
      <c r="D2853" s="161" t="s">
        <v>184</v>
      </c>
      <c r="E2853" s="168" t="s">
        <v>1</v>
      </c>
      <c r="F2853" s="169" t="s">
        <v>594</v>
      </c>
      <c r="H2853" s="170">
        <v>6.6</v>
      </c>
      <c r="L2853" s="166"/>
      <c r="M2853" s="171"/>
      <c r="T2853" s="172"/>
      <c r="AT2853" s="168" t="s">
        <v>184</v>
      </c>
      <c r="AU2853" s="168" t="s">
        <v>95</v>
      </c>
      <c r="AV2853" s="167" t="s">
        <v>95</v>
      </c>
      <c r="AW2853" s="167" t="s">
        <v>41</v>
      </c>
      <c r="AX2853" s="167" t="s">
        <v>85</v>
      </c>
      <c r="AY2853" s="168" t="s">
        <v>173</v>
      </c>
    </row>
    <row r="2854" spans="2:65" s="167" customFormat="1">
      <c r="B2854" s="166"/>
      <c r="D2854" s="161" t="s">
        <v>184</v>
      </c>
      <c r="E2854" s="168" t="s">
        <v>1</v>
      </c>
      <c r="F2854" s="169" t="s">
        <v>594</v>
      </c>
      <c r="H2854" s="170">
        <v>6.6</v>
      </c>
      <c r="L2854" s="166"/>
      <c r="M2854" s="171"/>
      <c r="T2854" s="172"/>
      <c r="AT2854" s="168" t="s">
        <v>184</v>
      </c>
      <c r="AU2854" s="168" t="s">
        <v>95</v>
      </c>
      <c r="AV2854" s="167" t="s">
        <v>95</v>
      </c>
      <c r="AW2854" s="167" t="s">
        <v>41</v>
      </c>
      <c r="AX2854" s="167" t="s">
        <v>85</v>
      </c>
      <c r="AY2854" s="168" t="s">
        <v>173</v>
      </c>
    </row>
    <row r="2855" spans="2:65" s="160" customFormat="1">
      <c r="B2855" s="159"/>
      <c r="D2855" s="161" t="s">
        <v>184</v>
      </c>
      <c r="E2855" s="162" t="s">
        <v>1</v>
      </c>
      <c r="F2855" s="163" t="s">
        <v>447</v>
      </c>
      <c r="H2855" s="162" t="s">
        <v>1</v>
      </c>
      <c r="L2855" s="159"/>
      <c r="M2855" s="164"/>
      <c r="T2855" s="165"/>
      <c r="AT2855" s="162" t="s">
        <v>184</v>
      </c>
      <c r="AU2855" s="162" t="s">
        <v>95</v>
      </c>
      <c r="AV2855" s="160" t="s">
        <v>93</v>
      </c>
      <c r="AW2855" s="160" t="s">
        <v>41</v>
      </c>
      <c r="AX2855" s="160" t="s">
        <v>85</v>
      </c>
      <c r="AY2855" s="162" t="s">
        <v>173</v>
      </c>
    </row>
    <row r="2856" spans="2:65" s="167" customFormat="1">
      <c r="B2856" s="166"/>
      <c r="D2856" s="161" t="s">
        <v>184</v>
      </c>
      <c r="E2856" s="168" t="s">
        <v>1</v>
      </c>
      <c r="F2856" s="169" t="s">
        <v>1770</v>
      </c>
      <c r="H2856" s="170">
        <v>11</v>
      </c>
      <c r="L2856" s="166"/>
      <c r="M2856" s="171"/>
      <c r="T2856" s="172"/>
      <c r="AT2856" s="168" t="s">
        <v>184</v>
      </c>
      <c r="AU2856" s="168" t="s">
        <v>95</v>
      </c>
      <c r="AV2856" s="167" t="s">
        <v>95</v>
      </c>
      <c r="AW2856" s="167" t="s">
        <v>41</v>
      </c>
      <c r="AX2856" s="167" t="s">
        <v>85</v>
      </c>
      <c r="AY2856" s="168" t="s">
        <v>173</v>
      </c>
    </row>
    <row r="2857" spans="2:65" s="174" customFormat="1">
      <c r="B2857" s="173"/>
      <c r="D2857" s="161" t="s">
        <v>184</v>
      </c>
      <c r="E2857" s="175" t="s">
        <v>1</v>
      </c>
      <c r="F2857" s="176" t="s">
        <v>232</v>
      </c>
      <c r="H2857" s="177">
        <v>24.2</v>
      </c>
      <c r="L2857" s="173"/>
      <c r="M2857" s="178"/>
      <c r="T2857" s="179"/>
      <c r="AT2857" s="175" t="s">
        <v>184</v>
      </c>
      <c r="AU2857" s="175" t="s">
        <v>95</v>
      </c>
      <c r="AV2857" s="174" t="s">
        <v>180</v>
      </c>
      <c r="AW2857" s="174" t="s">
        <v>41</v>
      </c>
      <c r="AX2857" s="174" t="s">
        <v>93</v>
      </c>
      <c r="AY2857" s="175" t="s">
        <v>173</v>
      </c>
    </row>
    <row r="2858" spans="2:65" s="35" customFormat="1" ht="37.9" customHeight="1">
      <c r="B2858" s="34"/>
      <c r="C2858" s="144" t="s">
        <v>1771</v>
      </c>
      <c r="D2858" s="144" t="s">
        <v>175</v>
      </c>
      <c r="E2858" s="145" t="s">
        <v>1772</v>
      </c>
      <c r="F2858" s="146" t="s">
        <v>1773</v>
      </c>
      <c r="G2858" s="147" t="s">
        <v>362</v>
      </c>
      <c r="H2858" s="148">
        <v>32</v>
      </c>
      <c r="I2858" s="3"/>
      <c r="J2858" s="149">
        <f>ROUND(I2858*H2858,2)</f>
        <v>0</v>
      </c>
      <c r="K2858" s="146" t="s">
        <v>179</v>
      </c>
      <c r="L2858" s="34"/>
      <c r="M2858" s="150" t="s">
        <v>1</v>
      </c>
      <c r="N2858" s="151" t="s">
        <v>50</v>
      </c>
      <c r="P2858" s="152">
        <f>O2858*H2858</f>
        <v>0</v>
      </c>
      <c r="Q2858" s="152">
        <v>0</v>
      </c>
      <c r="R2858" s="152">
        <f>Q2858*H2858</f>
        <v>0</v>
      </c>
      <c r="S2858" s="152">
        <v>1.4999999999999999E-2</v>
      </c>
      <c r="T2858" s="153">
        <f>S2858*H2858</f>
        <v>0.48</v>
      </c>
      <c r="AR2858" s="154" t="s">
        <v>180</v>
      </c>
      <c r="AT2858" s="154" t="s">
        <v>175</v>
      </c>
      <c r="AU2858" s="154" t="s">
        <v>95</v>
      </c>
      <c r="AY2858" s="20" t="s">
        <v>173</v>
      </c>
      <c r="BE2858" s="155">
        <f>IF(N2858="základní",J2858,0)</f>
        <v>0</v>
      </c>
      <c r="BF2858" s="155">
        <f>IF(N2858="snížená",J2858,0)</f>
        <v>0</v>
      </c>
      <c r="BG2858" s="155">
        <f>IF(N2858="zákl. přenesená",J2858,0)</f>
        <v>0</v>
      </c>
      <c r="BH2858" s="155">
        <f>IF(N2858="sníž. přenesená",J2858,0)</f>
        <v>0</v>
      </c>
      <c r="BI2858" s="155">
        <f>IF(N2858="nulová",J2858,0)</f>
        <v>0</v>
      </c>
      <c r="BJ2858" s="20" t="s">
        <v>93</v>
      </c>
      <c r="BK2858" s="155">
        <f>ROUND(I2858*H2858,2)</f>
        <v>0</v>
      </c>
      <c r="BL2858" s="20" t="s">
        <v>180</v>
      </c>
      <c r="BM2858" s="154" t="s">
        <v>1774</v>
      </c>
    </row>
    <row r="2859" spans="2:65" s="35" customFormat="1">
      <c r="B2859" s="34"/>
      <c r="D2859" s="156" t="s">
        <v>182</v>
      </c>
      <c r="F2859" s="157" t="s">
        <v>1775</v>
      </c>
      <c r="L2859" s="34"/>
      <c r="M2859" s="158"/>
      <c r="T2859" s="62"/>
      <c r="AT2859" s="20" t="s">
        <v>182</v>
      </c>
      <c r="AU2859" s="20" t="s">
        <v>95</v>
      </c>
    </row>
    <row r="2860" spans="2:65" s="160" customFormat="1">
      <c r="B2860" s="159"/>
      <c r="D2860" s="161" t="s">
        <v>184</v>
      </c>
      <c r="E2860" s="162" t="s">
        <v>1</v>
      </c>
      <c r="F2860" s="163" t="s">
        <v>499</v>
      </c>
      <c r="H2860" s="162" t="s">
        <v>1</v>
      </c>
      <c r="L2860" s="159"/>
      <c r="M2860" s="164"/>
      <c r="T2860" s="165"/>
      <c r="AT2860" s="162" t="s">
        <v>184</v>
      </c>
      <c r="AU2860" s="162" t="s">
        <v>95</v>
      </c>
      <c r="AV2860" s="160" t="s">
        <v>93</v>
      </c>
      <c r="AW2860" s="160" t="s">
        <v>41</v>
      </c>
      <c r="AX2860" s="160" t="s">
        <v>85</v>
      </c>
      <c r="AY2860" s="162" t="s">
        <v>173</v>
      </c>
    </row>
    <row r="2861" spans="2:65" s="160" customFormat="1">
      <c r="B2861" s="159"/>
      <c r="D2861" s="161" t="s">
        <v>184</v>
      </c>
      <c r="E2861" s="162" t="s">
        <v>1</v>
      </c>
      <c r="F2861" s="163" t="s">
        <v>1212</v>
      </c>
      <c r="H2861" s="162" t="s">
        <v>1</v>
      </c>
      <c r="L2861" s="159"/>
      <c r="M2861" s="164"/>
      <c r="T2861" s="165"/>
      <c r="AT2861" s="162" t="s">
        <v>184</v>
      </c>
      <c r="AU2861" s="162" t="s">
        <v>95</v>
      </c>
      <c r="AV2861" s="160" t="s">
        <v>93</v>
      </c>
      <c r="AW2861" s="160" t="s">
        <v>41</v>
      </c>
      <c r="AX2861" s="160" t="s">
        <v>85</v>
      </c>
      <c r="AY2861" s="162" t="s">
        <v>173</v>
      </c>
    </row>
    <row r="2862" spans="2:65" s="167" customFormat="1">
      <c r="B2862" s="166"/>
      <c r="D2862" s="161" t="s">
        <v>184</v>
      </c>
      <c r="E2862" s="168" t="s">
        <v>1</v>
      </c>
      <c r="F2862" s="169" t="s">
        <v>1776</v>
      </c>
      <c r="H2862" s="170">
        <v>32</v>
      </c>
      <c r="L2862" s="166"/>
      <c r="M2862" s="171"/>
      <c r="T2862" s="172"/>
      <c r="AT2862" s="168" t="s">
        <v>184</v>
      </c>
      <c r="AU2862" s="168" t="s">
        <v>95</v>
      </c>
      <c r="AV2862" s="167" t="s">
        <v>95</v>
      </c>
      <c r="AW2862" s="167" t="s">
        <v>41</v>
      </c>
      <c r="AX2862" s="167" t="s">
        <v>85</v>
      </c>
      <c r="AY2862" s="168" t="s">
        <v>173</v>
      </c>
    </row>
    <row r="2863" spans="2:65" s="174" customFormat="1">
      <c r="B2863" s="173"/>
      <c r="D2863" s="161" t="s">
        <v>184</v>
      </c>
      <c r="E2863" s="175" t="s">
        <v>1</v>
      </c>
      <c r="F2863" s="176" t="s">
        <v>232</v>
      </c>
      <c r="H2863" s="177">
        <v>32</v>
      </c>
      <c r="L2863" s="173"/>
      <c r="M2863" s="178"/>
      <c r="T2863" s="179"/>
      <c r="AT2863" s="175" t="s">
        <v>184</v>
      </c>
      <c r="AU2863" s="175" t="s">
        <v>95</v>
      </c>
      <c r="AV2863" s="174" t="s">
        <v>180</v>
      </c>
      <c r="AW2863" s="174" t="s">
        <v>41</v>
      </c>
      <c r="AX2863" s="174" t="s">
        <v>93</v>
      </c>
      <c r="AY2863" s="175" t="s">
        <v>173</v>
      </c>
    </row>
    <row r="2864" spans="2:65" s="35" customFormat="1" ht="37.9" customHeight="1">
      <c r="B2864" s="34"/>
      <c r="C2864" s="144" t="s">
        <v>1777</v>
      </c>
      <c r="D2864" s="144" t="s">
        <v>175</v>
      </c>
      <c r="E2864" s="145" t="s">
        <v>1778</v>
      </c>
      <c r="F2864" s="146" t="s">
        <v>1779</v>
      </c>
      <c r="G2864" s="147" t="s">
        <v>362</v>
      </c>
      <c r="H2864" s="148">
        <v>68</v>
      </c>
      <c r="I2864" s="3"/>
      <c r="J2864" s="149">
        <f>ROUND(I2864*H2864,2)</f>
        <v>0</v>
      </c>
      <c r="K2864" s="146" t="s">
        <v>179</v>
      </c>
      <c r="L2864" s="34"/>
      <c r="M2864" s="150" t="s">
        <v>1</v>
      </c>
      <c r="N2864" s="151" t="s">
        <v>50</v>
      </c>
      <c r="P2864" s="152">
        <f>O2864*H2864</f>
        <v>0</v>
      </c>
      <c r="Q2864" s="152">
        <v>0</v>
      </c>
      <c r="R2864" s="152">
        <f>Q2864*H2864</f>
        <v>0</v>
      </c>
      <c r="S2864" s="152">
        <v>3.1E-2</v>
      </c>
      <c r="T2864" s="153">
        <f>S2864*H2864</f>
        <v>2.1080000000000001</v>
      </c>
      <c r="AR2864" s="154" t="s">
        <v>180</v>
      </c>
      <c r="AT2864" s="154" t="s">
        <v>175</v>
      </c>
      <c r="AU2864" s="154" t="s">
        <v>95</v>
      </c>
      <c r="AY2864" s="20" t="s">
        <v>173</v>
      </c>
      <c r="BE2864" s="155">
        <f>IF(N2864="základní",J2864,0)</f>
        <v>0</v>
      </c>
      <c r="BF2864" s="155">
        <f>IF(N2864="snížená",J2864,0)</f>
        <v>0</v>
      </c>
      <c r="BG2864" s="155">
        <f>IF(N2864="zákl. přenesená",J2864,0)</f>
        <v>0</v>
      </c>
      <c r="BH2864" s="155">
        <f>IF(N2864="sníž. přenesená",J2864,0)</f>
        <v>0</v>
      </c>
      <c r="BI2864" s="155">
        <f>IF(N2864="nulová",J2864,0)</f>
        <v>0</v>
      </c>
      <c r="BJ2864" s="20" t="s">
        <v>93</v>
      </c>
      <c r="BK2864" s="155">
        <f>ROUND(I2864*H2864,2)</f>
        <v>0</v>
      </c>
      <c r="BL2864" s="20" t="s">
        <v>180</v>
      </c>
      <c r="BM2864" s="154" t="s">
        <v>1780</v>
      </c>
    </row>
    <row r="2865" spans="2:65" s="35" customFormat="1">
      <c r="B2865" s="34"/>
      <c r="D2865" s="156" t="s">
        <v>182</v>
      </c>
      <c r="F2865" s="157" t="s">
        <v>1781</v>
      </c>
      <c r="L2865" s="34"/>
      <c r="M2865" s="158"/>
      <c r="T2865" s="62"/>
      <c r="AT2865" s="20" t="s">
        <v>182</v>
      </c>
      <c r="AU2865" s="20" t="s">
        <v>95</v>
      </c>
    </row>
    <row r="2866" spans="2:65" s="160" customFormat="1">
      <c r="B2866" s="159"/>
      <c r="D2866" s="161" t="s">
        <v>184</v>
      </c>
      <c r="E2866" s="162" t="s">
        <v>1</v>
      </c>
      <c r="F2866" s="163" t="s">
        <v>454</v>
      </c>
      <c r="H2866" s="162" t="s">
        <v>1</v>
      </c>
      <c r="L2866" s="159"/>
      <c r="M2866" s="164"/>
      <c r="T2866" s="165"/>
      <c r="AT2866" s="162" t="s">
        <v>184</v>
      </c>
      <c r="AU2866" s="162" t="s">
        <v>95</v>
      </c>
      <c r="AV2866" s="160" t="s">
        <v>93</v>
      </c>
      <c r="AW2866" s="160" t="s">
        <v>41</v>
      </c>
      <c r="AX2866" s="160" t="s">
        <v>85</v>
      </c>
      <c r="AY2866" s="162" t="s">
        <v>173</v>
      </c>
    </row>
    <row r="2867" spans="2:65" s="167" customFormat="1">
      <c r="B2867" s="166"/>
      <c r="D2867" s="161" t="s">
        <v>184</v>
      </c>
      <c r="E2867" s="168" t="s">
        <v>1</v>
      </c>
      <c r="F2867" s="169" t="s">
        <v>745</v>
      </c>
      <c r="H2867" s="170">
        <v>4</v>
      </c>
      <c r="L2867" s="166"/>
      <c r="M2867" s="171"/>
      <c r="T2867" s="172"/>
      <c r="AT2867" s="168" t="s">
        <v>184</v>
      </c>
      <c r="AU2867" s="168" t="s">
        <v>95</v>
      </c>
      <c r="AV2867" s="167" t="s">
        <v>95</v>
      </c>
      <c r="AW2867" s="167" t="s">
        <v>41</v>
      </c>
      <c r="AX2867" s="167" t="s">
        <v>85</v>
      </c>
      <c r="AY2867" s="168" t="s">
        <v>173</v>
      </c>
    </row>
    <row r="2868" spans="2:65" s="160" customFormat="1">
      <c r="B2868" s="159"/>
      <c r="D2868" s="161" t="s">
        <v>184</v>
      </c>
      <c r="E2868" s="162" t="s">
        <v>1</v>
      </c>
      <c r="F2868" s="163" t="s">
        <v>1215</v>
      </c>
      <c r="H2868" s="162" t="s">
        <v>1</v>
      </c>
      <c r="L2868" s="159"/>
      <c r="M2868" s="164"/>
      <c r="T2868" s="165"/>
      <c r="AT2868" s="162" t="s">
        <v>184</v>
      </c>
      <c r="AU2868" s="162" t="s">
        <v>95</v>
      </c>
      <c r="AV2868" s="160" t="s">
        <v>93</v>
      </c>
      <c r="AW2868" s="160" t="s">
        <v>41</v>
      </c>
      <c r="AX2868" s="160" t="s">
        <v>85</v>
      </c>
      <c r="AY2868" s="162" t="s">
        <v>173</v>
      </c>
    </row>
    <row r="2869" spans="2:65" s="167" customFormat="1">
      <c r="B2869" s="166"/>
      <c r="D2869" s="161" t="s">
        <v>184</v>
      </c>
      <c r="E2869" s="168" t="s">
        <v>1</v>
      </c>
      <c r="F2869" s="169" t="s">
        <v>745</v>
      </c>
      <c r="H2869" s="170">
        <v>4</v>
      </c>
      <c r="L2869" s="166"/>
      <c r="M2869" s="171"/>
      <c r="T2869" s="172"/>
      <c r="AT2869" s="168" t="s">
        <v>184</v>
      </c>
      <c r="AU2869" s="168" t="s">
        <v>95</v>
      </c>
      <c r="AV2869" s="167" t="s">
        <v>95</v>
      </c>
      <c r="AW2869" s="167" t="s">
        <v>41</v>
      </c>
      <c r="AX2869" s="167" t="s">
        <v>85</v>
      </c>
      <c r="AY2869" s="168" t="s">
        <v>173</v>
      </c>
    </row>
    <row r="2870" spans="2:65" s="160" customFormat="1">
      <c r="B2870" s="159"/>
      <c r="D2870" s="161" t="s">
        <v>184</v>
      </c>
      <c r="E2870" s="162" t="s">
        <v>1</v>
      </c>
      <c r="F2870" s="163" t="s">
        <v>1217</v>
      </c>
      <c r="H2870" s="162" t="s">
        <v>1</v>
      </c>
      <c r="L2870" s="159"/>
      <c r="M2870" s="164"/>
      <c r="T2870" s="165"/>
      <c r="AT2870" s="162" t="s">
        <v>184</v>
      </c>
      <c r="AU2870" s="162" t="s">
        <v>95</v>
      </c>
      <c r="AV2870" s="160" t="s">
        <v>93</v>
      </c>
      <c r="AW2870" s="160" t="s">
        <v>41</v>
      </c>
      <c r="AX2870" s="160" t="s">
        <v>85</v>
      </c>
      <c r="AY2870" s="162" t="s">
        <v>173</v>
      </c>
    </row>
    <row r="2871" spans="2:65" s="167" customFormat="1">
      <c r="B2871" s="166"/>
      <c r="D2871" s="161" t="s">
        <v>184</v>
      </c>
      <c r="E2871" s="168" t="s">
        <v>1</v>
      </c>
      <c r="F2871" s="169" t="s">
        <v>745</v>
      </c>
      <c r="H2871" s="170">
        <v>4</v>
      </c>
      <c r="L2871" s="166"/>
      <c r="M2871" s="171"/>
      <c r="T2871" s="172"/>
      <c r="AT2871" s="168" t="s">
        <v>184</v>
      </c>
      <c r="AU2871" s="168" t="s">
        <v>95</v>
      </c>
      <c r="AV2871" s="167" t="s">
        <v>95</v>
      </c>
      <c r="AW2871" s="167" t="s">
        <v>41</v>
      </c>
      <c r="AX2871" s="167" t="s">
        <v>85</v>
      </c>
      <c r="AY2871" s="168" t="s">
        <v>173</v>
      </c>
    </row>
    <row r="2872" spans="2:65" s="160" customFormat="1">
      <c r="B2872" s="159"/>
      <c r="D2872" s="161" t="s">
        <v>184</v>
      </c>
      <c r="E2872" s="162" t="s">
        <v>1</v>
      </c>
      <c r="F2872" s="163" t="s">
        <v>441</v>
      </c>
      <c r="H2872" s="162" t="s">
        <v>1</v>
      </c>
      <c r="L2872" s="159"/>
      <c r="M2872" s="164"/>
      <c r="T2872" s="165"/>
      <c r="AT2872" s="162" t="s">
        <v>184</v>
      </c>
      <c r="AU2872" s="162" t="s">
        <v>95</v>
      </c>
      <c r="AV2872" s="160" t="s">
        <v>93</v>
      </c>
      <c r="AW2872" s="160" t="s">
        <v>41</v>
      </c>
      <c r="AX2872" s="160" t="s">
        <v>85</v>
      </c>
      <c r="AY2872" s="162" t="s">
        <v>173</v>
      </c>
    </row>
    <row r="2873" spans="2:65" s="167" customFormat="1">
      <c r="B2873" s="166"/>
      <c r="D2873" s="161" t="s">
        <v>184</v>
      </c>
      <c r="E2873" s="168" t="s">
        <v>1</v>
      </c>
      <c r="F2873" s="169" t="s">
        <v>1782</v>
      </c>
      <c r="H2873" s="170">
        <v>16</v>
      </c>
      <c r="L2873" s="166"/>
      <c r="M2873" s="171"/>
      <c r="T2873" s="172"/>
      <c r="AT2873" s="168" t="s">
        <v>184</v>
      </c>
      <c r="AU2873" s="168" t="s">
        <v>95</v>
      </c>
      <c r="AV2873" s="167" t="s">
        <v>95</v>
      </c>
      <c r="AW2873" s="167" t="s">
        <v>41</v>
      </c>
      <c r="AX2873" s="167" t="s">
        <v>85</v>
      </c>
      <c r="AY2873" s="168" t="s">
        <v>173</v>
      </c>
    </row>
    <row r="2874" spans="2:65" s="160" customFormat="1">
      <c r="B2874" s="159"/>
      <c r="D2874" s="161" t="s">
        <v>184</v>
      </c>
      <c r="E2874" s="162" t="s">
        <v>1</v>
      </c>
      <c r="F2874" s="163" t="s">
        <v>1220</v>
      </c>
      <c r="H2874" s="162" t="s">
        <v>1</v>
      </c>
      <c r="L2874" s="159"/>
      <c r="M2874" s="164"/>
      <c r="T2874" s="165"/>
      <c r="AT2874" s="162" t="s">
        <v>184</v>
      </c>
      <c r="AU2874" s="162" t="s">
        <v>95</v>
      </c>
      <c r="AV2874" s="160" t="s">
        <v>93</v>
      </c>
      <c r="AW2874" s="160" t="s">
        <v>41</v>
      </c>
      <c r="AX2874" s="160" t="s">
        <v>85</v>
      </c>
      <c r="AY2874" s="162" t="s">
        <v>173</v>
      </c>
    </row>
    <row r="2875" spans="2:65" s="167" customFormat="1">
      <c r="B2875" s="166"/>
      <c r="D2875" s="161" t="s">
        <v>184</v>
      </c>
      <c r="E2875" s="168" t="s">
        <v>1</v>
      </c>
      <c r="F2875" s="169" t="s">
        <v>1783</v>
      </c>
      <c r="H2875" s="170">
        <v>36</v>
      </c>
      <c r="L2875" s="166"/>
      <c r="M2875" s="171"/>
      <c r="T2875" s="172"/>
      <c r="AT2875" s="168" t="s">
        <v>184</v>
      </c>
      <c r="AU2875" s="168" t="s">
        <v>95</v>
      </c>
      <c r="AV2875" s="167" t="s">
        <v>95</v>
      </c>
      <c r="AW2875" s="167" t="s">
        <v>41</v>
      </c>
      <c r="AX2875" s="167" t="s">
        <v>85</v>
      </c>
      <c r="AY2875" s="168" t="s">
        <v>173</v>
      </c>
    </row>
    <row r="2876" spans="2:65" s="160" customFormat="1">
      <c r="B2876" s="159"/>
      <c r="D2876" s="161" t="s">
        <v>184</v>
      </c>
      <c r="E2876" s="162" t="s">
        <v>1</v>
      </c>
      <c r="F2876" s="163" t="s">
        <v>447</v>
      </c>
      <c r="H2876" s="162" t="s">
        <v>1</v>
      </c>
      <c r="L2876" s="159"/>
      <c r="M2876" s="164"/>
      <c r="T2876" s="165"/>
      <c r="AT2876" s="162" t="s">
        <v>184</v>
      </c>
      <c r="AU2876" s="162" t="s">
        <v>95</v>
      </c>
      <c r="AV2876" s="160" t="s">
        <v>93</v>
      </c>
      <c r="AW2876" s="160" t="s">
        <v>41</v>
      </c>
      <c r="AX2876" s="160" t="s">
        <v>85</v>
      </c>
      <c r="AY2876" s="162" t="s">
        <v>173</v>
      </c>
    </row>
    <row r="2877" spans="2:65" s="167" customFormat="1">
      <c r="B2877" s="166"/>
      <c r="D2877" s="161" t="s">
        <v>184</v>
      </c>
      <c r="E2877" s="168" t="s">
        <v>1</v>
      </c>
      <c r="F2877" s="169" t="s">
        <v>745</v>
      </c>
      <c r="H2877" s="170">
        <v>4</v>
      </c>
      <c r="L2877" s="166"/>
      <c r="M2877" s="171"/>
      <c r="T2877" s="172"/>
      <c r="AT2877" s="168" t="s">
        <v>184</v>
      </c>
      <c r="AU2877" s="168" t="s">
        <v>95</v>
      </c>
      <c r="AV2877" s="167" t="s">
        <v>95</v>
      </c>
      <c r="AW2877" s="167" t="s">
        <v>41</v>
      </c>
      <c r="AX2877" s="167" t="s">
        <v>85</v>
      </c>
      <c r="AY2877" s="168" t="s">
        <v>173</v>
      </c>
    </row>
    <row r="2878" spans="2:65" s="174" customFormat="1">
      <c r="B2878" s="173"/>
      <c r="D2878" s="161" t="s">
        <v>184</v>
      </c>
      <c r="E2878" s="175" t="s">
        <v>1</v>
      </c>
      <c r="F2878" s="176" t="s">
        <v>232</v>
      </c>
      <c r="H2878" s="177">
        <v>68</v>
      </c>
      <c r="L2878" s="173"/>
      <c r="M2878" s="178"/>
      <c r="T2878" s="179"/>
      <c r="AT2878" s="175" t="s">
        <v>184</v>
      </c>
      <c r="AU2878" s="175" t="s">
        <v>95</v>
      </c>
      <c r="AV2878" s="174" t="s">
        <v>180</v>
      </c>
      <c r="AW2878" s="174" t="s">
        <v>41</v>
      </c>
      <c r="AX2878" s="174" t="s">
        <v>93</v>
      </c>
      <c r="AY2878" s="175" t="s">
        <v>173</v>
      </c>
    </row>
    <row r="2879" spans="2:65" s="35" customFormat="1" ht="44.25" customHeight="1">
      <c r="B2879" s="34"/>
      <c r="C2879" s="144" t="s">
        <v>1784</v>
      </c>
      <c r="D2879" s="144" t="s">
        <v>175</v>
      </c>
      <c r="E2879" s="145" t="s">
        <v>1785</v>
      </c>
      <c r="F2879" s="146" t="s">
        <v>1786</v>
      </c>
      <c r="G2879" s="147" t="s">
        <v>270</v>
      </c>
      <c r="H2879" s="148">
        <v>3.3</v>
      </c>
      <c r="I2879" s="3"/>
      <c r="J2879" s="149">
        <f>ROUND(I2879*H2879,2)</f>
        <v>0</v>
      </c>
      <c r="K2879" s="146" t="s">
        <v>179</v>
      </c>
      <c r="L2879" s="34"/>
      <c r="M2879" s="150" t="s">
        <v>1</v>
      </c>
      <c r="N2879" s="151" t="s">
        <v>50</v>
      </c>
      <c r="P2879" s="152">
        <f>O2879*H2879</f>
        <v>0</v>
      </c>
      <c r="Q2879" s="152">
        <v>0</v>
      </c>
      <c r="R2879" s="152">
        <f>Q2879*H2879</f>
        <v>0</v>
      </c>
      <c r="S2879" s="152">
        <v>2.7E-2</v>
      </c>
      <c r="T2879" s="153">
        <f>S2879*H2879</f>
        <v>8.9099999999999999E-2</v>
      </c>
      <c r="AR2879" s="154" t="s">
        <v>180</v>
      </c>
      <c r="AT2879" s="154" t="s">
        <v>175</v>
      </c>
      <c r="AU2879" s="154" t="s">
        <v>95</v>
      </c>
      <c r="AY2879" s="20" t="s">
        <v>173</v>
      </c>
      <c r="BE2879" s="155">
        <f>IF(N2879="základní",J2879,0)</f>
        <v>0</v>
      </c>
      <c r="BF2879" s="155">
        <f>IF(N2879="snížená",J2879,0)</f>
        <v>0</v>
      </c>
      <c r="BG2879" s="155">
        <f>IF(N2879="zákl. přenesená",J2879,0)</f>
        <v>0</v>
      </c>
      <c r="BH2879" s="155">
        <f>IF(N2879="sníž. přenesená",J2879,0)</f>
        <v>0</v>
      </c>
      <c r="BI2879" s="155">
        <f>IF(N2879="nulová",J2879,0)</f>
        <v>0</v>
      </c>
      <c r="BJ2879" s="20" t="s">
        <v>93</v>
      </c>
      <c r="BK2879" s="155">
        <f>ROUND(I2879*H2879,2)</f>
        <v>0</v>
      </c>
      <c r="BL2879" s="20" t="s">
        <v>180</v>
      </c>
      <c r="BM2879" s="154" t="s">
        <v>1787</v>
      </c>
    </row>
    <row r="2880" spans="2:65" s="35" customFormat="1">
      <c r="B2880" s="34"/>
      <c r="D2880" s="156" t="s">
        <v>182</v>
      </c>
      <c r="F2880" s="157" t="s">
        <v>1788</v>
      </c>
      <c r="L2880" s="34"/>
      <c r="M2880" s="158"/>
      <c r="T2880" s="62"/>
      <c r="AT2880" s="20" t="s">
        <v>182</v>
      </c>
      <c r="AU2880" s="20" t="s">
        <v>95</v>
      </c>
    </row>
    <row r="2881" spans="2:65" s="160" customFormat="1">
      <c r="B2881" s="159"/>
      <c r="D2881" s="161" t="s">
        <v>184</v>
      </c>
      <c r="E2881" s="162" t="s">
        <v>1</v>
      </c>
      <c r="F2881" s="163" t="s">
        <v>1789</v>
      </c>
      <c r="H2881" s="162" t="s">
        <v>1</v>
      </c>
      <c r="L2881" s="159"/>
      <c r="M2881" s="164"/>
      <c r="T2881" s="165"/>
      <c r="AT2881" s="162" t="s">
        <v>184</v>
      </c>
      <c r="AU2881" s="162" t="s">
        <v>95</v>
      </c>
      <c r="AV2881" s="160" t="s">
        <v>93</v>
      </c>
      <c r="AW2881" s="160" t="s">
        <v>41</v>
      </c>
      <c r="AX2881" s="160" t="s">
        <v>85</v>
      </c>
      <c r="AY2881" s="162" t="s">
        <v>173</v>
      </c>
    </row>
    <row r="2882" spans="2:65" s="160" customFormat="1">
      <c r="B2882" s="159"/>
      <c r="D2882" s="161" t="s">
        <v>184</v>
      </c>
      <c r="E2882" s="162" t="s">
        <v>1</v>
      </c>
      <c r="F2882" s="163" t="s">
        <v>1790</v>
      </c>
      <c r="H2882" s="162" t="s">
        <v>1</v>
      </c>
      <c r="L2882" s="159"/>
      <c r="M2882" s="164"/>
      <c r="T2882" s="165"/>
      <c r="AT2882" s="162" t="s">
        <v>184</v>
      </c>
      <c r="AU2882" s="162" t="s">
        <v>95</v>
      </c>
      <c r="AV2882" s="160" t="s">
        <v>93</v>
      </c>
      <c r="AW2882" s="160" t="s">
        <v>41</v>
      </c>
      <c r="AX2882" s="160" t="s">
        <v>85</v>
      </c>
      <c r="AY2882" s="162" t="s">
        <v>173</v>
      </c>
    </row>
    <row r="2883" spans="2:65" s="167" customFormat="1">
      <c r="B2883" s="166"/>
      <c r="D2883" s="161" t="s">
        <v>184</v>
      </c>
      <c r="E2883" s="168" t="s">
        <v>1</v>
      </c>
      <c r="F2883" s="169" t="s">
        <v>1791</v>
      </c>
      <c r="H2883" s="170">
        <v>3.3</v>
      </c>
      <c r="L2883" s="166"/>
      <c r="M2883" s="171"/>
      <c r="T2883" s="172"/>
      <c r="AT2883" s="168" t="s">
        <v>184</v>
      </c>
      <c r="AU2883" s="168" t="s">
        <v>95</v>
      </c>
      <c r="AV2883" s="167" t="s">
        <v>95</v>
      </c>
      <c r="AW2883" s="167" t="s">
        <v>41</v>
      </c>
      <c r="AX2883" s="167" t="s">
        <v>85</v>
      </c>
      <c r="AY2883" s="168" t="s">
        <v>173</v>
      </c>
    </row>
    <row r="2884" spans="2:65" s="174" customFormat="1">
      <c r="B2884" s="173"/>
      <c r="D2884" s="161" t="s">
        <v>184</v>
      </c>
      <c r="E2884" s="175" t="s">
        <v>1</v>
      </c>
      <c r="F2884" s="176" t="s">
        <v>232</v>
      </c>
      <c r="H2884" s="177">
        <v>3.3</v>
      </c>
      <c r="L2884" s="173"/>
      <c r="M2884" s="178"/>
      <c r="T2884" s="179"/>
      <c r="AT2884" s="175" t="s">
        <v>184</v>
      </c>
      <c r="AU2884" s="175" t="s">
        <v>95</v>
      </c>
      <c r="AV2884" s="174" t="s">
        <v>180</v>
      </c>
      <c r="AW2884" s="174" t="s">
        <v>41</v>
      </c>
      <c r="AX2884" s="174" t="s">
        <v>93</v>
      </c>
      <c r="AY2884" s="175" t="s">
        <v>173</v>
      </c>
    </row>
    <row r="2885" spans="2:65" s="35" customFormat="1" ht="37.9" customHeight="1">
      <c r="B2885" s="34"/>
      <c r="C2885" s="144" t="s">
        <v>1792</v>
      </c>
      <c r="D2885" s="144" t="s">
        <v>175</v>
      </c>
      <c r="E2885" s="145" t="s">
        <v>1793</v>
      </c>
      <c r="F2885" s="146" t="s">
        <v>1794</v>
      </c>
      <c r="G2885" s="147" t="s">
        <v>270</v>
      </c>
      <c r="H2885" s="148">
        <v>0.76</v>
      </c>
      <c r="I2885" s="3"/>
      <c r="J2885" s="149">
        <f>ROUND(I2885*H2885,2)</f>
        <v>0</v>
      </c>
      <c r="K2885" s="146" t="s">
        <v>179</v>
      </c>
      <c r="L2885" s="34"/>
      <c r="M2885" s="150" t="s">
        <v>1</v>
      </c>
      <c r="N2885" s="151" t="s">
        <v>50</v>
      </c>
      <c r="P2885" s="152">
        <f>O2885*H2885</f>
        <v>0</v>
      </c>
      <c r="Q2885" s="152">
        <v>0</v>
      </c>
      <c r="R2885" s="152">
        <f>Q2885*H2885</f>
        <v>0</v>
      </c>
      <c r="S2885" s="152">
        <v>7.4999999999999997E-2</v>
      </c>
      <c r="T2885" s="153">
        <f>S2885*H2885</f>
        <v>5.6999999999999995E-2</v>
      </c>
      <c r="AR2885" s="154" t="s">
        <v>180</v>
      </c>
      <c r="AT2885" s="154" t="s">
        <v>175</v>
      </c>
      <c r="AU2885" s="154" t="s">
        <v>95</v>
      </c>
      <c r="AY2885" s="20" t="s">
        <v>173</v>
      </c>
      <c r="BE2885" s="155">
        <f>IF(N2885="základní",J2885,0)</f>
        <v>0</v>
      </c>
      <c r="BF2885" s="155">
        <f>IF(N2885="snížená",J2885,0)</f>
        <v>0</v>
      </c>
      <c r="BG2885" s="155">
        <f>IF(N2885="zákl. přenesená",J2885,0)</f>
        <v>0</v>
      </c>
      <c r="BH2885" s="155">
        <f>IF(N2885="sníž. přenesená",J2885,0)</f>
        <v>0</v>
      </c>
      <c r="BI2885" s="155">
        <f>IF(N2885="nulová",J2885,0)</f>
        <v>0</v>
      </c>
      <c r="BJ2885" s="20" t="s">
        <v>93</v>
      </c>
      <c r="BK2885" s="155">
        <f>ROUND(I2885*H2885,2)</f>
        <v>0</v>
      </c>
      <c r="BL2885" s="20" t="s">
        <v>180</v>
      </c>
      <c r="BM2885" s="154" t="s">
        <v>1795</v>
      </c>
    </row>
    <row r="2886" spans="2:65" s="35" customFormat="1">
      <c r="B2886" s="34"/>
      <c r="D2886" s="156" t="s">
        <v>182</v>
      </c>
      <c r="F2886" s="157" t="s">
        <v>1796</v>
      </c>
      <c r="L2886" s="34"/>
      <c r="M2886" s="158"/>
      <c r="T2886" s="62"/>
      <c r="AT2886" s="20" t="s">
        <v>182</v>
      </c>
      <c r="AU2886" s="20" t="s">
        <v>95</v>
      </c>
    </row>
    <row r="2887" spans="2:65" s="160" customFormat="1">
      <c r="B2887" s="159"/>
      <c r="D2887" s="161" t="s">
        <v>184</v>
      </c>
      <c r="E2887" s="162" t="s">
        <v>1</v>
      </c>
      <c r="F2887" s="163" t="s">
        <v>1797</v>
      </c>
      <c r="H2887" s="162" t="s">
        <v>1</v>
      </c>
      <c r="L2887" s="159"/>
      <c r="M2887" s="164"/>
      <c r="T2887" s="165"/>
      <c r="AT2887" s="162" t="s">
        <v>184</v>
      </c>
      <c r="AU2887" s="162" t="s">
        <v>95</v>
      </c>
      <c r="AV2887" s="160" t="s">
        <v>93</v>
      </c>
      <c r="AW2887" s="160" t="s">
        <v>41</v>
      </c>
      <c r="AX2887" s="160" t="s">
        <v>85</v>
      </c>
      <c r="AY2887" s="162" t="s">
        <v>173</v>
      </c>
    </row>
    <row r="2888" spans="2:65" s="167" customFormat="1">
      <c r="B2888" s="166"/>
      <c r="D2888" s="161" t="s">
        <v>184</v>
      </c>
      <c r="E2888" s="168" t="s">
        <v>1</v>
      </c>
      <c r="F2888" s="169" t="s">
        <v>1798</v>
      </c>
      <c r="H2888" s="170">
        <v>0.76</v>
      </c>
      <c r="L2888" s="166"/>
      <c r="M2888" s="171"/>
      <c r="T2888" s="172"/>
      <c r="AT2888" s="168" t="s">
        <v>184</v>
      </c>
      <c r="AU2888" s="168" t="s">
        <v>95</v>
      </c>
      <c r="AV2888" s="167" t="s">
        <v>95</v>
      </c>
      <c r="AW2888" s="167" t="s">
        <v>41</v>
      </c>
      <c r="AX2888" s="167" t="s">
        <v>85</v>
      </c>
      <c r="AY2888" s="168" t="s">
        <v>173</v>
      </c>
    </row>
    <row r="2889" spans="2:65" s="174" customFormat="1">
      <c r="B2889" s="173"/>
      <c r="D2889" s="161" t="s">
        <v>184</v>
      </c>
      <c r="E2889" s="175" t="s">
        <v>1</v>
      </c>
      <c r="F2889" s="176" t="s">
        <v>232</v>
      </c>
      <c r="H2889" s="177">
        <v>0.76</v>
      </c>
      <c r="L2889" s="173"/>
      <c r="M2889" s="178"/>
      <c r="T2889" s="179"/>
      <c r="AT2889" s="175" t="s">
        <v>184</v>
      </c>
      <c r="AU2889" s="175" t="s">
        <v>95</v>
      </c>
      <c r="AV2889" s="174" t="s">
        <v>180</v>
      </c>
      <c r="AW2889" s="174" t="s">
        <v>41</v>
      </c>
      <c r="AX2889" s="174" t="s">
        <v>93</v>
      </c>
      <c r="AY2889" s="175" t="s">
        <v>173</v>
      </c>
    </row>
    <row r="2890" spans="2:65" s="35" customFormat="1" ht="37.9" customHeight="1">
      <c r="B2890" s="34"/>
      <c r="C2890" s="144" t="s">
        <v>1799</v>
      </c>
      <c r="D2890" s="144" t="s">
        <v>175</v>
      </c>
      <c r="E2890" s="145" t="s">
        <v>1800</v>
      </c>
      <c r="F2890" s="146" t="s">
        <v>1801</v>
      </c>
      <c r="G2890" s="147" t="s">
        <v>270</v>
      </c>
      <c r="H2890" s="148">
        <v>28.786000000000001</v>
      </c>
      <c r="I2890" s="3"/>
      <c r="J2890" s="149">
        <f>ROUND(I2890*H2890,2)</f>
        <v>0</v>
      </c>
      <c r="K2890" s="146" t="s">
        <v>179</v>
      </c>
      <c r="L2890" s="34"/>
      <c r="M2890" s="150" t="s">
        <v>1</v>
      </c>
      <c r="N2890" s="151" t="s">
        <v>50</v>
      </c>
      <c r="P2890" s="152">
        <f>O2890*H2890</f>
        <v>0</v>
      </c>
      <c r="Q2890" s="152">
        <v>0</v>
      </c>
      <c r="R2890" s="152">
        <f>Q2890*H2890</f>
        <v>0</v>
      </c>
      <c r="S2890" s="152">
        <v>6.2E-2</v>
      </c>
      <c r="T2890" s="153">
        <f>S2890*H2890</f>
        <v>1.784732</v>
      </c>
      <c r="AR2890" s="154" t="s">
        <v>180</v>
      </c>
      <c r="AT2890" s="154" t="s">
        <v>175</v>
      </c>
      <c r="AU2890" s="154" t="s">
        <v>95</v>
      </c>
      <c r="AY2890" s="20" t="s">
        <v>173</v>
      </c>
      <c r="BE2890" s="155">
        <f>IF(N2890="základní",J2890,0)</f>
        <v>0</v>
      </c>
      <c r="BF2890" s="155">
        <f>IF(N2890="snížená",J2890,0)</f>
        <v>0</v>
      </c>
      <c r="BG2890" s="155">
        <f>IF(N2890="zákl. přenesená",J2890,0)</f>
        <v>0</v>
      </c>
      <c r="BH2890" s="155">
        <f>IF(N2890="sníž. přenesená",J2890,0)</f>
        <v>0</v>
      </c>
      <c r="BI2890" s="155">
        <f>IF(N2890="nulová",J2890,0)</f>
        <v>0</v>
      </c>
      <c r="BJ2890" s="20" t="s">
        <v>93</v>
      </c>
      <c r="BK2890" s="155">
        <f>ROUND(I2890*H2890,2)</f>
        <v>0</v>
      </c>
      <c r="BL2890" s="20" t="s">
        <v>180</v>
      </c>
      <c r="BM2890" s="154" t="s">
        <v>1802</v>
      </c>
    </row>
    <row r="2891" spans="2:65" s="35" customFormat="1">
      <c r="B2891" s="34"/>
      <c r="D2891" s="156" t="s">
        <v>182</v>
      </c>
      <c r="F2891" s="157" t="s">
        <v>1803</v>
      </c>
      <c r="L2891" s="34"/>
      <c r="M2891" s="158"/>
      <c r="T2891" s="62"/>
      <c r="AT2891" s="20" t="s">
        <v>182</v>
      </c>
      <c r="AU2891" s="20" t="s">
        <v>95</v>
      </c>
    </row>
    <row r="2892" spans="2:65" s="160" customFormat="1">
      <c r="B2892" s="159"/>
      <c r="D2892" s="161" t="s">
        <v>184</v>
      </c>
      <c r="E2892" s="162" t="s">
        <v>1</v>
      </c>
      <c r="F2892" s="163" t="s">
        <v>1790</v>
      </c>
      <c r="H2892" s="162" t="s">
        <v>1</v>
      </c>
      <c r="L2892" s="159"/>
      <c r="M2892" s="164"/>
      <c r="T2892" s="165"/>
      <c r="AT2892" s="162" t="s">
        <v>184</v>
      </c>
      <c r="AU2892" s="162" t="s">
        <v>95</v>
      </c>
      <c r="AV2892" s="160" t="s">
        <v>93</v>
      </c>
      <c r="AW2892" s="160" t="s">
        <v>41</v>
      </c>
      <c r="AX2892" s="160" t="s">
        <v>85</v>
      </c>
      <c r="AY2892" s="162" t="s">
        <v>173</v>
      </c>
    </row>
    <row r="2893" spans="2:65" s="167" customFormat="1">
      <c r="B2893" s="166"/>
      <c r="D2893" s="161" t="s">
        <v>184</v>
      </c>
      <c r="E2893" s="168" t="s">
        <v>1</v>
      </c>
      <c r="F2893" s="169" t="s">
        <v>1804</v>
      </c>
      <c r="H2893" s="170">
        <v>10.5</v>
      </c>
      <c r="L2893" s="166"/>
      <c r="M2893" s="171"/>
      <c r="T2893" s="172"/>
      <c r="AT2893" s="168" t="s">
        <v>184</v>
      </c>
      <c r="AU2893" s="168" t="s">
        <v>95</v>
      </c>
      <c r="AV2893" s="167" t="s">
        <v>95</v>
      </c>
      <c r="AW2893" s="167" t="s">
        <v>41</v>
      </c>
      <c r="AX2893" s="167" t="s">
        <v>85</v>
      </c>
      <c r="AY2893" s="168" t="s">
        <v>173</v>
      </c>
    </row>
    <row r="2894" spans="2:65" s="167" customFormat="1">
      <c r="B2894" s="166"/>
      <c r="D2894" s="161" t="s">
        <v>184</v>
      </c>
      <c r="E2894" s="168" t="s">
        <v>1</v>
      </c>
      <c r="F2894" s="169" t="s">
        <v>1805</v>
      </c>
      <c r="H2894" s="170">
        <v>4.343</v>
      </c>
      <c r="L2894" s="166"/>
      <c r="M2894" s="171"/>
      <c r="T2894" s="172"/>
      <c r="AT2894" s="168" t="s">
        <v>184</v>
      </c>
      <c r="AU2894" s="168" t="s">
        <v>95</v>
      </c>
      <c r="AV2894" s="167" t="s">
        <v>95</v>
      </c>
      <c r="AW2894" s="167" t="s">
        <v>41</v>
      </c>
      <c r="AX2894" s="167" t="s">
        <v>85</v>
      </c>
      <c r="AY2894" s="168" t="s">
        <v>173</v>
      </c>
    </row>
    <row r="2895" spans="2:65" s="181" customFormat="1">
      <c r="B2895" s="180"/>
      <c r="D2895" s="161" t="s">
        <v>184</v>
      </c>
      <c r="E2895" s="182" t="s">
        <v>1</v>
      </c>
      <c r="F2895" s="183" t="s">
        <v>266</v>
      </c>
      <c r="H2895" s="184">
        <v>14.843</v>
      </c>
      <c r="L2895" s="180"/>
      <c r="M2895" s="185"/>
      <c r="T2895" s="186"/>
      <c r="AT2895" s="182" t="s">
        <v>184</v>
      </c>
      <c r="AU2895" s="182" t="s">
        <v>95</v>
      </c>
      <c r="AV2895" s="181" t="s">
        <v>243</v>
      </c>
      <c r="AW2895" s="181" t="s">
        <v>41</v>
      </c>
      <c r="AX2895" s="181" t="s">
        <v>85</v>
      </c>
      <c r="AY2895" s="182" t="s">
        <v>173</v>
      </c>
    </row>
    <row r="2896" spans="2:65" s="160" customFormat="1">
      <c r="B2896" s="159"/>
      <c r="D2896" s="161" t="s">
        <v>184</v>
      </c>
      <c r="E2896" s="162" t="s">
        <v>1</v>
      </c>
      <c r="F2896" s="163" t="s">
        <v>1806</v>
      </c>
      <c r="H2896" s="162" t="s">
        <v>1</v>
      </c>
      <c r="L2896" s="159"/>
      <c r="M2896" s="164"/>
      <c r="T2896" s="165"/>
      <c r="AT2896" s="162" t="s">
        <v>184</v>
      </c>
      <c r="AU2896" s="162" t="s">
        <v>95</v>
      </c>
      <c r="AV2896" s="160" t="s">
        <v>93</v>
      </c>
      <c r="AW2896" s="160" t="s">
        <v>41</v>
      </c>
      <c r="AX2896" s="160" t="s">
        <v>85</v>
      </c>
      <c r="AY2896" s="162" t="s">
        <v>173</v>
      </c>
    </row>
    <row r="2897" spans="2:65" s="167" customFormat="1">
      <c r="B2897" s="166"/>
      <c r="D2897" s="161" t="s">
        <v>184</v>
      </c>
      <c r="E2897" s="168" t="s">
        <v>1</v>
      </c>
      <c r="F2897" s="169" t="s">
        <v>855</v>
      </c>
      <c r="H2897" s="170">
        <v>1.8</v>
      </c>
      <c r="L2897" s="166"/>
      <c r="M2897" s="171"/>
      <c r="T2897" s="172"/>
      <c r="AT2897" s="168" t="s">
        <v>184</v>
      </c>
      <c r="AU2897" s="168" t="s">
        <v>95</v>
      </c>
      <c r="AV2897" s="167" t="s">
        <v>95</v>
      </c>
      <c r="AW2897" s="167" t="s">
        <v>41</v>
      </c>
      <c r="AX2897" s="167" t="s">
        <v>85</v>
      </c>
      <c r="AY2897" s="168" t="s">
        <v>173</v>
      </c>
    </row>
    <row r="2898" spans="2:65" s="181" customFormat="1">
      <c r="B2898" s="180"/>
      <c r="D2898" s="161" t="s">
        <v>184</v>
      </c>
      <c r="E2898" s="182" t="s">
        <v>1</v>
      </c>
      <c r="F2898" s="183" t="s">
        <v>266</v>
      </c>
      <c r="H2898" s="184">
        <v>1.8</v>
      </c>
      <c r="L2898" s="180"/>
      <c r="M2898" s="185"/>
      <c r="T2898" s="186"/>
      <c r="AT2898" s="182" t="s">
        <v>184</v>
      </c>
      <c r="AU2898" s="182" t="s">
        <v>95</v>
      </c>
      <c r="AV2898" s="181" t="s">
        <v>243</v>
      </c>
      <c r="AW2898" s="181" t="s">
        <v>41</v>
      </c>
      <c r="AX2898" s="181" t="s">
        <v>85</v>
      </c>
      <c r="AY2898" s="182" t="s">
        <v>173</v>
      </c>
    </row>
    <row r="2899" spans="2:65" s="160" customFormat="1">
      <c r="B2899" s="159"/>
      <c r="D2899" s="161" t="s">
        <v>184</v>
      </c>
      <c r="E2899" s="162" t="s">
        <v>1</v>
      </c>
      <c r="F2899" s="163" t="s">
        <v>1807</v>
      </c>
      <c r="H2899" s="162" t="s">
        <v>1</v>
      </c>
      <c r="L2899" s="159"/>
      <c r="M2899" s="164"/>
      <c r="T2899" s="165"/>
      <c r="AT2899" s="162" t="s">
        <v>184</v>
      </c>
      <c r="AU2899" s="162" t="s">
        <v>95</v>
      </c>
      <c r="AV2899" s="160" t="s">
        <v>93</v>
      </c>
      <c r="AW2899" s="160" t="s">
        <v>41</v>
      </c>
      <c r="AX2899" s="160" t="s">
        <v>85</v>
      </c>
      <c r="AY2899" s="162" t="s">
        <v>173</v>
      </c>
    </row>
    <row r="2900" spans="2:65" s="167" customFormat="1">
      <c r="B2900" s="166"/>
      <c r="D2900" s="161" t="s">
        <v>184</v>
      </c>
      <c r="E2900" s="168" t="s">
        <v>1</v>
      </c>
      <c r="F2900" s="169" t="s">
        <v>855</v>
      </c>
      <c r="H2900" s="170">
        <v>1.8</v>
      </c>
      <c r="L2900" s="166"/>
      <c r="M2900" s="171"/>
      <c r="T2900" s="172"/>
      <c r="AT2900" s="168" t="s">
        <v>184</v>
      </c>
      <c r="AU2900" s="168" t="s">
        <v>95</v>
      </c>
      <c r="AV2900" s="167" t="s">
        <v>95</v>
      </c>
      <c r="AW2900" s="167" t="s">
        <v>41</v>
      </c>
      <c r="AX2900" s="167" t="s">
        <v>85</v>
      </c>
      <c r="AY2900" s="168" t="s">
        <v>173</v>
      </c>
    </row>
    <row r="2901" spans="2:65" s="167" customFormat="1">
      <c r="B2901" s="166"/>
      <c r="D2901" s="161" t="s">
        <v>184</v>
      </c>
      <c r="E2901" s="168" t="s">
        <v>1</v>
      </c>
      <c r="F2901" s="169" t="s">
        <v>768</v>
      </c>
      <c r="H2901" s="170">
        <v>0.8</v>
      </c>
      <c r="L2901" s="166"/>
      <c r="M2901" s="171"/>
      <c r="T2901" s="172"/>
      <c r="AT2901" s="168" t="s">
        <v>184</v>
      </c>
      <c r="AU2901" s="168" t="s">
        <v>95</v>
      </c>
      <c r="AV2901" s="167" t="s">
        <v>95</v>
      </c>
      <c r="AW2901" s="167" t="s">
        <v>41</v>
      </c>
      <c r="AX2901" s="167" t="s">
        <v>85</v>
      </c>
      <c r="AY2901" s="168" t="s">
        <v>173</v>
      </c>
    </row>
    <row r="2902" spans="2:65" s="181" customFormat="1">
      <c r="B2902" s="180"/>
      <c r="D2902" s="161" t="s">
        <v>184</v>
      </c>
      <c r="E2902" s="182" t="s">
        <v>1</v>
      </c>
      <c r="F2902" s="183" t="s">
        <v>266</v>
      </c>
      <c r="H2902" s="184">
        <v>2.6</v>
      </c>
      <c r="L2902" s="180"/>
      <c r="M2902" s="185"/>
      <c r="T2902" s="186"/>
      <c r="AT2902" s="182" t="s">
        <v>184</v>
      </c>
      <c r="AU2902" s="182" t="s">
        <v>95</v>
      </c>
      <c r="AV2902" s="181" t="s">
        <v>243</v>
      </c>
      <c r="AW2902" s="181" t="s">
        <v>41</v>
      </c>
      <c r="AX2902" s="181" t="s">
        <v>85</v>
      </c>
      <c r="AY2902" s="182" t="s">
        <v>173</v>
      </c>
    </row>
    <row r="2903" spans="2:65" s="160" customFormat="1">
      <c r="B2903" s="159"/>
      <c r="D2903" s="161" t="s">
        <v>184</v>
      </c>
      <c r="E2903" s="162" t="s">
        <v>1</v>
      </c>
      <c r="F2903" s="163" t="s">
        <v>1797</v>
      </c>
      <c r="H2903" s="162" t="s">
        <v>1</v>
      </c>
      <c r="L2903" s="159"/>
      <c r="M2903" s="164"/>
      <c r="T2903" s="165"/>
      <c r="AT2903" s="162" t="s">
        <v>184</v>
      </c>
      <c r="AU2903" s="162" t="s">
        <v>95</v>
      </c>
      <c r="AV2903" s="160" t="s">
        <v>93</v>
      </c>
      <c r="AW2903" s="160" t="s">
        <v>41</v>
      </c>
      <c r="AX2903" s="160" t="s">
        <v>85</v>
      </c>
      <c r="AY2903" s="162" t="s">
        <v>173</v>
      </c>
    </row>
    <row r="2904" spans="2:65" s="167" customFormat="1">
      <c r="B2904" s="166"/>
      <c r="D2904" s="161" t="s">
        <v>184</v>
      </c>
      <c r="E2904" s="168" t="s">
        <v>1</v>
      </c>
      <c r="F2904" s="169" t="s">
        <v>1761</v>
      </c>
      <c r="H2904" s="170">
        <v>3.4</v>
      </c>
      <c r="L2904" s="166"/>
      <c r="M2904" s="171"/>
      <c r="T2904" s="172"/>
      <c r="AT2904" s="168" t="s">
        <v>184</v>
      </c>
      <c r="AU2904" s="168" t="s">
        <v>95</v>
      </c>
      <c r="AV2904" s="167" t="s">
        <v>95</v>
      </c>
      <c r="AW2904" s="167" t="s">
        <v>41</v>
      </c>
      <c r="AX2904" s="167" t="s">
        <v>85</v>
      </c>
      <c r="AY2904" s="168" t="s">
        <v>173</v>
      </c>
    </row>
    <row r="2905" spans="2:65" s="167" customFormat="1">
      <c r="B2905" s="166"/>
      <c r="D2905" s="161" t="s">
        <v>184</v>
      </c>
      <c r="E2905" s="168" t="s">
        <v>1</v>
      </c>
      <c r="F2905" s="169" t="s">
        <v>855</v>
      </c>
      <c r="H2905" s="170">
        <v>1.8</v>
      </c>
      <c r="L2905" s="166"/>
      <c r="M2905" s="171"/>
      <c r="T2905" s="172"/>
      <c r="AT2905" s="168" t="s">
        <v>184</v>
      </c>
      <c r="AU2905" s="168" t="s">
        <v>95</v>
      </c>
      <c r="AV2905" s="167" t="s">
        <v>95</v>
      </c>
      <c r="AW2905" s="167" t="s">
        <v>41</v>
      </c>
      <c r="AX2905" s="167" t="s">
        <v>85</v>
      </c>
      <c r="AY2905" s="168" t="s">
        <v>173</v>
      </c>
    </row>
    <row r="2906" spans="2:65" s="167" customFormat="1">
      <c r="B2906" s="166"/>
      <c r="D2906" s="161" t="s">
        <v>184</v>
      </c>
      <c r="E2906" s="168" t="s">
        <v>1</v>
      </c>
      <c r="F2906" s="169" t="s">
        <v>1805</v>
      </c>
      <c r="H2906" s="170">
        <v>4.343</v>
      </c>
      <c r="L2906" s="166"/>
      <c r="M2906" s="171"/>
      <c r="T2906" s="172"/>
      <c r="AT2906" s="168" t="s">
        <v>184</v>
      </c>
      <c r="AU2906" s="168" t="s">
        <v>95</v>
      </c>
      <c r="AV2906" s="167" t="s">
        <v>95</v>
      </c>
      <c r="AW2906" s="167" t="s">
        <v>41</v>
      </c>
      <c r="AX2906" s="167" t="s">
        <v>85</v>
      </c>
      <c r="AY2906" s="168" t="s">
        <v>173</v>
      </c>
    </row>
    <row r="2907" spans="2:65" s="181" customFormat="1">
      <c r="B2907" s="180"/>
      <c r="D2907" s="161" t="s">
        <v>184</v>
      </c>
      <c r="E2907" s="182" t="s">
        <v>1</v>
      </c>
      <c r="F2907" s="183" t="s">
        <v>266</v>
      </c>
      <c r="H2907" s="184">
        <v>9.5429999999999993</v>
      </c>
      <c r="L2907" s="180"/>
      <c r="M2907" s="185"/>
      <c r="T2907" s="186"/>
      <c r="AT2907" s="182" t="s">
        <v>184</v>
      </c>
      <c r="AU2907" s="182" t="s">
        <v>95</v>
      </c>
      <c r="AV2907" s="181" t="s">
        <v>243</v>
      </c>
      <c r="AW2907" s="181" t="s">
        <v>41</v>
      </c>
      <c r="AX2907" s="181" t="s">
        <v>85</v>
      </c>
      <c r="AY2907" s="182" t="s">
        <v>173</v>
      </c>
    </row>
    <row r="2908" spans="2:65" s="174" customFormat="1">
      <c r="B2908" s="173"/>
      <c r="D2908" s="161" t="s">
        <v>184</v>
      </c>
      <c r="E2908" s="175" t="s">
        <v>1</v>
      </c>
      <c r="F2908" s="176" t="s">
        <v>232</v>
      </c>
      <c r="H2908" s="177">
        <v>28.786000000000001</v>
      </c>
      <c r="L2908" s="173"/>
      <c r="M2908" s="178"/>
      <c r="T2908" s="179"/>
      <c r="AT2908" s="175" t="s">
        <v>184</v>
      </c>
      <c r="AU2908" s="175" t="s">
        <v>95</v>
      </c>
      <c r="AV2908" s="174" t="s">
        <v>180</v>
      </c>
      <c r="AW2908" s="174" t="s">
        <v>41</v>
      </c>
      <c r="AX2908" s="174" t="s">
        <v>93</v>
      </c>
      <c r="AY2908" s="175" t="s">
        <v>173</v>
      </c>
    </row>
    <row r="2909" spans="2:65" s="35" customFormat="1" ht="37.9" customHeight="1">
      <c r="B2909" s="34"/>
      <c r="C2909" s="144" t="s">
        <v>1808</v>
      </c>
      <c r="D2909" s="144" t="s">
        <v>175</v>
      </c>
      <c r="E2909" s="145" t="s">
        <v>1809</v>
      </c>
      <c r="F2909" s="146" t="s">
        <v>1810</v>
      </c>
      <c r="G2909" s="147" t="s">
        <v>270</v>
      </c>
      <c r="H2909" s="148">
        <v>6.9720000000000004</v>
      </c>
      <c r="I2909" s="3"/>
      <c r="J2909" s="149">
        <f>ROUND(I2909*H2909,2)</f>
        <v>0</v>
      </c>
      <c r="K2909" s="146" t="s">
        <v>179</v>
      </c>
      <c r="L2909" s="34"/>
      <c r="M2909" s="150" t="s">
        <v>1</v>
      </c>
      <c r="N2909" s="151" t="s">
        <v>50</v>
      </c>
      <c r="P2909" s="152">
        <f>O2909*H2909</f>
        <v>0</v>
      </c>
      <c r="Q2909" s="152">
        <v>0</v>
      </c>
      <c r="R2909" s="152">
        <f>Q2909*H2909</f>
        <v>0</v>
      </c>
      <c r="S2909" s="152">
        <v>5.3999999999999999E-2</v>
      </c>
      <c r="T2909" s="153">
        <f>S2909*H2909</f>
        <v>0.37648800000000004</v>
      </c>
      <c r="AR2909" s="154" t="s">
        <v>180</v>
      </c>
      <c r="AT2909" s="154" t="s">
        <v>175</v>
      </c>
      <c r="AU2909" s="154" t="s">
        <v>95</v>
      </c>
      <c r="AY2909" s="20" t="s">
        <v>173</v>
      </c>
      <c r="BE2909" s="155">
        <f>IF(N2909="základní",J2909,0)</f>
        <v>0</v>
      </c>
      <c r="BF2909" s="155">
        <f>IF(N2909="snížená",J2909,0)</f>
        <v>0</v>
      </c>
      <c r="BG2909" s="155">
        <f>IF(N2909="zákl. přenesená",J2909,0)</f>
        <v>0</v>
      </c>
      <c r="BH2909" s="155">
        <f>IF(N2909="sníž. přenesená",J2909,0)</f>
        <v>0</v>
      </c>
      <c r="BI2909" s="155">
        <f>IF(N2909="nulová",J2909,0)</f>
        <v>0</v>
      </c>
      <c r="BJ2909" s="20" t="s">
        <v>93</v>
      </c>
      <c r="BK2909" s="155">
        <f>ROUND(I2909*H2909,2)</f>
        <v>0</v>
      </c>
      <c r="BL2909" s="20" t="s">
        <v>180</v>
      </c>
      <c r="BM2909" s="154" t="s">
        <v>1811</v>
      </c>
    </row>
    <row r="2910" spans="2:65" s="35" customFormat="1">
      <c r="B2910" s="34"/>
      <c r="D2910" s="156" t="s">
        <v>182</v>
      </c>
      <c r="F2910" s="157" t="s">
        <v>1812</v>
      </c>
      <c r="L2910" s="34"/>
      <c r="M2910" s="158"/>
      <c r="T2910" s="62"/>
      <c r="AT2910" s="20" t="s">
        <v>182</v>
      </c>
      <c r="AU2910" s="20" t="s">
        <v>95</v>
      </c>
    </row>
    <row r="2911" spans="2:65" s="160" customFormat="1">
      <c r="B2911" s="159"/>
      <c r="D2911" s="161" t="s">
        <v>184</v>
      </c>
      <c r="E2911" s="162" t="s">
        <v>1</v>
      </c>
      <c r="F2911" s="163" t="s">
        <v>1790</v>
      </c>
      <c r="H2911" s="162" t="s">
        <v>1</v>
      </c>
      <c r="L2911" s="159"/>
      <c r="M2911" s="164"/>
      <c r="T2911" s="165"/>
      <c r="AT2911" s="162" t="s">
        <v>184</v>
      </c>
      <c r="AU2911" s="162" t="s">
        <v>95</v>
      </c>
      <c r="AV2911" s="160" t="s">
        <v>93</v>
      </c>
      <c r="AW2911" s="160" t="s">
        <v>41</v>
      </c>
      <c r="AX2911" s="160" t="s">
        <v>85</v>
      </c>
      <c r="AY2911" s="162" t="s">
        <v>173</v>
      </c>
    </row>
    <row r="2912" spans="2:65" s="167" customFormat="1">
      <c r="B2912" s="166"/>
      <c r="D2912" s="161" t="s">
        <v>184</v>
      </c>
      <c r="E2912" s="168" t="s">
        <v>1</v>
      </c>
      <c r="F2912" s="169" t="s">
        <v>1813</v>
      </c>
      <c r="H2912" s="170">
        <v>2.3719999999999999</v>
      </c>
      <c r="L2912" s="166"/>
      <c r="M2912" s="171"/>
      <c r="T2912" s="172"/>
      <c r="AT2912" s="168" t="s">
        <v>184</v>
      </c>
      <c r="AU2912" s="168" t="s">
        <v>95</v>
      </c>
      <c r="AV2912" s="167" t="s">
        <v>95</v>
      </c>
      <c r="AW2912" s="167" t="s">
        <v>41</v>
      </c>
      <c r="AX2912" s="167" t="s">
        <v>85</v>
      </c>
      <c r="AY2912" s="168" t="s">
        <v>173</v>
      </c>
    </row>
    <row r="2913" spans="2:65" s="181" customFormat="1">
      <c r="B2913" s="180"/>
      <c r="D2913" s="161" t="s">
        <v>184</v>
      </c>
      <c r="E2913" s="182" t="s">
        <v>1</v>
      </c>
      <c r="F2913" s="183" t="s">
        <v>266</v>
      </c>
      <c r="H2913" s="184">
        <v>2.3719999999999999</v>
      </c>
      <c r="L2913" s="180"/>
      <c r="M2913" s="185"/>
      <c r="T2913" s="186"/>
      <c r="AT2913" s="182" t="s">
        <v>184</v>
      </c>
      <c r="AU2913" s="182" t="s">
        <v>95</v>
      </c>
      <c r="AV2913" s="181" t="s">
        <v>243</v>
      </c>
      <c r="AW2913" s="181" t="s">
        <v>41</v>
      </c>
      <c r="AX2913" s="181" t="s">
        <v>85</v>
      </c>
      <c r="AY2913" s="182" t="s">
        <v>173</v>
      </c>
    </row>
    <row r="2914" spans="2:65" s="160" customFormat="1">
      <c r="B2914" s="159"/>
      <c r="D2914" s="161" t="s">
        <v>184</v>
      </c>
      <c r="E2914" s="162" t="s">
        <v>1</v>
      </c>
      <c r="F2914" s="163" t="s">
        <v>1797</v>
      </c>
      <c r="H2914" s="162" t="s">
        <v>1</v>
      </c>
      <c r="L2914" s="159"/>
      <c r="M2914" s="164"/>
      <c r="T2914" s="165"/>
      <c r="AT2914" s="162" t="s">
        <v>184</v>
      </c>
      <c r="AU2914" s="162" t="s">
        <v>95</v>
      </c>
      <c r="AV2914" s="160" t="s">
        <v>93</v>
      </c>
      <c r="AW2914" s="160" t="s">
        <v>41</v>
      </c>
      <c r="AX2914" s="160" t="s">
        <v>85</v>
      </c>
      <c r="AY2914" s="162" t="s">
        <v>173</v>
      </c>
    </row>
    <row r="2915" spans="2:65" s="167" customFormat="1">
      <c r="B2915" s="166"/>
      <c r="D2915" s="161" t="s">
        <v>184</v>
      </c>
      <c r="E2915" s="168" t="s">
        <v>1</v>
      </c>
      <c r="F2915" s="169" t="s">
        <v>899</v>
      </c>
      <c r="H2915" s="170">
        <v>4.5999999999999996</v>
      </c>
      <c r="L2915" s="166"/>
      <c r="M2915" s="171"/>
      <c r="T2915" s="172"/>
      <c r="AT2915" s="168" t="s">
        <v>184</v>
      </c>
      <c r="AU2915" s="168" t="s">
        <v>95</v>
      </c>
      <c r="AV2915" s="167" t="s">
        <v>95</v>
      </c>
      <c r="AW2915" s="167" t="s">
        <v>41</v>
      </c>
      <c r="AX2915" s="167" t="s">
        <v>85</v>
      </c>
      <c r="AY2915" s="168" t="s">
        <v>173</v>
      </c>
    </row>
    <row r="2916" spans="2:65" s="181" customFormat="1">
      <c r="B2916" s="180"/>
      <c r="D2916" s="161" t="s">
        <v>184</v>
      </c>
      <c r="E2916" s="182" t="s">
        <v>1</v>
      </c>
      <c r="F2916" s="183" t="s">
        <v>266</v>
      </c>
      <c r="H2916" s="184">
        <v>4.5999999999999996</v>
      </c>
      <c r="L2916" s="180"/>
      <c r="M2916" s="185"/>
      <c r="T2916" s="186"/>
      <c r="AT2916" s="182" t="s">
        <v>184</v>
      </c>
      <c r="AU2916" s="182" t="s">
        <v>95</v>
      </c>
      <c r="AV2916" s="181" t="s">
        <v>243</v>
      </c>
      <c r="AW2916" s="181" t="s">
        <v>41</v>
      </c>
      <c r="AX2916" s="181" t="s">
        <v>85</v>
      </c>
      <c r="AY2916" s="182" t="s">
        <v>173</v>
      </c>
    </row>
    <row r="2917" spans="2:65" s="174" customFormat="1">
      <c r="B2917" s="173"/>
      <c r="D2917" s="161" t="s">
        <v>184</v>
      </c>
      <c r="E2917" s="175" t="s">
        <v>1</v>
      </c>
      <c r="F2917" s="176" t="s">
        <v>232</v>
      </c>
      <c r="H2917" s="177">
        <v>6.9720000000000004</v>
      </c>
      <c r="L2917" s="173"/>
      <c r="M2917" s="178"/>
      <c r="T2917" s="179"/>
      <c r="AT2917" s="175" t="s">
        <v>184</v>
      </c>
      <c r="AU2917" s="175" t="s">
        <v>95</v>
      </c>
      <c r="AV2917" s="174" t="s">
        <v>180</v>
      </c>
      <c r="AW2917" s="174" t="s">
        <v>41</v>
      </c>
      <c r="AX2917" s="174" t="s">
        <v>93</v>
      </c>
      <c r="AY2917" s="175" t="s">
        <v>173</v>
      </c>
    </row>
    <row r="2918" spans="2:65" s="35" customFormat="1" ht="37.9" customHeight="1">
      <c r="B2918" s="34"/>
      <c r="C2918" s="144" t="s">
        <v>1814</v>
      </c>
      <c r="D2918" s="144" t="s">
        <v>175</v>
      </c>
      <c r="E2918" s="145" t="s">
        <v>1815</v>
      </c>
      <c r="F2918" s="146" t="s">
        <v>1816</v>
      </c>
      <c r="G2918" s="147" t="s">
        <v>270</v>
      </c>
      <c r="H2918" s="148">
        <v>22.571999999999999</v>
      </c>
      <c r="I2918" s="3"/>
      <c r="J2918" s="149">
        <f>ROUND(I2918*H2918,2)</f>
        <v>0</v>
      </c>
      <c r="K2918" s="146" t="s">
        <v>179</v>
      </c>
      <c r="L2918" s="34"/>
      <c r="M2918" s="150" t="s">
        <v>1</v>
      </c>
      <c r="N2918" s="151" t="s">
        <v>50</v>
      </c>
      <c r="P2918" s="152">
        <f>O2918*H2918</f>
        <v>0</v>
      </c>
      <c r="Q2918" s="152">
        <v>0</v>
      </c>
      <c r="R2918" s="152">
        <f>Q2918*H2918</f>
        <v>0</v>
      </c>
      <c r="S2918" s="152">
        <v>8.7999999999999995E-2</v>
      </c>
      <c r="T2918" s="153">
        <f>S2918*H2918</f>
        <v>1.9863359999999999</v>
      </c>
      <c r="AR2918" s="154" t="s">
        <v>180</v>
      </c>
      <c r="AT2918" s="154" t="s">
        <v>175</v>
      </c>
      <c r="AU2918" s="154" t="s">
        <v>95</v>
      </c>
      <c r="AY2918" s="20" t="s">
        <v>173</v>
      </c>
      <c r="BE2918" s="155">
        <f>IF(N2918="základní",J2918,0)</f>
        <v>0</v>
      </c>
      <c r="BF2918" s="155">
        <f>IF(N2918="snížená",J2918,0)</f>
        <v>0</v>
      </c>
      <c r="BG2918" s="155">
        <f>IF(N2918="zákl. přenesená",J2918,0)</f>
        <v>0</v>
      </c>
      <c r="BH2918" s="155">
        <f>IF(N2918="sníž. přenesená",J2918,0)</f>
        <v>0</v>
      </c>
      <c r="BI2918" s="155">
        <f>IF(N2918="nulová",J2918,0)</f>
        <v>0</v>
      </c>
      <c r="BJ2918" s="20" t="s">
        <v>93</v>
      </c>
      <c r="BK2918" s="155">
        <f>ROUND(I2918*H2918,2)</f>
        <v>0</v>
      </c>
      <c r="BL2918" s="20" t="s">
        <v>180</v>
      </c>
      <c r="BM2918" s="154" t="s">
        <v>1817</v>
      </c>
    </row>
    <row r="2919" spans="2:65" s="35" customFormat="1">
      <c r="B2919" s="34"/>
      <c r="D2919" s="156" t="s">
        <v>182</v>
      </c>
      <c r="F2919" s="157" t="s">
        <v>1818</v>
      </c>
      <c r="L2919" s="34"/>
      <c r="M2919" s="158"/>
      <c r="T2919" s="62"/>
      <c r="AT2919" s="20" t="s">
        <v>182</v>
      </c>
      <c r="AU2919" s="20" t="s">
        <v>95</v>
      </c>
    </row>
    <row r="2920" spans="2:65" s="160" customFormat="1">
      <c r="B2920" s="159"/>
      <c r="D2920" s="161" t="s">
        <v>184</v>
      </c>
      <c r="E2920" s="162" t="s">
        <v>1</v>
      </c>
      <c r="F2920" s="163" t="s">
        <v>1819</v>
      </c>
      <c r="H2920" s="162" t="s">
        <v>1</v>
      </c>
      <c r="L2920" s="159"/>
      <c r="M2920" s="164"/>
      <c r="T2920" s="165"/>
      <c r="AT2920" s="162" t="s">
        <v>184</v>
      </c>
      <c r="AU2920" s="162" t="s">
        <v>95</v>
      </c>
      <c r="AV2920" s="160" t="s">
        <v>93</v>
      </c>
      <c r="AW2920" s="160" t="s">
        <v>41</v>
      </c>
      <c r="AX2920" s="160" t="s">
        <v>85</v>
      </c>
      <c r="AY2920" s="162" t="s">
        <v>173</v>
      </c>
    </row>
    <row r="2921" spans="2:65" s="160" customFormat="1">
      <c r="B2921" s="159"/>
      <c r="D2921" s="161" t="s">
        <v>184</v>
      </c>
      <c r="E2921" s="162" t="s">
        <v>1</v>
      </c>
      <c r="F2921" s="163" t="s">
        <v>426</v>
      </c>
      <c r="H2921" s="162" t="s">
        <v>1</v>
      </c>
      <c r="L2921" s="159"/>
      <c r="M2921" s="164"/>
      <c r="T2921" s="165"/>
      <c r="AT2921" s="162" t="s">
        <v>184</v>
      </c>
      <c r="AU2921" s="162" t="s">
        <v>95</v>
      </c>
      <c r="AV2921" s="160" t="s">
        <v>93</v>
      </c>
      <c r="AW2921" s="160" t="s">
        <v>41</v>
      </c>
      <c r="AX2921" s="160" t="s">
        <v>85</v>
      </c>
      <c r="AY2921" s="162" t="s">
        <v>173</v>
      </c>
    </row>
    <row r="2922" spans="2:65" s="167" customFormat="1">
      <c r="B2922" s="166"/>
      <c r="D2922" s="161" t="s">
        <v>184</v>
      </c>
      <c r="E2922" s="168" t="s">
        <v>1</v>
      </c>
      <c r="F2922" s="169" t="s">
        <v>1820</v>
      </c>
      <c r="H2922" s="170">
        <v>1.1879999999999999</v>
      </c>
      <c r="L2922" s="166"/>
      <c r="M2922" s="171"/>
      <c r="T2922" s="172"/>
      <c r="AT2922" s="168" t="s">
        <v>184</v>
      </c>
      <c r="AU2922" s="168" t="s">
        <v>95</v>
      </c>
      <c r="AV2922" s="167" t="s">
        <v>95</v>
      </c>
      <c r="AW2922" s="167" t="s">
        <v>41</v>
      </c>
      <c r="AX2922" s="167" t="s">
        <v>85</v>
      </c>
      <c r="AY2922" s="168" t="s">
        <v>173</v>
      </c>
    </row>
    <row r="2923" spans="2:65" s="160" customFormat="1">
      <c r="B2923" s="159"/>
      <c r="D2923" s="161" t="s">
        <v>184</v>
      </c>
      <c r="E2923" s="162" t="s">
        <v>1</v>
      </c>
      <c r="F2923" s="163" t="s">
        <v>1821</v>
      </c>
      <c r="H2923" s="162" t="s">
        <v>1</v>
      </c>
      <c r="L2923" s="159"/>
      <c r="M2923" s="164"/>
      <c r="T2923" s="165"/>
      <c r="AT2923" s="162" t="s">
        <v>184</v>
      </c>
      <c r="AU2923" s="162" t="s">
        <v>95</v>
      </c>
      <c r="AV2923" s="160" t="s">
        <v>93</v>
      </c>
      <c r="AW2923" s="160" t="s">
        <v>41</v>
      </c>
      <c r="AX2923" s="160" t="s">
        <v>85</v>
      </c>
      <c r="AY2923" s="162" t="s">
        <v>173</v>
      </c>
    </row>
    <row r="2924" spans="2:65" s="167" customFormat="1">
      <c r="B2924" s="166"/>
      <c r="D2924" s="161" t="s">
        <v>184</v>
      </c>
      <c r="E2924" s="168" t="s">
        <v>1</v>
      </c>
      <c r="F2924" s="169" t="s">
        <v>1820</v>
      </c>
      <c r="H2924" s="170">
        <v>1.1879999999999999</v>
      </c>
      <c r="L2924" s="166"/>
      <c r="M2924" s="171"/>
      <c r="T2924" s="172"/>
      <c r="AT2924" s="168" t="s">
        <v>184</v>
      </c>
      <c r="AU2924" s="168" t="s">
        <v>95</v>
      </c>
      <c r="AV2924" s="167" t="s">
        <v>95</v>
      </c>
      <c r="AW2924" s="167" t="s">
        <v>41</v>
      </c>
      <c r="AX2924" s="167" t="s">
        <v>85</v>
      </c>
      <c r="AY2924" s="168" t="s">
        <v>173</v>
      </c>
    </row>
    <row r="2925" spans="2:65" s="181" customFormat="1">
      <c r="B2925" s="180"/>
      <c r="D2925" s="161" t="s">
        <v>184</v>
      </c>
      <c r="E2925" s="182" t="s">
        <v>1</v>
      </c>
      <c r="F2925" s="183" t="s">
        <v>266</v>
      </c>
      <c r="H2925" s="184">
        <v>2.3759999999999999</v>
      </c>
      <c r="L2925" s="180"/>
      <c r="M2925" s="185"/>
      <c r="T2925" s="186"/>
      <c r="AT2925" s="182" t="s">
        <v>184</v>
      </c>
      <c r="AU2925" s="182" t="s">
        <v>95</v>
      </c>
      <c r="AV2925" s="181" t="s">
        <v>243</v>
      </c>
      <c r="AW2925" s="181" t="s">
        <v>41</v>
      </c>
      <c r="AX2925" s="181" t="s">
        <v>85</v>
      </c>
      <c r="AY2925" s="182" t="s">
        <v>173</v>
      </c>
    </row>
    <row r="2926" spans="2:65" s="160" customFormat="1">
      <c r="B2926" s="159"/>
      <c r="D2926" s="161" t="s">
        <v>184</v>
      </c>
      <c r="E2926" s="162" t="s">
        <v>1</v>
      </c>
      <c r="F2926" s="163" t="s">
        <v>1822</v>
      </c>
      <c r="H2926" s="162" t="s">
        <v>1</v>
      </c>
      <c r="L2926" s="159"/>
      <c r="M2926" s="164"/>
      <c r="T2926" s="165"/>
      <c r="AT2926" s="162" t="s">
        <v>184</v>
      </c>
      <c r="AU2926" s="162" t="s">
        <v>95</v>
      </c>
      <c r="AV2926" s="160" t="s">
        <v>93</v>
      </c>
      <c r="AW2926" s="160" t="s">
        <v>41</v>
      </c>
      <c r="AX2926" s="160" t="s">
        <v>85</v>
      </c>
      <c r="AY2926" s="162" t="s">
        <v>173</v>
      </c>
    </row>
    <row r="2927" spans="2:65" s="160" customFormat="1">
      <c r="B2927" s="159"/>
      <c r="D2927" s="161" t="s">
        <v>184</v>
      </c>
      <c r="E2927" s="162" t="s">
        <v>1</v>
      </c>
      <c r="F2927" s="163" t="s">
        <v>1823</v>
      </c>
      <c r="H2927" s="162" t="s">
        <v>1</v>
      </c>
      <c r="L2927" s="159"/>
      <c r="M2927" s="164"/>
      <c r="T2927" s="165"/>
      <c r="AT2927" s="162" t="s">
        <v>184</v>
      </c>
      <c r="AU2927" s="162" t="s">
        <v>95</v>
      </c>
      <c r="AV2927" s="160" t="s">
        <v>93</v>
      </c>
      <c r="AW2927" s="160" t="s">
        <v>41</v>
      </c>
      <c r="AX2927" s="160" t="s">
        <v>85</v>
      </c>
      <c r="AY2927" s="162" t="s">
        <v>173</v>
      </c>
    </row>
    <row r="2928" spans="2:65" s="167" customFormat="1">
      <c r="B2928" s="166"/>
      <c r="D2928" s="161" t="s">
        <v>184</v>
      </c>
      <c r="E2928" s="168" t="s">
        <v>1</v>
      </c>
      <c r="F2928" s="169" t="s">
        <v>1824</v>
      </c>
      <c r="H2928" s="170">
        <v>1.3859999999999999</v>
      </c>
      <c r="L2928" s="166"/>
      <c r="M2928" s="171"/>
      <c r="T2928" s="172"/>
      <c r="AT2928" s="168" t="s">
        <v>184</v>
      </c>
      <c r="AU2928" s="168" t="s">
        <v>95</v>
      </c>
      <c r="AV2928" s="167" t="s">
        <v>95</v>
      </c>
      <c r="AW2928" s="167" t="s">
        <v>41</v>
      </c>
      <c r="AX2928" s="167" t="s">
        <v>85</v>
      </c>
      <c r="AY2928" s="168" t="s">
        <v>173</v>
      </c>
    </row>
    <row r="2929" spans="2:51" s="160" customFormat="1">
      <c r="B2929" s="159"/>
      <c r="D2929" s="161" t="s">
        <v>184</v>
      </c>
      <c r="E2929" s="162" t="s">
        <v>1</v>
      </c>
      <c r="F2929" s="163" t="s">
        <v>761</v>
      </c>
      <c r="H2929" s="162" t="s">
        <v>1</v>
      </c>
      <c r="L2929" s="159"/>
      <c r="M2929" s="164"/>
      <c r="T2929" s="165"/>
      <c r="AT2929" s="162" t="s">
        <v>184</v>
      </c>
      <c r="AU2929" s="162" t="s">
        <v>95</v>
      </c>
      <c r="AV2929" s="160" t="s">
        <v>93</v>
      </c>
      <c r="AW2929" s="160" t="s">
        <v>41</v>
      </c>
      <c r="AX2929" s="160" t="s">
        <v>85</v>
      </c>
      <c r="AY2929" s="162" t="s">
        <v>173</v>
      </c>
    </row>
    <row r="2930" spans="2:51" s="167" customFormat="1">
      <c r="B2930" s="166"/>
      <c r="D2930" s="161" t="s">
        <v>184</v>
      </c>
      <c r="E2930" s="168" t="s">
        <v>1</v>
      </c>
      <c r="F2930" s="169" t="s">
        <v>1824</v>
      </c>
      <c r="H2930" s="170">
        <v>1.3859999999999999</v>
      </c>
      <c r="L2930" s="166"/>
      <c r="M2930" s="171"/>
      <c r="T2930" s="172"/>
      <c r="AT2930" s="168" t="s">
        <v>184</v>
      </c>
      <c r="AU2930" s="168" t="s">
        <v>95</v>
      </c>
      <c r="AV2930" s="167" t="s">
        <v>95</v>
      </c>
      <c r="AW2930" s="167" t="s">
        <v>41</v>
      </c>
      <c r="AX2930" s="167" t="s">
        <v>85</v>
      </c>
      <c r="AY2930" s="168" t="s">
        <v>173</v>
      </c>
    </row>
    <row r="2931" spans="2:51" s="160" customFormat="1">
      <c r="B2931" s="159"/>
      <c r="D2931" s="161" t="s">
        <v>184</v>
      </c>
      <c r="E2931" s="162" t="s">
        <v>1</v>
      </c>
      <c r="F2931" s="163" t="s">
        <v>791</v>
      </c>
      <c r="H2931" s="162" t="s">
        <v>1</v>
      </c>
      <c r="L2931" s="159"/>
      <c r="M2931" s="164"/>
      <c r="T2931" s="165"/>
      <c r="AT2931" s="162" t="s">
        <v>184</v>
      </c>
      <c r="AU2931" s="162" t="s">
        <v>95</v>
      </c>
      <c r="AV2931" s="160" t="s">
        <v>93</v>
      </c>
      <c r="AW2931" s="160" t="s">
        <v>41</v>
      </c>
      <c r="AX2931" s="160" t="s">
        <v>85</v>
      </c>
      <c r="AY2931" s="162" t="s">
        <v>173</v>
      </c>
    </row>
    <row r="2932" spans="2:51" s="167" customFormat="1">
      <c r="B2932" s="166"/>
      <c r="D2932" s="161" t="s">
        <v>184</v>
      </c>
      <c r="E2932" s="168" t="s">
        <v>1</v>
      </c>
      <c r="F2932" s="169" t="s">
        <v>1824</v>
      </c>
      <c r="H2932" s="170">
        <v>1.3859999999999999</v>
      </c>
      <c r="L2932" s="166"/>
      <c r="M2932" s="171"/>
      <c r="T2932" s="172"/>
      <c r="AT2932" s="168" t="s">
        <v>184</v>
      </c>
      <c r="AU2932" s="168" t="s">
        <v>95</v>
      </c>
      <c r="AV2932" s="167" t="s">
        <v>95</v>
      </c>
      <c r="AW2932" s="167" t="s">
        <v>41</v>
      </c>
      <c r="AX2932" s="167" t="s">
        <v>85</v>
      </c>
      <c r="AY2932" s="168" t="s">
        <v>173</v>
      </c>
    </row>
    <row r="2933" spans="2:51" s="181" customFormat="1">
      <c r="B2933" s="180"/>
      <c r="D2933" s="161" t="s">
        <v>184</v>
      </c>
      <c r="E2933" s="182" t="s">
        <v>1</v>
      </c>
      <c r="F2933" s="183" t="s">
        <v>266</v>
      </c>
      <c r="H2933" s="184">
        <v>4.1580000000000004</v>
      </c>
      <c r="L2933" s="180"/>
      <c r="M2933" s="185"/>
      <c r="T2933" s="186"/>
      <c r="AT2933" s="182" t="s">
        <v>184</v>
      </c>
      <c r="AU2933" s="182" t="s">
        <v>95</v>
      </c>
      <c r="AV2933" s="181" t="s">
        <v>243</v>
      </c>
      <c r="AW2933" s="181" t="s">
        <v>41</v>
      </c>
      <c r="AX2933" s="181" t="s">
        <v>85</v>
      </c>
      <c r="AY2933" s="182" t="s">
        <v>173</v>
      </c>
    </row>
    <row r="2934" spans="2:51" s="160" customFormat="1">
      <c r="B2934" s="159"/>
      <c r="D2934" s="161" t="s">
        <v>184</v>
      </c>
      <c r="E2934" s="162" t="s">
        <v>1</v>
      </c>
      <c r="F2934" s="163" t="s">
        <v>1825</v>
      </c>
      <c r="H2934" s="162" t="s">
        <v>1</v>
      </c>
      <c r="L2934" s="159"/>
      <c r="M2934" s="164"/>
      <c r="T2934" s="165"/>
      <c r="AT2934" s="162" t="s">
        <v>184</v>
      </c>
      <c r="AU2934" s="162" t="s">
        <v>95</v>
      </c>
      <c r="AV2934" s="160" t="s">
        <v>93</v>
      </c>
      <c r="AW2934" s="160" t="s">
        <v>41</v>
      </c>
      <c r="AX2934" s="160" t="s">
        <v>85</v>
      </c>
      <c r="AY2934" s="162" t="s">
        <v>173</v>
      </c>
    </row>
    <row r="2935" spans="2:51" s="160" customFormat="1">
      <c r="B2935" s="159"/>
      <c r="D2935" s="161" t="s">
        <v>184</v>
      </c>
      <c r="E2935" s="162" t="s">
        <v>1</v>
      </c>
      <c r="F2935" s="163" t="s">
        <v>1826</v>
      </c>
      <c r="H2935" s="162" t="s">
        <v>1</v>
      </c>
      <c r="L2935" s="159"/>
      <c r="M2935" s="164"/>
      <c r="T2935" s="165"/>
      <c r="AT2935" s="162" t="s">
        <v>184</v>
      </c>
      <c r="AU2935" s="162" t="s">
        <v>95</v>
      </c>
      <c r="AV2935" s="160" t="s">
        <v>93</v>
      </c>
      <c r="AW2935" s="160" t="s">
        <v>41</v>
      </c>
      <c r="AX2935" s="160" t="s">
        <v>85</v>
      </c>
      <c r="AY2935" s="162" t="s">
        <v>173</v>
      </c>
    </row>
    <row r="2936" spans="2:51" s="167" customFormat="1">
      <c r="B2936" s="166"/>
      <c r="D2936" s="161" t="s">
        <v>184</v>
      </c>
      <c r="E2936" s="168" t="s">
        <v>1</v>
      </c>
      <c r="F2936" s="169" t="s">
        <v>1827</v>
      </c>
      <c r="H2936" s="170">
        <v>1.5840000000000001</v>
      </c>
      <c r="L2936" s="166"/>
      <c r="M2936" s="171"/>
      <c r="T2936" s="172"/>
      <c r="AT2936" s="168" t="s">
        <v>184</v>
      </c>
      <c r="AU2936" s="168" t="s">
        <v>95</v>
      </c>
      <c r="AV2936" s="167" t="s">
        <v>95</v>
      </c>
      <c r="AW2936" s="167" t="s">
        <v>41</v>
      </c>
      <c r="AX2936" s="167" t="s">
        <v>85</v>
      </c>
      <c r="AY2936" s="168" t="s">
        <v>173</v>
      </c>
    </row>
    <row r="2937" spans="2:51" s="160" customFormat="1">
      <c r="B2937" s="159"/>
      <c r="D2937" s="161" t="s">
        <v>184</v>
      </c>
      <c r="E2937" s="162" t="s">
        <v>1</v>
      </c>
      <c r="F2937" s="163" t="s">
        <v>1823</v>
      </c>
      <c r="H2937" s="162" t="s">
        <v>1</v>
      </c>
      <c r="L2937" s="159"/>
      <c r="M2937" s="164"/>
      <c r="T2937" s="165"/>
      <c r="AT2937" s="162" t="s">
        <v>184</v>
      </c>
      <c r="AU2937" s="162" t="s">
        <v>95</v>
      </c>
      <c r="AV2937" s="160" t="s">
        <v>93</v>
      </c>
      <c r="AW2937" s="160" t="s">
        <v>41</v>
      </c>
      <c r="AX2937" s="160" t="s">
        <v>85</v>
      </c>
      <c r="AY2937" s="162" t="s">
        <v>173</v>
      </c>
    </row>
    <row r="2938" spans="2:51" s="167" customFormat="1">
      <c r="B2938" s="166"/>
      <c r="D2938" s="161" t="s">
        <v>184</v>
      </c>
      <c r="E2938" s="168" t="s">
        <v>1</v>
      </c>
      <c r="F2938" s="169" t="s">
        <v>1827</v>
      </c>
      <c r="H2938" s="170">
        <v>1.5840000000000001</v>
      </c>
      <c r="L2938" s="166"/>
      <c r="M2938" s="171"/>
      <c r="T2938" s="172"/>
      <c r="AT2938" s="168" t="s">
        <v>184</v>
      </c>
      <c r="AU2938" s="168" t="s">
        <v>95</v>
      </c>
      <c r="AV2938" s="167" t="s">
        <v>95</v>
      </c>
      <c r="AW2938" s="167" t="s">
        <v>41</v>
      </c>
      <c r="AX2938" s="167" t="s">
        <v>85</v>
      </c>
      <c r="AY2938" s="168" t="s">
        <v>173</v>
      </c>
    </row>
    <row r="2939" spans="2:51" s="160" customFormat="1">
      <c r="B2939" s="159"/>
      <c r="D2939" s="161" t="s">
        <v>184</v>
      </c>
      <c r="E2939" s="162" t="s">
        <v>1</v>
      </c>
      <c r="F2939" s="163" t="s">
        <v>1828</v>
      </c>
      <c r="H2939" s="162" t="s">
        <v>1</v>
      </c>
      <c r="L2939" s="159"/>
      <c r="M2939" s="164"/>
      <c r="T2939" s="165"/>
      <c r="AT2939" s="162" t="s">
        <v>184</v>
      </c>
      <c r="AU2939" s="162" t="s">
        <v>95</v>
      </c>
      <c r="AV2939" s="160" t="s">
        <v>93</v>
      </c>
      <c r="AW2939" s="160" t="s">
        <v>41</v>
      </c>
      <c r="AX2939" s="160" t="s">
        <v>85</v>
      </c>
      <c r="AY2939" s="162" t="s">
        <v>173</v>
      </c>
    </row>
    <row r="2940" spans="2:51" s="167" customFormat="1">
      <c r="B2940" s="166"/>
      <c r="D2940" s="161" t="s">
        <v>184</v>
      </c>
      <c r="E2940" s="168" t="s">
        <v>1</v>
      </c>
      <c r="F2940" s="169" t="s">
        <v>1829</v>
      </c>
      <c r="H2940" s="170">
        <v>3.1680000000000001</v>
      </c>
      <c r="L2940" s="166"/>
      <c r="M2940" s="171"/>
      <c r="T2940" s="172"/>
      <c r="AT2940" s="168" t="s">
        <v>184</v>
      </c>
      <c r="AU2940" s="168" t="s">
        <v>95</v>
      </c>
      <c r="AV2940" s="167" t="s">
        <v>95</v>
      </c>
      <c r="AW2940" s="167" t="s">
        <v>41</v>
      </c>
      <c r="AX2940" s="167" t="s">
        <v>85</v>
      </c>
      <c r="AY2940" s="168" t="s">
        <v>173</v>
      </c>
    </row>
    <row r="2941" spans="2:51" s="160" customFormat="1">
      <c r="B2941" s="159"/>
      <c r="D2941" s="161" t="s">
        <v>184</v>
      </c>
      <c r="E2941" s="162" t="s">
        <v>1</v>
      </c>
      <c r="F2941" s="163" t="s">
        <v>1830</v>
      </c>
      <c r="H2941" s="162" t="s">
        <v>1</v>
      </c>
      <c r="L2941" s="159"/>
      <c r="M2941" s="164"/>
      <c r="T2941" s="165"/>
      <c r="AT2941" s="162" t="s">
        <v>184</v>
      </c>
      <c r="AU2941" s="162" t="s">
        <v>95</v>
      </c>
      <c r="AV2941" s="160" t="s">
        <v>93</v>
      </c>
      <c r="AW2941" s="160" t="s">
        <v>41</v>
      </c>
      <c r="AX2941" s="160" t="s">
        <v>85</v>
      </c>
      <c r="AY2941" s="162" t="s">
        <v>173</v>
      </c>
    </row>
    <row r="2942" spans="2:51" s="167" customFormat="1">
      <c r="B2942" s="166"/>
      <c r="D2942" s="161" t="s">
        <v>184</v>
      </c>
      <c r="E2942" s="168" t="s">
        <v>1</v>
      </c>
      <c r="F2942" s="169" t="s">
        <v>1827</v>
      </c>
      <c r="H2942" s="170">
        <v>1.5840000000000001</v>
      </c>
      <c r="L2942" s="166"/>
      <c r="M2942" s="171"/>
      <c r="T2942" s="172"/>
      <c r="AT2942" s="168" t="s">
        <v>184</v>
      </c>
      <c r="AU2942" s="168" t="s">
        <v>95</v>
      </c>
      <c r="AV2942" s="167" t="s">
        <v>95</v>
      </c>
      <c r="AW2942" s="167" t="s">
        <v>41</v>
      </c>
      <c r="AX2942" s="167" t="s">
        <v>85</v>
      </c>
      <c r="AY2942" s="168" t="s">
        <v>173</v>
      </c>
    </row>
    <row r="2943" spans="2:51" s="160" customFormat="1">
      <c r="B2943" s="159"/>
      <c r="D2943" s="161" t="s">
        <v>184</v>
      </c>
      <c r="E2943" s="162" t="s">
        <v>1</v>
      </c>
      <c r="F2943" s="163" t="s">
        <v>778</v>
      </c>
      <c r="H2943" s="162" t="s">
        <v>1</v>
      </c>
      <c r="L2943" s="159"/>
      <c r="M2943" s="164"/>
      <c r="T2943" s="165"/>
      <c r="AT2943" s="162" t="s">
        <v>184</v>
      </c>
      <c r="AU2943" s="162" t="s">
        <v>95</v>
      </c>
      <c r="AV2943" s="160" t="s">
        <v>93</v>
      </c>
      <c r="AW2943" s="160" t="s">
        <v>41</v>
      </c>
      <c r="AX2943" s="160" t="s">
        <v>85</v>
      </c>
      <c r="AY2943" s="162" t="s">
        <v>173</v>
      </c>
    </row>
    <row r="2944" spans="2:51" s="167" customFormat="1">
      <c r="B2944" s="166"/>
      <c r="D2944" s="161" t="s">
        <v>184</v>
      </c>
      <c r="E2944" s="168" t="s">
        <v>1</v>
      </c>
      <c r="F2944" s="169" t="s">
        <v>1827</v>
      </c>
      <c r="H2944" s="170">
        <v>1.5840000000000001</v>
      </c>
      <c r="L2944" s="166"/>
      <c r="M2944" s="171"/>
      <c r="T2944" s="172"/>
      <c r="AT2944" s="168" t="s">
        <v>184</v>
      </c>
      <c r="AU2944" s="168" t="s">
        <v>95</v>
      </c>
      <c r="AV2944" s="167" t="s">
        <v>95</v>
      </c>
      <c r="AW2944" s="167" t="s">
        <v>41</v>
      </c>
      <c r="AX2944" s="167" t="s">
        <v>85</v>
      </c>
      <c r="AY2944" s="168" t="s">
        <v>173</v>
      </c>
    </row>
    <row r="2945" spans="2:65" s="160" customFormat="1">
      <c r="B2945" s="159"/>
      <c r="D2945" s="161" t="s">
        <v>184</v>
      </c>
      <c r="E2945" s="162" t="s">
        <v>1</v>
      </c>
      <c r="F2945" s="163" t="s">
        <v>791</v>
      </c>
      <c r="H2945" s="162" t="s">
        <v>1</v>
      </c>
      <c r="L2945" s="159"/>
      <c r="M2945" s="164"/>
      <c r="T2945" s="165"/>
      <c r="AT2945" s="162" t="s">
        <v>184</v>
      </c>
      <c r="AU2945" s="162" t="s">
        <v>95</v>
      </c>
      <c r="AV2945" s="160" t="s">
        <v>93</v>
      </c>
      <c r="AW2945" s="160" t="s">
        <v>41</v>
      </c>
      <c r="AX2945" s="160" t="s">
        <v>85</v>
      </c>
      <c r="AY2945" s="162" t="s">
        <v>173</v>
      </c>
    </row>
    <row r="2946" spans="2:65" s="167" customFormat="1">
      <c r="B2946" s="166"/>
      <c r="D2946" s="161" t="s">
        <v>184</v>
      </c>
      <c r="E2946" s="168" t="s">
        <v>1</v>
      </c>
      <c r="F2946" s="169" t="s">
        <v>1827</v>
      </c>
      <c r="H2946" s="170">
        <v>1.5840000000000001</v>
      </c>
      <c r="L2946" s="166"/>
      <c r="M2946" s="171"/>
      <c r="T2946" s="172"/>
      <c r="AT2946" s="168" t="s">
        <v>184</v>
      </c>
      <c r="AU2946" s="168" t="s">
        <v>95</v>
      </c>
      <c r="AV2946" s="167" t="s">
        <v>95</v>
      </c>
      <c r="AW2946" s="167" t="s">
        <v>41</v>
      </c>
      <c r="AX2946" s="167" t="s">
        <v>85</v>
      </c>
      <c r="AY2946" s="168" t="s">
        <v>173</v>
      </c>
    </row>
    <row r="2947" spans="2:65" s="160" customFormat="1">
      <c r="B2947" s="159"/>
      <c r="D2947" s="161" t="s">
        <v>184</v>
      </c>
      <c r="E2947" s="162" t="s">
        <v>1</v>
      </c>
      <c r="F2947" s="163" t="s">
        <v>795</v>
      </c>
      <c r="H2947" s="162" t="s">
        <v>1</v>
      </c>
      <c r="L2947" s="159"/>
      <c r="M2947" s="164"/>
      <c r="T2947" s="165"/>
      <c r="AT2947" s="162" t="s">
        <v>184</v>
      </c>
      <c r="AU2947" s="162" t="s">
        <v>95</v>
      </c>
      <c r="AV2947" s="160" t="s">
        <v>93</v>
      </c>
      <c r="AW2947" s="160" t="s">
        <v>41</v>
      </c>
      <c r="AX2947" s="160" t="s">
        <v>85</v>
      </c>
      <c r="AY2947" s="162" t="s">
        <v>173</v>
      </c>
    </row>
    <row r="2948" spans="2:65" s="167" customFormat="1">
      <c r="B2948" s="166"/>
      <c r="D2948" s="161" t="s">
        <v>184</v>
      </c>
      <c r="E2948" s="168" t="s">
        <v>1</v>
      </c>
      <c r="F2948" s="169" t="s">
        <v>1827</v>
      </c>
      <c r="H2948" s="170">
        <v>1.5840000000000001</v>
      </c>
      <c r="L2948" s="166"/>
      <c r="M2948" s="171"/>
      <c r="T2948" s="172"/>
      <c r="AT2948" s="168" t="s">
        <v>184</v>
      </c>
      <c r="AU2948" s="168" t="s">
        <v>95</v>
      </c>
      <c r="AV2948" s="167" t="s">
        <v>95</v>
      </c>
      <c r="AW2948" s="167" t="s">
        <v>41</v>
      </c>
      <c r="AX2948" s="167" t="s">
        <v>85</v>
      </c>
      <c r="AY2948" s="168" t="s">
        <v>173</v>
      </c>
    </row>
    <row r="2949" spans="2:65" s="160" customFormat="1">
      <c r="B2949" s="159"/>
      <c r="D2949" s="161" t="s">
        <v>184</v>
      </c>
      <c r="E2949" s="162" t="s">
        <v>1</v>
      </c>
      <c r="F2949" s="163" t="s">
        <v>1831</v>
      </c>
      <c r="H2949" s="162" t="s">
        <v>1</v>
      </c>
      <c r="L2949" s="159"/>
      <c r="M2949" s="164"/>
      <c r="T2949" s="165"/>
      <c r="AT2949" s="162" t="s">
        <v>184</v>
      </c>
      <c r="AU2949" s="162" t="s">
        <v>95</v>
      </c>
      <c r="AV2949" s="160" t="s">
        <v>93</v>
      </c>
      <c r="AW2949" s="160" t="s">
        <v>41</v>
      </c>
      <c r="AX2949" s="160" t="s">
        <v>85</v>
      </c>
      <c r="AY2949" s="162" t="s">
        <v>173</v>
      </c>
    </row>
    <row r="2950" spans="2:65" s="167" customFormat="1">
      <c r="B2950" s="166"/>
      <c r="D2950" s="161" t="s">
        <v>184</v>
      </c>
      <c r="E2950" s="168" t="s">
        <v>1</v>
      </c>
      <c r="F2950" s="169" t="s">
        <v>1827</v>
      </c>
      <c r="H2950" s="170">
        <v>1.5840000000000001</v>
      </c>
      <c r="L2950" s="166"/>
      <c r="M2950" s="171"/>
      <c r="T2950" s="172"/>
      <c r="AT2950" s="168" t="s">
        <v>184</v>
      </c>
      <c r="AU2950" s="168" t="s">
        <v>95</v>
      </c>
      <c r="AV2950" s="167" t="s">
        <v>95</v>
      </c>
      <c r="AW2950" s="167" t="s">
        <v>41</v>
      </c>
      <c r="AX2950" s="167" t="s">
        <v>85</v>
      </c>
      <c r="AY2950" s="168" t="s">
        <v>173</v>
      </c>
    </row>
    <row r="2951" spans="2:65" s="181" customFormat="1">
      <c r="B2951" s="180"/>
      <c r="D2951" s="161" t="s">
        <v>184</v>
      </c>
      <c r="E2951" s="182" t="s">
        <v>1</v>
      </c>
      <c r="F2951" s="183" t="s">
        <v>266</v>
      </c>
      <c r="H2951" s="184">
        <v>14.256</v>
      </c>
      <c r="L2951" s="180"/>
      <c r="M2951" s="185"/>
      <c r="T2951" s="186"/>
      <c r="AT2951" s="182" t="s">
        <v>184</v>
      </c>
      <c r="AU2951" s="182" t="s">
        <v>95</v>
      </c>
      <c r="AV2951" s="181" t="s">
        <v>243</v>
      </c>
      <c r="AW2951" s="181" t="s">
        <v>41</v>
      </c>
      <c r="AX2951" s="181" t="s">
        <v>85</v>
      </c>
      <c r="AY2951" s="182" t="s">
        <v>173</v>
      </c>
    </row>
    <row r="2952" spans="2:65" s="160" customFormat="1">
      <c r="B2952" s="159"/>
      <c r="D2952" s="161" t="s">
        <v>184</v>
      </c>
      <c r="E2952" s="162" t="s">
        <v>1</v>
      </c>
      <c r="F2952" s="163" t="s">
        <v>1832</v>
      </c>
      <c r="H2952" s="162" t="s">
        <v>1</v>
      </c>
      <c r="L2952" s="159"/>
      <c r="M2952" s="164"/>
      <c r="T2952" s="165"/>
      <c r="AT2952" s="162" t="s">
        <v>184</v>
      </c>
      <c r="AU2952" s="162" t="s">
        <v>95</v>
      </c>
      <c r="AV2952" s="160" t="s">
        <v>93</v>
      </c>
      <c r="AW2952" s="160" t="s">
        <v>41</v>
      </c>
      <c r="AX2952" s="160" t="s">
        <v>85</v>
      </c>
      <c r="AY2952" s="162" t="s">
        <v>173</v>
      </c>
    </row>
    <row r="2953" spans="2:65" s="160" customFormat="1">
      <c r="B2953" s="159"/>
      <c r="D2953" s="161" t="s">
        <v>184</v>
      </c>
      <c r="E2953" s="162" t="s">
        <v>1</v>
      </c>
      <c r="F2953" s="163" t="s">
        <v>1828</v>
      </c>
      <c r="H2953" s="162" t="s">
        <v>1</v>
      </c>
      <c r="L2953" s="159"/>
      <c r="M2953" s="164"/>
      <c r="T2953" s="165"/>
      <c r="AT2953" s="162" t="s">
        <v>184</v>
      </c>
      <c r="AU2953" s="162" t="s">
        <v>95</v>
      </c>
      <c r="AV2953" s="160" t="s">
        <v>93</v>
      </c>
      <c r="AW2953" s="160" t="s">
        <v>41</v>
      </c>
      <c r="AX2953" s="160" t="s">
        <v>85</v>
      </c>
      <c r="AY2953" s="162" t="s">
        <v>173</v>
      </c>
    </row>
    <row r="2954" spans="2:65" s="167" customFormat="1">
      <c r="B2954" s="166"/>
      <c r="D2954" s="161" t="s">
        <v>184</v>
      </c>
      <c r="E2954" s="168" t="s">
        <v>1</v>
      </c>
      <c r="F2954" s="169" t="s">
        <v>1833</v>
      </c>
      <c r="H2954" s="170">
        <v>1.782</v>
      </c>
      <c r="L2954" s="166"/>
      <c r="M2954" s="171"/>
      <c r="T2954" s="172"/>
      <c r="AT2954" s="168" t="s">
        <v>184</v>
      </c>
      <c r="AU2954" s="168" t="s">
        <v>95</v>
      </c>
      <c r="AV2954" s="167" t="s">
        <v>95</v>
      </c>
      <c r="AW2954" s="167" t="s">
        <v>41</v>
      </c>
      <c r="AX2954" s="167" t="s">
        <v>85</v>
      </c>
      <c r="AY2954" s="168" t="s">
        <v>173</v>
      </c>
    </row>
    <row r="2955" spans="2:65" s="181" customFormat="1">
      <c r="B2955" s="180"/>
      <c r="D2955" s="161" t="s">
        <v>184</v>
      </c>
      <c r="E2955" s="182" t="s">
        <v>1</v>
      </c>
      <c r="F2955" s="183" t="s">
        <v>266</v>
      </c>
      <c r="H2955" s="184">
        <v>1.782</v>
      </c>
      <c r="L2955" s="180"/>
      <c r="M2955" s="185"/>
      <c r="T2955" s="186"/>
      <c r="AT2955" s="182" t="s">
        <v>184</v>
      </c>
      <c r="AU2955" s="182" t="s">
        <v>95</v>
      </c>
      <c r="AV2955" s="181" t="s">
        <v>243</v>
      </c>
      <c r="AW2955" s="181" t="s">
        <v>41</v>
      </c>
      <c r="AX2955" s="181" t="s">
        <v>85</v>
      </c>
      <c r="AY2955" s="182" t="s">
        <v>173</v>
      </c>
    </row>
    <row r="2956" spans="2:65" s="174" customFormat="1">
      <c r="B2956" s="173"/>
      <c r="D2956" s="161" t="s">
        <v>184</v>
      </c>
      <c r="E2956" s="175" t="s">
        <v>1</v>
      </c>
      <c r="F2956" s="176" t="s">
        <v>232</v>
      </c>
      <c r="H2956" s="177">
        <v>22.571999999999999</v>
      </c>
      <c r="L2956" s="173"/>
      <c r="M2956" s="178"/>
      <c r="T2956" s="179"/>
      <c r="AT2956" s="175" t="s">
        <v>184</v>
      </c>
      <c r="AU2956" s="175" t="s">
        <v>95</v>
      </c>
      <c r="AV2956" s="174" t="s">
        <v>180</v>
      </c>
      <c r="AW2956" s="174" t="s">
        <v>41</v>
      </c>
      <c r="AX2956" s="174" t="s">
        <v>93</v>
      </c>
      <c r="AY2956" s="175" t="s">
        <v>173</v>
      </c>
    </row>
    <row r="2957" spans="2:65" s="35" customFormat="1" ht="37.9" customHeight="1">
      <c r="B2957" s="34"/>
      <c r="C2957" s="144" t="s">
        <v>1834</v>
      </c>
      <c r="D2957" s="144" t="s">
        <v>175</v>
      </c>
      <c r="E2957" s="145" t="s">
        <v>1835</v>
      </c>
      <c r="F2957" s="146" t="s">
        <v>1836</v>
      </c>
      <c r="G2957" s="147" t="s">
        <v>270</v>
      </c>
      <c r="H2957" s="148">
        <v>36.039000000000001</v>
      </c>
      <c r="I2957" s="3"/>
      <c r="J2957" s="149">
        <f>ROUND(I2957*H2957,2)</f>
        <v>0</v>
      </c>
      <c r="K2957" s="146" t="s">
        <v>179</v>
      </c>
      <c r="L2957" s="34"/>
      <c r="M2957" s="150" t="s">
        <v>1</v>
      </c>
      <c r="N2957" s="151" t="s">
        <v>50</v>
      </c>
      <c r="P2957" s="152">
        <f>O2957*H2957</f>
        <v>0</v>
      </c>
      <c r="Q2957" s="152">
        <v>0</v>
      </c>
      <c r="R2957" s="152">
        <f>Q2957*H2957</f>
        <v>0</v>
      </c>
      <c r="S2957" s="152">
        <v>6.7000000000000004E-2</v>
      </c>
      <c r="T2957" s="153">
        <f>S2957*H2957</f>
        <v>2.4146130000000001</v>
      </c>
      <c r="AR2957" s="154" t="s">
        <v>180</v>
      </c>
      <c r="AT2957" s="154" t="s">
        <v>175</v>
      </c>
      <c r="AU2957" s="154" t="s">
        <v>95</v>
      </c>
      <c r="AY2957" s="20" t="s">
        <v>173</v>
      </c>
      <c r="BE2957" s="155">
        <f>IF(N2957="základní",J2957,0)</f>
        <v>0</v>
      </c>
      <c r="BF2957" s="155">
        <f>IF(N2957="snížená",J2957,0)</f>
        <v>0</v>
      </c>
      <c r="BG2957" s="155">
        <f>IF(N2957="zákl. přenesená",J2957,0)</f>
        <v>0</v>
      </c>
      <c r="BH2957" s="155">
        <f>IF(N2957="sníž. přenesená",J2957,0)</f>
        <v>0</v>
      </c>
      <c r="BI2957" s="155">
        <f>IF(N2957="nulová",J2957,0)</f>
        <v>0</v>
      </c>
      <c r="BJ2957" s="20" t="s">
        <v>93</v>
      </c>
      <c r="BK2957" s="155">
        <f>ROUND(I2957*H2957,2)</f>
        <v>0</v>
      </c>
      <c r="BL2957" s="20" t="s">
        <v>180</v>
      </c>
      <c r="BM2957" s="154" t="s">
        <v>1837</v>
      </c>
    </row>
    <row r="2958" spans="2:65" s="35" customFormat="1">
      <c r="B2958" s="34"/>
      <c r="D2958" s="156" t="s">
        <v>182</v>
      </c>
      <c r="F2958" s="157" t="s">
        <v>1838</v>
      </c>
      <c r="L2958" s="34"/>
      <c r="M2958" s="158"/>
      <c r="T2958" s="62"/>
      <c r="AT2958" s="20" t="s">
        <v>182</v>
      </c>
      <c r="AU2958" s="20" t="s">
        <v>95</v>
      </c>
    </row>
    <row r="2959" spans="2:65" s="160" customFormat="1">
      <c r="B2959" s="159"/>
      <c r="D2959" s="161" t="s">
        <v>184</v>
      </c>
      <c r="E2959" s="162" t="s">
        <v>1</v>
      </c>
      <c r="F2959" s="163" t="s">
        <v>1839</v>
      </c>
      <c r="H2959" s="162" t="s">
        <v>1</v>
      </c>
      <c r="L2959" s="159"/>
      <c r="M2959" s="164"/>
      <c r="T2959" s="165"/>
      <c r="AT2959" s="162" t="s">
        <v>184</v>
      </c>
      <c r="AU2959" s="162" t="s">
        <v>95</v>
      </c>
      <c r="AV2959" s="160" t="s">
        <v>93</v>
      </c>
      <c r="AW2959" s="160" t="s">
        <v>41</v>
      </c>
      <c r="AX2959" s="160" t="s">
        <v>85</v>
      </c>
      <c r="AY2959" s="162" t="s">
        <v>173</v>
      </c>
    </row>
    <row r="2960" spans="2:65" s="160" customFormat="1">
      <c r="B2960" s="159"/>
      <c r="D2960" s="161" t="s">
        <v>184</v>
      </c>
      <c r="E2960" s="162" t="s">
        <v>1</v>
      </c>
      <c r="F2960" s="163" t="s">
        <v>1840</v>
      </c>
      <c r="H2960" s="162" t="s">
        <v>1</v>
      </c>
      <c r="L2960" s="159"/>
      <c r="M2960" s="164"/>
      <c r="T2960" s="165"/>
      <c r="AT2960" s="162" t="s">
        <v>184</v>
      </c>
      <c r="AU2960" s="162" t="s">
        <v>95</v>
      </c>
      <c r="AV2960" s="160" t="s">
        <v>93</v>
      </c>
      <c r="AW2960" s="160" t="s">
        <v>41</v>
      </c>
      <c r="AX2960" s="160" t="s">
        <v>85</v>
      </c>
      <c r="AY2960" s="162" t="s">
        <v>173</v>
      </c>
    </row>
    <row r="2961" spans="2:51" s="167" customFormat="1">
      <c r="B2961" s="166"/>
      <c r="D2961" s="161" t="s">
        <v>184</v>
      </c>
      <c r="E2961" s="168" t="s">
        <v>1</v>
      </c>
      <c r="F2961" s="169" t="s">
        <v>1841</v>
      </c>
      <c r="H2961" s="170">
        <v>2.9649999999999999</v>
      </c>
      <c r="L2961" s="166"/>
      <c r="M2961" s="171"/>
      <c r="T2961" s="172"/>
      <c r="AT2961" s="168" t="s">
        <v>184</v>
      </c>
      <c r="AU2961" s="168" t="s">
        <v>95</v>
      </c>
      <c r="AV2961" s="167" t="s">
        <v>95</v>
      </c>
      <c r="AW2961" s="167" t="s">
        <v>41</v>
      </c>
      <c r="AX2961" s="167" t="s">
        <v>85</v>
      </c>
      <c r="AY2961" s="168" t="s">
        <v>173</v>
      </c>
    </row>
    <row r="2962" spans="2:51" s="181" customFormat="1">
      <c r="B2962" s="180"/>
      <c r="D2962" s="161" t="s">
        <v>184</v>
      </c>
      <c r="E2962" s="182" t="s">
        <v>1</v>
      </c>
      <c r="F2962" s="183" t="s">
        <v>266</v>
      </c>
      <c r="H2962" s="184">
        <v>2.9649999999999999</v>
      </c>
      <c r="L2962" s="180"/>
      <c r="M2962" s="185"/>
      <c r="T2962" s="186"/>
      <c r="AT2962" s="182" t="s">
        <v>184</v>
      </c>
      <c r="AU2962" s="182" t="s">
        <v>95</v>
      </c>
      <c r="AV2962" s="181" t="s">
        <v>243</v>
      </c>
      <c r="AW2962" s="181" t="s">
        <v>41</v>
      </c>
      <c r="AX2962" s="181" t="s">
        <v>85</v>
      </c>
      <c r="AY2962" s="182" t="s">
        <v>173</v>
      </c>
    </row>
    <row r="2963" spans="2:51" s="160" customFormat="1">
      <c r="B2963" s="159"/>
      <c r="D2963" s="161" t="s">
        <v>184</v>
      </c>
      <c r="E2963" s="162" t="s">
        <v>1</v>
      </c>
      <c r="F2963" s="163" t="s">
        <v>1842</v>
      </c>
      <c r="H2963" s="162" t="s">
        <v>1</v>
      </c>
      <c r="L2963" s="159"/>
      <c r="M2963" s="164"/>
      <c r="T2963" s="165"/>
      <c r="AT2963" s="162" t="s">
        <v>184</v>
      </c>
      <c r="AU2963" s="162" t="s">
        <v>95</v>
      </c>
      <c r="AV2963" s="160" t="s">
        <v>93</v>
      </c>
      <c r="AW2963" s="160" t="s">
        <v>41</v>
      </c>
      <c r="AX2963" s="160" t="s">
        <v>85</v>
      </c>
      <c r="AY2963" s="162" t="s">
        <v>173</v>
      </c>
    </row>
    <row r="2964" spans="2:51" s="160" customFormat="1">
      <c r="B2964" s="159"/>
      <c r="D2964" s="161" t="s">
        <v>184</v>
      </c>
      <c r="E2964" s="162" t="s">
        <v>1</v>
      </c>
      <c r="F2964" s="163" t="s">
        <v>1843</v>
      </c>
      <c r="H2964" s="162" t="s">
        <v>1</v>
      </c>
      <c r="L2964" s="159"/>
      <c r="M2964" s="164"/>
      <c r="T2964" s="165"/>
      <c r="AT2964" s="162" t="s">
        <v>184</v>
      </c>
      <c r="AU2964" s="162" t="s">
        <v>95</v>
      </c>
      <c r="AV2964" s="160" t="s">
        <v>93</v>
      </c>
      <c r="AW2964" s="160" t="s">
        <v>41</v>
      </c>
      <c r="AX2964" s="160" t="s">
        <v>85</v>
      </c>
      <c r="AY2964" s="162" t="s">
        <v>173</v>
      </c>
    </row>
    <row r="2965" spans="2:51" s="167" customFormat="1">
      <c r="B2965" s="166"/>
      <c r="D2965" s="161" t="s">
        <v>184</v>
      </c>
      <c r="E2965" s="168" t="s">
        <v>1</v>
      </c>
      <c r="F2965" s="169" t="s">
        <v>1844</v>
      </c>
      <c r="H2965" s="170">
        <v>2.198</v>
      </c>
      <c r="L2965" s="166"/>
      <c r="M2965" s="171"/>
      <c r="T2965" s="172"/>
      <c r="AT2965" s="168" t="s">
        <v>184</v>
      </c>
      <c r="AU2965" s="168" t="s">
        <v>95</v>
      </c>
      <c r="AV2965" s="167" t="s">
        <v>95</v>
      </c>
      <c r="AW2965" s="167" t="s">
        <v>41</v>
      </c>
      <c r="AX2965" s="167" t="s">
        <v>85</v>
      </c>
      <c r="AY2965" s="168" t="s">
        <v>173</v>
      </c>
    </row>
    <row r="2966" spans="2:51" s="181" customFormat="1">
      <c r="B2966" s="180"/>
      <c r="D2966" s="161" t="s">
        <v>184</v>
      </c>
      <c r="E2966" s="182" t="s">
        <v>1</v>
      </c>
      <c r="F2966" s="183" t="s">
        <v>266</v>
      </c>
      <c r="H2966" s="184">
        <v>2.198</v>
      </c>
      <c r="L2966" s="180"/>
      <c r="M2966" s="185"/>
      <c r="T2966" s="186"/>
      <c r="AT2966" s="182" t="s">
        <v>184</v>
      </c>
      <c r="AU2966" s="182" t="s">
        <v>95</v>
      </c>
      <c r="AV2966" s="181" t="s">
        <v>243</v>
      </c>
      <c r="AW2966" s="181" t="s">
        <v>41</v>
      </c>
      <c r="AX2966" s="181" t="s">
        <v>85</v>
      </c>
      <c r="AY2966" s="182" t="s">
        <v>173</v>
      </c>
    </row>
    <row r="2967" spans="2:51" s="160" customFormat="1">
      <c r="B2967" s="159"/>
      <c r="D2967" s="161" t="s">
        <v>184</v>
      </c>
      <c r="E2967" s="162" t="s">
        <v>1</v>
      </c>
      <c r="F2967" s="163" t="s">
        <v>1845</v>
      </c>
      <c r="H2967" s="162" t="s">
        <v>1</v>
      </c>
      <c r="L2967" s="159"/>
      <c r="M2967" s="164"/>
      <c r="T2967" s="165"/>
      <c r="AT2967" s="162" t="s">
        <v>184</v>
      </c>
      <c r="AU2967" s="162" t="s">
        <v>95</v>
      </c>
      <c r="AV2967" s="160" t="s">
        <v>93</v>
      </c>
      <c r="AW2967" s="160" t="s">
        <v>41</v>
      </c>
      <c r="AX2967" s="160" t="s">
        <v>85</v>
      </c>
      <c r="AY2967" s="162" t="s">
        <v>173</v>
      </c>
    </row>
    <row r="2968" spans="2:51" s="160" customFormat="1">
      <c r="B2968" s="159"/>
      <c r="D2968" s="161" t="s">
        <v>184</v>
      </c>
      <c r="E2968" s="162" t="s">
        <v>1</v>
      </c>
      <c r="F2968" s="163" t="s">
        <v>1790</v>
      </c>
      <c r="H2968" s="162" t="s">
        <v>1</v>
      </c>
      <c r="L2968" s="159"/>
      <c r="M2968" s="164"/>
      <c r="T2968" s="165"/>
      <c r="AT2968" s="162" t="s">
        <v>184</v>
      </c>
      <c r="AU2968" s="162" t="s">
        <v>95</v>
      </c>
      <c r="AV2968" s="160" t="s">
        <v>93</v>
      </c>
      <c r="AW2968" s="160" t="s">
        <v>41</v>
      </c>
      <c r="AX2968" s="160" t="s">
        <v>85</v>
      </c>
      <c r="AY2968" s="162" t="s">
        <v>173</v>
      </c>
    </row>
    <row r="2969" spans="2:51" s="160" customFormat="1">
      <c r="B2969" s="159"/>
      <c r="D2969" s="161" t="s">
        <v>184</v>
      </c>
      <c r="E2969" s="162" t="s">
        <v>1</v>
      </c>
      <c r="F2969" s="163" t="s">
        <v>1389</v>
      </c>
      <c r="H2969" s="162" t="s">
        <v>1</v>
      </c>
      <c r="L2969" s="159"/>
      <c r="M2969" s="164"/>
      <c r="T2969" s="165"/>
      <c r="AT2969" s="162" t="s">
        <v>184</v>
      </c>
      <c r="AU2969" s="162" t="s">
        <v>95</v>
      </c>
      <c r="AV2969" s="160" t="s">
        <v>93</v>
      </c>
      <c r="AW2969" s="160" t="s">
        <v>41</v>
      </c>
      <c r="AX2969" s="160" t="s">
        <v>85</v>
      </c>
      <c r="AY2969" s="162" t="s">
        <v>173</v>
      </c>
    </row>
    <row r="2970" spans="2:51" s="167" customFormat="1">
      <c r="B2970" s="166"/>
      <c r="D2970" s="161" t="s">
        <v>184</v>
      </c>
      <c r="E2970" s="168" t="s">
        <v>1</v>
      </c>
      <c r="F2970" s="169" t="s">
        <v>1846</v>
      </c>
      <c r="H2970" s="170">
        <v>6.34</v>
      </c>
      <c r="L2970" s="166"/>
      <c r="M2970" s="171"/>
      <c r="T2970" s="172"/>
      <c r="AT2970" s="168" t="s">
        <v>184</v>
      </c>
      <c r="AU2970" s="168" t="s">
        <v>95</v>
      </c>
      <c r="AV2970" s="167" t="s">
        <v>95</v>
      </c>
      <c r="AW2970" s="167" t="s">
        <v>41</v>
      </c>
      <c r="AX2970" s="167" t="s">
        <v>85</v>
      </c>
      <c r="AY2970" s="168" t="s">
        <v>173</v>
      </c>
    </row>
    <row r="2971" spans="2:51" s="160" customFormat="1">
      <c r="B2971" s="159"/>
      <c r="D2971" s="161" t="s">
        <v>184</v>
      </c>
      <c r="E2971" s="162" t="s">
        <v>1</v>
      </c>
      <c r="F2971" s="163" t="s">
        <v>1797</v>
      </c>
      <c r="H2971" s="162" t="s">
        <v>1</v>
      </c>
      <c r="L2971" s="159"/>
      <c r="M2971" s="164"/>
      <c r="T2971" s="165"/>
      <c r="AT2971" s="162" t="s">
        <v>184</v>
      </c>
      <c r="AU2971" s="162" t="s">
        <v>95</v>
      </c>
      <c r="AV2971" s="160" t="s">
        <v>93</v>
      </c>
      <c r="AW2971" s="160" t="s">
        <v>41</v>
      </c>
      <c r="AX2971" s="160" t="s">
        <v>85</v>
      </c>
      <c r="AY2971" s="162" t="s">
        <v>173</v>
      </c>
    </row>
    <row r="2972" spans="2:51" s="160" customFormat="1">
      <c r="B2972" s="159"/>
      <c r="D2972" s="161" t="s">
        <v>184</v>
      </c>
      <c r="E2972" s="162" t="s">
        <v>1</v>
      </c>
      <c r="F2972" s="163" t="s">
        <v>1391</v>
      </c>
      <c r="H2972" s="162" t="s">
        <v>1</v>
      </c>
      <c r="L2972" s="159"/>
      <c r="M2972" s="164"/>
      <c r="T2972" s="165"/>
      <c r="AT2972" s="162" t="s">
        <v>184</v>
      </c>
      <c r="AU2972" s="162" t="s">
        <v>95</v>
      </c>
      <c r="AV2972" s="160" t="s">
        <v>93</v>
      </c>
      <c r="AW2972" s="160" t="s">
        <v>41</v>
      </c>
      <c r="AX2972" s="160" t="s">
        <v>85</v>
      </c>
      <c r="AY2972" s="162" t="s">
        <v>173</v>
      </c>
    </row>
    <row r="2973" spans="2:51" s="167" customFormat="1">
      <c r="B2973" s="166"/>
      <c r="D2973" s="161" t="s">
        <v>184</v>
      </c>
      <c r="E2973" s="168" t="s">
        <v>1</v>
      </c>
      <c r="F2973" s="169" t="s">
        <v>1847</v>
      </c>
      <c r="H2973" s="170">
        <v>10.199999999999999</v>
      </c>
      <c r="L2973" s="166"/>
      <c r="M2973" s="171"/>
      <c r="T2973" s="172"/>
      <c r="AT2973" s="168" t="s">
        <v>184</v>
      </c>
      <c r="AU2973" s="168" t="s">
        <v>95</v>
      </c>
      <c r="AV2973" s="167" t="s">
        <v>95</v>
      </c>
      <c r="AW2973" s="167" t="s">
        <v>41</v>
      </c>
      <c r="AX2973" s="167" t="s">
        <v>85</v>
      </c>
      <c r="AY2973" s="168" t="s">
        <v>173</v>
      </c>
    </row>
    <row r="2974" spans="2:51" s="181" customFormat="1">
      <c r="B2974" s="180"/>
      <c r="D2974" s="161" t="s">
        <v>184</v>
      </c>
      <c r="E2974" s="182" t="s">
        <v>1</v>
      </c>
      <c r="F2974" s="183" t="s">
        <v>266</v>
      </c>
      <c r="H2974" s="184">
        <v>16.54</v>
      </c>
      <c r="L2974" s="180"/>
      <c r="M2974" s="185"/>
      <c r="T2974" s="186"/>
      <c r="AT2974" s="182" t="s">
        <v>184</v>
      </c>
      <c r="AU2974" s="182" t="s">
        <v>95</v>
      </c>
      <c r="AV2974" s="181" t="s">
        <v>243</v>
      </c>
      <c r="AW2974" s="181" t="s">
        <v>41</v>
      </c>
      <c r="AX2974" s="181" t="s">
        <v>85</v>
      </c>
      <c r="AY2974" s="182" t="s">
        <v>173</v>
      </c>
    </row>
    <row r="2975" spans="2:51" s="160" customFormat="1">
      <c r="B2975" s="159"/>
      <c r="D2975" s="161" t="s">
        <v>184</v>
      </c>
      <c r="E2975" s="162" t="s">
        <v>1</v>
      </c>
      <c r="F2975" s="163" t="s">
        <v>1848</v>
      </c>
      <c r="H2975" s="162" t="s">
        <v>1</v>
      </c>
      <c r="L2975" s="159"/>
      <c r="M2975" s="164"/>
      <c r="T2975" s="165"/>
      <c r="AT2975" s="162" t="s">
        <v>184</v>
      </c>
      <c r="AU2975" s="162" t="s">
        <v>95</v>
      </c>
      <c r="AV2975" s="160" t="s">
        <v>93</v>
      </c>
      <c r="AW2975" s="160" t="s">
        <v>41</v>
      </c>
      <c r="AX2975" s="160" t="s">
        <v>85</v>
      </c>
      <c r="AY2975" s="162" t="s">
        <v>173</v>
      </c>
    </row>
    <row r="2976" spans="2:51" s="160" customFormat="1">
      <c r="B2976" s="159"/>
      <c r="D2976" s="161" t="s">
        <v>184</v>
      </c>
      <c r="E2976" s="162" t="s">
        <v>1</v>
      </c>
      <c r="F2976" s="163" t="s">
        <v>1807</v>
      </c>
      <c r="H2976" s="162" t="s">
        <v>1</v>
      </c>
      <c r="L2976" s="159"/>
      <c r="M2976" s="164"/>
      <c r="T2976" s="165"/>
      <c r="AT2976" s="162" t="s">
        <v>184</v>
      </c>
      <c r="AU2976" s="162" t="s">
        <v>95</v>
      </c>
      <c r="AV2976" s="160" t="s">
        <v>93</v>
      </c>
      <c r="AW2976" s="160" t="s">
        <v>41</v>
      </c>
      <c r="AX2976" s="160" t="s">
        <v>85</v>
      </c>
      <c r="AY2976" s="162" t="s">
        <v>173</v>
      </c>
    </row>
    <row r="2977" spans="2:65" s="160" customFormat="1">
      <c r="B2977" s="159"/>
      <c r="D2977" s="161" t="s">
        <v>184</v>
      </c>
      <c r="E2977" s="162" t="s">
        <v>1</v>
      </c>
      <c r="F2977" s="163" t="s">
        <v>1849</v>
      </c>
      <c r="H2977" s="162" t="s">
        <v>1</v>
      </c>
      <c r="L2977" s="159"/>
      <c r="M2977" s="164"/>
      <c r="T2977" s="165"/>
      <c r="AT2977" s="162" t="s">
        <v>184</v>
      </c>
      <c r="AU2977" s="162" t="s">
        <v>95</v>
      </c>
      <c r="AV2977" s="160" t="s">
        <v>93</v>
      </c>
      <c r="AW2977" s="160" t="s">
        <v>41</v>
      </c>
      <c r="AX2977" s="160" t="s">
        <v>85</v>
      </c>
      <c r="AY2977" s="162" t="s">
        <v>173</v>
      </c>
    </row>
    <row r="2978" spans="2:65" s="167" customFormat="1">
      <c r="B2978" s="166"/>
      <c r="D2978" s="161" t="s">
        <v>184</v>
      </c>
      <c r="E2978" s="168" t="s">
        <v>1</v>
      </c>
      <c r="F2978" s="169" t="s">
        <v>899</v>
      </c>
      <c r="H2978" s="170">
        <v>4.5999999999999996</v>
      </c>
      <c r="L2978" s="166"/>
      <c r="M2978" s="171"/>
      <c r="T2978" s="172"/>
      <c r="AT2978" s="168" t="s">
        <v>184</v>
      </c>
      <c r="AU2978" s="168" t="s">
        <v>95</v>
      </c>
      <c r="AV2978" s="167" t="s">
        <v>95</v>
      </c>
      <c r="AW2978" s="167" t="s">
        <v>41</v>
      </c>
      <c r="AX2978" s="167" t="s">
        <v>85</v>
      </c>
      <c r="AY2978" s="168" t="s">
        <v>173</v>
      </c>
    </row>
    <row r="2979" spans="2:65" s="160" customFormat="1">
      <c r="B2979" s="159"/>
      <c r="D2979" s="161" t="s">
        <v>184</v>
      </c>
      <c r="E2979" s="162" t="s">
        <v>1</v>
      </c>
      <c r="F2979" s="163" t="s">
        <v>1850</v>
      </c>
      <c r="H2979" s="162" t="s">
        <v>1</v>
      </c>
      <c r="L2979" s="159"/>
      <c r="M2979" s="164"/>
      <c r="T2979" s="165"/>
      <c r="AT2979" s="162" t="s">
        <v>184</v>
      </c>
      <c r="AU2979" s="162" t="s">
        <v>95</v>
      </c>
      <c r="AV2979" s="160" t="s">
        <v>93</v>
      </c>
      <c r="AW2979" s="160" t="s">
        <v>41</v>
      </c>
      <c r="AX2979" s="160" t="s">
        <v>85</v>
      </c>
      <c r="AY2979" s="162" t="s">
        <v>173</v>
      </c>
    </row>
    <row r="2980" spans="2:65" s="167" customFormat="1">
      <c r="B2980" s="166"/>
      <c r="D2980" s="161" t="s">
        <v>184</v>
      </c>
      <c r="E2980" s="168" t="s">
        <v>1</v>
      </c>
      <c r="F2980" s="169" t="s">
        <v>1829</v>
      </c>
      <c r="H2980" s="170">
        <v>3.1680000000000001</v>
      </c>
      <c r="L2980" s="166"/>
      <c r="M2980" s="171"/>
      <c r="T2980" s="172"/>
      <c r="AT2980" s="168" t="s">
        <v>184</v>
      </c>
      <c r="AU2980" s="168" t="s">
        <v>95</v>
      </c>
      <c r="AV2980" s="167" t="s">
        <v>95</v>
      </c>
      <c r="AW2980" s="167" t="s">
        <v>41</v>
      </c>
      <c r="AX2980" s="167" t="s">
        <v>85</v>
      </c>
      <c r="AY2980" s="168" t="s">
        <v>173</v>
      </c>
    </row>
    <row r="2981" spans="2:65" s="160" customFormat="1">
      <c r="B2981" s="159"/>
      <c r="D2981" s="161" t="s">
        <v>184</v>
      </c>
      <c r="E2981" s="162" t="s">
        <v>1</v>
      </c>
      <c r="F2981" s="163" t="s">
        <v>1797</v>
      </c>
      <c r="H2981" s="162" t="s">
        <v>1</v>
      </c>
      <c r="L2981" s="159"/>
      <c r="M2981" s="164"/>
      <c r="T2981" s="165"/>
      <c r="AT2981" s="162" t="s">
        <v>184</v>
      </c>
      <c r="AU2981" s="162" t="s">
        <v>95</v>
      </c>
      <c r="AV2981" s="160" t="s">
        <v>93</v>
      </c>
      <c r="AW2981" s="160" t="s">
        <v>41</v>
      </c>
      <c r="AX2981" s="160" t="s">
        <v>85</v>
      </c>
      <c r="AY2981" s="162" t="s">
        <v>173</v>
      </c>
    </row>
    <row r="2982" spans="2:65" s="160" customFormat="1">
      <c r="B2982" s="159"/>
      <c r="D2982" s="161" t="s">
        <v>184</v>
      </c>
      <c r="E2982" s="162" t="s">
        <v>1</v>
      </c>
      <c r="F2982" s="163" t="s">
        <v>1851</v>
      </c>
      <c r="H2982" s="162" t="s">
        <v>1</v>
      </c>
      <c r="L2982" s="159"/>
      <c r="M2982" s="164"/>
      <c r="T2982" s="165"/>
      <c r="AT2982" s="162" t="s">
        <v>184</v>
      </c>
      <c r="AU2982" s="162" t="s">
        <v>95</v>
      </c>
      <c r="AV2982" s="160" t="s">
        <v>93</v>
      </c>
      <c r="AW2982" s="160" t="s">
        <v>41</v>
      </c>
      <c r="AX2982" s="160" t="s">
        <v>85</v>
      </c>
      <c r="AY2982" s="162" t="s">
        <v>173</v>
      </c>
    </row>
    <row r="2983" spans="2:65" s="167" customFormat="1">
      <c r="B2983" s="166"/>
      <c r="D2983" s="161" t="s">
        <v>184</v>
      </c>
      <c r="E2983" s="168" t="s">
        <v>1</v>
      </c>
      <c r="F2983" s="169" t="s">
        <v>639</v>
      </c>
      <c r="H2983" s="170">
        <v>3.4</v>
      </c>
      <c r="L2983" s="166"/>
      <c r="M2983" s="171"/>
      <c r="T2983" s="172"/>
      <c r="AT2983" s="168" t="s">
        <v>184</v>
      </c>
      <c r="AU2983" s="168" t="s">
        <v>95</v>
      </c>
      <c r="AV2983" s="167" t="s">
        <v>95</v>
      </c>
      <c r="AW2983" s="167" t="s">
        <v>41</v>
      </c>
      <c r="AX2983" s="167" t="s">
        <v>85</v>
      </c>
      <c r="AY2983" s="168" t="s">
        <v>173</v>
      </c>
    </row>
    <row r="2984" spans="2:65" s="160" customFormat="1">
      <c r="B2984" s="159"/>
      <c r="D2984" s="161" t="s">
        <v>184</v>
      </c>
      <c r="E2984" s="162" t="s">
        <v>1</v>
      </c>
      <c r="F2984" s="163" t="s">
        <v>1850</v>
      </c>
      <c r="H2984" s="162" t="s">
        <v>1</v>
      </c>
      <c r="L2984" s="159"/>
      <c r="M2984" s="164"/>
      <c r="T2984" s="165"/>
      <c r="AT2984" s="162" t="s">
        <v>184</v>
      </c>
      <c r="AU2984" s="162" t="s">
        <v>95</v>
      </c>
      <c r="AV2984" s="160" t="s">
        <v>93</v>
      </c>
      <c r="AW2984" s="160" t="s">
        <v>41</v>
      </c>
      <c r="AX2984" s="160" t="s">
        <v>85</v>
      </c>
      <c r="AY2984" s="162" t="s">
        <v>173</v>
      </c>
    </row>
    <row r="2985" spans="2:65" s="167" customFormat="1">
      <c r="B2985" s="166"/>
      <c r="D2985" s="161" t="s">
        <v>184</v>
      </c>
      <c r="E2985" s="168" t="s">
        <v>1</v>
      </c>
      <c r="F2985" s="169" t="s">
        <v>1829</v>
      </c>
      <c r="H2985" s="170">
        <v>3.1680000000000001</v>
      </c>
      <c r="L2985" s="166"/>
      <c r="M2985" s="171"/>
      <c r="T2985" s="172"/>
      <c r="AT2985" s="168" t="s">
        <v>184</v>
      </c>
      <c r="AU2985" s="168" t="s">
        <v>95</v>
      </c>
      <c r="AV2985" s="167" t="s">
        <v>95</v>
      </c>
      <c r="AW2985" s="167" t="s">
        <v>41</v>
      </c>
      <c r="AX2985" s="167" t="s">
        <v>85</v>
      </c>
      <c r="AY2985" s="168" t="s">
        <v>173</v>
      </c>
    </row>
    <row r="2986" spans="2:65" s="181" customFormat="1">
      <c r="B2986" s="180"/>
      <c r="D2986" s="161" t="s">
        <v>184</v>
      </c>
      <c r="E2986" s="182" t="s">
        <v>1</v>
      </c>
      <c r="F2986" s="183" t="s">
        <v>266</v>
      </c>
      <c r="H2986" s="184">
        <v>14.336</v>
      </c>
      <c r="L2986" s="180"/>
      <c r="M2986" s="185"/>
      <c r="T2986" s="186"/>
      <c r="AT2986" s="182" t="s">
        <v>184</v>
      </c>
      <c r="AU2986" s="182" t="s">
        <v>95</v>
      </c>
      <c r="AV2986" s="181" t="s">
        <v>243</v>
      </c>
      <c r="AW2986" s="181" t="s">
        <v>41</v>
      </c>
      <c r="AX2986" s="181" t="s">
        <v>85</v>
      </c>
      <c r="AY2986" s="182" t="s">
        <v>173</v>
      </c>
    </row>
    <row r="2987" spans="2:65" s="174" customFormat="1">
      <c r="B2987" s="173"/>
      <c r="D2987" s="161" t="s">
        <v>184</v>
      </c>
      <c r="E2987" s="175" t="s">
        <v>1</v>
      </c>
      <c r="F2987" s="176" t="s">
        <v>232</v>
      </c>
      <c r="H2987" s="177">
        <v>36.039000000000001</v>
      </c>
      <c r="L2987" s="173"/>
      <c r="M2987" s="178"/>
      <c r="T2987" s="179"/>
      <c r="AT2987" s="175" t="s">
        <v>184</v>
      </c>
      <c r="AU2987" s="175" t="s">
        <v>95</v>
      </c>
      <c r="AV2987" s="174" t="s">
        <v>180</v>
      </c>
      <c r="AW2987" s="174" t="s">
        <v>41</v>
      </c>
      <c r="AX2987" s="174" t="s">
        <v>93</v>
      </c>
      <c r="AY2987" s="175" t="s">
        <v>173</v>
      </c>
    </row>
    <row r="2988" spans="2:65" s="35" customFormat="1" ht="55.5" customHeight="1">
      <c r="B2988" s="34"/>
      <c r="C2988" s="144" t="s">
        <v>1852</v>
      </c>
      <c r="D2988" s="144" t="s">
        <v>175</v>
      </c>
      <c r="E2988" s="145" t="s">
        <v>1853</v>
      </c>
      <c r="F2988" s="146" t="s">
        <v>1854</v>
      </c>
      <c r="G2988" s="147" t="s">
        <v>178</v>
      </c>
      <c r="H2988" s="148">
        <v>7.2999999999999995E-2</v>
      </c>
      <c r="I2988" s="3"/>
      <c r="J2988" s="149">
        <f>ROUND(I2988*H2988,2)</f>
        <v>0</v>
      </c>
      <c r="K2988" s="146" t="s">
        <v>179</v>
      </c>
      <c r="L2988" s="34"/>
      <c r="M2988" s="150" t="s">
        <v>1</v>
      </c>
      <c r="N2988" s="151" t="s">
        <v>50</v>
      </c>
      <c r="P2988" s="152">
        <f>O2988*H2988</f>
        <v>0</v>
      </c>
      <c r="Q2988" s="152">
        <v>0</v>
      </c>
      <c r="R2988" s="152">
        <f>Q2988*H2988</f>
        <v>0</v>
      </c>
      <c r="S2988" s="152">
        <v>1.8</v>
      </c>
      <c r="T2988" s="153">
        <f>S2988*H2988</f>
        <v>0.13139999999999999</v>
      </c>
      <c r="AR2988" s="154" t="s">
        <v>180</v>
      </c>
      <c r="AT2988" s="154" t="s">
        <v>175</v>
      </c>
      <c r="AU2988" s="154" t="s">
        <v>95</v>
      </c>
      <c r="AY2988" s="20" t="s">
        <v>173</v>
      </c>
      <c r="BE2988" s="155">
        <f>IF(N2988="základní",J2988,0)</f>
        <v>0</v>
      </c>
      <c r="BF2988" s="155">
        <f>IF(N2988="snížená",J2988,0)</f>
        <v>0</v>
      </c>
      <c r="BG2988" s="155">
        <f>IF(N2988="zákl. přenesená",J2988,0)</f>
        <v>0</v>
      </c>
      <c r="BH2988" s="155">
        <f>IF(N2988="sníž. přenesená",J2988,0)</f>
        <v>0</v>
      </c>
      <c r="BI2988" s="155">
        <f>IF(N2988="nulová",J2988,0)</f>
        <v>0</v>
      </c>
      <c r="BJ2988" s="20" t="s">
        <v>93</v>
      </c>
      <c r="BK2988" s="155">
        <f>ROUND(I2988*H2988,2)</f>
        <v>0</v>
      </c>
      <c r="BL2988" s="20" t="s">
        <v>180</v>
      </c>
      <c r="BM2988" s="154" t="s">
        <v>1855</v>
      </c>
    </row>
    <row r="2989" spans="2:65" s="35" customFormat="1">
      <c r="B2989" s="34"/>
      <c r="D2989" s="156" t="s">
        <v>182</v>
      </c>
      <c r="F2989" s="157" t="s">
        <v>1856</v>
      </c>
      <c r="L2989" s="34"/>
      <c r="M2989" s="158"/>
      <c r="T2989" s="62"/>
      <c r="AT2989" s="20" t="s">
        <v>182</v>
      </c>
      <c r="AU2989" s="20" t="s">
        <v>95</v>
      </c>
    </row>
    <row r="2990" spans="2:65" s="160" customFormat="1">
      <c r="B2990" s="159"/>
      <c r="D2990" s="161" t="s">
        <v>184</v>
      </c>
      <c r="E2990" s="162" t="s">
        <v>1</v>
      </c>
      <c r="F2990" s="163" t="s">
        <v>1857</v>
      </c>
      <c r="H2990" s="162" t="s">
        <v>1</v>
      </c>
      <c r="L2990" s="159"/>
      <c r="M2990" s="164"/>
      <c r="T2990" s="165"/>
      <c r="AT2990" s="162" t="s">
        <v>184</v>
      </c>
      <c r="AU2990" s="162" t="s">
        <v>95</v>
      </c>
      <c r="AV2990" s="160" t="s">
        <v>93</v>
      </c>
      <c r="AW2990" s="160" t="s">
        <v>41</v>
      </c>
      <c r="AX2990" s="160" t="s">
        <v>85</v>
      </c>
      <c r="AY2990" s="162" t="s">
        <v>173</v>
      </c>
    </row>
    <row r="2991" spans="2:65" s="160" customFormat="1">
      <c r="B2991" s="159"/>
      <c r="D2991" s="161" t="s">
        <v>184</v>
      </c>
      <c r="E2991" s="162" t="s">
        <v>1</v>
      </c>
      <c r="F2991" s="163" t="s">
        <v>1858</v>
      </c>
      <c r="H2991" s="162" t="s">
        <v>1</v>
      </c>
      <c r="L2991" s="159"/>
      <c r="M2991" s="164"/>
      <c r="T2991" s="165"/>
      <c r="AT2991" s="162" t="s">
        <v>184</v>
      </c>
      <c r="AU2991" s="162" t="s">
        <v>95</v>
      </c>
      <c r="AV2991" s="160" t="s">
        <v>93</v>
      </c>
      <c r="AW2991" s="160" t="s">
        <v>41</v>
      </c>
      <c r="AX2991" s="160" t="s">
        <v>85</v>
      </c>
      <c r="AY2991" s="162" t="s">
        <v>173</v>
      </c>
    </row>
    <row r="2992" spans="2:65" s="167" customFormat="1">
      <c r="B2992" s="166"/>
      <c r="D2992" s="161" t="s">
        <v>184</v>
      </c>
      <c r="E2992" s="168" t="s">
        <v>1</v>
      </c>
      <c r="F2992" s="169" t="s">
        <v>1859</v>
      </c>
      <c r="H2992" s="170">
        <v>7.2999999999999995E-2</v>
      </c>
      <c r="L2992" s="166"/>
      <c r="M2992" s="171"/>
      <c r="T2992" s="172"/>
      <c r="AT2992" s="168" t="s">
        <v>184</v>
      </c>
      <c r="AU2992" s="168" t="s">
        <v>95</v>
      </c>
      <c r="AV2992" s="167" t="s">
        <v>95</v>
      </c>
      <c r="AW2992" s="167" t="s">
        <v>41</v>
      </c>
      <c r="AX2992" s="167" t="s">
        <v>85</v>
      </c>
      <c r="AY2992" s="168" t="s">
        <v>173</v>
      </c>
    </row>
    <row r="2993" spans="2:65" s="174" customFormat="1">
      <c r="B2993" s="173"/>
      <c r="D2993" s="161" t="s">
        <v>184</v>
      </c>
      <c r="E2993" s="175" t="s">
        <v>1</v>
      </c>
      <c r="F2993" s="176" t="s">
        <v>232</v>
      </c>
      <c r="H2993" s="177">
        <v>7.2999999999999995E-2</v>
      </c>
      <c r="L2993" s="173"/>
      <c r="M2993" s="178"/>
      <c r="T2993" s="179"/>
      <c r="AT2993" s="175" t="s">
        <v>184</v>
      </c>
      <c r="AU2993" s="175" t="s">
        <v>95</v>
      </c>
      <c r="AV2993" s="174" t="s">
        <v>180</v>
      </c>
      <c r="AW2993" s="174" t="s">
        <v>41</v>
      </c>
      <c r="AX2993" s="174" t="s">
        <v>93</v>
      </c>
      <c r="AY2993" s="175" t="s">
        <v>173</v>
      </c>
    </row>
    <row r="2994" spans="2:65" s="35" customFormat="1" ht="55.5" customHeight="1">
      <c r="B2994" s="34"/>
      <c r="C2994" s="144" t="s">
        <v>1860</v>
      </c>
      <c r="D2994" s="144" t="s">
        <v>175</v>
      </c>
      <c r="E2994" s="145" t="s">
        <v>1861</v>
      </c>
      <c r="F2994" s="146" t="s">
        <v>1862</v>
      </c>
      <c r="G2994" s="147" t="s">
        <v>178</v>
      </c>
      <c r="H2994" s="148">
        <v>1.2549999999999999</v>
      </c>
      <c r="I2994" s="3"/>
      <c r="J2994" s="149">
        <f>ROUND(I2994*H2994,2)</f>
        <v>0</v>
      </c>
      <c r="K2994" s="146" t="s">
        <v>179</v>
      </c>
      <c r="L2994" s="34"/>
      <c r="M2994" s="150" t="s">
        <v>1</v>
      </c>
      <c r="N2994" s="151" t="s">
        <v>50</v>
      </c>
      <c r="P2994" s="152">
        <f>O2994*H2994</f>
        <v>0</v>
      </c>
      <c r="Q2994" s="152">
        <v>0</v>
      </c>
      <c r="R2994" s="152">
        <f>Q2994*H2994</f>
        <v>0</v>
      </c>
      <c r="S2994" s="152">
        <v>1.8</v>
      </c>
      <c r="T2994" s="153">
        <f>S2994*H2994</f>
        <v>2.2589999999999999</v>
      </c>
      <c r="AR2994" s="154" t="s">
        <v>180</v>
      </c>
      <c r="AT2994" s="154" t="s">
        <v>175</v>
      </c>
      <c r="AU2994" s="154" t="s">
        <v>95</v>
      </c>
      <c r="AY2994" s="20" t="s">
        <v>173</v>
      </c>
      <c r="BE2994" s="155">
        <f>IF(N2994="základní",J2994,0)</f>
        <v>0</v>
      </c>
      <c r="BF2994" s="155">
        <f>IF(N2994="snížená",J2994,0)</f>
        <v>0</v>
      </c>
      <c r="BG2994" s="155">
        <f>IF(N2994="zákl. přenesená",J2994,0)</f>
        <v>0</v>
      </c>
      <c r="BH2994" s="155">
        <f>IF(N2994="sníž. přenesená",J2994,0)</f>
        <v>0</v>
      </c>
      <c r="BI2994" s="155">
        <f>IF(N2994="nulová",J2994,0)</f>
        <v>0</v>
      </c>
      <c r="BJ2994" s="20" t="s">
        <v>93</v>
      </c>
      <c r="BK2994" s="155">
        <f>ROUND(I2994*H2994,2)</f>
        <v>0</v>
      </c>
      <c r="BL2994" s="20" t="s">
        <v>180</v>
      </c>
      <c r="BM2994" s="154" t="s">
        <v>1863</v>
      </c>
    </row>
    <row r="2995" spans="2:65" s="35" customFormat="1">
      <c r="B2995" s="34"/>
      <c r="D2995" s="156" t="s">
        <v>182</v>
      </c>
      <c r="F2995" s="157" t="s">
        <v>1864</v>
      </c>
      <c r="L2995" s="34"/>
      <c r="M2995" s="158"/>
      <c r="T2995" s="62"/>
      <c r="AT2995" s="20" t="s">
        <v>182</v>
      </c>
      <c r="AU2995" s="20" t="s">
        <v>95</v>
      </c>
    </row>
    <row r="2996" spans="2:65" s="160" customFormat="1">
      <c r="B2996" s="159"/>
      <c r="D2996" s="161" t="s">
        <v>184</v>
      </c>
      <c r="E2996" s="162" t="s">
        <v>1</v>
      </c>
      <c r="F2996" s="163" t="s">
        <v>1865</v>
      </c>
      <c r="H2996" s="162" t="s">
        <v>1</v>
      </c>
      <c r="L2996" s="159"/>
      <c r="M2996" s="164"/>
      <c r="T2996" s="165"/>
      <c r="AT2996" s="162" t="s">
        <v>184</v>
      </c>
      <c r="AU2996" s="162" t="s">
        <v>95</v>
      </c>
      <c r="AV2996" s="160" t="s">
        <v>93</v>
      </c>
      <c r="AW2996" s="160" t="s">
        <v>41</v>
      </c>
      <c r="AX2996" s="160" t="s">
        <v>85</v>
      </c>
      <c r="AY2996" s="162" t="s">
        <v>173</v>
      </c>
    </row>
    <row r="2997" spans="2:65" s="160" customFormat="1">
      <c r="B2997" s="159"/>
      <c r="D2997" s="161" t="s">
        <v>184</v>
      </c>
      <c r="E2997" s="162" t="s">
        <v>1</v>
      </c>
      <c r="F2997" s="163" t="s">
        <v>1866</v>
      </c>
      <c r="H2997" s="162" t="s">
        <v>1</v>
      </c>
      <c r="L2997" s="159"/>
      <c r="M2997" s="164"/>
      <c r="T2997" s="165"/>
      <c r="AT2997" s="162" t="s">
        <v>184</v>
      </c>
      <c r="AU2997" s="162" t="s">
        <v>95</v>
      </c>
      <c r="AV2997" s="160" t="s">
        <v>93</v>
      </c>
      <c r="AW2997" s="160" t="s">
        <v>41</v>
      </c>
      <c r="AX2997" s="160" t="s">
        <v>85</v>
      </c>
      <c r="AY2997" s="162" t="s">
        <v>173</v>
      </c>
    </row>
    <row r="2998" spans="2:65" s="167" customFormat="1">
      <c r="B2998" s="166"/>
      <c r="D2998" s="161" t="s">
        <v>184</v>
      </c>
      <c r="E2998" s="168" t="s">
        <v>1</v>
      </c>
      <c r="F2998" s="169" t="s">
        <v>1867</v>
      </c>
      <c r="H2998" s="170">
        <v>0.185</v>
      </c>
      <c r="L2998" s="166"/>
      <c r="M2998" s="171"/>
      <c r="T2998" s="172"/>
      <c r="AT2998" s="168" t="s">
        <v>184</v>
      </c>
      <c r="AU2998" s="168" t="s">
        <v>95</v>
      </c>
      <c r="AV2998" s="167" t="s">
        <v>95</v>
      </c>
      <c r="AW2998" s="167" t="s">
        <v>41</v>
      </c>
      <c r="AX2998" s="167" t="s">
        <v>85</v>
      </c>
      <c r="AY2998" s="168" t="s">
        <v>173</v>
      </c>
    </row>
    <row r="2999" spans="2:65" s="160" customFormat="1">
      <c r="B2999" s="159"/>
      <c r="D2999" s="161" t="s">
        <v>184</v>
      </c>
      <c r="E2999" s="162" t="s">
        <v>1</v>
      </c>
      <c r="F2999" s="163" t="s">
        <v>1868</v>
      </c>
      <c r="H2999" s="162" t="s">
        <v>1</v>
      </c>
      <c r="L2999" s="159"/>
      <c r="M2999" s="164"/>
      <c r="T2999" s="165"/>
      <c r="AT2999" s="162" t="s">
        <v>184</v>
      </c>
      <c r="AU2999" s="162" t="s">
        <v>95</v>
      </c>
      <c r="AV2999" s="160" t="s">
        <v>93</v>
      </c>
      <c r="AW2999" s="160" t="s">
        <v>41</v>
      </c>
      <c r="AX2999" s="160" t="s">
        <v>85</v>
      </c>
      <c r="AY2999" s="162" t="s">
        <v>173</v>
      </c>
    </row>
    <row r="3000" spans="2:65" s="167" customFormat="1">
      <c r="B3000" s="166"/>
      <c r="D3000" s="161" t="s">
        <v>184</v>
      </c>
      <c r="E3000" s="168" t="s">
        <v>1</v>
      </c>
      <c r="F3000" s="169" t="s">
        <v>1869</v>
      </c>
      <c r="H3000" s="170">
        <v>0.35199999999999998</v>
      </c>
      <c r="L3000" s="166"/>
      <c r="M3000" s="171"/>
      <c r="T3000" s="172"/>
      <c r="AT3000" s="168" t="s">
        <v>184</v>
      </c>
      <c r="AU3000" s="168" t="s">
        <v>95</v>
      </c>
      <c r="AV3000" s="167" t="s">
        <v>95</v>
      </c>
      <c r="AW3000" s="167" t="s">
        <v>41</v>
      </c>
      <c r="AX3000" s="167" t="s">
        <v>85</v>
      </c>
      <c r="AY3000" s="168" t="s">
        <v>173</v>
      </c>
    </row>
    <row r="3001" spans="2:65" s="181" customFormat="1">
      <c r="B3001" s="180"/>
      <c r="D3001" s="161" t="s">
        <v>184</v>
      </c>
      <c r="E3001" s="182" t="s">
        <v>1</v>
      </c>
      <c r="F3001" s="183" t="s">
        <v>266</v>
      </c>
      <c r="H3001" s="184">
        <v>0.53700000000000003</v>
      </c>
      <c r="L3001" s="180"/>
      <c r="M3001" s="185"/>
      <c r="T3001" s="186"/>
      <c r="AT3001" s="182" t="s">
        <v>184</v>
      </c>
      <c r="AU3001" s="182" t="s">
        <v>95</v>
      </c>
      <c r="AV3001" s="181" t="s">
        <v>243</v>
      </c>
      <c r="AW3001" s="181" t="s">
        <v>41</v>
      </c>
      <c r="AX3001" s="181" t="s">
        <v>85</v>
      </c>
      <c r="AY3001" s="182" t="s">
        <v>173</v>
      </c>
    </row>
    <row r="3002" spans="2:65" s="160" customFormat="1">
      <c r="B3002" s="159"/>
      <c r="D3002" s="161" t="s">
        <v>184</v>
      </c>
      <c r="E3002" s="162" t="s">
        <v>1</v>
      </c>
      <c r="F3002" s="163" t="s">
        <v>1870</v>
      </c>
      <c r="H3002" s="162" t="s">
        <v>1</v>
      </c>
      <c r="L3002" s="159"/>
      <c r="M3002" s="164"/>
      <c r="T3002" s="165"/>
      <c r="AT3002" s="162" t="s">
        <v>184</v>
      </c>
      <c r="AU3002" s="162" t="s">
        <v>95</v>
      </c>
      <c r="AV3002" s="160" t="s">
        <v>93</v>
      </c>
      <c r="AW3002" s="160" t="s">
        <v>41</v>
      </c>
      <c r="AX3002" s="160" t="s">
        <v>85</v>
      </c>
      <c r="AY3002" s="162" t="s">
        <v>173</v>
      </c>
    </row>
    <row r="3003" spans="2:65" s="160" customFormat="1">
      <c r="B3003" s="159"/>
      <c r="D3003" s="161" t="s">
        <v>184</v>
      </c>
      <c r="E3003" s="162" t="s">
        <v>1</v>
      </c>
      <c r="F3003" s="163" t="s">
        <v>1871</v>
      </c>
      <c r="H3003" s="162" t="s">
        <v>1</v>
      </c>
      <c r="L3003" s="159"/>
      <c r="M3003" s="164"/>
      <c r="T3003" s="165"/>
      <c r="AT3003" s="162" t="s">
        <v>184</v>
      </c>
      <c r="AU3003" s="162" t="s">
        <v>95</v>
      </c>
      <c r="AV3003" s="160" t="s">
        <v>93</v>
      </c>
      <c r="AW3003" s="160" t="s">
        <v>41</v>
      </c>
      <c r="AX3003" s="160" t="s">
        <v>85</v>
      </c>
      <c r="AY3003" s="162" t="s">
        <v>173</v>
      </c>
    </row>
    <row r="3004" spans="2:65" s="167" customFormat="1">
      <c r="B3004" s="166"/>
      <c r="D3004" s="161" t="s">
        <v>184</v>
      </c>
      <c r="E3004" s="168" t="s">
        <v>1</v>
      </c>
      <c r="F3004" s="169" t="s">
        <v>1872</v>
      </c>
      <c r="H3004" s="170">
        <v>0.71799999999999997</v>
      </c>
      <c r="L3004" s="166"/>
      <c r="M3004" s="171"/>
      <c r="T3004" s="172"/>
      <c r="AT3004" s="168" t="s">
        <v>184</v>
      </c>
      <c r="AU3004" s="168" t="s">
        <v>95</v>
      </c>
      <c r="AV3004" s="167" t="s">
        <v>95</v>
      </c>
      <c r="AW3004" s="167" t="s">
        <v>41</v>
      </c>
      <c r="AX3004" s="167" t="s">
        <v>85</v>
      </c>
      <c r="AY3004" s="168" t="s">
        <v>173</v>
      </c>
    </row>
    <row r="3005" spans="2:65" s="181" customFormat="1">
      <c r="B3005" s="180"/>
      <c r="D3005" s="161" t="s">
        <v>184</v>
      </c>
      <c r="E3005" s="182" t="s">
        <v>1</v>
      </c>
      <c r="F3005" s="183" t="s">
        <v>266</v>
      </c>
      <c r="H3005" s="184">
        <v>0.71799999999999997</v>
      </c>
      <c r="L3005" s="180"/>
      <c r="M3005" s="185"/>
      <c r="T3005" s="186"/>
      <c r="AT3005" s="182" t="s">
        <v>184</v>
      </c>
      <c r="AU3005" s="182" t="s">
        <v>95</v>
      </c>
      <c r="AV3005" s="181" t="s">
        <v>243</v>
      </c>
      <c r="AW3005" s="181" t="s">
        <v>41</v>
      </c>
      <c r="AX3005" s="181" t="s">
        <v>85</v>
      </c>
      <c r="AY3005" s="182" t="s">
        <v>173</v>
      </c>
    </row>
    <row r="3006" spans="2:65" s="174" customFormat="1">
      <c r="B3006" s="173"/>
      <c r="D3006" s="161" t="s">
        <v>184</v>
      </c>
      <c r="E3006" s="175" t="s">
        <v>1</v>
      </c>
      <c r="F3006" s="176" t="s">
        <v>232</v>
      </c>
      <c r="H3006" s="177">
        <v>1.2549999999999999</v>
      </c>
      <c r="L3006" s="173"/>
      <c r="M3006" s="178"/>
      <c r="T3006" s="179"/>
      <c r="AT3006" s="175" t="s">
        <v>184</v>
      </c>
      <c r="AU3006" s="175" t="s">
        <v>95</v>
      </c>
      <c r="AV3006" s="174" t="s">
        <v>180</v>
      </c>
      <c r="AW3006" s="174" t="s">
        <v>41</v>
      </c>
      <c r="AX3006" s="174" t="s">
        <v>93</v>
      </c>
      <c r="AY3006" s="175" t="s">
        <v>173</v>
      </c>
    </row>
    <row r="3007" spans="2:65" s="35" customFormat="1" ht="55.5" customHeight="1">
      <c r="B3007" s="34"/>
      <c r="C3007" s="144" t="s">
        <v>1873</v>
      </c>
      <c r="D3007" s="144" t="s">
        <v>175</v>
      </c>
      <c r="E3007" s="145" t="s">
        <v>1874</v>
      </c>
      <c r="F3007" s="146" t="s">
        <v>1875</v>
      </c>
      <c r="G3007" s="147" t="s">
        <v>178</v>
      </c>
      <c r="H3007" s="148">
        <v>0.58499999999999996</v>
      </c>
      <c r="I3007" s="3"/>
      <c r="J3007" s="149">
        <f>ROUND(I3007*H3007,2)</f>
        <v>0</v>
      </c>
      <c r="K3007" s="146" t="s">
        <v>179</v>
      </c>
      <c r="L3007" s="34"/>
      <c r="M3007" s="150" t="s">
        <v>1</v>
      </c>
      <c r="N3007" s="151" t="s">
        <v>50</v>
      </c>
      <c r="P3007" s="152">
        <f>O3007*H3007</f>
        <v>0</v>
      </c>
      <c r="Q3007" s="152">
        <v>0</v>
      </c>
      <c r="R3007" s="152">
        <f>Q3007*H3007</f>
        <v>0</v>
      </c>
      <c r="S3007" s="152">
        <v>1.8</v>
      </c>
      <c r="T3007" s="153">
        <f>S3007*H3007</f>
        <v>1.0529999999999999</v>
      </c>
      <c r="AR3007" s="154" t="s">
        <v>180</v>
      </c>
      <c r="AT3007" s="154" t="s">
        <v>175</v>
      </c>
      <c r="AU3007" s="154" t="s">
        <v>95</v>
      </c>
      <c r="AY3007" s="20" t="s">
        <v>173</v>
      </c>
      <c r="BE3007" s="155">
        <f>IF(N3007="základní",J3007,0)</f>
        <v>0</v>
      </c>
      <c r="BF3007" s="155">
        <f>IF(N3007="snížená",J3007,0)</f>
        <v>0</v>
      </c>
      <c r="BG3007" s="155">
        <f>IF(N3007="zákl. přenesená",J3007,0)</f>
        <v>0</v>
      </c>
      <c r="BH3007" s="155">
        <f>IF(N3007="sníž. přenesená",J3007,0)</f>
        <v>0</v>
      </c>
      <c r="BI3007" s="155">
        <f>IF(N3007="nulová",J3007,0)</f>
        <v>0</v>
      </c>
      <c r="BJ3007" s="20" t="s">
        <v>93</v>
      </c>
      <c r="BK3007" s="155">
        <f>ROUND(I3007*H3007,2)</f>
        <v>0</v>
      </c>
      <c r="BL3007" s="20" t="s">
        <v>180</v>
      </c>
      <c r="BM3007" s="154" t="s">
        <v>1876</v>
      </c>
    </row>
    <row r="3008" spans="2:65" s="35" customFormat="1">
      <c r="B3008" s="34"/>
      <c r="D3008" s="156" t="s">
        <v>182</v>
      </c>
      <c r="F3008" s="157" t="s">
        <v>1877</v>
      </c>
      <c r="L3008" s="34"/>
      <c r="M3008" s="158"/>
      <c r="T3008" s="62"/>
      <c r="AT3008" s="20" t="s">
        <v>182</v>
      </c>
      <c r="AU3008" s="20" t="s">
        <v>95</v>
      </c>
    </row>
    <row r="3009" spans="2:65" s="160" customFormat="1">
      <c r="B3009" s="159"/>
      <c r="D3009" s="161" t="s">
        <v>184</v>
      </c>
      <c r="E3009" s="162" t="s">
        <v>1</v>
      </c>
      <c r="F3009" s="163" t="s">
        <v>1878</v>
      </c>
      <c r="H3009" s="162" t="s">
        <v>1</v>
      </c>
      <c r="L3009" s="159"/>
      <c r="M3009" s="164"/>
      <c r="T3009" s="165"/>
      <c r="AT3009" s="162" t="s">
        <v>184</v>
      </c>
      <c r="AU3009" s="162" t="s">
        <v>95</v>
      </c>
      <c r="AV3009" s="160" t="s">
        <v>93</v>
      </c>
      <c r="AW3009" s="160" t="s">
        <v>41</v>
      </c>
      <c r="AX3009" s="160" t="s">
        <v>85</v>
      </c>
      <c r="AY3009" s="162" t="s">
        <v>173</v>
      </c>
    </row>
    <row r="3010" spans="2:65" s="160" customFormat="1">
      <c r="B3010" s="159"/>
      <c r="D3010" s="161" t="s">
        <v>184</v>
      </c>
      <c r="E3010" s="162" t="s">
        <v>1</v>
      </c>
      <c r="F3010" s="163" t="s">
        <v>1879</v>
      </c>
      <c r="H3010" s="162" t="s">
        <v>1</v>
      </c>
      <c r="L3010" s="159"/>
      <c r="M3010" s="164"/>
      <c r="T3010" s="165"/>
      <c r="AT3010" s="162" t="s">
        <v>184</v>
      </c>
      <c r="AU3010" s="162" t="s">
        <v>95</v>
      </c>
      <c r="AV3010" s="160" t="s">
        <v>93</v>
      </c>
      <c r="AW3010" s="160" t="s">
        <v>41</v>
      </c>
      <c r="AX3010" s="160" t="s">
        <v>85</v>
      </c>
      <c r="AY3010" s="162" t="s">
        <v>173</v>
      </c>
    </row>
    <row r="3011" spans="2:65" s="167" customFormat="1">
      <c r="B3011" s="166"/>
      <c r="D3011" s="161" t="s">
        <v>184</v>
      </c>
      <c r="E3011" s="168" t="s">
        <v>1</v>
      </c>
      <c r="F3011" s="169" t="s">
        <v>1880</v>
      </c>
      <c r="H3011" s="170">
        <v>0.58499999999999996</v>
      </c>
      <c r="L3011" s="166"/>
      <c r="M3011" s="171"/>
      <c r="T3011" s="172"/>
      <c r="AT3011" s="168" t="s">
        <v>184</v>
      </c>
      <c r="AU3011" s="168" t="s">
        <v>95</v>
      </c>
      <c r="AV3011" s="167" t="s">
        <v>95</v>
      </c>
      <c r="AW3011" s="167" t="s">
        <v>41</v>
      </c>
      <c r="AX3011" s="167" t="s">
        <v>85</v>
      </c>
      <c r="AY3011" s="168" t="s">
        <v>173</v>
      </c>
    </row>
    <row r="3012" spans="2:65" s="174" customFormat="1">
      <c r="B3012" s="173"/>
      <c r="D3012" s="161" t="s">
        <v>184</v>
      </c>
      <c r="E3012" s="175" t="s">
        <v>1</v>
      </c>
      <c r="F3012" s="176" t="s">
        <v>232</v>
      </c>
      <c r="H3012" s="177">
        <v>0.58499999999999996</v>
      </c>
      <c r="L3012" s="173"/>
      <c r="M3012" s="178"/>
      <c r="T3012" s="179"/>
      <c r="AT3012" s="175" t="s">
        <v>184</v>
      </c>
      <c r="AU3012" s="175" t="s">
        <v>95</v>
      </c>
      <c r="AV3012" s="174" t="s">
        <v>180</v>
      </c>
      <c r="AW3012" s="174" t="s">
        <v>41</v>
      </c>
      <c r="AX3012" s="174" t="s">
        <v>93</v>
      </c>
      <c r="AY3012" s="175" t="s">
        <v>173</v>
      </c>
    </row>
    <row r="3013" spans="2:65" s="35" customFormat="1" ht="55.5" customHeight="1">
      <c r="B3013" s="34"/>
      <c r="C3013" s="144" t="s">
        <v>1881</v>
      </c>
      <c r="D3013" s="144" t="s">
        <v>175</v>
      </c>
      <c r="E3013" s="145" t="s">
        <v>1882</v>
      </c>
      <c r="F3013" s="146" t="s">
        <v>1883</v>
      </c>
      <c r="G3013" s="147" t="s">
        <v>178</v>
      </c>
      <c r="H3013" s="148">
        <v>0.73399999999999999</v>
      </c>
      <c r="I3013" s="3"/>
      <c r="J3013" s="149">
        <f>ROUND(I3013*H3013,2)</f>
        <v>0</v>
      </c>
      <c r="K3013" s="146" t="s">
        <v>179</v>
      </c>
      <c r="L3013" s="34"/>
      <c r="M3013" s="150" t="s">
        <v>1</v>
      </c>
      <c r="N3013" s="151" t="s">
        <v>50</v>
      </c>
      <c r="P3013" s="152">
        <f>O3013*H3013</f>
        <v>0</v>
      </c>
      <c r="Q3013" s="152">
        <v>0</v>
      </c>
      <c r="R3013" s="152">
        <f>Q3013*H3013</f>
        <v>0</v>
      </c>
      <c r="S3013" s="152">
        <v>1.8</v>
      </c>
      <c r="T3013" s="153">
        <f>S3013*H3013</f>
        <v>1.3211999999999999</v>
      </c>
      <c r="AR3013" s="154" t="s">
        <v>180</v>
      </c>
      <c r="AT3013" s="154" t="s">
        <v>175</v>
      </c>
      <c r="AU3013" s="154" t="s">
        <v>95</v>
      </c>
      <c r="AY3013" s="20" t="s">
        <v>173</v>
      </c>
      <c r="BE3013" s="155">
        <f>IF(N3013="základní",J3013,0)</f>
        <v>0</v>
      </c>
      <c r="BF3013" s="155">
        <f>IF(N3013="snížená",J3013,0)</f>
        <v>0</v>
      </c>
      <c r="BG3013" s="155">
        <f>IF(N3013="zákl. přenesená",J3013,0)</f>
        <v>0</v>
      </c>
      <c r="BH3013" s="155">
        <f>IF(N3013="sníž. přenesená",J3013,0)</f>
        <v>0</v>
      </c>
      <c r="BI3013" s="155">
        <f>IF(N3013="nulová",J3013,0)</f>
        <v>0</v>
      </c>
      <c r="BJ3013" s="20" t="s">
        <v>93</v>
      </c>
      <c r="BK3013" s="155">
        <f>ROUND(I3013*H3013,2)</f>
        <v>0</v>
      </c>
      <c r="BL3013" s="20" t="s">
        <v>180</v>
      </c>
      <c r="BM3013" s="154" t="s">
        <v>1884</v>
      </c>
    </row>
    <row r="3014" spans="2:65" s="35" customFormat="1">
      <c r="B3014" s="34"/>
      <c r="D3014" s="156" t="s">
        <v>182</v>
      </c>
      <c r="F3014" s="157" t="s">
        <v>1885</v>
      </c>
      <c r="L3014" s="34"/>
      <c r="M3014" s="158"/>
      <c r="T3014" s="62"/>
      <c r="AT3014" s="20" t="s">
        <v>182</v>
      </c>
      <c r="AU3014" s="20" t="s">
        <v>95</v>
      </c>
    </row>
    <row r="3015" spans="2:65" s="160" customFormat="1">
      <c r="B3015" s="159"/>
      <c r="D3015" s="161" t="s">
        <v>184</v>
      </c>
      <c r="E3015" s="162" t="s">
        <v>1</v>
      </c>
      <c r="F3015" s="163" t="s">
        <v>1628</v>
      </c>
      <c r="H3015" s="162" t="s">
        <v>1</v>
      </c>
      <c r="L3015" s="159"/>
      <c r="M3015" s="164"/>
      <c r="T3015" s="165"/>
      <c r="AT3015" s="162" t="s">
        <v>184</v>
      </c>
      <c r="AU3015" s="162" t="s">
        <v>95</v>
      </c>
      <c r="AV3015" s="160" t="s">
        <v>93</v>
      </c>
      <c r="AW3015" s="160" t="s">
        <v>41</v>
      </c>
      <c r="AX3015" s="160" t="s">
        <v>85</v>
      </c>
      <c r="AY3015" s="162" t="s">
        <v>173</v>
      </c>
    </row>
    <row r="3016" spans="2:65" s="160" customFormat="1">
      <c r="B3016" s="159"/>
      <c r="D3016" s="161" t="s">
        <v>184</v>
      </c>
      <c r="E3016" s="162" t="s">
        <v>1</v>
      </c>
      <c r="F3016" s="163" t="s">
        <v>1886</v>
      </c>
      <c r="H3016" s="162" t="s">
        <v>1</v>
      </c>
      <c r="L3016" s="159"/>
      <c r="M3016" s="164"/>
      <c r="T3016" s="165"/>
      <c r="AT3016" s="162" t="s">
        <v>184</v>
      </c>
      <c r="AU3016" s="162" t="s">
        <v>95</v>
      </c>
      <c r="AV3016" s="160" t="s">
        <v>93</v>
      </c>
      <c r="AW3016" s="160" t="s">
        <v>41</v>
      </c>
      <c r="AX3016" s="160" t="s">
        <v>85</v>
      </c>
      <c r="AY3016" s="162" t="s">
        <v>173</v>
      </c>
    </row>
    <row r="3017" spans="2:65" s="167" customFormat="1">
      <c r="B3017" s="166"/>
      <c r="D3017" s="161" t="s">
        <v>184</v>
      </c>
      <c r="E3017" s="168" t="s">
        <v>1</v>
      </c>
      <c r="F3017" s="169" t="s">
        <v>1887</v>
      </c>
      <c r="H3017" s="170">
        <v>0.32300000000000001</v>
      </c>
      <c r="L3017" s="166"/>
      <c r="M3017" s="171"/>
      <c r="T3017" s="172"/>
      <c r="AT3017" s="168" t="s">
        <v>184</v>
      </c>
      <c r="AU3017" s="168" t="s">
        <v>95</v>
      </c>
      <c r="AV3017" s="167" t="s">
        <v>95</v>
      </c>
      <c r="AW3017" s="167" t="s">
        <v>41</v>
      </c>
      <c r="AX3017" s="167" t="s">
        <v>85</v>
      </c>
      <c r="AY3017" s="168" t="s">
        <v>173</v>
      </c>
    </row>
    <row r="3018" spans="2:65" s="181" customFormat="1">
      <c r="B3018" s="180"/>
      <c r="D3018" s="161" t="s">
        <v>184</v>
      </c>
      <c r="E3018" s="182" t="s">
        <v>1</v>
      </c>
      <c r="F3018" s="183" t="s">
        <v>266</v>
      </c>
      <c r="H3018" s="184">
        <v>0.32300000000000001</v>
      </c>
      <c r="L3018" s="180"/>
      <c r="M3018" s="185"/>
      <c r="T3018" s="186"/>
      <c r="AT3018" s="182" t="s">
        <v>184</v>
      </c>
      <c r="AU3018" s="182" t="s">
        <v>95</v>
      </c>
      <c r="AV3018" s="181" t="s">
        <v>243</v>
      </c>
      <c r="AW3018" s="181" t="s">
        <v>41</v>
      </c>
      <c r="AX3018" s="181" t="s">
        <v>85</v>
      </c>
      <c r="AY3018" s="182" t="s">
        <v>173</v>
      </c>
    </row>
    <row r="3019" spans="2:65" s="160" customFormat="1">
      <c r="B3019" s="159"/>
      <c r="D3019" s="161" t="s">
        <v>184</v>
      </c>
      <c r="E3019" s="162" t="s">
        <v>1</v>
      </c>
      <c r="F3019" s="163" t="s">
        <v>1857</v>
      </c>
      <c r="H3019" s="162" t="s">
        <v>1</v>
      </c>
      <c r="L3019" s="159"/>
      <c r="M3019" s="164"/>
      <c r="T3019" s="165"/>
      <c r="AT3019" s="162" t="s">
        <v>184</v>
      </c>
      <c r="AU3019" s="162" t="s">
        <v>95</v>
      </c>
      <c r="AV3019" s="160" t="s">
        <v>93</v>
      </c>
      <c r="AW3019" s="160" t="s">
        <v>41</v>
      </c>
      <c r="AX3019" s="160" t="s">
        <v>85</v>
      </c>
      <c r="AY3019" s="162" t="s">
        <v>173</v>
      </c>
    </row>
    <row r="3020" spans="2:65" s="160" customFormat="1">
      <c r="B3020" s="159"/>
      <c r="D3020" s="161" t="s">
        <v>184</v>
      </c>
      <c r="E3020" s="162" t="s">
        <v>1</v>
      </c>
      <c r="F3020" s="163" t="s">
        <v>1858</v>
      </c>
      <c r="H3020" s="162" t="s">
        <v>1</v>
      </c>
      <c r="L3020" s="159"/>
      <c r="M3020" s="164"/>
      <c r="T3020" s="165"/>
      <c r="AT3020" s="162" t="s">
        <v>184</v>
      </c>
      <c r="AU3020" s="162" t="s">
        <v>95</v>
      </c>
      <c r="AV3020" s="160" t="s">
        <v>93</v>
      </c>
      <c r="AW3020" s="160" t="s">
        <v>41</v>
      </c>
      <c r="AX3020" s="160" t="s">
        <v>85</v>
      </c>
      <c r="AY3020" s="162" t="s">
        <v>173</v>
      </c>
    </row>
    <row r="3021" spans="2:65" s="167" customFormat="1">
      <c r="B3021" s="166"/>
      <c r="D3021" s="161" t="s">
        <v>184</v>
      </c>
      <c r="E3021" s="168" t="s">
        <v>1</v>
      </c>
      <c r="F3021" s="169" t="s">
        <v>1888</v>
      </c>
      <c r="H3021" s="170">
        <v>0.41099999999999998</v>
      </c>
      <c r="L3021" s="166"/>
      <c r="M3021" s="171"/>
      <c r="T3021" s="172"/>
      <c r="AT3021" s="168" t="s">
        <v>184</v>
      </c>
      <c r="AU3021" s="168" t="s">
        <v>95</v>
      </c>
      <c r="AV3021" s="167" t="s">
        <v>95</v>
      </c>
      <c r="AW3021" s="167" t="s">
        <v>41</v>
      </c>
      <c r="AX3021" s="167" t="s">
        <v>85</v>
      </c>
      <c r="AY3021" s="168" t="s">
        <v>173</v>
      </c>
    </row>
    <row r="3022" spans="2:65" s="181" customFormat="1">
      <c r="B3022" s="180"/>
      <c r="D3022" s="161" t="s">
        <v>184</v>
      </c>
      <c r="E3022" s="182" t="s">
        <v>1</v>
      </c>
      <c r="F3022" s="183" t="s">
        <v>266</v>
      </c>
      <c r="H3022" s="184">
        <v>0.41099999999999998</v>
      </c>
      <c r="L3022" s="180"/>
      <c r="M3022" s="185"/>
      <c r="T3022" s="186"/>
      <c r="AT3022" s="182" t="s">
        <v>184</v>
      </c>
      <c r="AU3022" s="182" t="s">
        <v>95</v>
      </c>
      <c r="AV3022" s="181" t="s">
        <v>243</v>
      </c>
      <c r="AW3022" s="181" t="s">
        <v>41</v>
      </c>
      <c r="AX3022" s="181" t="s">
        <v>85</v>
      </c>
      <c r="AY3022" s="182" t="s">
        <v>173</v>
      </c>
    </row>
    <row r="3023" spans="2:65" s="174" customFormat="1">
      <c r="B3023" s="173"/>
      <c r="D3023" s="161" t="s">
        <v>184</v>
      </c>
      <c r="E3023" s="175" t="s">
        <v>1</v>
      </c>
      <c r="F3023" s="176" t="s">
        <v>232</v>
      </c>
      <c r="H3023" s="177">
        <v>0.73399999999999999</v>
      </c>
      <c r="L3023" s="173"/>
      <c r="M3023" s="178"/>
      <c r="T3023" s="179"/>
      <c r="AT3023" s="175" t="s">
        <v>184</v>
      </c>
      <c r="AU3023" s="175" t="s">
        <v>95</v>
      </c>
      <c r="AV3023" s="174" t="s">
        <v>180</v>
      </c>
      <c r="AW3023" s="174" t="s">
        <v>41</v>
      </c>
      <c r="AX3023" s="174" t="s">
        <v>93</v>
      </c>
      <c r="AY3023" s="175" t="s">
        <v>173</v>
      </c>
    </row>
    <row r="3024" spans="2:65" s="35" customFormat="1" ht="55.5" customHeight="1">
      <c r="B3024" s="34"/>
      <c r="C3024" s="144" t="s">
        <v>1889</v>
      </c>
      <c r="D3024" s="144" t="s">
        <v>175</v>
      </c>
      <c r="E3024" s="145" t="s">
        <v>1890</v>
      </c>
      <c r="F3024" s="146" t="s">
        <v>1891</v>
      </c>
      <c r="G3024" s="147" t="s">
        <v>178</v>
      </c>
      <c r="H3024" s="148">
        <v>4.1210000000000004</v>
      </c>
      <c r="I3024" s="3"/>
      <c r="J3024" s="149">
        <f>ROUND(I3024*H3024,2)</f>
        <v>0</v>
      </c>
      <c r="K3024" s="146" t="s">
        <v>179</v>
      </c>
      <c r="L3024" s="34"/>
      <c r="M3024" s="150" t="s">
        <v>1</v>
      </c>
      <c r="N3024" s="151" t="s">
        <v>50</v>
      </c>
      <c r="P3024" s="152">
        <f>O3024*H3024</f>
        <v>0</v>
      </c>
      <c r="Q3024" s="152">
        <v>0</v>
      </c>
      <c r="R3024" s="152">
        <f>Q3024*H3024</f>
        <v>0</v>
      </c>
      <c r="S3024" s="152">
        <v>1.8</v>
      </c>
      <c r="T3024" s="153">
        <f>S3024*H3024</f>
        <v>7.4178000000000006</v>
      </c>
      <c r="AR3024" s="154" t="s">
        <v>180</v>
      </c>
      <c r="AT3024" s="154" t="s">
        <v>175</v>
      </c>
      <c r="AU3024" s="154" t="s">
        <v>95</v>
      </c>
      <c r="AY3024" s="20" t="s">
        <v>173</v>
      </c>
      <c r="BE3024" s="155">
        <f>IF(N3024="základní",J3024,0)</f>
        <v>0</v>
      </c>
      <c r="BF3024" s="155">
        <f>IF(N3024="snížená",J3024,0)</f>
        <v>0</v>
      </c>
      <c r="BG3024" s="155">
        <f>IF(N3024="zákl. přenesená",J3024,0)</f>
        <v>0</v>
      </c>
      <c r="BH3024" s="155">
        <f>IF(N3024="sníž. přenesená",J3024,0)</f>
        <v>0</v>
      </c>
      <c r="BI3024" s="155">
        <f>IF(N3024="nulová",J3024,0)</f>
        <v>0</v>
      </c>
      <c r="BJ3024" s="20" t="s">
        <v>93</v>
      </c>
      <c r="BK3024" s="155">
        <f>ROUND(I3024*H3024,2)</f>
        <v>0</v>
      </c>
      <c r="BL3024" s="20" t="s">
        <v>180</v>
      </c>
      <c r="BM3024" s="154" t="s">
        <v>1892</v>
      </c>
    </row>
    <row r="3025" spans="2:51" s="35" customFormat="1">
      <c r="B3025" s="34"/>
      <c r="D3025" s="156" t="s">
        <v>182</v>
      </c>
      <c r="F3025" s="157" t="s">
        <v>1893</v>
      </c>
      <c r="L3025" s="34"/>
      <c r="M3025" s="158"/>
      <c r="T3025" s="62"/>
      <c r="AT3025" s="20" t="s">
        <v>182</v>
      </c>
      <c r="AU3025" s="20" t="s">
        <v>95</v>
      </c>
    </row>
    <row r="3026" spans="2:51" s="160" customFormat="1">
      <c r="B3026" s="159"/>
      <c r="D3026" s="161" t="s">
        <v>184</v>
      </c>
      <c r="E3026" s="162" t="s">
        <v>1</v>
      </c>
      <c r="F3026" s="163" t="s">
        <v>1894</v>
      </c>
      <c r="H3026" s="162" t="s">
        <v>1</v>
      </c>
      <c r="L3026" s="159"/>
      <c r="M3026" s="164"/>
      <c r="T3026" s="165"/>
      <c r="AT3026" s="162" t="s">
        <v>184</v>
      </c>
      <c r="AU3026" s="162" t="s">
        <v>95</v>
      </c>
      <c r="AV3026" s="160" t="s">
        <v>93</v>
      </c>
      <c r="AW3026" s="160" t="s">
        <v>41</v>
      </c>
      <c r="AX3026" s="160" t="s">
        <v>85</v>
      </c>
      <c r="AY3026" s="162" t="s">
        <v>173</v>
      </c>
    </row>
    <row r="3027" spans="2:51" s="160" customFormat="1">
      <c r="B3027" s="159"/>
      <c r="D3027" s="161" t="s">
        <v>184</v>
      </c>
      <c r="E3027" s="162" t="s">
        <v>1</v>
      </c>
      <c r="F3027" s="163" t="s">
        <v>1895</v>
      </c>
      <c r="H3027" s="162" t="s">
        <v>1</v>
      </c>
      <c r="L3027" s="159"/>
      <c r="M3027" s="164"/>
      <c r="T3027" s="165"/>
      <c r="AT3027" s="162" t="s">
        <v>184</v>
      </c>
      <c r="AU3027" s="162" t="s">
        <v>95</v>
      </c>
      <c r="AV3027" s="160" t="s">
        <v>93</v>
      </c>
      <c r="AW3027" s="160" t="s">
        <v>41</v>
      </c>
      <c r="AX3027" s="160" t="s">
        <v>85</v>
      </c>
      <c r="AY3027" s="162" t="s">
        <v>173</v>
      </c>
    </row>
    <row r="3028" spans="2:51" s="167" customFormat="1">
      <c r="B3028" s="166"/>
      <c r="D3028" s="161" t="s">
        <v>184</v>
      </c>
      <c r="E3028" s="168" t="s">
        <v>1</v>
      </c>
      <c r="F3028" s="169" t="s">
        <v>1896</v>
      </c>
      <c r="H3028" s="170">
        <v>0.83699999999999997</v>
      </c>
      <c r="L3028" s="166"/>
      <c r="M3028" s="171"/>
      <c r="T3028" s="172"/>
      <c r="AT3028" s="168" t="s">
        <v>184</v>
      </c>
      <c r="AU3028" s="168" t="s">
        <v>95</v>
      </c>
      <c r="AV3028" s="167" t="s">
        <v>95</v>
      </c>
      <c r="AW3028" s="167" t="s">
        <v>41</v>
      </c>
      <c r="AX3028" s="167" t="s">
        <v>85</v>
      </c>
      <c r="AY3028" s="168" t="s">
        <v>173</v>
      </c>
    </row>
    <row r="3029" spans="2:51" s="181" customFormat="1">
      <c r="B3029" s="180"/>
      <c r="D3029" s="161" t="s">
        <v>184</v>
      </c>
      <c r="E3029" s="182" t="s">
        <v>1</v>
      </c>
      <c r="F3029" s="183" t="s">
        <v>266</v>
      </c>
      <c r="H3029" s="184">
        <v>0.83699999999999997</v>
      </c>
      <c r="L3029" s="180"/>
      <c r="M3029" s="185"/>
      <c r="T3029" s="186"/>
      <c r="AT3029" s="182" t="s">
        <v>184</v>
      </c>
      <c r="AU3029" s="182" t="s">
        <v>95</v>
      </c>
      <c r="AV3029" s="181" t="s">
        <v>243</v>
      </c>
      <c r="AW3029" s="181" t="s">
        <v>41</v>
      </c>
      <c r="AX3029" s="181" t="s">
        <v>85</v>
      </c>
      <c r="AY3029" s="182" t="s">
        <v>173</v>
      </c>
    </row>
    <row r="3030" spans="2:51" s="160" customFormat="1">
      <c r="B3030" s="159"/>
      <c r="D3030" s="161" t="s">
        <v>184</v>
      </c>
      <c r="E3030" s="162" t="s">
        <v>1</v>
      </c>
      <c r="F3030" s="163" t="s">
        <v>1897</v>
      </c>
      <c r="H3030" s="162" t="s">
        <v>1</v>
      </c>
      <c r="L3030" s="159"/>
      <c r="M3030" s="164"/>
      <c r="T3030" s="165"/>
      <c r="AT3030" s="162" t="s">
        <v>184</v>
      </c>
      <c r="AU3030" s="162" t="s">
        <v>95</v>
      </c>
      <c r="AV3030" s="160" t="s">
        <v>93</v>
      </c>
      <c r="AW3030" s="160" t="s">
        <v>41</v>
      </c>
      <c r="AX3030" s="160" t="s">
        <v>85</v>
      </c>
      <c r="AY3030" s="162" t="s">
        <v>173</v>
      </c>
    </row>
    <row r="3031" spans="2:51" s="160" customFormat="1">
      <c r="B3031" s="159"/>
      <c r="D3031" s="161" t="s">
        <v>184</v>
      </c>
      <c r="E3031" s="162" t="s">
        <v>1</v>
      </c>
      <c r="F3031" s="163" t="s">
        <v>1898</v>
      </c>
      <c r="H3031" s="162" t="s">
        <v>1</v>
      </c>
      <c r="L3031" s="159"/>
      <c r="M3031" s="164"/>
      <c r="T3031" s="165"/>
      <c r="AT3031" s="162" t="s">
        <v>184</v>
      </c>
      <c r="AU3031" s="162" t="s">
        <v>95</v>
      </c>
      <c r="AV3031" s="160" t="s">
        <v>93</v>
      </c>
      <c r="AW3031" s="160" t="s">
        <v>41</v>
      </c>
      <c r="AX3031" s="160" t="s">
        <v>85</v>
      </c>
      <c r="AY3031" s="162" t="s">
        <v>173</v>
      </c>
    </row>
    <row r="3032" spans="2:51" s="167" customFormat="1">
      <c r="B3032" s="166"/>
      <c r="D3032" s="161" t="s">
        <v>184</v>
      </c>
      <c r="E3032" s="168" t="s">
        <v>1</v>
      </c>
      <c r="F3032" s="169" t="s">
        <v>1899</v>
      </c>
      <c r="H3032" s="170">
        <v>1.6879999999999999</v>
      </c>
      <c r="L3032" s="166"/>
      <c r="M3032" s="171"/>
      <c r="T3032" s="172"/>
      <c r="AT3032" s="168" t="s">
        <v>184</v>
      </c>
      <c r="AU3032" s="168" t="s">
        <v>95</v>
      </c>
      <c r="AV3032" s="167" t="s">
        <v>95</v>
      </c>
      <c r="AW3032" s="167" t="s">
        <v>41</v>
      </c>
      <c r="AX3032" s="167" t="s">
        <v>85</v>
      </c>
      <c r="AY3032" s="168" t="s">
        <v>173</v>
      </c>
    </row>
    <row r="3033" spans="2:51" s="167" customFormat="1">
      <c r="B3033" s="166"/>
      <c r="D3033" s="161" t="s">
        <v>184</v>
      </c>
      <c r="E3033" s="168" t="s">
        <v>1</v>
      </c>
      <c r="F3033" s="169" t="s">
        <v>1900</v>
      </c>
      <c r="H3033" s="170">
        <v>-0.89100000000000001</v>
      </c>
      <c r="L3033" s="166"/>
      <c r="M3033" s="171"/>
      <c r="T3033" s="172"/>
      <c r="AT3033" s="168" t="s">
        <v>184</v>
      </c>
      <c r="AU3033" s="168" t="s">
        <v>95</v>
      </c>
      <c r="AV3033" s="167" t="s">
        <v>95</v>
      </c>
      <c r="AW3033" s="167" t="s">
        <v>41</v>
      </c>
      <c r="AX3033" s="167" t="s">
        <v>85</v>
      </c>
      <c r="AY3033" s="168" t="s">
        <v>173</v>
      </c>
    </row>
    <row r="3034" spans="2:51" s="181" customFormat="1">
      <c r="B3034" s="180"/>
      <c r="D3034" s="161" t="s">
        <v>184</v>
      </c>
      <c r="E3034" s="182" t="s">
        <v>1</v>
      </c>
      <c r="F3034" s="183" t="s">
        <v>266</v>
      </c>
      <c r="H3034" s="184">
        <v>0.79700000000000004</v>
      </c>
      <c r="L3034" s="180"/>
      <c r="M3034" s="185"/>
      <c r="T3034" s="186"/>
      <c r="AT3034" s="182" t="s">
        <v>184</v>
      </c>
      <c r="AU3034" s="182" t="s">
        <v>95</v>
      </c>
      <c r="AV3034" s="181" t="s">
        <v>243</v>
      </c>
      <c r="AW3034" s="181" t="s">
        <v>41</v>
      </c>
      <c r="AX3034" s="181" t="s">
        <v>85</v>
      </c>
      <c r="AY3034" s="182" t="s">
        <v>173</v>
      </c>
    </row>
    <row r="3035" spans="2:51" s="160" customFormat="1">
      <c r="B3035" s="159"/>
      <c r="D3035" s="161" t="s">
        <v>184</v>
      </c>
      <c r="E3035" s="162" t="s">
        <v>1</v>
      </c>
      <c r="F3035" s="163" t="s">
        <v>1901</v>
      </c>
      <c r="H3035" s="162" t="s">
        <v>1</v>
      </c>
      <c r="L3035" s="159"/>
      <c r="M3035" s="164"/>
      <c r="T3035" s="165"/>
      <c r="AT3035" s="162" t="s">
        <v>184</v>
      </c>
      <c r="AU3035" s="162" t="s">
        <v>95</v>
      </c>
      <c r="AV3035" s="160" t="s">
        <v>93</v>
      </c>
      <c r="AW3035" s="160" t="s">
        <v>41</v>
      </c>
      <c r="AX3035" s="160" t="s">
        <v>85</v>
      </c>
      <c r="AY3035" s="162" t="s">
        <v>173</v>
      </c>
    </row>
    <row r="3036" spans="2:51" s="160" customFormat="1">
      <c r="B3036" s="159"/>
      <c r="D3036" s="161" t="s">
        <v>184</v>
      </c>
      <c r="E3036" s="162" t="s">
        <v>1</v>
      </c>
      <c r="F3036" s="163" t="s">
        <v>1902</v>
      </c>
      <c r="H3036" s="162" t="s">
        <v>1</v>
      </c>
      <c r="L3036" s="159"/>
      <c r="M3036" s="164"/>
      <c r="T3036" s="165"/>
      <c r="AT3036" s="162" t="s">
        <v>184</v>
      </c>
      <c r="AU3036" s="162" t="s">
        <v>95</v>
      </c>
      <c r="AV3036" s="160" t="s">
        <v>93</v>
      </c>
      <c r="AW3036" s="160" t="s">
        <v>41</v>
      </c>
      <c r="AX3036" s="160" t="s">
        <v>85</v>
      </c>
      <c r="AY3036" s="162" t="s">
        <v>173</v>
      </c>
    </row>
    <row r="3037" spans="2:51" s="167" customFormat="1">
      <c r="B3037" s="166"/>
      <c r="D3037" s="161" t="s">
        <v>184</v>
      </c>
      <c r="E3037" s="168" t="s">
        <v>1</v>
      </c>
      <c r="F3037" s="169" t="s">
        <v>1903</v>
      </c>
      <c r="H3037" s="170">
        <v>1.071</v>
      </c>
      <c r="L3037" s="166"/>
      <c r="M3037" s="171"/>
      <c r="T3037" s="172"/>
      <c r="AT3037" s="168" t="s">
        <v>184</v>
      </c>
      <c r="AU3037" s="168" t="s">
        <v>95</v>
      </c>
      <c r="AV3037" s="167" t="s">
        <v>95</v>
      </c>
      <c r="AW3037" s="167" t="s">
        <v>41</v>
      </c>
      <c r="AX3037" s="167" t="s">
        <v>85</v>
      </c>
      <c r="AY3037" s="168" t="s">
        <v>173</v>
      </c>
    </row>
    <row r="3038" spans="2:51" s="181" customFormat="1">
      <c r="B3038" s="180"/>
      <c r="D3038" s="161" t="s">
        <v>184</v>
      </c>
      <c r="E3038" s="182" t="s">
        <v>1</v>
      </c>
      <c r="F3038" s="183" t="s">
        <v>266</v>
      </c>
      <c r="H3038" s="184">
        <v>1.071</v>
      </c>
      <c r="L3038" s="180"/>
      <c r="M3038" s="185"/>
      <c r="T3038" s="186"/>
      <c r="AT3038" s="182" t="s">
        <v>184</v>
      </c>
      <c r="AU3038" s="182" t="s">
        <v>95</v>
      </c>
      <c r="AV3038" s="181" t="s">
        <v>243</v>
      </c>
      <c r="AW3038" s="181" t="s">
        <v>41</v>
      </c>
      <c r="AX3038" s="181" t="s">
        <v>85</v>
      </c>
      <c r="AY3038" s="182" t="s">
        <v>173</v>
      </c>
    </row>
    <row r="3039" spans="2:51" s="160" customFormat="1">
      <c r="B3039" s="159"/>
      <c r="D3039" s="161" t="s">
        <v>184</v>
      </c>
      <c r="E3039" s="162" t="s">
        <v>1</v>
      </c>
      <c r="F3039" s="163" t="s">
        <v>1904</v>
      </c>
      <c r="H3039" s="162" t="s">
        <v>1</v>
      </c>
      <c r="L3039" s="159"/>
      <c r="M3039" s="164"/>
      <c r="T3039" s="165"/>
      <c r="AT3039" s="162" t="s">
        <v>184</v>
      </c>
      <c r="AU3039" s="162" t="s">
        <v>95</v>
      </c>
      <c r="AV3039" s="160" t="s">
        <v>93</v>
      </c>
      <c r="AW3039" s="160" t="s">
        <v>41</v>
      </c>
      <c r="AX3039" s="160" t="s">
        <v>85</v>
      </c>
      <c r="AY3039" s="162" t="s">
        <v>173</v>
      </c>
    </row>
    <row r="3040" spans="2:51" s="160" customFormat="1">
      <c r="B3040" s="159"/>
      <c r="D3040" s="161" t="s">
        <v>184</v>
      </c>
      <c r="E3040" s="162" t="s">
        <v>1</v>
      </c>
      <c r="F3040" s="163" t="s">
        <v>1905</v>
      </c>
      <c r="H3040" s="162" t="s">
        <v>1</v>
      </c>
      <c r="L3040" s="159"/>
      <c r="M3040" s="164"/>
      <c r="T3040" s="165"/>
      <c r="AT3040" s="162" t="s">
        <v>184</v>
      </c>
      <c r="AU3040" s="162" t="s">
        <v>95</v>
      </c>
      <c r="AV3040" s="160" t="s">
        <v>93</v>
      </c>
      <c r="AW3040" s="160" t="s">
        <v>41</v>
      </c>
      <c r="AX3040" s="160" t="s">
        <v>85</v>
      </c>
      <c r="AY3040" s="162" t="s">
        <v>173</v>
      </c>
    </row>
    <row r="3041" spans="2:65" s="167" customFormat="1">
      <c r="B3041" s="166"/>
      <c r="D3041" s="161" t="s">
        <v>184</v>
      </c>
      <c r="E3041" s="168" t="s">
        <v>1</v>
      </c>
      <c r="F3041" s="169" t="s">
        <v>1906</v>
      </c>
      <c r="H3041" s="170">
        <v>1.4159999999999999</v>
      </c>
      <c r="L3041" s="166"/>
      <c r="M3041" s="171"/>
      <c r="T3041" s="172"/>
      <c r="AT3041" s="168" t="s">
        <v>184</v>
      </c>
      <c r="AU3041" s="168" t="s">
        <v>95</v>
      </c>
      <c r="AV3041" s="167" t="s">
        <v>95</v>
      </c>
      <c r="AW3041" s="167" t="s">
        <v>41</v>
      </c>
      <c r="AX3041" s="167" t="s">
        <v>85</v>
      </c>
      <c r="AY3041" s="168" t="s">
        <v>173</v>
      </c>
    </row>
    <row r="3042" spans="2:65" s="181" customFormat="1">
      <c r="B3042" s="180"/>
      <c r="D3042" s="161" t="s">
        <v>184</v>
      </c>
      <c r="E3042" s="182" t="s">
        <v>1</v>
      </c>
      <c r="F3042" s="183" t="s">
        <v>266</v>
      </c>
      <c r="H3042" s="184">
        <v>1.4159999999999999</v>
      </c>
      <c r="L3042" s="180"/>
      <c r="M3042" s="185"/>
      <c r="T3042" s="186"/>
      <c r="AT3042" s="182" t="s">
        <v>184</v>
      </c>
      <c r="AU3042" s="182" t="s">
        <v>95</v>
      </c>
      <c r="AV3042" s="181" t="s">
        <v>243</v>
      </c>
      <c r="AW3042" s="181" t="s">
        <v>41</v>
      </c>
      <c r="AX3042" s="181" t="s">
        <v>85</v>
      </c>
      <c r="AY3042" s="182" t="s">
        <v>173</v>
      </c>
    </row>
    <row r="3043" spans="2:65" s="174" customFormat="1">
      <c r="B3043" s="173"/>
      <c r="D3043" s="161" t="s">
        <v>184</v>
      </c>
      <c r="E3043" s="175" t="s">
        <v>1</v>
      </c>
      <c r="F3043" s="176" t="s">
        <v>232</v>
      </c>
      <c r="H3043" s="177">
        <v>4.1210000000000004</v>
      </c>
      <c r="L3043" s="173"/>
      <c r="M3043" s="178"/>
      <c r="T3043" s="179"/>
      <c r="AT3043" s="175" t="s">
        <v>184</v>
      </c>
      <c r="AU3043" s="175" t="s">
        <v>95</v>
      </c>
      <c r="AV3043" s="174" t="s">
        <v>180</v>
      </c>
      <c r="AW3043" s="174" t="s">
        <v>41</v>
      </c>
      <c r="AX3043" s="174" t="s">
        <v>93</v>
      </c>
      <c r="AY3043" s="175" t="s">
        <v>173</v>
      </c>
    </row>
    <row r="3044" spans="2:65" s="35" customFormat="1" ht="55.5" customHeight="1">
      <c r="B3044" s="34"/>
      <c r="C3044" s="144" t="s">
        <v>1907</v>
      </c>
      <c r="D3044" s="144" t="s">
        <v>175</v>
      </c>
      <c r="E3044" s="145" t="s">
        <v>1908</v>
      </c>
      <c r="F3044" s="146" t="s">
        <v>1909</v>
      </c>
      <c r="G3044" s="147" t="s">
        <v>178</v>
      </c>
      <c r="H3044" s="148">
        <v>6.1219999999999999</v>
      </c>
      <c r="I3044" s="3"/>
      <c r="J3044" s="149">
        <f>ROUND(I3044*H3044,2)</f>
        <v>0</v>
      </c>
      <c r="K3044" s="146" t="s">
        <v>179</v>
      </c>
      <c r="L3044" s="34"/>
      <c r="M3044" s="150" t="s">
        <v>1</v>
      </c>
      <c r="N3044" s="151" t="s">
        <v>50</v>
      </c>
      <c r="P3044" s="152">
        <f>O3044*H3044</f>
        <v>0</v>
      </c>
      <c r="Q3044" s="152">
        <v>0</v>
      </c>
      <c r="R3044" s="152">
        <f>Q3044*H3044</f>
        <v>0</v>
      </c>
      <c r="S3044" s="152">
        <v>1.8</v>
      </c>
      <c r="T3044" s="153">
        <f>S3044*H3044</f>
        <v>11.019600000000001</v>
      </c>
      <c r="AR3044" s="154" t="s">
        <v>180</v>
      </c>
      <c r="AT3044" s="154" t="s">
        <v>175</v>
      </c>
      <c r="AU3044" s="154" t="s">
        <v>95</v>
      </c>
      <c r="AY3044" s="20" t="s">
        <v>173</v>
      </c>
      <c r="BE3044" s="155">
        <f>IF(N3044="základní",J3044,0)</f>
        <v>0</v>
      </c>
      <c r="BF3044" s="155">
        <f>IF(N3044="snížená",J3044,0)</f>
        <v>0</v>
      </c>
      <c r="BG3044" s="155">
        <f>IF(N3044="zákl. přenesená",J3044,0)</f>
        <v>0</v>
      </c>
      <c r="BH3044" s="155">
        <f>IF(N3044="sníž. přenesená",J3044,0)</f>
        <v>0</v>
      </c>
      <c r="BI3044" s="155">
        <f>IF(N3044="nulová",J3044,0)</f>
        <v>0</v>
      </c>
      <c r="BJ3044" s="20" t="s">
        <v>93</v>
      </c>
      <c r="BK3044" s="155">
        <f>ROUND(I3044*H3044,2)</f>
        <v>0</v>
      </c>
      <c r="BL3044" s="20" t="s">
        <v>180</v>
      </c>
      <c r="BM3044" s="154" t="s">
        <v>1910</v>
      </c>
    </row>
    <row r="3045" spans="2:65" s="35" customFormat="1">
      <c r="B3045" s="34"/>
      <c r="D3045" s="156" t="s">
        <v>182</v>
      </c>
      <c r="F3045" s="157" t="s">
        <v>1911</v>
      </c>
      <c r="L3045" s="34"/>
      <c r="M3045" s="158"/>
      <c r="T3045" s="62"/>
      <c r="AT3045" s="20" t="s">
        <v>182</v>
      </c>
      <c r="AU3045" s="20" t="s">
        <v>95</v>
      </c>
    </row>
    <row r="3046" spans="2:65" s="160" customFormat="1">
      <c r="B3046" s="159"/>
      <c r="D3046" s="161" t="s">
        <v>184</v>
      </c>
      <c r="E3046" s="162" t="s">
        <v>1</v>
      </c>
      <c r="F3046" s="163" t="s">
        <v>1912</v>
      </c>
      <c r="H3046" s="162" t="s">
        <v>1</v>
      </c>
      <c r="L3046" s="159"/>
      <c r="M3046" s="164"/>
      <c r="T3046" s="165"/>
      <c r="AT3046" s="162" t="s">
        <v>184</v>
      </c>
      <c r="AU3046" s="162" t="s">
        <v>95</v>
      </c>
      <c r="AV3046" s="160" t="s">
        <v>93</v>
      </c>
      <c r="AW3046" s="160" t="s">
        <v>41</v>
      </c>
      <c r="AX3046" s="160" t="s">
        <v>85</v>
      </c>
      <c r="AY3046" s="162" t="s">
        <v>173</v>
      </c>
    </row>
    <row r="3047" spans="2:65" s="160" customFormat="1">
      <c r="B3047" s="159"/>
      <c r="D3047" s="161" t="s">
        <v>184</v>
      </c>
      <c r="E3047" s="162" t="s">
        <v>1</v>
      </c>
      <c r="F3047" s="163" t="s">
        <v>1913</v>
      </c>
      <c r="H3047" s="162" t="s">
        <v>1</v>
      </c>
      <c r="L3047" s="159"/>
      <c r="M3047" s="164"/>
      <c r="T3047" s="165"/>
      <c r="AT3047" s="162" t="s">
        <v>184</v>
      </c>
      <c r="AU3047" s="162" t="s">
        <v>95</v>
      </c>
      <c r="AV3047" s="160" t="s">
        <v>93</v>
      </c>
      <c r="AW3047" s="160" t="s">
        <v>41</v>
      </c>
      <c r="AX3047" s="160" t="s">
        <v>85</v>
      </c>
      <c r="AY3047" s="162" t="s">
        <v>173</v>
      </c>
    </row>
    <row r="3048" spans="2:65" s="167" customFormat="1">
      <c r="B3048" s="166"/>
      <c r="D3048" s="161" t="s">
        <v>184</v>
      </c>
      <c r="E3048" s="168" t="s">
        <v>1</v>
      </c>
      <c r="F3048" s="169" t="s">
        <v>1914</v>
      </c>
      <c r="H3048" s="170">
        <v>2.3439999999999999</v>
      </c>
      <c r="L3048" s="166"/>
      <c r="M3048" s="171"/>
      <c r="T3048" s="172"/>
      <c r="AT3048" s="168" t="s">
        <v>184</v>
      </c>
      <c r="AU3048" s="168" t="s">
        <v>95</v>
      </c>
      <c r="AV3048" s="167" t="s">
        <v>95</v>
      </c>
      <c r="AW3048" s="167" t="s">
        <v>41</v>
      </c>
      <c r="AX3048" s="167" t="s">
        <v>85</v>
      </c>
      <c r="AY3048" s="168" t="s">
        <v>173</v>
      </c>
    </row>
    <row r="3049" spans="2:65" s="181" customFormat="1">
      <c r="B3049" s="180"/>
      <c r="D3049" s="161" t="s">
        <v>184</v>
      </c>
      <c r="E3049" s="182" t="s">
        <v>1</v>
      </c>
      <c r="F3049" s="183" t="s">
        <v>266</v>
      </c>
      <c r="H3049" s="184">
        <v>2.3439999999999999</v>
      </c>
      <c r="L3049" s="180"/>
      <c r="M3049" s="185"/>
      <c r="T3049" s="186"/>
      <c r="AT3049" s="182" t="s">
        <v>184</v>
      </c>
      <c r="AU3049" s="182" t="s">
        <v>95</v>
      </c>
      <c r="AV3049" s="181" t="s">
        <v>243</v>
      </c>
      <c r="AW3049" s="181" t="s">
        <v>41</v>
      </c>
      <c r="AX3049" s="181" t="s">
        <v>85</v>
      </c>
      <c r="AY3049" s="182" t="s">
        <v>173</v>
      </c>
    </row>
    <row r="3050" spans="2:65" s="160" customFormat="1">
      <c r="B3050" s="159"/>
      <c r="D3050" s="161" t="s">
        <v>184</v>
      </c>
      <c r="E3050" s="162" t="s">
        <v>1</v>
      </c>
      <c r="F3050" s="163" t="s">
        <v>1915</v>
      </c>
      <c r="H3050" s="162" t="s">
        <v>1</v>
      </c>
      <c r="L3050" s="159"/>
      <c r="M3050" s="164"/>
      <c r="T3050" s="165"/>
      <c r="AT3050" s="162" t="s">
        <v>184</v>
      </c>
      <c r="AU3050" s="162" t="s">
        <v>95</v>
      </c>
      <c r="AV3050" s="160" t="s">
        <v>93</v>
      </c>
      <c r="AW3050" s="160" t="s">
        <v>41</v>
      </c>
      <c r="AX3050" s="160" t="s">
        <v>85</v>
      </c>
      <c r="AY3050" s="162" t="s">
        <v>173</v>
      </c>
    </row>
    <row r="3051" spans="2:65" s="160" customFormat="1">
      <c r="B3051" s="159"/>
      <c r="D3051" s="161" t="s">
        <v>184</v>
      </c>
      <c r="E3051" s="162" t="s">
        <v>1</v>
      </c>
      <c r="F3051" s="163" t="s">
        <v>1916</v>
      </c>
      <c r="H3051" s="162" t="s">
        <v>1</v>
      </c>
      <c r="L3051" s="159"/>
      <c r="M3051" s="164"/>
      <c r="T3051" s="165"/>
      <c r="AT3051" s="162" t="s">
        <v>184</v>
      </c>
      <c r="AU3051" s="162" t="s">
        <v>95</v>
      </c>
      <c r="AV3051" s="160" t="s">
        <v>93</v>
      </c>
      <c r="AW3051" s="160" t="s">
        <v>41</v>
      </c>
      <c r="AX3051" s="160" t="s">
        <v>85</v>
      </c>
      <c r="AY3051" s="162" t="s">
        <v>173</v>
      </c>
    </row>
    <row r="3052" spans="2:65" s="167" customFormat="1">
      <c r="B3052" s="166"/>
      <c r="D3052" s="161" t="s">
        <v>184</v>
      </c>
      <c r="E3052" s="168" t="s">
        <v>1</v>
      </c>
      <c r="F3052" s="169" t="s">
        <v>1917</v>
      </c>
      <c r="H3052" s="170">
        <v>1.512</v>
      </c>
      <c r="L3052" s="166"/>
      <c r="M3052" s="171"/>
      <c r="T3052" s="172"/>
      <c r="AT3052" s="168" t="s">
        <v>184</v>
      </c>
      <c r="AU3052" s="168" t="s">
        <v>95</v>
      </c>
      <c r="AV3052" s="167" t="s">
        <v>95</v>
      </c>
      <c r="AW3052" s="167" t="s">
        <v>41</v>
      </c>
      <c r="AX3052" s="167" t="s">
        <v>85</v>
      </c>
      <c r="AY3052" s="168" t="s">
        <v>173</v>
      </c>
    </row>
    <row r="3053" spans="2:65" s="160" customFormat="1">
      <c r="B3053" s="159"/>
      <c r="D3053" s="161" t="s">
        <v>184</v>
      </c>
      <c r="E3053" s="162" t="s">
        <v>1</v>
      </c>
      <c r="F3053" s="163" t="s">
        <v>1918</v>
      </c>
      <c r="H3053" s="162" t="s">
        <v>1</v>
      </c>
      <c r="L3053" s="159"/>
      <c r="M3053" s="164"/>
      <c r="T3053" s="165"/>
      <c r="AT3053" s="162" t="s">
        <v>184</v>
      </c>
      <c r="AU3053" s="162" t="s">
        <v>95</v>
      </c>
      <c r="AV3053" s="160" t="s">
        <v>93</v>
      </c>
      <c r="AW3053" s="160" t="s">
        <v>41</v>
      </c>
      <c r="AX3053" s="160" t="s">
        <v>85</v>
      </c>
      <c r="AY3053" s="162" t="s">
        <v>173</v>
      </c>
    </row>
    <row r="3054" spans="2:65" s="167" customFormat="1">
      <c r="B3054" s="166"/>
      <c r="D3054" s="161" t="s">
        <v>184</v>
      </c>
      <c r="E3054" s="168" t="s">
        <v>1</v>
      </c>
      <c r="F3054" s="169" t="s">
        <v>1919</v>
      </c>
      <c r="H3054" s="170">
        <v>2.5390000000000001</v>
      </c>
      <c r="L3054" s="166"/>
      <c r="M3054" s="171"/>
      <c r="T3054" s="172"/>
      <c r="AT3054" s="168" t="s">
        <v>184</v>
      </c>
      <c r="AU3054" s="168" t="s">
        <v>95</v>
      </c>
      <c r="AV3054" s="167" t="s">
        <v>95</v>
      </c>
      <c r="AW3054" s="167" t="s">
        <v>41</v>
      </c>
      <c r="AX3054" s="167" t="s">
        <v>85</v>
      </c>
      <c r="AY3054" s="168" t="s">
        <v>173</v>
      </c>
    </row>
    <row r="3055" spans="2:65" s="167" customFormat="1">
      <c r="B3055" s="166"/>
      <c r="D3055" s="161" t="s">
        <v>184</v>
      </c>
      <c r="E3055" s="168" t="s">
        <v>1</v>
      </c>
      <c r="F3055" s="169" t="s">
        <v>1920</v>
      </c>
      <c r="H3055" s="170">
        <v>-1.1240000000000001</v>
      </c>
      <c r="L3055" s="166"/>
      <c r="M3055" s="171"/>
      <c r="T3055" s="172"/>
      <c r="AT3055" s="168" t="s">
        <v>184</v>
      </c>
      <c r="AU3055" s="168" t="s">
        <v>95</v>
      </c>
      <c r="AV3055" s="167" t="s">
        <v>95</v>
      </c>
      <c r="AW3055" s="167" t="s">
        <v>41</v>
      </c>
      <c r="AX3055" s="167" t="s">
        <v>85</v>
      </c>
      <c r="AY3055" s="168" t="s">
        <v>173</v>
      </c>
    </row>
    <row r="3056" spans="2:65" s="160" customFormat="1">
      <c r="B3056" s="159"/>
      <c r="D3056" s="161" t="s">
        <v>184</v>
      </c>
      <c r="E3056" s="162" t="s">
        <v>1</v>
      </c>
      <c r="F3056" s="163" t="s">
        <v>1921</v>
      </c>
      <c r="H3056" s="162" t="s">
        <v>1</v>
      </c>
      <c r="L3056" s="159"/>
      <c r="M3056" s="164"/>
      <c r="T3056" s="165"/>
      <c r="AT3056" s="162" t="s">
        <v>184</v>
      </c>
      <c r="AU3056" s="162" t="s">
        <v>95</v>
      </c>
      <c r="AV3056" s="160" t="s">
        <v>93</v>
      </c>
      <c r="AW3056" s="160" t="s">
        <v>41</v>
      </c>
      <c r="AX3056" s="160" t="s">
        <v>85</v>
      </c>
      <c r="AY3056" s="162" t="s">
        <v>173</v>
      </c>
    </row>
    <row r="3057" spans="2:65" s="167" customFormat="1">
      <c r="B3057" s="166"/>
      <c r="D3057" s="161" t="s">
        <v>184</v>
      </c>
      <c r="E3057" s="168" t="s">
        <v>1</v>
      </c>
      <c r="F3057" s="169" t="s">
        <v>1922</v>
      </c>
      <c r="H3057" s="170">
        <v>0.85099999999999998</v>
      </c>
      <c r="L3057" s="166"/>
      <c r="M3057" s="171"/>
      <c r="T3057" s="172"/>
      <c r="AT3057" s="168" t="s">
        <v>184</v>
      </c>
      <c r="AU3057" s="168" t="s">
        <v>95</v>
      </c>
      <c r="AV3057" s="167" t="s">
        <v>95</v>
      </c>
      <c r="AW3057" s="167" t="s">
        <v>41</v>
      </c>
      <c r="AX3057" s="167" t="s">
        <v>85</v>
      </c>
      <c r="AY3057" s="168" t="s">
        <v>173</v>
      </c>
    </row>
    <row r="3058" spans="2:65" s="181" customFormat="1">
      <c r="B3058" s="180"/>
      <c r="D3058" s="161" t="s">
        <v>184</v>
      </c>
      <c r="E3058" s="182" t="s">
        <v>1</v>
      </c>
      <c r="F3058" s="183" t="s">
        <v>266</v>
      </c>
      <c r="H3058" s="184">
        <v>3.778</v>
      </c>
      <c r="L3058" s="180"/>
      <c r="M3058" s="185"/>
      <c r="T3058" s="186"/>
      <c r="AT3058" s="182" t="s">
        <v>184</v>
      </c>
      <c r="AU3058" s="182" t="s">
        <v>95</v>
      </c>
      <c r="AV3058" s="181" t="s">
        <v>243</v>
      </c>
      <c r="AW3058" s="181" t="s">
        <v>41</v>
      </c>
      <c r="AX3058" s="181" t="s">
        <v>85</v>
      </c>
      <c r="AY3058" s="182" t="s">
        <v>173</v>
      </c>
    </row>
    <row r="3059" spans="2:65" s="174" customFormat="1">
      <c r="B3059" s="173"/>
      <c r="D3059" s="161" t="s">
        <v>184</v>
      </c>
      <c r="E3059" s="175" t="s">
        <v>1</v>
      </c>
      <c r="F3059" s="176" t="s">
        <v>232</v>
      </c>
      <c r="H3059" s="177">
        <v>6.1219999999999999</v>
      </c>
      <c r="L3059" s="173"/>
      <c r="M3059" s="178"/>
      <c r="T3059" s="179"/>
      <c r="AT3059" s="175" t="s">
        <v>184</v>
      </c>
      <c r="AU3059" s="175" t="s">
        <v>95</v>
      </c>
      <c r="AV3059" s="174" t="s">
        <v>180</v>
      </c>
      <c r="AW3059" s="174" t="s">
        <v>41</v>
      </c>
      <c r="AX3059" s="174" t="s">
        <v>93</v>
      </c>
      <c r="AY3059" s="175" t="s">
        <v>173</v>
      </c>
    </row>
    <row r="3060" spans="2:65" s="35" customFormat="1" ht="33" customHeight="1">
      <c r="B3060" s="34"/>
      <c r="C3060" s="144" t="s">
        <v>1923</v>
      </c>
      <c r="D3060" s="144" t="s">
        <v>175</v>
      </c>
      <c r="E3060" s="145" t="s">
        <v>1924</v>
      </c>
      <c r="F3060" s="146" t="s">
        <v>1925</v>
      </c>
      <c r="G3060" s="147" t="s">
        <v>270</v>
      </c>
      <c r="H3060" s="148">
        <v>11.9</v>
      </c>
      <c r="I3060" s="3"/>
      <c r="J3060" s="149">
        <f>ROUND(I3060*H3060,2)</f>
        <v>0</v>
      </c>
      <c r="K3060" s="146" t="s">
        <v>179</v>
      </c>
      <c r="L3060" s="34"/>
      <c r="M3060" s="150" t="s">
        <v>1</v>
      </c>
      <c r="N3060" s="151" t="s">
        <v>50</v>
      </c>
      <c r="P3060" s="152">
        <f>O3060*H3060</f>
        <v>0</v>
      </c>
      <c r="Q3060" s="152">
        <v>0</v>
      </c>
      <c r="R3060" s="152">
        <f>Q3060*H3060</f>
        <v>0</v>
      </c>
      <c r="S3060" s="152">
        <v>4.0000000000000001E-3</v>
      </c>
      <c r="T3060" s="153">
        <f>S3060*H3060</f>
        <v>4.7600000000000003E-2</v>
      </c>
      <c r="AR3060" s="154" t="s">
        <v>180</v>
      </c>
      <c r="AT3060" s="154" t="s">
        <v>175</v>
      </c>
      <c r="AU3060" s="154" t="s">
        <v>95</v>
      </c>
      <c r="AY3060" s="20" t="s">
        <v>173</v>
      </c>
      <c r="BE3060" s="155">
        <f>IF(N3060="základní",J3060,0)</f>
        <v>0</v>
      </c>
      <c r="BF3060" s="155">
        <f>IF(N3060="snížená",J3060,0)</f>
        <v>0</v>
      </c>
      <c r="BG3060" s="155">
        <f>IF(N3060="zákl. přenesená",J3060,0)</f>
        <v>0</v>
      </c>
      <c r="BH3060" s="155">
        <f>IF(N3060="sníž. přenesená",J3060,0)</f>
        <v>0</v>
      </c>
      <c r="BI3060" s="155">
        <f>IF(N3060="nulová",J3060,0)</f>
        <v>0</v>
      </c>
      <c r="BJ3060" s="20" t="s">
        <v>93</v>
      </c>
      <c r="BK3060" s="155">
        <f>ROUND(I3060*H3060,2)</f>
        <v>0</v>
      </c>
      <c r="BL3060" s="20" t="s">
        <v>180</v>
      </c>
      <c r="BM3060" s="154" t="s">
        <v>1926</v>
      </c>
    </row>
    <row r="3061" spans="2:65" s="35" customFormat="1">
      <c r="B3061" s="34"/>
      <c r="D3061" s="156" t="s">
        <v>182</v>
      </c>
      <c r="F3061" s="157" t="s">
        <v>1927</v>
      </c>
      <c r="L3061" s="34"/>
      <c r="M3061" s="158"/>
      <c r="T3061" s="62"/>
      <c r="AT3061" s="20" t="s">
        <v>182</v>
      </c>
      <c r="AU3061" s="20" t="s">
        <v>95</v>
      </c>
    </row>
    <row r="3062" spans="2:65" s="160" customFormat="1">
      <c r="B3062" s="159"/>
      <c r="D3062" s="161" t="s">
        <v>184</v>
      </c>
      <c r="E3062" s="162" t="s">
        <v>1</v>
      </c>
      <c r="F3062" s="163" t="s">
        <v>499</v>
      </c>
      <c r="H3062" s="162" t="s">
        <v>1</v>
      </c>
      <c r="L3062" s="159"/>
      <c r="M3062" s="164"/>
      <c r="T3062" s="165"/>
      <c r="AT3062" s="162" t="s">
        <v>184</v>
      </c>
      <c r="AU3062" s="162" t="s">
        <v>95</v>
      </c>
      <c r="AV3062" s="160" t="s">
        <v>93</v>
      </c>
      <c r="AW3062" s="160" t="s">
        <v>41</v>
      </c>
      <c r="AX3062" s="160" t="s">
        <v>85</v>
      </c>
      <c r="AY3062" s="162" t="s">
        <v>173</v>
      </c>
    </row>
    <row r="3063" spans="2:65" s="160" customFormat="1">
      <c r="B3063" s="159"/>
      <c r="D3063" s="161" t="s">
        <v>184</v>
      </c>
      <c r="E3063" s="162" t="s">
        <v>1</v>
      </c>
      <c r="F3063" s="163" t="s">
        <v>817</v>
      </c>
      <c r="H3063" s="162" t="s">
        <v>1</v>
      </c>
      <c r="L3063" s="159"/>
      <c r="M3063" s="164"/>
      <c r="T3063" s="165"/>
      <c r="AT3063" s="162" t="s">
        <v>184</v>
      </c>
      <c r="AU3063" s="162" t="s">
        <v>95</v>
      </c>
      <c r="AV3063" s="160" t="s">
        <v>93</v>
      </c>
      <c r="AW3063" s="160" t="s">
        <v>41</v>
      </c>
      <c r="AX3063" s="160" t="s">
        <v>85</v>
      </c>
      <c r="AY3063" s="162" t="s">
        <v>173</v>
      </c>
    </row>
    <row r="3064" spans="2:65" s="160" customFormat="1">
      <c r="B3064" s="159"/>
      <c r="D3064" s="161" t="s">
        <v>184</v>
      </c>
      <c r="E3064" s="162" t="s">
        <v>1</v>
      </c>
      <c r="F3064" s="163" t="s">
        <v>818</v>
      </c>
      <c r="H3064" s="162" t="s">
        <v>1</v>
      </c>
      <c r="L3064" s="159"/>
      <c r="M3064" s="164"/>
      <c r="T3064" s="165"/>
      <c r="AT3064" s="162" t="s">
        <v>184</v>
      </c>
      <c r="AU3064" s="162" t="s">
        <v>95</v>
      </c>
      <c r="AV3064" s="160" t="s">
        <v>93</v>
      </c>
      <c r="AW3064" s="160" t="s">
        <v>41</v>
      </c>
      <c r="AX3064" s="160" t="s">
        <v>85</v>
      </c>
      <c r="AY3064" s="162" t="s">
        <v>173</v>
      </c>
    </row>
    <row r="3065" spans="2:65" s="167" customFormat="1">
      <c r="B3065" s="166"/>
      <c r="D3065" s="161" t="s">
        <v>184</v>
      </c>
      <c r="E3065" s="168" t="s">
        <v>1</v>
      </c>
      <c r="F3065" s="169" t="s">
        <v>736</v>
      </c>
      <c r="H3065" s="170">
        <v>4.2</v>
      </c>
      <c r="L3065" s="166"/>
      <c r="M3065" s="171"/>
      <c r="T3065" s="172"/>
      <c r="AT3065" s="168" t="s">
        <v>184</v>
      </c>
      <c r="AU3065" s="168" t="s">
        <v>95</v>
      </c>
      <c r="AV3065" s="167" t="s">
        <v>95</v>
      </c>
      <c r="AW3065" s="167" t="s">
        <v>41</v>
      </c>
      <c r="AX3065" s="167" t="s">
        <v>85</v>
      </c>
      <c r="AY3065" s="168" t="s">
        <v>173</v>
      </c>
    </row>
    <row r="3066" spans="2:65" s="160" customFormat="1">
      <c r="B3066" s="159"/>
      <c r="D3066" s="161" t="s">
        <v>184</v>
      </c>
      <c r="E3066" s="162" t="s">
        <v>1</v>
      </c>
      <c r="F3066" s="163" t="s">
        <v>819</v>
      </c>
      <c r="H3066" s="162" t="s">
        <v>1</v>
      </c>
      <c r="L3066" s="159"/>
      <c r="M3066" s="164"/>
      <c r="T3066" s="165"/>
      <c r="AT3066" s="162" t="s">
        <v>184</v>
      </c>
      <c r="AU3066" s="162" t="s">
        <v>95</v>
      </c>
      <c r="AV3066" s="160" t="s">
        <v>93</v>
      </c>
      <c r="AW3066" s="160" t="s">
        <v>41</v>
      </c>
      <c r="AX3066" s="160" t="s">
        <v>85</v>
      </c>
      <c r="AY3066" s="162" t="s">
        <v>173</v>
      </c>
    </row>
    <row r="3067" spans="2:65" s="167" customFormat="1">
      <c r="B3067" s="166"/>
      <c r="D3067" s="161" t="s">
        <v>184</v>
      </c>
      <c r="E3067" s="168" t="s">
        <v>1</v>
      </c>
      <c r="F3067" s="169" t="s">
        <v>820</v>
      </c>
      <c r="H3067" s="170">
        <v>7.7</v>
      </c>
      <c r="L3067" s="166"/>
      <c r="M3067" s="171"/>
      <c r="T3067" s="172"/>
      <c r="AT3067" s="168" t="s">
        <v>184</v>
      </c>
      <c r="AU3067" s="168" t="s">
        <v>95</v>
      </c>
      <c r="AV3067" s="167" t="s">
        <v>95</v>
      </c>
      <c r="AW3067" s="167" t="s">
        <v>41</v>
      </c>
      <c r="AX3067" s="167" t="s">
        <v>85</v>
      </c>
      <c r="AY3067" s="168" t="s">
        <v>173</v>
      </c>
    </row>
    <row r="3068" spans="2:65" s="174" customFormat="1">
      <c r="B3068" s="173"/>
      <c r="D3068" s="161" t="s">
        <v>184</v>
      </c>
      <c r="E3068" s="175" t="s">
        <v>1</v>
      </c>
      <c r="F3068" s="176" t="s">
        <v>232</v>
      </c>
      <c r="H3068" s="177">
        <v>11.9</v>
      </c>
      <c r="L3068" s="173"/>
      <c r="M3068" s="178"/>
      <c r="T3068" s="179"/>
      <c r="AT3068" s="175" t="s">
        <v>184</v>
      </c>
      <c r="AU3068" s="175" t="s">
        <v>95</v>
      </c>
      <c r="AV3068" s="174" t="s">
        <v>180</v>
      </c>
      <c r="AW3068" s="174" t="s">
        <v>41</v>
      </c>
      <c r="AX3068" s="174" t="s">
        <v>93</v>
      </c>
      <c r="AY3068" s="175" t="s">
        <v>173</v>
      </c>
    </row>
    <row r="3069" spans="2:65" s="35" customFormat="1" ht="37.9" customHeight="1">
      <c r="B3069" s="34"/>
      <c r="C3069" s="144" t="s">
        <v>1928</v>
      </c>
      <c r="D3069" s="144" t="s">
        <v>175</v>
      </c>
      <c r="E3069" s="145" t="s">
        <v>1929</v>
      </c>
      <c r="F3069" s="146" t="s">
        <v>1930</v>
      </c>
      <c r="G3069" s="147" t="s">
        <v>270</v>
      </c>
      <c r="H3069" s="148">
        <v>281.471</v>
      </c>
      <c r="I3069" s="3"/>
      <c r="J3069" s="149">
        <f>ROUND(I3069*H3069,2)</f>
        <v>0</v>
      </c>
      <c r="K3069" s="146" t="s">
        <v>179</v>
      </c>
      <c r="L3069" s="34"/>
      <c r="M3069" s="150" t="s">
        <v>1</v>
      </c>
      <c r="N3069" s="151" t="s">
        <v>50</v>
      </c>
      <c r="P3069" s="152">
        <f>O3069*H3069</f>
        <v>0</v>
      </c>
      <c r="Q3069" s="152">
        <v>0</v>
      </c>
      <c r="R3069" s="152">
        <f>Q3069*H3069</f>
        <v>0</v>
      </c>
      <c r="S3069" s="152">
        <v>4.0000000000000001E-3</v>
      </c>
      <c r="T3069" s="153">
        <f>S3069*H3069</f>
        <v>1.1258840000000001</v>
      </c>
      <c r="AR3069" s="154" t="s">
        <v>180</v>
      </c>
      <c r="AT3069" s="154" t="s">
        <v>175</v>
      </c>
      <c r="AU3069" s="154" t="s">
        <v>95</v>
      </c>
      <c r="AY3069" s="20" t="s">
        <v>173</v>
      </c>
      <c r="BE3069" s="155">
        <f>IF(N3069="základní",J3069,0)</f>
        <v>0</v>
      </c>
      <c r="BF3069" s="155">
        <f>IF(N3069="snížená",J3069,0)</f>
        <v>0</v>
      </c>
      <c r="BG3069" s="155">
        <f>IF(N3069="zákl. přenesená",J3069,0)</f>
        <v>0</v>
      </c>
      <c r="BH3069" s="155">
        <f>IF(N3069="sníž. přenesená",J3069,0)</f>
        <v>0</v>
      </c>
      <c r="BI3069" s="155">
        <f>IF(N3069="nulová",J3069,0)</f>
        <v>0</v>
      </c>
      <c r="BJ3069" s="20" t="s">
        <v>93</v>
      </c>
      <c r="BK3069" s="155">
        <f>ROUND(I3069*H3069,2)</f>
        <v>0</v>
      </c>
      <c r="BL3069" s="20" t="s">
        <v>180</v>
      </c>
      <c r="BM3069" s="154" t="s">
        <v>1931</v>
      </c>
    </row>
    <row r="3070" spans="2:65" s="35" customFormat="1">
      <c r="B3070" s="34"/>
      <c r="D3070" s="156" t="s">
        <v>182</v>
      </c>
      <c r="F3070" s="157" t="s">
        <v>1932</v>
      </c>
      <c r="L3070" s="34"/>
      <c r="M3070" s="158"/>
      <c r="T3070" s="62"/>
      <c r="AT3070" s="20" t="s">
        <v>182</v>
      </c>
      <c r="AU3070" s="20" t="s">
        <v>95</v>
      </c>
    </row>
    <row r="3071" spans="2:65" s="160" customFormat="1">
      <c r="B3071" s="159"/>
      <c r="D3071" s="161" t="s">
        <v>184</v>
      </c>
      <c r="E3071" s="162" t="s">
        <v>1</v>
      </c>
      <c r="F3071" s="163" t="s">
        <v>499</v>
      </c>
      <c r="H3071" s="162" t="s">
        <v>1</v>
      </c>
      <c r="L3071" s="159"/>
      <c r="M3071" s="164"/>
      <c r="T3071" s="165"/>
      <c r="AT3071" s="162" t="s">
        <v>184</v>
      </c>
      <c r="AU3071" s="162" t="s">
        <v>95</v>
      </c>
      <c r="AV3071" s="160" t="s">
        <v>93</v>
      </c>
      <c r="AW3071" s="160" t="s">
        <v>41</v>
      </c>
      <c r="AX3071" s="160" t="s">
        <v>85</v>
      </c>
      <c r="AY3071" s="162" t="s">
        <v>173</v>
      </c>
    </row>
    <row r="3072" spans="2:65" s="160" customFormat="1">
      <c r="B3072" s="159"/>
      <c r="D3072" s="161" t="s">
        <v>184</v>
      </c>
      <c r="E3072" s="162" t="s">
        <v>1</v>
      </c>
      <c r="F3072" s="163" t="s">
        <v>532</v>
      </c>
      <c r="H3072" s="162" t="s">
        <v>1</v>
      </c>
      <c r="L3072" s="159"/>
      <c r="M3072" s="164"/>
      <c r="T3072" s="165"/>
      <c r="AT3072" s="162" t="s">
        <v>184</v>
      </c>
      <c r="AU3072" s="162" t="s">
        <v>95</v>
      </c>
      <c r="AV3072" s="160" t="s">
        <v>93</v>
      </c>
      <c r="AW3072" s="160" t="s">
        <v>41</v>
      </c>
      <c r="AX3072" s="160" t="s">
        <v>85</v>
      </c>
      <c r="AY3072" s="162" t="s">
        <v>173</v>
      </c>
    </row>
    <row r="3073" spans="2:51" s="167" customFormat="1">
      <c r="B3073" s="166"/>
      <c r="D3073" s="161" t="s">
        <v>184</v>
      </c>
      <c r="E3073" s="168" t="s">
        <v>1</v>
      </c>
      <c r="F3073" s="169" t="s">
        <v>840</v>
      </c>
      <c r="H3073" s="170">
        <v>15.7</v>
      </c>
      <c r="L3073" s="166"/>
      <c r="M3073" s="171"/>
      <c r="T3073" s="172"/>
      <c r="AT3073" s="168" t="s">
        <v>184</v>
      </c>
      <c r="AU3073" s="168" t="s">
        <v>95</v>
      </c>
      <c r="AV3073" s="167" t="s">
        <v>95</v>
      </c>
      <c r="AW3073" s="167" t="s">
        <v>41</v>
      </c>
      <c r="AX3073" s="167" t="s">
        <v>85</v>
      </c>
      <c r="AY3073" s="168" t="s">
        <v>173</v>
      </c>
    </row>
    <row r="3074" spans="2:51" s="160" customFormat="1">
      <c r="B3074" s="159"/>
      <c r="D3074" s="161" t="s">
        <v>184</v>
      </c>
      <c r="E3074" s="162" t="s">
        <v>1</v>
      </c>
      <c r="F3074" s="163" t="s">
        <v>734</v>
      </c>
      <c r="H3074" s="162" t="s">
        <v>1</v>
      </c>
      <c r="L3074" s="159"/>
      <c r="M3074" s="164"/>
      <c r="T3074" s="165"/>
      <c r="AT3074" s="162" t="s">
        <v>184</v>
      </c>
      <c r="AU3074" s="162" t="s">
        <v>95</v>
      </c>
      <c r="AV3074" s="160" t="s">
        <v>93</v>
      </c>
      <c r="AW3074" s="160" t="s">
        <v>41</v>
      </c>
      <c r="AX3074" s="160" t="s">
        <v>85</v>
      </c>
      <c r="AY3074" s="162" t="s">
        <v>173</v>
      </c>
    </row>
    <row r="3075" spans="2:51" s="167" customFormat="1">
      <c r="B3075" s="166"/>
      <c r="D3075" s="161" t="s">
        <v>184</v>
      </c>
      <c r="E3075" s="168" t="s">
        <v>1</v>
      </c>
      <c r="F3075" s="169" t="s">
        <v>841</v>
      </c>
      <c r="H3075" s="170">
        <v>10.6</v>
      </c>
      <c r="L3075" s="166"/>
      <c r="M3075" s="171"/>
      <c r="T3075" s="172"/>
      <c r="AT3075" s="168" t="s">
        <v>184</v>
      </c>
      <c r="AU3075" s="168" t="s">
        <v>95</v>
      </c>
      <c r="AV3075" s="167" t="s">
        <v>95</v>
      </c>
      <c r="AW3075" s="167" t="s">
        <v>41</v>
      </c>
      <c r="AX3075" s="167" t="s">
        <v>85</v>
      </c>
      <c r="AY3075" s="168" t="s">
        <v>173</v>
      </c>
    </row>
    <row r="3076" spans="2:51" s="160" customFormat="1">
      <c r="B3076" s="159"/>
      <c r="D3076" s="161" t="s">
        <v>184</v>
      </c>
      <c r="E3076" s="162" t="s">
        <v>1</v>
      </c>
      <c r="F3076" s="163" t="s">
        <v>571</v>
      </c>
      <c r="H3076" s="162" t="s">
        <v>1</v>
      </c>
      <c r="L3076" s="159"/>
      <c r="M3076" s="164"/>
      <c r="T3076" s="165"/>
      <c r="AT3076" s="162" t="s">
        <v>184</v>
      </c>
      <c r="AU3076" s="162" t="s">
        <v>95</v>
      </c>
      <c r="AV3076" s="160" t="s">
        <v>93</v>
      </c>
      <c r="AW3076" s="160" t="s">
        <v>41</v>
      </c>
      <c r="AX3076" s="160" t="s">
        <v>85</v>
      </c>
      <c r="AY3076" s="162" t="s">
        <v>173</v>
      </c>
    </row>
    <row r="3077" spans="2:51" s="167" customFormat="1">
      <c r="B3077" s="166"/>
      <c r="D3077" s="161" t="s">
        <v>184</v>
      </c>
      <c r="E3077" s="168" t="s">
        <v>1</v>
      </c>
      <c r="F3077" s="169" t="s">
        <v>842</v>
      </c>
      <c r="H3077" s="170">
        <v>5.5</v>
      </c>
      <c r="L3077" s="166"/>
      <c r="M3077" s="171"/>
      <c r="T3077" s="172"/>
      <c r="AT3077" s="168" t="s">
        <v>184</v>
      </c>
      <c r="AU3077" s="168" t="s">
        <v>95</v>
      </c>
      <c r="AV3077" s="167" t="s">
        <v>95</v>
      </c>
      <c r="AW3077" s="167" t="s">
        <v>41</v>
      </c>
      <c r="AX3077" s="167" t="s">
        <v>85</v>
      </c>
      <c r="AY3077" s="168" t="s">
        <v>173</v>
      </c>
    </row>
    <row r="3078" spans="2:51" s="160" customFormat="1">
      <c r="B3078" s="159"/>
      <c r="D3078" s="161" t="s">
        <v>184</v>
      </c>
      <c r="E3078" s="162" t="s">
        <v>1</v>
      </c>
      <c r="F3078" s="163" t="s">
        <v>740</v>
      </c>
      <c r="H3078" s="162" t="s">
        <v>1</v>
      </c>
      <c r="L3078" s="159"/>
      <c r="M3078" s="164"/>
      <c r="T3078" s="165"/>
      <c r="AT3078" s="162" t="s">
        <v>184</v>
      </c>
      <c r="AU3078" s="162" t="s">
        <v>95</v>
      </c>
      <c r="AV3078" s="160" t="s">
        <v>93</v>
      </c>
      <c r="AW3078" s="160" t="s">
        <v>41</v>
      </c>
      <c r="AX3078" s="160" t="s">
        <v>85</v>
      </c>
      <c r="AY3078" s="162" t="s">
        <v>173</v>
      </c>
    </row>
    <row r="3079" spans="2:51" s="167" customFormat="1">
      <c r="B3079" s="166"/>
      <c r="D3079" s="161" t="s">
        <v>184</v>
      </c>
      <c r="E3079" s="168" t="s">
        <v>1</v>
      </c>
      <c r="F3079" s="169" t="s">
        <v>365</v>
      </c>
      <c r="H3079" s="170">
        <v>2</v>
      </c>
      <c r="L3079" s="166"/>
      <c r="M3079" s="171"/>
      <c r="T3079" s="172"/>
      <c r="AT3079" s="168" t="s">
        <v>184</v>
      </c>
      <c r="AU3079" s="168" t="s">
        <v>95</v>
      </c>
      <c r="AV3079" s="167" t="s">
        <v>95</v>
      </c>
      <c r="AW3079" s="167" t="s">
        <v>41</v>
      </c>
      <c r="AX3079" s="167" t="s">
        <v>85</v>
      </c>
      <c r="AY3079" s="168" t="s">
        <v>173</v>
      </c>
    </row>
    <row r="3080" spans="2:51" s="160" customFormat="1">
      <c r="B3080" s="159"/>
      <c r="D3080" s="161" t="s">
        <v>184</v>
      </c>
      <c r="E3080" s="162" t="s">
        <v>1</v>
      </c>
      <c r="F3080" s="163" t="s">
        <v>748</v>
      </c>
      <c r="H3080" s="162" t="s">
        <v>1</v>
      </c>
      <c r="L3080" s="159"/>
      <c r="M3080" s="164"/>
      <c r="T3080" s="165"/>
      <c r="AT3080" s="162" t="s">
        <v>184</v>
      </c>
      <c r="AU3080" s="162" t="s">
        <v>95</v>
      </c>
      <c r="AV3080" s="160" t="s">
        <v>93</v>
      </c>
      <c r="AW3080" s="160" t="s">
        <v>41</v>
      </c>
      <c r="AX3080" s="160" t="s">
        <v>85</v>
      </c>
      <c r="AY3080" s="162" t="s">
        <v>173</v>
      </c>
    </row>
    <row r="3081" spans="2:51" s="167" customFormat="1">
      <c r="B3081" s="166"/>
      <c r="D3081" s="161" t="s">
        <v>184</v>
      </c>
      <c r="E3081" s="168" t="s">
        <v>1</v>
      </c>
      <c r="F3081" s="169" t="s">
        <v>843</v>
      </c>
      <c r="H3081" s="170">
        <v>50.3</v>
      </c>
      <c r="L3081" s="166"/>
      <c r="M3081" s="171"/>
      <c r="T3081" s="172"/>
      <c r="AT3081" s="168" t="s">
        <v>184</v>
      </c>
      <c r="AU3081" s="168" t="s">
        <v>95</v>
      </c>
      <c r="AV3081" s="167" t="s">
        <v>95</v>
      </c>
      <c r="AW3081" s="167" t="s">
        <v>41</v>
      </c>
      <c r="AX3081" s="167" t="s">
        <v>85</v>
      </c>
      <c r="AY3081" s="168" t="s">
        <v>173</v>
      </c>
    </row>
    <row r="3082" spans="2:51" s="181" customFormat="1">
      <c r="B3082" s="180"/>
      <c r="D3082" s="161" t="s">
        <v>184</v>
      </c>
      <c r="E3082" s="182" t="s">
        <v>1</v>
      </c>
      <c r="F3082" s="183" t="s">
        <v>266</v>
      </c>
      <c r="H3082" s="184">
        <v>84.1</v>
      </c>
      <c r="L3082" s="180"/>
      <c r="M3082" s="185"/>
      <c r="T3082" s="186"/>
      <c r="AT3082" s="182" t="s">
        <v>184</v>
      </c>
      <c r="AU3082" s="182" t="s">
        <v>95</v>
      </c>
      <c r="AV3082" s="181" t="s">
        <v>243</v>
      </c>
      <c r="AW3082" s="181" t="s">
        <v>41</v>
      </c>
      <c r="AX3082" s="181" t="s">
        <v>85</v>
      </c>
      <c r="AY3082" s="182" t="s">
        <v>173</v>
      </c>
    </row>
    <row r="3083" spans="2:51" s="160" customFormat="1">
      <c r="B3083" s="159"/>
      <c r="D3083" s="161" t="s">
        <v>184</v>
      </c>
      <c r="E3083" s="162" t="s">
        <v>1</v>
      </c>
      <c r="F3083" s="163" t="s">
        <v>844</v>
      </c>
      <c r="H3083" s="162" t="s">
        <v>1</v>
      </c>
      <c r="L3083" s="159"/>
      <c r="M3083" s="164"/>
      <c r="T3083" s="165"/>
      <c r="AT3083" s="162" t="s">
        <v>184</v>
      </c>
      <c r="AU3083" s="162" t="s">
        <v>95</v>
      </c>
      <c r="AV3083" s="160" t="s">
        <v>93</v>
      </c>
      <c r="AW3083" s="160" t="s">
        <v>41</v>
      </c>
      <c r="AX3083" s="160" t="s">
        <v>85</v>
      </c>
      <c r="AY3083" s="162" t="s">
        <v>173</v>
      </c>
    </row>
    <row r="3084" spans="2:51" s="160" customFormat="1">
      <c r="B3084" s="159"/>
      <c r="D3084" s="161" t="s">
        <v>184</v>
      </c>
      <c r="E3084" s="162" t="s">
        <v>1</v>
      </c>
      <c r="F3084" s="163" t="s">
        <v>778</v>
      </c>
      <c r="H3084" s="162" t="s">
        <v>1</v>
      </c>
      <c r="L3084" s="159"/>
      <c r="M3084" s="164"/>
      <c r="T3084" s="165"/>
      <c r="AT3084" s="162" t="s">
        <v>184</v>
      </c>
      <c r="AU3084" s="162" t="s">
        <v>95</v>
      </c>
      <c r="AV3084" s="160" t="s">
        <v>93</v>
      </c>
      <c r="AW3084" s="160" t="s">
        <v>41</v>
      </c>
      <c r="AX3084" s="160" t="s">
        <v>85</v>
      </c>
      <c r="AY3084" s="162" t="s">
        <v>173</v>
      </c>
    </row>
    <row r="3085" spans="2:51" s="167" customFormat="1">
      <c r="B3085" s="166"/>
      <c r="D3085" s="161" t="s">
        <v>184</v>
      </c>
      <c r="E3085" s="168" t="s">
        <v>1</v>
      </c>
      <c r="F3085" s="169" t="s">
        <v>365</v>
      </c>
      <c r="H3085" s="170">
        <v>2</v>
      </c>
      <c r="L3085" s="166"/>
      <c r="M3085" s="171"/>
      <c r="T3085" s="172"/>
      <c r="AT3085" s="168" t="s">
        <v>184</v>
      </c>
      <c r="AU3085" s="168" t="s">
        <v>95</v>
      </c>
      <c r="AV3085" s="167" t="s">
        <v>95</v>
      </c>
      <c r="AW3085" s="167" t="s">
        <v>41</v>
      </c>
      <c r="AX3085" s="167" t="s">
        <v>85</v>
      </c>
      <c r="AY3085" s="168" t="s">
        <v>173</v>
      </c>
    </row>
    <row r="3086" spans="2:51" s="160" customFormat="1">
      <c r="B3086" s="159"/>
      <c r="D3086" s="161" t="s">
        <v>184</v>
      </c>
      <c r="E3086" s="162" t="s">
        <v>1</v>
      </c>
      <c r="F3086" s="163" t="s">
        <v>785</v>
      </c>
      <c r="H3086" s="162" t="s">
        <v>1</v>
      </c>
      <c r="L3086" s="159"/>
      <c r="M3086" s="164"/>
      <c r="T3086" s="165"/>
      <c r="AT3086" s="162" t="s">
        <v>184</v>
      </c>
      <c r="AU3086" s="162" t="s">
        <v>95</v>
      </c>
      <c r="AV3086" s="160" t="s">
        <v>93</v>
      </c>
      <c r="AW3086" s="160" t="s">
        <v>41</v>
      </c>
      <c r="AX3086" s="160" t="s">
        <v>85</v>
      </c>
      <c r="AY3086" s="162" t="s">
        <v>173</v>
      </c>
    </row>
    <row r="3087" spans="2:51" s="167" customFormat="1">
      <c r="B3087" s="166"/>
      <c r="D3087" s="161" t="s">
        <v>184</v>
      </c>
      <c r="E3087" s="168" t="s">
        <v>1</v>
      </c>
      <c r="F3087" s="169" t="s">
        <v>763</v>
      </c>
      <c r="H3087" s="170">
        <v>2.2999999999999998</v>
      </c>
      <c r="L3087" s="166"/>
      <c r="M3087" s="171"/>
      <c r="T3087" s="172"/>
      <c r="AT3087" s="168" t="s">
        <v>184</v>
      </c>
      <c r="AU3087" s="168" t="s">
        <v>95</v>
      </c>
      <c r="AV3087" s="167" t="s">
        <v>95</v>
      </c>
      <c r="AW3087" s="167" t="s">
        <v>41</v>
      </c>
      <c r="AX3087" s="167" t="s">
        <v>85</v>
      </c>
      <c r="AY3087" s="168" t="s">
        <v>173</v>
      </c>
    </row>
    <row r="3088" spans="2:51" s="160" customFormat="1">
      <c r="B3088" s="159"/>
      <c r="D3088" s="161" t="s">
        <v>184</v>
      </c>
      <c r="E3088" s="162" t="s">
        <v>1</v>
      </c>
      <c r="F3088" s="163" t="s">
        <v>790</v>
      </c>
      <c r="H3088" s="162" t="s">
        <v>1</v>
      </c>
      <c r="L3088" s="159"/>
      <c r="M3088" s="164"/>
      <c r="T3088" s="165"/>
      <c r="AT3088" s="162" t="s">
        <v>184</v>
      </c>
      <c r="AU3088" s="162" t="s">
        <v>95</v>
      </c>
      <c r="AV3088" s="160" t="s">
        <v>93</v>
      </c>
      <c r="AW3088" s="160" t="s">
        <v>41</v>
      </c>
      <c r="AX3088" s="160" t="s">
        <v>85</v>
      </c>
      <c r="AY3088" s="162" t="s">
        <v>173</v>
      </c>
    </row>
    <row r="3089" spans="2:51" s="167" customFormat="1">
      <c r="B3089" s="166"/>
      <c r="D3089" s="161" t="s">
        <v>184</v>
      </c>
      <c r="E3089" s="168" t="s">
        <v>1</v>
      </c>
      <c r="F3089" s="169" t="s">
        <v>845</v>
      </c>
      <c r="H3089" s="170">
        <v>3.3</v>
      </c>
      <c r="L3089" s="166"/>
      <c r="M3089" s="171"/>
      <c r="T3089" s="172"/>
      <c r="AT3089" s="168" t="s">
        <v>184</v>
      </c>
      <c r="AU3089" s="168" t="s">
        <v>95</v>
      </c>
      <c r="AV3089" s="167" t="s">
        <v>95</v>
      </c>
      <c r="AW3089" s="167" t="s">
        <v>41</v>
      </c>
      <c r="AX3089" s="167" t="s">
        <v>85</v>
      </c>
      <c r="AY3089" s="168" t="s">
        <v>173</v>
      </c>
    </row>
    <row r="3090" spans="2:51" s="160" customFormat="1">
      <c r="B3090" s="159"/>
      <c r="D3090" s="161" t="s">
        <v>184</v>
      </c>
      <c r="E3090" s="162" t="s">
        <v>1</v>
      </c>
      <c r="F3090" s="163" t="s">
        <v>791</v>
      </c>
      <c r="H3090" s="162" t="s">
        <v>1</v>
      </c>
      <c r="L3090" s="159"/>
      <c r="M3090" s="164"/>
      <c r="T3090" s="165"/>
      <c r="AT3090" s="162" t="s">
        <v>184</v>
      </c>
      <c r="AU3090" s="162" t="s">
        <v>95</v>
      </c>
      <c r="AV3090" s="160" t="s">
        <v>93</v>
      </c>
      <c r="AW3090" s="160" t="s">
        <v>41</v>
      </c>
      <c r="AX3090" s="160" t="s">
        <v>85</v>
      </c>
      <c r="AY3090" s="162" t="s">
        <v>173</v>
      </c>
    </row>
    <row r="3091" spans="2:51" s="167" customFormat="1">
      <c r="B3091" s="166"/>
      <c r="D3091" s="161" t="s">
        <v>184</v>
      </c>
      <c r="E3091" s="168" t="s">
        <v>1</v>
      </c>
      <c r="F3091" s="169" t="s">
        <v>846</v>
      </c>
      <c r="H3091" s="170">
        <v>11</v>
      </c>
      <c r="L3091" s="166"/>
      <c r="M3091" s="171"/>
      <c r="T3091" s="172"/>
      <c r="AT3091" s="168" t="s">
        <v>184</v>
      </c>
      <c r="AU3091" s="168" t="s">
        <v>95</v>
      </c>
      <c r="AV3091" s="167" t="s">
        <v>95</v>
      </c>
      <c r="AW3091" s="167" t="s">
        <v>41</v>
      </c>
      <c r="AX3091" s="167" t="s">
        <v>85</v>
      </c>
      <c r="AY3091" s="168" t="s">
        <v>173</v>
      </c>
    </row>
    <row r="3092" spans="2:51" s="160" customFormat="1">
      <c r="B3092" s="159"/>
      <c r="D3092" s="161" t="s">
        <v>184</v>
      </c>
      <c r="E3092" s="162" t="s">
        <v>1</v>
      </c>
      <c r="F3092" s="163" t="s">
        <v>793</v>
      </c>
      <c r="H3092" s="162" t="s">
        <v>1</v>
      </c>
      <c r="L3092" s="159"/>
      <c r="M3092" s="164"/>
      <c r="T3092" s="165"/>
      <c r="AT3092" s="162" t="s">
        <v>184</v>
      </c>
      <c r="AU3092" s="162" t="s">
        <v>95</v>
      </c>
      <c r="AV3092" s="160" t="s">
        <v>93</v>
      </c>
      <c r="AW3092" s="160" t="s">
        <v>41</v>
      </c>
      <c r="AX3092" s="160" t="s">
        <v>85</v>
      </c>
      <c r="AY3092" s="162" t="s">
        <v>173</v>
      </c>
    </row>
    <row r="3093" spans="2:51" s="167" customFormat="1">
      <c r="B3093" s="166"/>
      <c r="D3093" s="161" t="s">
        <v>184</v>
      </c>
      <c r="E3093" s="168" t="s">
        <v>1</v>
      </c>
      <c r="F3093" s="169" t="s">
        <v>847</v>
      </c>
      <c r="H3093" s="170">
        <v>16.3</v>
      </c>
      <c r="L3093" s="166"/>
      <c r="M3093" s="171"/>
      <c r="T3093" s="172"/>
      <c r="AT3093" s="168" t="s">
        <v>184</v>
      </c>
      <c r="AU3093" s="168" t="s">
        <v>95</v>
      </c>
      <c r="AV3093" s="167" t="s">
        <v>95</v>
      </c>
      <c r="AW3093" s="167" t="s">
        <v>41</v>
      </c>
      <c r="AX3093" s="167" t="s">
        <v>85</v>
      </c>
      <c r="AY3093" s="168" t="s">
        <v>173</v>
      </c>
    </row>
    <row r="3094" spans="2:51" s="160" customFormat="1">
      <c r="B3094" s="159"/>
      <c r="D3094" s="161" t="s">
        <v>184</v>
      </c>
      <c r="E3094" s="162" t="s">
        <v>1</v>
      </c>
      <c r="F3094" s="163" t="s">
        <v>794</v>
      </c>
      <c r="H3094" s="162" t="s">
        <v>1</v>
      </c>
      <c r="L3094" s="159"/>
      <c r="M3094" s="164"/>
      <c r="T3094" s="165"/>
      <c r="AT3094" s="162" t="s">
        <v>184</v>
      </c>
      <c r="AU3094" s="162" t="s">
        <v>95</v>
      </c>
      <c r="AV3094" s="160" t="s">
        <v>93</v>
      </c>
      <c r="AW3094" s="160" t="s">
        <v>41</v>
      </c>
      <c r="AX3094" s="160" t="s">
        <v>85</v>
      </c>
      <c r="AY3094" s="162" t="s">
        <v>173</v>
      </c>
    </row>
    <row r="3095" spans="2:51" s="167" customFormat="1">
      <c r="B3095" s="166"/>
      <c r="D3095" s="161" t="s">
        <v>184</v>
      </c>
      <c r="E3095" s="168" t="s">
        <v>1</v>
      </c>
      <c r="F3095" s="169" t="s">
        <v>848</v>
      </c>
      <c r="H3095" s="170">
        <v>17.5</v>
      </c>
      <c r="L3095" s="166"/>
      <c r="M3095" s="171"/>
      <c r="T3095" s="172"/>
      <c r="AT3095" s="168" t="s">
        <v>184</v>
      </c>
      <c r="AU3095" s="168" t="s">
        <v>95</v>
      </c>
      <c r="AV3095" s="167" t="s">
        <v>95</v>
      </c>
      <c r="AW3095" s="167" t="s">
        <v>41</v>
      </c>
      <c r="AX3095" s="167" t="s">
        <v>85</v>
      </c>
      <c r="AY3095" s="168" t="s">
        <v>173</v>
      </c>
    </row>
    <row r="3096" spans="2:51" s="160" customFormat="1">
      <c r="B3096" s="159"/>
      <c r="D3096" s="161" t="s">
        <v>184</v>
      </c>
      <c r="E3096" s="162" t="s">
        <v>1</v>
      </c>
      <c r="F3096" s="163" t="s">
        <v>795</v>
      </c>
      <c r="H3096" s="162" t="s">
        <v>1</v>
      </c>
      <c r="L3096" s="159"/>
      <c r="M3096" s="164"/>
      <c r="T3096" s="165"/>
      <c r="AT3096" s="162" t="s">
        <v>184</v>
      </c>
      <c r="AU3096" s="162" t="s">
        <v>95</v>
      </c>
      <c r="AV3096" s="160" t="s">
        <v>93</v>
      </c>
      <c r="AW3096" s="160" t="s">
        <v>41</v>
      </c>
      <c r="AX3096" s="160" t="s">
        <v>85</v>
      </c>
      <c r="AY3096" s="162" t="s">
        <v>173</v>
      </c>
    </row>
    <row r="3097" spans="2:51" s="167" customFormat="1">
      <c r="B3097" s="166"/>
      <c r="D3097" s="161" t="s">
        <v>184</v>
      </c>
      <c r="E3097" s="168" t="s">
        <v>1</v>
      </c>
      <c r="F3097" s="169" t="s">
        <v>849</v>
      </c>
      <c r="H3097" s="170">
        <v>17.100000000000001</v>
      </c>
      <c r="L3097" s="166"/>
      <c r="M3097" s="171"/>
      <c r="T3097" s="172"/>
      <c r="AT3097" s="168" t="s">
        <v>184</v>
      </c>
      <c r="AU3097" s="168" t="s">
        <v>95</v>
      </c>
      <c r="AV3097" s="167" t="s">
        <v>95</v>
      </c>
      <c r="AW3097" s="167" t="s">
        <v>41</v>
      </c>
      <c r="AX3097" s="167" t="s">
        <v>85</v>
      </c>
      <c r="AY3097" s="168" t="s">
        <v>173</v>
      </c>
    </row>
    <row r="3098" spans="2:51" s="160" customFormat="1">
      <c r="B3098" s="159"/>
      <c r="D3098" s="161" t="s">
        <v>184</v>
      </c>
      <c r="E3098" s="162" t="s">
        <v>1</v>
      </c>
      <c r="F3098" s="163" t="s">
        <v>796</v>
      </c>
      <c r="H3098" s="162" t="s">
        <v>1</v>
      </c>
      <c r="L3098" s="159"/>
      <c r="M3098" s="164"/>
      <c r="T3098" s="165"/>
      <c r="AT3098" s="162" t="s">
        <v>184</v>
      </c>
      <c r="AU3098" s="162" t="s">
        <v>95</v>
      </c>
      <c r="AV3098" s="160" t="s">
        <v>93</v>
      </c>
      <c r="AW3098" s="160" t="s">
        <v>41</v>
      </c>
      <c r="AX3098" s="160" t="s">
        <v>85</v>
      </c>
      <c r="AY3098" s="162" t="s">
        <v>173</v>
      </c>
    </row>
    <row r="3099" spans="2:51" s="167" customFormat="1">
      <c r="B3099" s="166"/>
      <c r="D3099" s="161" t="s">
        <v>184</v>
      </c>
      <c r="E3099" s="168" t="s">
        <v>1</v>
      </c>
      <c r="F3099" s="169" t="s">
        <v>850</v>
      </c>
      <c r="H3099" s="170">
        <v>17.899999999999999</v>
      </c>
      <c r="L3099" s="166"/>
      <c r="M3099" s="171"/>
      <c r="T3099" s="172"/>
      <c r="AT3099" s="168" t="s">
        <v>184</v>
      </c>
      <c r="AU3099" s="168" t="s">
        <v>95</v>
      </c>
      <c r="AV3099" s="167" t="s">
        <v>95</v>
      </c>
      <c r="AW3099" s="167" t="s">
        <v>41</v>
      </c>
      <c r="AX3099" s="167" t="s">
        <v>85</v>
      </c>
      <c r="AY3099" s="168" t="s">
        <v>173</v>
      </c>
    </row>
    <row r="3100" spans="2:51" s="181" customFormat="1">
      <c r="B3100" s="180"/>
      <c r="D3100" s="161" t="s">
        <v>184</v>
      </c>
      <c r="E3100" s="182" t="s">
        <v>1</v>
      </c>
      <c r="F3100" s="183" t="s">
        <v>266</v>
      </c>
      <c r="H3100" s="184">
        <v>87.4</v>
      </c>
      <c r="L3100" s="180"/>
      <c r="M3100" s="185"/>
      <c r="T3100" s="186"/>
      <c r="AT3100" s="182" t="s">
        <v>184</v>
      </c>
      <c r="AU3100" s="182" t="s">
        <v>95</v>
      </c>
      <c r="AV3100" s="181" t="s">
        <v>243</v>
      </c>
      <c r="AW3100" s="181" t="s">
        <v>41</v>
      </c>
      <c r="AX3100" s="181" t="s">
        <v>85</v>
      </c>
      <c r="AY3100" s="182" t="s">
        <v>173</v>
      </c>
    </row>
    <row r="3101" spans="2:51" s="160" customFormat="1">
      <c r="B3101" s="159"/>
      <c r="D3101" s="161" t="s">
        <v>184</v>
      </c>
      <c r="E3101" s="162" t="s">
        <v>1</v>
      </c>
      <c r="F3101" s="163" t="s">
        <v>802</v>
      </c>
      <c r="H3101" s="162" t="s">
        <v>1</v>
      </c>
      <c r="L3101" s="159"/>
      <c r="M3101" s="164"/>
      <c r="T3101" s="165"/>
      <c r="AT3101" s="162" t="s">
        <v>184</v>
      </c>
      <c r="AU3101" s="162" t="s">
        <v>95</v>
      </c>
      <c r="AV3101" s="160" t="s">
        <v>93</v>
      </c>
      <c r="AW3101" s="160" t="s">
        <v>41</v>
      </c>
      <c r="AX3101" s="160" t="s">
        <v>85</v>
      </c>
      <c r="AY3101" s="162" t="s">
        <v>173</v>
      </c>
    </row>
    <row r="3102" spans="2:51" s="160" customFormat="1">
      <c r="B3102" s="159"/>
      <c r="D3102" s="161" t="s">
        <v>184</v>
      </c>
      <c r="E3102" s="162" t="s">
        <v>1</v>
      </c>
      <c r="F3102" s="163" t="s">
        <v>743</v>
      </c>
      <c r="H3102" s="162" t="s">
        <v>1</v>
      </c>
      <c r="L3102" s="159"/>
      <c r="M3102" s="164"/>
      <c r="T3102" s="165"/>
      <c r="AT3102" s="162" t="s">
        <v>184</v>
      </c>
      <c r="AU3102" s="162" t="s">
        <v>95</v>
      </c>
      <c r="AV3102" s="160" t="s">
        <v>93</v>
      </c>
      <c r="AW3102" s="160" t="s">
        <v>41</v>
      </c>
      <c r="AX3102" s="160" t="s">
        <v>85</v>
      </c>
      <c r="AY3102" s="162" t="s">
        <v>173</v>
      </c>
    </row>
    <row r="3103" spans="2:51" s="167" customFormat="1">
      <c r="B3103" s="166"/>
      <c r="D3103" s="161" t="s">
        <v>184</v>
      </c>
      <c r="E3103" s="168" t="s">
        <v>1</v>
      </c>
      <c r="F3103" s="169" t="s">
        <v>851</v>
      </c>
      <c r="H3103" s="170">
        <v>25.27</v>
      </c>
      <c r="L3103" s="166"/>
      <c r="M3103" s="171"/>
      <c r="T3103" s="172"/>
      <c r="AT3103" s="168" t="s">
        <v>184</v>
      </c>
      <c r="AU3103" s="168" t="s">
        <v>95</v>
      </c>
      <c r="AV3103" s="167" t="s">
        <v>95</v>
      </c>
      <c r="AW3103" s="167" t="s">
        <v>41</v>
      </c>
      <c r="AX3103" s="167" t="s">
        <v>85</v>
      </c>
      <c r="AY3103" s="168" t="s">
        <v>173</v>
      </c>
    </row>
    <row r="3104" spans="2:51" s="160" customFormat="1">
      <c r="B3104" s="159"/>
      <c r="D3104" s="161" t="s">
        <v>184</v>
      </c>
      <c r="E3104" s="162" t="s">
        <v>1</v>
      </c>
      <c r="F3104" s="163" t="s">
        <v>423</v>
      </c>
      <c r="H3104" s="162" t="s">
        <v>1</v>
      </c>
      <c r="L3104" s="159"/>
      <c r="M3104" s="164"/>
      <c r="T3104" s="165"/>
      <c r="AT3104" s="162" t="s">
        <v>184</v>
      </c>
      <c r="AU3104" s="162" t="s">
        <v>95</v>
      </c>
      <c r="AV3104" s="160" t="s">
        <v>93</v>
      </c>
      <c r="AW3104" s="160" t="s">
        <v>41</v>
      </c>
      <c r="AX3104" s="160" t="s">
        <v>85</v>
      </c>
      <c r="AY3104" s="162" t="s">
        <v>173</v>
      </c>
    </row>
    <row r="3105" spans="2:51" s="167" customFormat="1">
      <c r="B3105" s="166"/>
      <c r="D3105" s="161" t="s">
        <v>184</v>
      </c>
      <c r="E3105" s="168" t="s">
        <v>1</v>
      </c>
      <c r="F3105" s="169" t="s">
        <v>852</v>
      </c>
      <c r="H3105" s="170">
        <v>4.9000000000000004</v>
      </c>
      <c r="L3105" s="166"/>
      <c r="M3105" s="171"/>
      <c r="T3105" s="172"/>
      <c r="AT3105" s="168" t="s">
        <v>184</v>
      </c>
      <c r="AU3105" s="168" t="s">
        <v>95</v>
      </c>
      <c r="AV3105" s="167" t="s">
        <v>95</v>
      </c>
      <c r="AW3105" s="167" t="s">
        <v>41</v>
      </c>
      <c r="AX3105" s="167" t="s">
        <v>85</v>
      </c>
      <c r="AY3105" s="168" t="s">
        <v>173</v>
      </c>
    </row>
    <row r="3106" spans="2:51" s="160" customFormat="1">
      <c r="B3106" s="159"/>
      <c r="D3106" s="161" t="s">
        <v>184</v>
      </c>
      <c r="E3106" s="162" t="s">
        <v>1</v>
      </c>
      <c r="F3106" s="163" t="s">
        <v>761</v>
      </c>
      <c r="H3106" s="162" t="s">
        <v>1</v>
      </c>
      <c r="L3106" s="159"/>
      <c r="M3106" s="164"/>
      <c r="T3106" s="165"/>
      <c r="AT3106" s="162" t="s">
        <v>184</v>
      </c>
      <c r="AU3106" s="162" t="s">
        <v>95</v>
      </c>
      <c r="AV3106" s="160" t="s">
        <v>93</v>
      </c>
      <c r="AW3106" s="160" t="s">
        <v>41</v>
      </c>
      <c r="AX3106" s="160" t="s">
        <v>85</v>
      </c>
      <c r="AY3106" s="162" t="s">
        <v>173</v>
      </c>
    </row>
    <row r="3107" spans="2:51" s="167" customFormat="1">
      <c r="B3107" s="166"/>
      <c r="D3107" s="161" t="s">
        <v>184</v>
      </c>
      <c r="E3107" s="168" t="s">
        <v>1</v>
      </c>
      <c r="F3107" s="169" t="s">
        <v>853</v>
      </c>
      <c r="H3107" s="170">
        <v>3.5</v>
      </c>
      <c r="L3107" s="166"/>
      <c r="M3107" s="171"/>
      <c r="T3107" s="172"/>
      <c r="AT3107" s="168" t="s">
        <v>184</v>
      </c>
      <c r="AU3107" s="168" t="s">
        <v>95</v>
      </c>
      <c r="AV3107" s="167" t="s">
        <v>95</v>
      </c>
      <c r="AW3107" s="167" t="s">
        <v>41</v>
      </c>
      <c r="AX3107" s="167" t="s">
        <v>85</v>
      </c>
      <c r="AY3107" s="168" t="s">
        <v>173</v>
      </c>
    </row>
    <row r="3108" spans="2:51" s="160" customFormat="1">
      <c r="B3108" s="159"/>
      <c r="D3108" s="161" t="s">
        <v>184</v>
      </c>
      <c r="E3108" s="162" t="s">
        <v>1</v>
      </c>
      <c r="F3108" s="163" t="s">
        <v>609</v>
      </c>
      <c r="H3108" s="162" t="s">
        <v>1</v>
      </c>
      <c r="L3108" s="159"/>
      <c r="M3108" s="164"/>
      <c r="T3108" s="165"/>
      <c r="AT3108" s="162" t="s">
        <v>184</v>
      </c>
      <c r="AU3108" s="162" t="s">
        <v>95</v>
      </c>
      <c r="AV3108" s="160" t="s">
        <v>93</v>
      </c>
      <c r="AW3108" s="160" t="s">
        <v>41</v>
      </c>
      <c r="AX3108" s="160" t="s">
        <v>85</v>
      </c>
      <c r="AY3108" s="162" t="s">
        <v>173</v>
      </c>
    </row>
    <row r="3109" spans="2:51" s="167" customFormat="1">
      <c r="B3109" s="166"/>
      <c r="D3109" s="161" t="s">
        <v>184</v>
      </c>
      <c r="E3109" s="168" t="s">
        <v>1</v>
      </c>
      <c r="F3109" s="169" t="s">
        <v>854</v>
      </c>
      <c r="H3109" s="170">
        <v>2.4</v>
      </c>
      <c r="L3109" s="166"/>
      <c r="M3109" s="171"/>
      <c r="T3109" s="172"/>
      <c r="AT3109" s="168" t="s">
        <v>184</v>
      </c>
      <c r="AU3109" s="168" t="s">
        <v>95</v>
      </c>
      <c r="AV3109" s="167" t="s">
        <v>95</v>
      </c>
      <c r="AW3109" s="167" t="s">
        <v>41</v>
      </c>
      <c r="AX3109" s="167" t="s">
        <v>85</v>
      </c>
      <c r="AY3109" s="168" t="s">
        <v>173</v>
      </c>
    </row>
    <row r="3110" spans="2:51" s="160" customFormat="1">
      <c r="B3110" s="159"/>
      <c r="D3110" s="161" t="s">
        <v>184</v>
      </c>
      <c r="E3110" s="162" t="s">
        <v>1</v>
      </c>
      <c r="F3110" s="163" t="s">
        <v>611</v>
      </c>
      <c r="H3110" s="162" t="s">
        <v>1</v>
      </c>
      <c r="L3110" s="159"/>
      <c r="M3110" s="164"/>
      <c r="T3110" s="165"/>
      <c r="AT3110" s="162" t="s">
        <v>184</v>
      </c>
      <c r="AU3110" s="162" t="s">
        <v>95</v>
      </c>
      <c r="AV3110" s="160" t="s">
        <v>93</v>
      </c>
      <c r="AW3110" s="160" t="s">
        <v>41</v>
      </c>
      <c r="AX3110" s="160" t="s">
        <v>85</v>
      </c>
      <c r="AY3110" s="162" t="s">
        <v>173</v>
      </c>
    </row>
    <row r="3111" spans="2:51" s="167" customFormat="1">
      <c r="B3111" s="166"/>
      <c r="D3111" s="161" t="s">
        <v>184</v>
      </c>
      <c r="E3111" s="168" t="s">
        <v>1</v>
      </c>
      <c r="F3111" s="169" t="s">
        <v>855</v>
      </c>
      <c r="H3111" s="170">
        <v>1.8</v>
      </c>
      <c r="L3111" s="166"/>
      <c r="M3111" s="171"/>
      <c r="T3111" s="172"/>
      <c r="AT3111" s="168" t="s">
        <v>184</v>
      </c>
      <c r="AU3111" s="168" t="s">
        <v>95</v>
      </c>
      <c r="AV3111" s="167" t="s">
        <v>95</v>
      </c>
      <c r="AW3111" s="167" t="s">
        <v>41</v>
      </c>
      <c r="AX3111" s="167" t="s">
        <v>85</v>
      </c>
      <c r="AY3111" s="168" t="s">
        <v>173</v>
      </c>
    </row>
    <row r="3112" spans="2:51" s="160" customFormat="1">
      <c r="B3112" s="159"/>
      <c r="D3112" s="161" t="s">
        <v>184</v>
      </c>
      <c r="E3112" s="162" t="s">
        <v>1</v>
      </c>
      <c r="F3112" s="163" t="s">
        <v>764</v>
      </c>
      <c r="H3112" s="162" t="s">
        <v>1</v>
      </c>
      <c r="L3112" s="159"/>
      <c r="M3112" s="164"/>
      <c r="T3112" s="165"/>
      <c r="AT3112" s="162" t="s">
        <v>184</v>
      </c>
      <c r="AU3112" s="162" t="s">
        <v>95</v>
      </c>
      <c r="AV3112" s="160" t="s">
        <v>93</v>
      </c>
      <c r="AW3112" s="160" t="s">
        <v>41</v>
      </c>
      <c r="AX3112" s="160" t="s">
        <v>85</v>
      </c>
      <c r="AY3112" s="162" t="s">
        <v>173</v>
      </c>
    </row>
    <row r="3113" spans="2:51" s="167" customFormat="1">
      <c r="B3113" s="166"/>
      <c r="D3113" s="161" t="s">
        <v>184</v>
      </c>
      <c r="E3113" s="168" t="s">
        <v>1</v>
      </c>
      <c r="F3113" s="169" t="s">
        <v>856</v>
      </c>
      <c r="H3113" s="170">
        <v>7.2</v>
      </c>
      <c r="L3113" s="166"/>
      <c r="M3113" s="171"/>
      <c r="T3113" s="172"/>
      <c r="AT3113" s="168" t="s">
        <v>184</v>
      </c>
      <c r="AU3113" s="168" t="s">
        <v>95</v>
      </c>
      <c r="AV3113" s="167" t="s">
        <v>95</v>
      </c>
      <c r="AW3113" s="167" t="s">
        <v>41</v>
      </c>
      <c r="AX3113" s="167" t="s">
        <v>85</v>
      </c>
      <c r="AY3113" s="168" t="s">
        <v>173</v>
      </c>
    </row>
    <row r="3114" spans="2:51" s="160" customFormat="1">
      <c r="B3114" s="159"/>
      <c r="D3114" s="161" t="s">
        <v>184</v>
      </c>
      <c r="E3114" s="162" t="s">
        <v>1</v>
      </c>
      <c r="F3114" s="163" t="s">
        <v>769</v>
      </c>
      <c r="H3114" s="162" t="s">
        <v>1</v>
      </c>
      <c r="L3114" s="159"/>
      <c r="M3114" s="164"/>
      <c r="T3114" s="165"/>
      <c r="AT3114" s="162" t="s">
        <v>184</v>
      </c>
      <c r="AU3114" s="162" t="s">
        <v>95</v>
      </c>
      <c r="AV3114" s="160" t="s">
        <v>93</v>
      </c>
      <c r="AW3114" s="160" t="s">
        <v>41</v>
      </c>
      <c r="AX3114" s="160" t="s">
        <v>85</v>
      </c>
      <c r="AY3114" s="162" t="s">
        <v>173</v>
      </c>
    </row>
    <row r="3115" spans="2:51" s="167" customFormat="1">
      <c r="B3115" s="166"/>
      <c r="D3115" s="161" t="s">
        <v>184</v>
      </c>
      <c r="E3115" s="168" t="s">
        <v>1</v>
      </c>
      <c r="F3115" s="169" t="s">
        <v>857</v>
      </c>
      <c r="H3115" s="170">
        <v>2.1</v>
      </c>
      <c r="L3115" s="166"/>
      <c r="M3115" s="171"/>
      <c r="T3115" s="172"/>
      <c r="AT3115" s="168" t="s">
        <v>184</v>
      </c>
      <c r="AU3115" s="168" t="s">
        <v>95</v>
      </c>
      <c r="AV3115" s="167" t="s">
        <v>95</v>
      </c>
      <c r="AW3115" s="167" t="s">
        <v>41</v>
      </c>
      <c r="AX3115" s="167" t="s">
        <v>85</v>
      </c>
      <c r="AY3115" s="168" t="s">
        <v>173</v>
      </c>
    </row>
    <row r="3116" spans="2:51" s="160" customFormat="1">
      <c r="B3116" s="159"/>
      <c r="D3116" s="161" t="s">
        <v>184</v>
      </c>
      <c r="E3116" s="162" t="s">
        <v>1</v>
      </c>
      <c r="F3116" s="163" t="s">
        <v>426</v>
      </c>
      <c r="H3116" s="162" t="s">
        <v>1</v>
      </c>
      <c r="L3116" s="159"/>
      <c r="M3116" s="164"/>
      <c r="T3116" s="165"/>
      <c r="AT3116" s="162" t="s">
        <v>184</v>
      </c>
      <c r="AU3116" s="162" t="s">
        <v>95</v>
      </c>
      <c r="AV3116" s="160" t="s">
        <v>93</v>
      </c>
      <c r="AW3116" s="160" t="s">
        <v>41</v>
      </c>
      <c r="AX3116" s="160" t="s">
        <v>85</v>
      </c>
      <c r="AY3116" s="162" t="s">
        <v>173</v>
      </c>
    </row>
    <row r="3117" spans="2:51" s="167" customFormat="1">
      <c r="B3117" s="166"/>
      <c r="D3117" s="161" t="s">
        <v>184</v>
      </c>
      <c r="E3117" s="168" t="s">
        <v>1</v>
      </c>
      <c r="F3117" s="169" t="s">
        <v>782</v>
      </c>
      <c r="H3117" s="170">
        <v>2.8</v>
      </c>
      <c r="L3117" s="166"/>
      <c r="M3117" s="171"/>
      <c r="T3117" s="172"/>
      <c r="AT3117" s="168" t="s">
        <v>184</v>
      </c>
      <c r="AU3117" s="168" t="s">
        <v>95</v>
      </c>
      <c r="AV3117" s="167" t="s">
        <v>95</v>
      </c>
      <c r="AW3117" s="167" t="s">
        <v>41</v>
      </c>
      <c r="AX3117" s="167" t="s">
        <v>85</v>
      </c>
      <c r="AY3117" s="168" t="s">
        <v>173</v>
      </c>
    </row>
    <row r="3118" spans="2:51" s="160" customFormat="1">
      <c r="B3118" s="159"/>
      <c r="D3118" s="161" t="s">
        <v>184</v>
      </c>
      <c r="E3118" s="162" t="s">
        <v>1</v>
      </c>
      <c r="F3118" s="163" t="s">
        <v>602</v>
      </c>
      <c r="H3118" s="162" t="s">
        <v>1</v>
      </c>
      <c r="L3118" s="159"/>
      <c r="M3118" s="164"/>
      <c r="T3118" s="165"/>
      <c r="AT3118" s="162" t="s">
        <v>184</v>
      </c>
      <c r="AU3118" s="162" t="s">
        <v>95</v>
      </c>
      <c r="AV3118" s="160" t="s">
        <v>93</v>
      </c>
      <c r="AW3118" s="160" t="s">
        <v>41</v>
      </c>
      <c r="AX3118" s="160" t="s">
        <v>85</v>
      </c>
      <c r="AY3118" s="162" t="s">
        <v>173</v>
      </c>
    </row>
    <row r="3119" spans="2:51" s="167" customFormat="1">
      <c r="B3119" s="166"/>
      <c r="D3119" s="161" t="s">
        <v>184</v>
      </c>
      <c r="E3119" s="168" t="s">
        <v>1</v>
      </c>
      <c r="F3119" s="169" t="s">
        <v>858</v>
      </c>
      <c r="H3119" s="170">
        <v>3</v>
      </c>
      <c r="L3119" s="166"/>
      <c r="M3119" s="171"/>
      <c r="T3119" s="172"/>
      <c r="AT3119" s="168" t="s">
        <v>184</v>
      </c>
      <c r="AU3119" s="168" t="s">
        <v>95</v>
      </c>
      <c r="AV3119" s="167" t="s">
        <v>95</v>
      </c>
      <c r="AW3119" s="167" t="s">
        <v>41</v>
      </c>
      <c r="AX3119" s="167" t="s">
        <v>85</v>
      </c>
      <c r="AY3119" s="168" t="s">
        <v>173</v>
      </c>
    </row>
    <row r="3120" spans="2:51" s="160" customFormat="1">
      <c r="B3120" s="159"/>
      <c r="D3120" s="161" t="s">
        <v>184</v>
      </c>
      <c r="E3120" s="162" t="s">
        <v>1</v>
      </c>
      <c r="F3120" s="163" t="s">
        <v>614</v>
      </c>
      <c r="H3120" s="162" t="s">
        <v>1</v>
      </c>
      <c r="L3120" s="159"/>
      <c r="M3120" s="164"/>
      <c r="T3120" s="165"/>
      <c r="AT3120" s="162" t="s">
        <v>184</v>
      </c>
      <c r="AU3120" s="162" t="s">
        <v>95</v>
      </c>
      <c r="AV3120" s="160" t="s">
        <v>93</v>
      </c>
      <c r="AW3120" s="160" t="s">
        <v>41</v>
      </c>
      <c r="AX3120" s="160" t="s">
        <v>85</v>
      </c>
      <c r="AY3120" s="162" t="s">
        <v>173</v>
      </c>
    </row>
    <row r="3121" spans="2:51" s="167" customFormat="1">
      <c r="B3121" s="166"/>
      <c r="D3121" s="161" t="s">
        <v>184</v>
      </c>
      <c r="E3121" s="168" t="s">
        <v>1</v>
      </c>
      <c r="F3121" s="169" t="s">
        <v>859</v>
      </c>
      <c r="H3121" s="170">
        <v>6.7</v>
      </c>
      <c r="L3121" s="166"/>
      <c r="M3121" s="171"/>
      <c r="T3121" s="172"/>
      <c r="AT3121" s="168" t="s">
        <v>184</v>
      </c>
      <c r="AU3121" s="168" t="s">
        <v>95</v>
      </c>
      <c r="AV3121" s="167" t="s">
        <v>95</v>
      </c>
      <c r="AW3121" s="167" t="s">
        <v>41</v>
      </c>
      <c r="AX3121" s="167" t="s">
        <v>85</v>
      </c>
      <c r="AY3121" s="168" t="s">
        <v>173</v>
      </c>
    </row>
    <row r="3122" spans="2:51" s="167" customFormat="1">
      <c r="B3122" s="166"/>
      <c r="D3122" s="161" t="s">
        <v>184</v>
      </c>
      <c r="E3122" s="168" t="s">
        <v>1</v>
      </c>
      <c r="F3122" s="169" t="s">
        <v>845</v>
      </c>
      <c r="H3122" s="170">
        <v>3.3</v>
      </c>
      <c r="L3122" s="166"/>
      <c r="M3122" s="171"/>
      <c r="T3122" s="172"/>
      <c r="AT3122" s="168" t="s">
        <v>184</v>
      </c>
      <c r="AU3122" s="168" t="s">
        <v>95</v>
      </c>
      <c r="AV3122" s="167" t="s">
        <v>95</v>
      </c>
      <c r="AW3122" s="167" t="s">
        <v>41</v>
      </c>
      <c r="AX3122" s="167" t="s">
        <v>85</v>
      </c>
      <c r="AY3122" s="168" t="s">
        <v>173</v>
      </c>
    </row>
    <row r="3123" spans="2:51" s="181" customFormat="1">
      <c r="B3123" s="180"/>
      <c r="D3123" s="161" t="s">
        <v>184</v>
      </c>
      <c r="E3123" s="182" t="s">
        <v>1</v>
      </c>
      <c r="F3123" s="183" t="s">
        <v>266</v>
      </c>
      <c r="H3123" s="184">
        <v>62.97</v>
      </c>
      <c r="L3123" s="180"/>
      <c r="M3123" s="185"/>
      <c r="T3123" s="186"/>
      <c r="AT3123" s="182" t="s">
        <v>184</v>
      </c>
      <c r="AU3123" s="182" t="s">
        <v>95</v>
      </c>
      <c r="AV3123" s="181" t="s">
        <v>243</v>
      </c>
      <c r="AW3123" s="181" t="s">
        <v>41</v>
      </c>
      <c r="AX3123" s="181" t="s">
        <v>85</v>
      </c>
      <c r="AY3123" s="182" t="s">
        <v>173</v>
      </c>
    </row>
    <row r="3124" spans="2:51" s="160" customFormat="1">
      <c r="B3124" s="159"/>
      <c r="D3124" s="161" t="s">
        <v>184</v>
      </c>
      <c r="E3124" s="162" t="s">
        <v>1</v>
      </c>
      <c r="F3124" s="163" t="s">
        <v>805</v>
      </c>
      <c r="H3124" s="162" t="s">
        <v>1</v>
      </c>
      <c r="L3124" s="159"/>
      <c r="M3124" s="164"/>
      <c r="T3124" s="165"/>
      <c r="AT3124" s="162" t="s">
        <v>184</v>
      </c>
      <c r="AU3124" s="162" t="s">
        <v>95</v>
      </c>
      <c r="AV3124" s="160" t="s">
        <v>93</v>
      </c>
      <c r="AW3124" s="160" t="s">
        <v>41</v>
      </c>
      <c r="AX3124" s="160" t="s">
        <v>85</v>
      </c>
      <c r="AY3124" s="162" t="s">
        <v>173</v>
      </c>
    </row>
    <row r="3125" spans="2:51" s="160" customFormat="1">
      <c r="B3125" s="159"/>
      <c r="D3125" s="161" t="s">
        <v>184</v>
      </c>
      <c r="E3125" s="162" t="s">
        <v>1</v>
      </c>
      <c r="F3125" s="163" t="s">
        <v>752</v>
      </c>
      <c r="H3125" s="162" t="s">
        <v>1</v>
      </c>
      <c r="L3125" s="159"/>
      <c r="M3125" s="164"/>
      <c r="T3125" s="165"/>
      <c r="AT3125" s="162" t="s">
        <v>184</v>
      </c>
      <c r="AU3125" s="162" t="s">
        <v>95</v>
      </c>
      <c r="AV3125" s="160" t="s">
        <v>93</v>
      </c>
      <c r="AW3125" s="160" t="s">
        <v>41</v>
      </c>
      <c r="AX3125" s="160" t="s">
        <v>85</v>
      </c>
      <c r="AY3125" s="162" t="s">
        <v>173</v>
      </c>
    </row>
    <row r="3126" spans="2:51" s="167" customFormat="1">
      <c r="B3126" s="166"/>
      <c r="D3126" s="161" t="s">
        <v>184</v>
      </c>
      <c r="E3126" s="168" t="s">
        <v>1</v>
      </c>
      <c r="F3126" s="169" t="s">
        <v>821</v>
      </c>
      <c r="H3126" s="170">
        <v>68.489999999999995</v>
      </c>
      <c r="L3126" s="166"/>
      <c r="M3126" s="171"/>
      <c r="T3126" s="172"/>
      <c r="AT3126" s="168" t="s">
        <v>184</v>
      </c>
      <c r="AU3126" s="168" t="s">
        <v>95</v>
      </c>
      <c r="AV3126" s="167" t="s">
        <v>95</v>
      </c>
      <c r="AW3126" s="167" t="s">
        <v>41</v>
      </c>
      <c r="AX3126" s="167" t="s">
        <v>85</v>
      </c>
      <c r="AY3126" s="168" t="s">
        <v>173</v>
      </c>
    </row>
    <row r="3127" spans="2:51" s="167" customFormat="1">
      <c r="B3127" s="166"/>
      <c r="D3127" s="161" t="s">
        <v>184</v>
      </c>
      <c r="E3127" s="168" t="s">
        <v>1</v>
      </c>
      <c r="F3127" s="169" t="s">
        <v>822</v>
      </c>
      <c r="H3127" s="170">
        <v>-5.4480000000000004</v>
      </c>
      <c r="L3127" s="166"/>
      <c r="M3127" s="171"/>
      <c r="T3127" s="172"/>
      <c r="AT3127" s="168" t="s">
        <v>184</v>
      </c>
      <c r="AU3127" s="168" t="s">
        <v>95</v>
      </c>
      <c r="AV3127" s="167" t="s">
        <v>95</v>
      </c>
      <c r="AW3127" s="167" t="s">
        <v>41</v>
      </c>
      <c r="AX3127" s="167" t="s">
        <v>85</v>
      </c>
      <c r="AY3127" s="168" t="s">
        <v>173</v>
      </c>
    </row>
    <row r="3128" spans="2:51" s="167" customFormat="1">
      <c r="B3128" s="166"/>
      <c r="D3128" s="161" t="s">
        <v>184</v>
      </c>
      <c r="E3128" s="168" t="s">
        <v>1</v>
      </c>
      <c r="F3128" s="169" t="s">
        <v>823</v>
      </c>
      <c r="H3128" s="170">
        <v>-10.106999999999999</v>
      </c>
      <c r="L3128" s="166"/>
      <c r="M3128" s="171"/>
      <c r="T3128" s="172"/>
      <c r="AT3128" s="168" t="s">
        <v>184</v>
      </c>
      <c r="AU3128" s="168" t="s">
        <v>95</v>
      </c>
      <c r="AV3128" s="167" t="s">
        <v>95</v>
      </c>
      <c r="AW3128" s="167" t="s">
        <v>41</v>
      </c>
      <c r="AX3128" s="167" t="s">
        <v>85</v>
      </c>
      <c r="AY3128" s="168" t="s">
        <v>173</v>
      </c>
    </row>
    <row r="3129" spans="2:51" s="167" customFormat="1">
      <c r="B3129" s="166"/>
      <c r="D3129" s="161" t="s">
        <v>184</v>
      </c>
      <c r="E3129" s="168" t="s">
        <v>1</v>
      </c>
      <c r="F3129" s="169" t="s">
        <v>824</v>
      </c>
      <c r="H3129" s="170">
        <v>-0.22</v>
      </c>
      <c r="L3129" s="166"/>
      <c r="M3129" s="171"/>
      <c r="T3129" s="172"/>
      <c r="AT3129" s="168" t="s">
        <v>184</v>
      </c>
      <c r="AU3129" s="168" t="s">
        <v>95</v>
      </c>
      <c r="AV3129" s="167" t="s">
        <v>95</v>
      </c>
      <c r="AW3129" s="167" t="s">
        <v>41</v>
      </c>
      <c r="AX3129" s="167" t="s">
        <v>85</v>
      </c>
      <c r="AY3129" s="168" t="s">
        <v>173</v>
      </c>
    </row>
    <row r="3130" spans="2:51" s="167" customFormat="1">
      <c r="B3130" s="166"/>
      <c r="D3130" s="161" t="s">
        <v>184</v>
      </c>
      <c r="E3130" s="168" t="s">
        <v>1</v>
      </c>
      <c r="F3130" s="169" t="s">
        <v>825</v>
      </c>
      <c r="H3130" s="170">
        <v>-0.96</v>
      </c>
      <c r="L3130" s="166"/>
      <c r="M3130" s="171"/>
      <c r="T3130" s="172"/>
      <c r="AT3130" s="168" t="s">
        <v>184</v>
      </c>
      <c r="AU3130" s="168" t="s">
        <v>95</v>
      </c>
      <c r="AV3130" s="167" t="s">
        <v>95</v>
      </c>
      <c r="AW3130" s="167" t="s">
        <v>41</v>
      </c>
      <c r="AX3130" s="167" t="s">
        <v>85</v>
      </c>
      <c r="AY3130" s="168" t="s">
        <v>173</v>
      </c>
    </row>
    <row r="3131" spans="2:51" s="167" customFormat="1">
      <c r="B3131" s="166"/>
      <c r="D3131" s="161" t="s">
        <v>184</v>
      </c>
      <c r="E3131" s="168" t="s">
        <v>1</v>
      </c>
      <c r="F3131" s="169" t="s">
        <v>826</v>
      </c>
      <c r="H3131" s="170">
        <v>-0.9</v>
      </c>
      <c r="L3131" s="166"/>
      <c r="M3131" s="171"/>
      <c r="T3131" s="172"/>
      <c r="AT3131" s="168" t="s">
        <v>184</v>
      </c>
      <c r="AU3131" s="168" t="s">
        <v>95</v>
      </c>
      <c r="AV3131" s="167" t="s">
        <v>95</v>
      </c>
      <c r="AW3131" s="167" t="s">
        <v>41</v>
      </c>
      <c r="AX3131" s="167" t="s">
        <v>85</v>
      </c>
      <c r="AY3131" s="168" t="s">
        <v>173</v>
      </c>
    </row>
    <row r="3132" spans="2:51" s="167" customFormat="1">
      <c r="B3132" s="166"/>
      <c r="D3132" s="161" t="s">
        <v>184</v>
      </c>
      <c r="E3132" s="168" t="s">
        <v>1</v>
      </c>
      <c r="F3132" s="169" t="s">
        <v>827</v>
      </c>
      <c r="H3132" s="170">
        <v>-0.38</v>
      </c>
      <c r="L3132" s="166"/>
      <c r="M3132" s="171"/>
      <c r="T3132" s="172"/>
      <c r="AT3132" s="168" t="s">
        <v>184</v>
      </c>
      <c r="AU3132" s="168" t="s">
        <v>95</v>
      </c>
      <c r="AV3132" s="167" t="s">
        <v>95</v>
      </c>
      <c r="AW3132" s="167" t="s">
        <v>41</v>
      </c>
      <c r="AX3132" s="167" t="s">
        <v>85</v>
      </c>
      <c r="AY3132" s="168" t="s">
        <v>173</v>
      </c>
    </row>
    <row r="3133" spans="2:51" s="167" customFormat="1">
      <c r="B3133" s="166"/>
      <c r="D3133" s="161" t="s">
        <v>184</v>
      </c>
      <c r="E3133" s="168" t="s">
        <v>1</v>
      </c>
      <c r="F3133" s="169" t="s">
        <v>828</v>
      </c>
      <c r="H3133" s="170">
        <v>-1.284</v>
      </c>
      <c r="L3133" s="166"/>
      <c r="M3133" s="171"/>
      <c r="T3133" s="172"/>
      <c r="AT3133" s="168" t="s">
        <v>184</v>
      </c>
      <c r="AU3133" s="168" t="s">
        <v>95</v>
      </c>
      <c r="AV3133" s="167" t="s">
        <v>95</v>
      </c>
      <c r="AW3133" s="167" t="s">
        <v>41</v>
      </c>
      <c r="AX3133" s="167" t="s">
        <v>85</v>
      </c>
      <c r="AY3133" s="168" t="s">
        <v>173</v>
      </c>
    </row>
    <row r="3134" spans="2:51" s="167" customFormat="1">
      <c r="B3134" s="166"/>
      <c r="D3134" s="161" t="s">
        <v>184</v>
      </c>
      <c r="E3134" s="168" t="s">
        <v>1</v>
      </c>
      <c r="F3134" s="169" t="s">
        <v>829</v>
      </c>
      <c r="H3134" s="170">
        <v>-2.19</v>
      </c>
      <c r="L3134" s="166"/>
      <c r="M3134" s="171"/>
      <c r="T3134" s="172"/>
      <c r="AT3134" s="168" t="s">
        <v>184</v>
      </c>
      <c r="AU3134" s="168" t="s">
        <v>95</v>
      </c>
      <c r="AV3134" s="167" t="s">
        <v>95</v>
      </c>
      <c r="AW3134" s="167" t="s">
        <v>41</v>
      </c>
      <c r="AX3134" s="167" t="s">
        <v>85</v>
      </c>
      <c r="AY3134" s="168" t="s">
        <v>173</v>
      </c>
    </row>
    <row r="3135" spans="2:51" s="181" customFormat="1">
      <c r="B3135" s="180"/>
      <c r="D3135" s="161" t="s">
        <v>184</v>
      </c>
      <c r="E3135" s="182" t="s">
        <v>1</v>
      </c>
      <c r="F3135" s="183" t="s">
        <v>266</v>
      </c>
      <c r="H3135" s="184">
        <v>47.000999999999998</v>
      </c>
      <c r="L3135" s="180"/>
      <c r="M3135" s="185"/>
      <c r="T3135" s="186"/>
      <c r="AT3135" s="182" t="s">
        <v>184</v>
      </c>
      <c r="AU3135" s="182" t="s">
        <v>95</v>
      </c>
      <c r="AV3135" s="181" t="s">
        <v>243</v>
      </c>
      <c r="AW3135" s="181" t="s">
        <v>41</v>
      </c>
      <c r="AX3135" s="181" t="s">
        <v>85</v>
      </c>
      <c r="AY3135" s="182" t="s">
        <v>173</v>
      </c>
    </row>
    <row r="3136" spans="2:51" s="174" customFormat="1">
      <c r="B3136" s="173"/>
      <c r="D3136" s="161" t="s">
        <v>184</v>
      </c>
      <c r="E3136" s="175" t="s">
        <v>1</v>
      </c>
      <c r="F3136" s="176" t="s">
        <v>232</v>
      </c>
      <c r="H3136" s="177">
        <v>281.471</v>
      </c>
      <c r="L3136" s="173"/>
      <c r="M3136" s="178"/>
      <c r="T3136" s="179"/>
      <c r="AT3136" s="175" t="s">
        <v>184</v>
      </c>
      <c r="AU3136" s="175" t="s">
        <v>95</v>
      </c>
      <c r="AV3136" s="174" t="s">
        <v>180</v>
      </c>
      <c r="AW3136" s="174" t="s">
        <v>41</v>
      </c>
      <c r="AX3136" s="174" t="s">
        <v>93</v>
      </c>
      <c r="AY3136" s="175" t="s">
        <v>173</v>
      </c>
    </row>
    <row r="3137" spans="2:65" s="35" customFormat="1" ht="37.9" customHeight="1">
      <c r="B3137" s="34"/>
      <c r="C3137" s="144" t="s">
        <v>1933</v>
      </c>
      <c r="D3137" s="144" t="s">
        <v>175</v>
      </c>
      <c r="E3137" s="145" t="s">
        <v>1934</v>
      </c>
      <c r="F3137" s="146" t="s">
        <v>1935</v>
      </c>
      <c r="G3137" s="147" t="s">
        <v>270</v>
      </c>
      <c r="H3137" s="148">
        <v>15.03</v>
      </c>
      <c r="I3137" s="3"/>
      <c r="J3137" s="149">
        <f>ROUND(I3137*H3137,2)</f>
        <v>0</v>
      </c>
      <c r="K3137" s="146" t="s">
        <v>179</v>
      </c>
      <c r="L3137" s="34"/>
      <c r="M3137" s="150" t="s">
        <v>1</v>
      </c>
      <c r="N3137" s="151" t="s">
        <v>50</v>
      </c>
      <c r="P3137" s="152">
        <f>O3137*H3137</f>
        <v>0</v>
      </c>
      <c r="Q3137" s="152">
        <v>0</v>
      </c>
      <c r="R3137" s="152">
        <f>Q3137*H3137</f>
        <v>0</v>
      </c>
      <c r="S3137" s="152">
        <v>0.05</v>
      </c>
      <c r="T3137" s="153">
        <f>S3137*H3137</f>
        <v>0.75150000000000006</v>
      </c>
      <c r="AR3137" s="154" t="s">
        <v>180</v>
      </c>
      <c r="AT3137" s="154" t="s">
        <v>175</v>
      </c>
      <c r="AU3137" s="154" t="s">
        <v>95</v>
      </c>
      <c r="AY3137" s="20" t="s">
        <v>173</v>
      </c>
      <c r="BE3137" s="155">
        <f>IF(N3137="základní",J3137,0)</f>
        <v>0</v>
      </c>
      <c r="BF3137" s="155">
        <f>IF(N3137="snížená",J3137,0)</f>
        <v>0</v>
      </c>
      <c r="BG3137" s="155">
        <f>IF(N3137="zákl. přenesená",J3137,0)</f>
        <v>0</v>
      </c>
      <c r="BH3137" s="155">
        <f>IF(N3137="sníž. přenesená",J3137,0)</f>
        <v>0</v>
      </c>
      <c r="BI3137" s="155">
        <f>IF(N3137="nulová",J3137,0)</f>
        <v>0</v>
      </c>
      <c r="BJ3137" s="20" t="s">
        <v>93</v>
      </c>
      <c r="BK3137" s="155">
        <f>ROUND(I3137*H3137,2)</f>
        <v>0</v>
      </c>
      <c r="BL3137" s="20" t="s">
        <v>180</v>
      </c>
      <c r="BM3137" s="154" t="s">
        <v>1936</v>
      </c>
    </row>
    <row r="3138" spans="2:65" s="35" customFormat="1">
      <c r="B3138" s="34"/>
      <c r="D3138" s="156" t="s">
        <v>182</v>
      </c>
      <c r="F3138" s="157" t="s">
        <v>1937</v>
      </c>
      <c r="L3138" s="34"/>
      <c r="M3138" s="158"/>
      <c r="T3138" s="62"/>
      <c r="AT3138" s="20" t="s">
        <v>182</v>
      </c>
      <c r="AU3138" s="20" t="s">
        <v>95</v>
      </c>
    </row>
    <row r="3139" spans="2:65" s="160" customFormat="1">
      <c r="B3139" s="159"/>
      <c r="D3139" s="161" t="s">
        <v>184</v>
      </c>
      <c r="E3139" s="162" t="s">
        <v>1</v>
      </c>
      <c r="F3139" s="163" t="s">
        <v>802</v>
      </c>
      <c r="H3139" s="162" t="s">
        <v>1</v>
      </c>
      <c r="L3139" s="159"/>
      <c r="M3139" s="164"/>
      <c r="T3139" s="165"/>
      <c r="AT3139" s="162" t="s">
        <v>184</v>
      </c>
      <c r="AU3139" s="162" t="s">
        <v>95</v>
      </c>
      <c r="AV3139" s="160" t="s">
        <v>93</v>
      </c>
      <c r="AW3139" s="160" t="s">
        <v>41</v>
      </c>
      <c r="AX3139" s="160" t="s">
        <v>85</v>
      </c>
      <c r="AY3139" s="162" t="s">
        <v>173</v>
      </c>
    </row>
    <row r="3140" spans="2:65" s="160" customFormat="1">
      <c r="B3140" s="159"/>
      <c r="D3140" s="161" t="s">
        <v>184</v>
      </c>
      <c r="E3140" s="162" t="s">
        <v>1</v>
      </c>
      <c r="F3140" s="163" t="s">
        <v>803</v>
      </c>
      <c r="H3140" s="162" t="s">
        <v>1</v>
      </c>
      <c r="L3140" s="159"/>
      <c r="M3140" s="164"/>
      <c r="T3140" s="165"/>
      <c r="AT3140" s="162" t="s">
        <v>184</v>
      </c>
      <c r="AU3140" s="162" t="s">
        <v>95</v>
      </c>
      <c r="AV3140" s="160" t="s">
        <v>93</v>
      </c>
      <c r="AW3140" s="160" t="s">
        <v>41</v>
      </c>
      <c r="AX3140" s="160" t="s">
        <v>85</v>
      </c>
      <c r="AY3140" s="162" t="s">
        <v>173</v>
      </c>
    </row>
    <row r="3141" spans="2:65" s="160" customFormat="1">
      <c r="B3141" s="159"/>
      <c r="D3141" s="161" t="s">
        <v>184</v>
      </c>
      <c r="E3141" s="162" t="s">
        <v>1</v>
      </c>
      <c r="F3141" s="163" t="s">
        <v>743</v>
      </c>
      <c r="H3141" s="162" t="s">
        <v>1</v>
      </c>
      <c r="L3141" s="159"/>
      <c r="M3141" s="164"/>
      <c r="T3141" s="165"/>
      <c r="AT3141" s="162" t="s">
        <v>184</v>
      </c>
      <c r="AU3141" s="162" t="s">
        <v>95</v>
      </c>
      <c r="AV3141" s="160" t="s">
        <v>93</v>
      </c>
      <c r="AW3141" s="160" t="s">
        <v>41</v>
      </c>
      <c r="AX3141" s="160" t="s">
        <v>85</v>
      </c>
      <c r="AY3141" s="162" t="s">
        <v>173</v>
      </c>
    </row>
    <row r="3142" spans="2:65" s="167" customFormat="1">
      <c r="B3142" s="166"/>
      <c r="D3142" s="161" t="s">
        <v>184</v>
      </c>
      <c r="E3142" s="168" t="s">
        <v>1</v>
      </c>
      <c r="F3142" s="169" t="s">
        <v>804</v>
      </c>
      <c r="H3142" s="170">
        <v>10.83</v>
      </c>
      <c r="L3142" s="166"/>
      <c r="M3142" s="171"/>
      <c r="T3142" s="172"/>
      <c r="AT3142" s="168" t="s">
        <v>184</v>
      </c>
      <c r="AU3142" s="168" t="s">
        <v>95</v>
      </c>
      <c r="AV3142" s="167" t="s">
        <v>95</v>
      </c>
      <c r="AW3142" s="167" t="s">
        <v>41</v>
      </c>
      <c r="AX3142" s="167" t="s">
        <v>85</v>
      </c>
      <c r="AY3142" s="168" t="s">
        <v>173</v>
      </c>
    </row>
    <row r="3143" spans="2:65" s="160" customFormat="1">
      <c r="B3143" s="159"/>
      <c r="D3143" s="161" t="s">
        <v>184</v>
      </c>
      <c r="E3143" s="162" t="s">
        <v>1</v>
      </c>
      <c r="F3143" s="163" t="s">
        <v>426</v>
      </c>
      <c r="H3143" s="162" t="s">
        <v>1</v>
      </c>
      <c r="L3143" s="159"/>
      <c r="M3143" s="164"/>
      <c r="T3143" s="165"/>
      <c r="AT3143" s="162" t="s">
        <v>184</v>
      </c>
      <c r="AU3143" s="162" t="s">
        <v>95</v>
      </c>
      <c r="AV3143" s="160" t="s">
        <v>93</v>
      </c>
      <c r="AW3143" s="160" t="s">
        <v>41</v>
      </c>
      <c r="AX3143" s="160" t="s">
        <v>85</v>
      </c>
      <c r="AY3143" s="162" t="s">
        <v>173</v>
      </c>
    </row>
    <row r="3144" spans="2:65" s="167" customFormat="1">
      <c r="B3144" s="166"/>
      <c r="D3144" s="161" t="s">
        <v>184</v>
      </c>
      <c r="E3144" s="168" t="s">
        <v>1</v>
      </c>
      <c r="F3144" s="169" t="s">
        <v>736</v>
      </c>
      <c r="H3144" s="170">
        <v>4.2</v>
      </c>
      <c r="L3144" s="166"/>
      <c r="M3144" s="171"/>
      <c r="T3144" s="172"/>
      <c r="AT3144" s="168" t="s">
        <v>184</v>
      </c>
      <c r="AU3144" s="168" t="s">
        <v>95</v>
      </c>
      <c r="AV3144" s="167" t="s">
        <v>95</v>
      </c>
      <c r="AW3144" s="167" t="s">
        <v>41</v>
      </c>
      <c r="AX3144" s="167" t="s">
        <v>85</v>
      </c>
      <c r="AY3144" s="168" t="s">
        <v>173</v>
      </c>
    </row>
    <row r="3145" spans="2:65" s="174" customFormat="1">
      <c r="B3145" s="173"/>
      <c r="D3145" s="161" t="s">
        <v>184</v>
      </c>
      <c r="E3145" s="175" t="s">
        <v>1</v>
      </c>
      <c r="F3145" s="176" t="s">
        <v>232</v>
      </c>
      <c r="H3145" s="177">
        <v>15.03</v>
      </c>
      <c r="L3145" s="173"/>
      <c r="M3145" s="178"/>
      <c r="T3145" s="179"/>
      <c r="AT3145" s="175" t="s">
        <v>184</v>
      </c>
      <c r="AU3145" s="175" t="s">
        <v>95</v>
      </c>
      <c r="AV3145" s="174" t="s">
        <v>180</v>
      </c>
      <c r="AW3145" s="174" t="s">
        <v>41</v>
      </c>
      <c r="AX3145" s="174" t="s">
        <v>93</v>
      </c>
      <c r="AY3145" s="175" t="s">
        <v>173</v>
      </c>
    </row>
    <row r="3146" spans="2:65" s="35" customFormat="1" ht="37.9" customHeight="1">
      <c r="B3146" s="34"/>
      <c r="C3146" s="144" t="s">
        <v>1938</v>
      </c>
      <c r="D3146" s="144" t="s">
        <v>175</v>
      </c>
      <c r="E3146" s="145" t="s">
        <v>1939</v>
      </c>
      <c r="F3146" s="146" t="s">
        <v>1940</v>
      </c>
      <c r="G3146" s="147" t="s">
        <v>270</v>
      </c>
      <c r="H3146" s="148">
        <v>616.577</v>
      </c>
      <c r="I3146" s="3"/>
      <c r="J3146" s="149">
        <f>ROUND(I3146*H3146,2)</f>
        <v>0</v>
      </c>
      <c r="K3146" s="146" t="s">
        <v>179</v>
      </c>
      <c r="L3146" s="34"/>
      <c r="M3146" s="150" t="s">
        <v>1</v>
      </c>
      <c r="N3146" s="151" t="s">
        <v>50</v>
      </c>
      <c r="P3146" s="152">
        <f>O3146*H3146</f>
        <v>0</v>
      </c>
      <c r="Q3146" s="152">
        <v>0</v>
      </c>
      <c r="R3146" s="152">
        <f>Q3146*H3146</f>
        <v>0</v>
      </c>
      <c r="S3146" s="152">
        <v>4.0000000000000001E-3</v>
      </c>
      <c r="T3146" s="153">
        <f>S3146*H3146</f>
        <v>2.4663080000000002</v>
      </c>
      <c r="AR3146" s="154" t="s">
        <v>180</v>
      </c>
      <c r="AT3146" s="154" t="s">
        <v>175</v>
      </c>
      <c r="AU3146" s="154" t="s">
        <v>95</v>
      </c>
      <c r="AY3146" s="20" t="s">
        <v>173</v>
      </c>
      <c r="BE3146" s="155">
        <f>IF(N3146="základní",J3146,0)</f>
        <v>0</v>
      </c>
      <c r="BF3146" s="155">
        <f>IF(N3146="snížená",J3146,0)</f>
        <v>0</v>
      </c>
      <c r="BG3146" s="155">
        <f>IF(N3146="zákl. přenesená",J3146,0)</f>
        <v>0</v>
      </c>
      <c r="BH3146" s="155">
        <f>IF(N3146="sníž. přenesená",J3146,0)</f>
        <v>0</v>
      </c>
      <c r="BI3146" s="155">
        <f>IF(N3146="nulová",J3146,0)</f>
        <v>0</v>
      </c>
      <c r="BJ3146" s="20" t="s">
        <v>93</v>
      </c>
      <c r="BK3146" s="155">
        <f>ROUND(I3146*H3146,2)</f>
        <v>0</v>
      </c>
      <c r="BL3146" s="20" t="s">
        <v>180</v>
      </c>
      <c r="BM3146" s="154" t="s">
        <v>1941</v>
      </c>
    </row>
    <row r="3147" spans="2:65" s="35" customFormat="1">
      <c r="B3147" s="34"/>
      <c r="D3147" s="156" t="s">
        <v>182</v>
      </c>
      <c r="F3147" s="157" t="s">
        <v>1942</v>
      </c>
      <c r="L3147" s="34"/>
      <c r="M3147" s="158"/>
      <c r="T3147" s="62"/>
      <c r="AT3147" s="20" t="s">
        <v>182</v>
      </c>
      <c r="AU3147" s="20" t="s">
        <v>95</v>
      </c>
    </row>
    <row r="3148" spans="2:65" s="160" customFormat="1">
      <c r="B3148" s="159"/>
      <c r="D3148" s="161" t="s">
        <v>184</v>
      </c>
      <c r="E3148" s="162" t="s">
        <v>1</v>
      </c>
      <c r="F3148" s="163" t="s">
        <v>532</v>
      </c>
      <c r="H3148" s="162" t="s">
        <v>1</v>
      </c>
      <c r="L3148" s="159"/>
      <c r="M3148" s="164"/>
      <c r="T3148" s="165"/>
      <c r="AT3148" s="162" t="s">
        <v>184</v>
      </c>
      <c r="AU3148" s="162" t="s">
        <v>95</v>
      </c>
      <c r="AV3148" s="160" t="s">
        <v>93</v>
      </c>
      <c r="AW3148" s="160" t="s">
        <v>41</v>
      </c>
      <c r="AX3148" s="160" t="s">
        <v>85</v>
      </c>
      <c r="AY3148" s="162" t="s">
        <v>173</v>
      </c>
    </row>
    <row r="3149" spans="2:65" s="167" customFormat="1">
      <c r="B3149" s="166"/>
      <c r="D3149" s="161" t="s">
        <v>184</v>
      </c>
      <c r="E3149" s="168" t="s">
        <v>1</v>
      </c>
      <c r="F3149" s="169" t="s">
        <v>1004</v>
      </c>
      <c r="H3149" s="170">
        <v>51.89</v>
      </c>
      <c r="L3149" s="166"/>
      <c r="M3149" s="171"/>
      <c r="T3149" s="172"/>
      <c r="AT3149" s="168" t="s">
        <v>184</v>
      </c>
      <c r="AU3149" s="168" t="s">
        <v>95</v>
      </c>
      <c r="AV3149" s="167" t="s">
        <v>95</v>
      </c>
      <c r="AW3149" s="167" t="s">
        <v>41</v>
      </c>
      <c r="AX3149" s="167" t="s">
        <v>85</v>
      </c>
      <c r="AY3149" s="168" t="s">
        <v>173</v>
      </c>
    </row>
    <row r="3150" spans="2:65" s="167" customFormat="1">
      <c r="B3150" s="166"/>
      <c r="D3150" s="161" t="s">
        <v>184</v>
      </c>
      <c r="E3150" s="168" t="s">
        <v>1</v>
      </c>
      <c r="F3150" s="169" t="s">
        <v>1005</v>
      </c>
      <c r="H3150" s="170">
        <v>-3.1749999999999998</v>
      </c>
      <c r="L3150" s="166"/>
      <c r="M3150" s="171"/>
      <c r="T3150" s="172"/>
      <c r="AT3150" s="168" t="s">
        <v>184</v>
      </c>
      <c r="AU3150" s="168" t="s">
        <v>95</v>
      </c>
      <c r="AV3150" s="167" t="s">
        <v>95</v>
      </c>
      <c r="AW3150" s="167" t="s">
        <v>41</v>
      </c>
      <c r="AX3150" s="167" t="s">
        <v>85</v>
      </c>
      <c r="AY3150" s="168" t="s">
        <v>173</v>
      </c>
    </row>
    <row r="3151" spans="2:65" s="167" customFormat="1">
      <c r="B3151" s="166"/>
      <c r="D3151" s="161" t="s">
        <v>184</v>
      </c>
      <c r="E3151" s="168" t="s">
        <v>1</v>
      </c>
      <c r="F3151" s="169" t="s">
        <v>1006</v>
      </c>
      <c r="H3151" s="170">
        <v>-4.3449999999999998</v>
      </c>
      <c r="L3151" s="166"/>
      <c r="M3151" s="171"/>
      <c r="T3151" s="172"/>
      <c r="AT3151" s="168" t="s">
        <v>184</v>
      </c>
      <c r="AU3151" s="168" t="s">
        <v>95</v>
      </c>
      <c r="AV3151" s="167" t="s">
        <v>95</v>
      </c>
      <c r="AW3151" s="167" t="s">
        <v>41</v>
      </c>
      <c r="AX3151" s="167" t="s">
        <v>85</v>
      </c>
      <c r="AY3151" s="168" t="s">
        <v>173</v>
      </c>
    </row>
    <row r="3152" spans="2:65" s="167" customFormat="1">
      <c r="B3152" s="166"/>
      <c r="D3152" s="161" t="s">
        <v>184</v>
      </c>
      <c r="E3152" s="168" t="s">
        <v>1</v>
      </c>
      <c r="F3152" s="169" t="s">
        <v>1007</v>
      </c>
      <c r="H3152" s="170">
        <v>-7.38</v>
      </c>
      <c r="L3152" s="166"/>
      <c r="M3152" s="171"/>
      <c r="T3152" s="172"/>
      <c r="AT3152" s="168" t="s">
        <v>184</v>
      </c>
      <c r="AU3152" s="168" t="s">
        <v>95</v>
      </c>
      <c r="AV3152" s="167" t="s">
        <v>95</v>
      </c>
      <c r="AW3152" s="167" t="s">
        <v>41</v>
      </c>
      <c r="AX3152" s="167" t="s">
        <v>85</v>
      </c>
      <c r="AY3152" s="168" t="s">
        <v>173</v>
      </c>
    </row>
    <row r="3153" spans="2:51" s="167" customFormat="1">
      <c r="B3153" s="166"/>
      <c r="D3153" s="161" t="s">
        <v>184</v>
      </c>
      <c r="E3153" s="168" t="s">
        <v>1</v>
      </c>
      <c r="F3153" s="169" t="s">
        <v>1008</v>
      </c>
      <c r="H3153" s="170">
        <v>-8.5039999999999996</v>
      </c>
      <c r="L3153" s="166"/>
      <c r="M3153" s="171"/>
      <c r="T3153" s="172"/>
      <c r="AT3153" s="168" t="s">
        <v>184</v>
      </c>
      <c r="AU3153" s="168" t="s">
        <v>95</v>
      </c>
      <c r="AV3153" s="167" t="s">
        <v>95</v>
      </c>
      <c r="AW3153" s="167" t="s">
        <v>41</v>
      </c>
      <c r="AX3153" s="167" t="s">
        <v>85</v>
      </c>
      <c r="AY3153" s="168" t="s">
        <v>173</v>
      </c>
    </row>
    <row r="3154" spans="2:51" s="167" customFormat="1">
      <c r="B3154" s="166"/>
      <c r="D3154" s="161" t="s">
        <v>184</v>
      </c>
      <c r="E3154" s="168" t="s">
        <v>1</v>
      </c>
      <c r="F3154" s="169" t="s">
        <v>1009</v>
      </c>
      <c r="H3154" s="170">
        <v>-1.01</v>
      </c>
      <c r="L3154" s="166"/>
      <c r="M3154" s="171"/>
      <c r="T3154" s="172"/>
      <c r="AT3154" s="168" t="s">
        <v>184</v>
      </c>
      <c r="AU3154" s="168" t="s">
        <v>95</v>
      </c>
      <c r="AV3154" s="167" t="s">
        <v>95</v>
      </c>
      <c r="AW3154" s="167" t="s">
        <v>41</v>
      </c>
      <c r="AX3154" s="167" t="s">
        <v>85</v>
      </c>
      <c r="AY3154" s="168" t="s">
        <v>173</v>
      </c>
    </row>
    <row r="3155" spans="2:51" s="167" customFormat="1">
      <c r="B3155" s="166"/>
      <c r="D3155" s="161" t="s">
        <v>184</v>
      </c>
      <c r="E3155" s="168" t="s">
        <v>1</v>
      </c>
      <c r="F3155" s="169" t="s">
        <v>1010</v>
      </c>
      <c r="H3155" s="170">
        <v>-2.16</v>
      </c>
      <c r="L3155" s="166"/>
      <c r="M3155" s="171"/>
      <c r="T3155" s="172"/>
      <c r="AT3155" s="168" t="s">
        <v>184</v>
      </c>
      <c r="AU3155" s="168" t="s">
        <v>95</v>
      </c>
      <c r="AV3155" s="167" t="s">
        <v>95</v>
      </c>
      <c r="AW3155" s="167" t="s">
        <v>41</v>
      </c>
      <c r="AX3155" s="167" t="s">
        <v>85</v>
      </c>
      <c r="AY3155" s="168" t="s">
        <v>173</v>
      </c>
    </row>
    <row r="3156" spans="2:51" s="167" customFormat="1">
      <c r="B3156" s="166"/>
      <c r="D3156" s="161" t="s">
        <v>184</v>
      </c>
      <c r="E3156" s="168" t="s">
        <v>1</v>
      </c>
      <c r="F3156" s="169" t="s">
        <v>1011</v>
      </c>
      <c r="H3156" s="170">
        <v>-5.9</v>
      </c>
      <c r="L3156" s="166"/>
      <c r="M3156" s="171"/>
      <c r="T3156" s="172"/>
      <c r="AT3156" s="168" t="s">
        <v>184</v>
      </c>
      <c r="AU3156" s="168" t="s">
        <v>95</v>
      </c>
      <c r="AV3156" s="167" t="s">
        <v>95</v>
      </c>
      <c r="AW3156" s="167" t="s">
        <v>41</v>
      </c>
      <c r="AX3156" s="167" t="s">
        <v>85</v>
      </c>
      <c r="AY3156" s="168" t="s">
        <v>173</v>
      </c>
    </row>
    <row r="3157" spans="2:51" s="160" customFormat="1">
      <c r="B3157" s="159"/>
      <c r="D3157" s="161" t="s">
        <v>184</v>
      </c>
      <c r="E3157" s="162" t="s">
        <v>1</v>
      </c>
      <c r="F3157" s="163" t="s">
        <v>734</v>
      </c>
      <c r="H3157" s="162" t="s">
        <v>1</v>
      </c>
      <c r="L3157" s="159"/>
      <c r="M3157" s="164"/>
      <c r="T3157" s="165"/>
      <c r="AT3157" s="162" t="s">
        <v>184</v>
      </c>
      <c r="AU3157" s="162" t="s">
        <v>95</v>
      </c>
      <c r="AV3157" s="160" t="s">
        <v>93</v>
      </c>
      <c r="AW3157" s="160" t="s">
        <v>41</v>
      </c>
      <c r="AX3157" s="160" t="s">
        <v>85</v>
      </c>
      <c r="AY3157" s="162" t="s">
        <v>173</v>
      </c>
    </row>
    <row r="3158" spans="2:51" s="167" customFormat="1">
      <c r="B3158" s="166"/>
      <c r="D3158" s="161" t="s">
        <v>184</v>
      </c>
      <c r="E3158" s="168" t="s">
        <v>1</v>
      </c>
      <c r="F3158" s="169" t="s">
        <v>1012</v>
      </c>
      <c r="H3158" s="170">
        <v>43.951999999999998</v>
      </c>
      <c r="L3158" s="166"/>
      <c r="M3158" s="171"/>
      <c r="T3158" s="172"/>
      <c r="AT3158" s="168" t="s">
        <v>184</v>
      </c>
      <c r="AU3158" s="168" t="s">
        <v>95</v>
      </c>
      <c r="AV3158" s="167" t="s">
        <v>95</v>
      </c>
      <c r="AW3158" s="167" t="s">
        <v>41</v>
      </c>
      <c r="AX3158" s="167" t="s">
        <v>85</v>
      </c>
      <c r="AY3158" s="168" t="s">
        <v>173</v>
      </c>
    </row>
    <row r="3159" spans="2:51" s="167" customFormat="1">
      <c r="B3159" s="166"/>
      <c r="D3159" s="161" t="s">
        <v>184</v>
      </c>
      <c r="E3159" s="168" t="s">
        <v>1</v>
      </c>
      <c r="F3159" s="169" t="s">
        <v>1007</v>
      </c>
      <c r="H3159" s="170">
        <v>-7.38</v>
      </c>
      <c r="L3159" s="166"/>
      <c r="M3159" s="171"/>
      <c r="T3159" s="172"/>
      <c r="AT3159" s="168" t="s">
        <v>184</v>
      </c>
      <c r="AU3159" s="168" t="s">
        <v>95</v>
      </c>
      <c r="AV3159" s="167" t="s">
        <v>95</v>
      </c>
      <c r="AW3159" s="167" t="s">
        <v>41</v>
      </c>
      <c r="AX3159" s="167" t="s">
        <v>85</v>
      </c>
      <c r="AY3159" s="168" t="s">
        <v>173</v>
      </c>
    </row>
    <row r="3160" spans="2:51" s="167" customFormat="1">
      <c r="B3160" s="166"/>
      <c r="D3160" s="161" t="s">
        <v>184</v>
      </c>
      <c r="E3160" s="168" t="s">
        <v>1</v>
      </c>
      <c r="F3160" s="169" t="s">
        <v>1006</v>
      </c>
      <c r="H3160" s="170">
        <v>-4.3449999999999998</v>
      </c>
      <c r="L3160" s="166"/>
      <c r="M3160" s="171"/>
      <c r="T3160" s="172"/>
      <c r="AT3160" s="168" t="s">
        <v>184</v>
      </c>
      <c r="AU3160" s="168" t="s">
        <v>95</v>
      </c>
      <c r="AV3160" s="167" t="s">
        <v>95</v>
      </c>
      <c r="AW3160" s="167" t="s">
        <v>41</v>
      </c>
      <c r="AX3160" s="167" t="s">
        <v>85</v>
      </c>
      <c r="AY3160" s="168" t="s">
        <v>173</v>
      </c>
    </row>
    <row r="3161" spans="2:51" s="167" customFormat="1">
      <c r="B3161" s="166"/>
      <c r="D3161" s="161" t="s">
        <v>184</v>
      </c>
      <c r="E3161" s="168" t="s">
        <v>1</v>
      </c>
      <c r="F3161" s="169" t="s">
        <v>1013</v>
      </c>
      <c r="H3161" s="170">
        <v>-4.6710000000000003</v>
      </c>
      <c r="L3161" s="166"/>
      <c r="M3161" s="171"/>
      <c r="T3161" s="172"/>
      <c r="AT3161" s="168" t="s">
        <v>184</v>
      </c>
      <c r="AU3161" s="168" t="s">
        <v>95</v>
      </c>
      <c r="AV3161" s="167" t="s">
        <v>95</v>
      </c>
      <c r="AW3161" s="167" t="s">
        <v>41</v>
      </c>
      <c r="AX3161" s="167" t="s">
        <v>85</v>
      </c>
      <c r="AY3161" s="168" t="s">
        <v>173</v>
      </c>
    </row>
    <row r="3162" spans="2:51" s="167" customFormat="1">
      <c r="B3162" s="166"/>
      <c r="D3162" s="161" t="s">
        <v>184</v>
      </c>
      <c r="E3162" s="168" t="s">
        <v>1</v>
      </c>
      <c r="F3162" s="169" t="s">
        <v>1014</v>
      </c>
      <c r="H3162" s="170">
        <v>-2.8969999999999998</v>
      </c>
      <c r="L3162" s="166"/>
      <c r="M3162" s="171"/>
      <c r="T3162" s="172"/>
      <c r="AT3162" s="168" t="s">
        <v>184</v>
      </c>
      <c r="AU3162" s="168" t="s">
        <v>95</v>
      </c>
      <c r="AV3162" s="167" t="s">
        <v>95</v>
      </c>
      <c r="AW3162" s="167" t="s">
        <v>41</v>
      </c>
      <c r="AX3162" s="167" t="s">
        <v>85</v>
      </c>
      <c r="AY3162" s="168" t="s">
        <v>173</v>
      </c>
    </row>
    <row r="3163" spans="2:51" s="160" customFormat="1">
      <c r="B3163" s="159"/>
      <c r="D3163" s="161" t="s">
        <v>184</v>
      </c>
      <c r="E3163" s="162" t="s">
        <v>1</v>
      </c>
      <c r="F3163" s="163" t="s">
        <v>571</v>
      </c>
      <c r="H3163" s="162" t="s">
        <v>1</v>
      </c>
      <c r="L3163" s="159"/>
      <c r="M3163" s="164"/>
      <c r="T3163" s="165"/>
      <c r="AT3163" s="162" t="s">
        <v>184</v>
      </c>
      <c r="AU3163" s="162" t="s">
        <v>95</v>
      </c>
      <c r="AV3163" s="160" t="s">
        <v>93</v>
      </c>
      <c r="AW3163" s="160" t="s">
        <v>41</v>
      </c>
      <c r="AX3163" s="160" t="s">
        <v>85</v>
      </c>
      <c r="AY3163" s="162" t="s">
        <v>173</v>
      </c>
    </row>
    <row r="3164" spans="2:51" s="167" customFormat="1">
      <c r="B3164" s="166"/>
      <c r="D3164" s="161" t="s">
        <v>184</v>
      </c>
      <c r="E3164" s="168" t="s">
        <v>1</v>
      </c>
      <c r="F3164" s="169" t="s">
        <v>1015</v>
      </c>
      <c r="H3164" s="170">
        <v>32.04</v>
      </c>
      <c r="L3164" s="166"/>
      <c r="M3164" s="171"/>
      <c r="T3164" s="172"/>
      <c r="AT3164" s="168" t="s">
        <v>184</v>
      </c>
      <c r="AU3164" s="168" t="s">
        <v>95</v>
      </c>
      <c r="AV3164" s="167" t="s">
        <v>95</v>
      </c>
      <c r="AW3164" s="167" t="s">
        <v>41</v>
      </c>
      <c r="AX3164" s="167" t="s">
        <v>85</v>
      </c>
      <c r="AY3164" s="168" t="s">
        <v>173</v>
      </c>
    </row>
    <row r="3165" spans="2:51" s="167" customFormat="1">
      <c r="B3165" s="166"/>
      <c r="D3165" s="161" t="s">
        <v>184</v>
      </c>
      <c r="E3165" s="168" t="s">
        <v>1</v>
      </c>
      <c r="F3165" s="169" t="s">
        <v>573</v>
      </c>
      <c r="H3165" s="170">
        <v>-2.02</v>
      </c>
      <c r="L3165" s="166"/>
      <c r="M3165" s="171"/>
      <c r="T3165" s="172"/>
      <c r="AT3165" s="168" t="s">
        <v>184</v>
      </c>
      <c r="AU3165" s="168" t="s">
        <v>95</v>
      </c>
      <c r="AV3165" s="167" t="s">
        <v>95</v>
      </c>
      <c r="AW3165" s="167" t="s">
        <v>41</v>
      </c>
      <c r="AX3165" s="167" t="s">
        <v>85</v>
      </c>
      <c r="AY3165" s="168" t="s">
        <v>173</v>
      </c>
    </row>
    <row r="3166" spans="2:51" s="167" customFormat="1">
      <c r="B3166" s="166"/>
      <c r="D3166" s="161" t="s">
        <v>184</v>
      </c>
      <c r="E3166" s="168" t="s">
        <v>1</v>
      </c>
      <c r="F3166" s="169" t="s">
        <v>1013</v>
      </c>
      <c r="H3166" s="170">
        <v>-4.6710000000000003</v>
      </c>
      <c r="L3166" s="166"/>
      <c r="M3166" s="171"/>
      <c r="T3166" s="172"/>
      <c r="AT3166" s="168" t="s">
        <v>184</v>
      </c>
      <c r="AU3166" s="168" t="s">
        <v>95</v>
      </c>
      <c r="AV3166" s="167" t="s">
        <v>95</v>
      </c>
      <c r="AW3166" s="167" t="s">
        <v>41</v>
      </c>
      <c r="AX3166" s="167" t="s">
        <v>85</v>
      </c>
      <c r="AY3166" s="168" t="s">
        <v>173</v>
      </c>
    </row>
    <row r="3167" spans="2:51" s="167" customFormat="1">
      <c r="B3167" s="166"/>
      <c r="D3167" s="161" t="s">
        <v>184</v>
      </c>
      <c r="E3167" s="168" t="s">
        <v>1</v>
      </c>
      <c r="F3167" s="169" t="s">
        <v>1016</v>
      </c>
      <c r="H3167" s="170">
        <v>-3.5859999999999999</v>
      </c>
      <c r="L3167" s="166"/>
      <c r="M3167" s="171"/>
      <c r="T3167" s="172"/>
      <c r="AT3167" s="168" t="s">
        <v>184</v>
      </c>
      <c r="AU3167" s="168" t="s">
        <v>95</v>
      </c>
      <c r="AV3167" s="167" t="s">
        <v>95</v>
      </c>
      <c r="AW3167" s="167" t="s">
        <v>41</v>
      </c>
      <c r="AX3167" s="167" t="s">
        <v>85</v>
      </c>
      <c r="AY3167" s="168" t="s">
        <v>173</v>
      </c>
    </row>
    <row r="3168" spans="2:51" s="167" customFormat="1">
      <c r="B3168" s="166"/>
      <c r="D3168" s="161" t="s">
        <v>184</v>
      </c>
      <c r="E3168" s="168" t="s">
        <v>1</v>
      </c>
      <c r="F3168" s="169" t="s">
        <v>1017</v>
      </c>
      <c r="H3168" s="170">
        <v>-2.9529999999999998</v>
      </c>
      <c r="L3168" s="166"/>
      <c r="M3168" s="171"/>
      <c r="T3168" s="172"/>
      <c r="AT3168" s="168" t="s">
        <v>184</v>
      </c>
      <c r="AU3168" s="168" t="s">
        <v>95</v>
      </c>
      <c r="AV3168" s="167" t="s">
        <v>95</v>
      </c>
      <c r="AW3168" s="167" t="s">
        <v>41</v>
      </c>
      <c r="AX3168" s="167" t="s">
        <v>85</v>
      </c>
      <c r="AY3168" s="168" t="s">
        <v>173</v>
      </c>
    </row>
    <row r="3169" spans="2:51" s="160" customFormat="1">
      <c r="B3169" s="159"/>
      <c r="D3169" s="161" t="s">
        <v>184</v>
      </c>
      <c r="E3169" s="162" t="s">
        <v>1</v>
      </c>
      <c r="F3169" s="163" t="s">
        <v>818</v>
      </c>
      <c r="H3169" s="162" t="s">
        <v>1</v>
      </c>
      <c r="L3169" s="159"/>
      <c r="M3169" s="164"/>
      <c r="T3169" s="165"/>
      <c r="AT3169" s="162" t="s">
        <v>184</v>
      </c>
      <c r="AU3169" s="162" t="s">
        <v>95</v>
      </c>
      <c r="AV3169" s="160" t="s">
        <v>93</v>
      </c>
      <c r="AW3169" s="160" t="s">
        <v>41</v>
      </c>
      <c r="AX3169" s="160" t="s">
        <v>85</v>
      </c>
      <c r="AY3169" s="162" t="s">
        <v>173</v>
      </c>
    </row>
    <row r="3170" spans="2:51" s="167" customFormat="1">
      <c r="B3170" s="166"/>
      <c r="D3170" s="161" t="s">
        <v>184</v>
      </c>
      <c r="E3170" s="168" t="s">
        <v>1</v>
      </c>
      <c r="F3170" s="169" t="s">
        <v>1018</v>
      </c>
      <c r="H3170" s="170">
        <v>16.564</v>
      </c>
      <c r="L3170" s="166"/>
      <c r="M3170" s="171"/>
      <c r="T3170" s="172"/>
      <c r="AT3170" s="168" t="s">
        <v>184</v>
      </c>
      <c r="AU3170" s="168" t="s">
        <v>95</v>
      </c>
      <c r="AV3170" s="167" t="s">
        <v>95</v>
      </c>
      <c r="AW3170" s="167" t="s">
        <v>41</v>
      </c>
      <c r="AX3170" s="167" t="s">
        <v>85</v>
      </c>
      <c r="AY3170" s="168" t="s">
        <v>173</v>
      </c>
    </row>
    <row r="3171" spans="2:51" s="167" customFormat="1">
      <c r="B3171" s="166"/>
      <c r="D3171" s="161" t="s">
        <v>184</v>
      </c>
      <c r="E3171" s="168" t="s">
        <v>1</v>
      </c>
      <c r="F3171" s="169" t="s">
        <v>573</v>
      </c>
      <c r="H3171" s="170">
        <v>-2.02</v>
      </c>
      <c r="L3171" s="166"/>
      <c r="M3171" s="171"/>
      <c r="T3171" s="172"/>
      <c r="AT3171" s="168" t="s">
        <v>184</v>
      </c>
      <c r="AU3171" s="168" t="s">
        <v>95</v>
      </c>
      <c r="AV3171" s="167" t="s">
        <v>95</v>
      </c>
      <c r="AW3171" s="167" t="s">
        <v>41</v>
      </c>
      <c r="AX3171" s="167" t="s">
        <v>85</v>
      </c>
      <c r="AY3171" s="168" t="s">
        <v>173</v>
      </c>
    </row>
    <row r="3172" spans="2:51" s="160" customFormat="1">
      <c r="B3172" s="159"/>
      <c r="D3172" s="161" t="s">
        <v>184</v>
      </c>
      <c r="E3172" s="162" t="s">
        <v>1</v>
      </c>
      <c r="F3172" s="163" t="s">
        <v>1019</v>
      </c>
      <c r="H3172" s="162" t="s">
        <v>1</v>
      </c>
      <c r="L3172" s="159"/>
      <c r="M3172" s="164"/>
      <c r="T3172" s="165"/>
      <c r="AT3172" s="162" t="s">
        <v>184</v>
      </c>
      <c r="AU3172" s="162" t="s">
        <v>95</v>
      </c>
      <c r="AV3172" s="160" t="s">
        <v>93</v>
      </c>
      <c r="AW3172" s="160" t="s">
        <v>41</v>
      </c>
      <c r="AX3172" s="160" t="s">
        <v>85</v>
      </c>
      <c r="AY3172" s="162" t="s">
        <v>173</v>
      </c>
    </row>
    <row r="3173" spans="2:51" s="167" customFormat="1">
      <c r="B3173" s="166"/>
      <c r="D3173" s="161" t="s">
        <v>184</v>
      </c>
      <c r="E3173" s="168" t="s">
        <v>1</v>
      </c>
      <c r="F3173" s="169" t="s">
        <v>1020</v>
      </c>
      <c r="H3173" s="170">
        <v>32.64</v>
      </c>
      <c r="L3173" s="166"/>
      <c r="M3173" s="171"/>
      <c r="T3173" s="172"/>
      <c r="AT3173" s="168" t="s">
        <v>184</v>
      </c>
      <c r="AU3173" s="168" t="s">
        <v>95</v>
      </c>
      <c r="AV3173" s="167" t="s">
        <v>95</v>
      </c>
      <c r="AW3173" s="167" t="s">
        <v>41</v>
      </c>
      <c r="AX3173" s="167" t="s">
        <v>85</v>
      </c>
      <c r="AY3173" s="168" t="s">
        <v>173</v>
      </c>
    </row>
    <row r="3174" spans="2:51" s="160" customFormat="1">
      <c r="B3174" s="159"/>
      <c r="D3174" s="161" t="s">
        <v>184</v>
      </c>
      <c r="E3174" s="162" t="s">
        <v>1</v>
      </c>
      <c r="F3174" s="163" t="s">
        <v>740</v>
      </c>
      <c r="H3174" s="162" t="s">
        <v>1</v>
      </c>
      <c r="L3174" s="159"/>
      <c r="M3174" s="164"/>
      <c r="T3174" s="165"/>
      <c r="AT3174" s="162" t="s">
        <v>184</v>
      </c>
      <c r="AU3174" s="162" t="s">
        <v>95</v>
      </c>
      <c r="AV3174" s="160" t="s">
        <v>93</v>
      </c>
      <c r="AW3174" s="160" t="s">
        <v>41</v>
      </c>
      <c r="AX3174" s="160" t="s">
        <v>85</v>
      </c>
      <c r="AY3174" s="162" t="s">
        <v>173</v>
      </c>
    </row>
    <row r="3175" spans="2:51" s="167" customFormat="1">
      <c r="B3175" s="166"/>
      <c r="D3175" s="161" t="s">
        <v>184</v>
      </c>
      <c r="E3175" s="168" t="s">
        <v>1</v>
      </c>
      <c r="F3175" s="169" t="s">
        <v>1021</v>
      </c>
      <c r="H3175" s="170">
        <v>19.123000000000001</v>
      </c>
      <c r="L3175" s="166"/>
      <c r="M3175" s="171"/>
      <c r="T3175" s="172"/>
      <c r="AT3175" s="168" t="s">
        <v>184</v>
      </c>
      <c r="AU3175" s="168" t="s">
        <v>95</v>
      </c>
      <c r="AV3175" s="167" t="s">
        <v>95</v>
      </c>
      <c r="AW3175" s="167" t="s">
        <v>41</v>
      </c>
      <c r="AX3175" s="167" t="s">
        <v>85</v>
      </c>
      <c r="AY3175" s="168" t="s">
        <v>173</v>
      </c>
    </row>
    <row r="3176" spans="2:51" s="167" customFormat="1">
      <c r="B3176" s="166"/>
      <c r="D3176" s="161" t="s">
        <v>184</v>
      </c>
      <c r="E3176" s="168" t="s">
        <v>1</v>
      </c>
      <c r="F3176" s="169" t="s">
        <v>1022</v>
      </c>
      <c r="H3176" s="170">
        <v>-10.199999999999999</v>
      </c>
      <c r="L3176" s="166"/>
      <c r="M3176" s="171"/>
      <c r="T3176" s="172"/>
      <c r="AT3176" s="168" t="s">
        <v>184</v>
      </c>
      <c r="AU3176" s="168" t="s">
        <v>95</v>
      </c>
      <c r="AV3176" s="167" t="s">
        <v>95</v>
      </c>
      <c r="AW3176" s="167" t="s">
        <v>41</v>
      </c>
      <c r="AX3176" s="167" t="s">
        <v>85</v>
      </c>
      <c r="AY3176" s="168" t="s">
        <v>173</v>
      </c>
    </row>
    <row r="3177" spans="2:51" s="167" customFormat="1">
      <c r="B3177" s="166"/>
      <c r="D3177" s="161" t="s">
        <v>184</v>
      </c>
      <c r="E3177" s="168" t="s">
        <v>1</v>
      </c>
      <c r="F3177" s="169" t="s">
        <v>548</v>
      </c>
      <c r="H3177" s="170">
        <v>-1.47</v>
      </c>
      <c r="L3177" s="166"/>
      <c r="M3177" s="171"/>
      <c r="T3177" s="172"/>
      <c r="AT3177" s="168" t="s">
        <v>184</v>
      </c>
      <c r="AU3177" s="168" t="s">
        <v>95</v>
      </c>
      <c r="AV3177" s="167" t="s">
        <v>95</v>
      </c>
      <c r="AW3177" s="167" t="s">
        <v>41</v>
      </c>
      <c r="AX3177" s="167" t="s">
        <v>85</v>
      </c>
      <c r="AY3177" s="168" t="s">
        <v>173</v>
      </c>
    </row>
    <row r="3178" spans="2:51" s="160" customFormat="1">
      <c r="B3178" s="159"/>
      <c r="D3178" s="161" t="s">
        <v>184</v>
      </c>
      <c r="E3178" s="162" t="s">
        <v>1</v>
      </c>
      <c r="F3178" s="163" t="s">
        <v>743</v>
      </c>
      <c r="H3178" s="162" t="s">
        <v>1</v>
      </c>
      <c r="L3178" s="159"/>
      <c r="M3178" s="164"/>
      <c r="T3178" s="165"/>
      <c r="AT3178" s="162" t="s">
        <v>184</v>
      </c>
      <c r="AU3178" s="162" t="s">
        <v>95</v>
      </c>
      <c r="AV3178" s="160" t="s">
        <v>93</v>
      </c>
      <c r="AW3178" s="160" t="s">
        <v>41</v>
      </c>
      <c r="AX3178" s="160" t="s">
        <v>85</v>
      </c>
      <c r="AY3178" s="162" t="s">
        <v>173</v>
      </c>
    </row>
    <row r="3179" spans="2:51" s="167" customFormat="1">
      <c r="B3179" s="166"/>
      <c r="D3179" s="161" t="s">
        <v>184</v>
      </c>
      <c r="E3179" s="168" t="s">
        <v>1</v>
      </c>
      <c r="F3179" s="169" t="s">
        <v>1023</v>
      </c>
      <c r="H3179" s="170">
        <v>81.424000000000007</v>
      </c>
      <c r="L3179" s="166"/>
      <c r="M3179" s="171"/>
      <c r="T3179" s="172"/>
      <c r="AT3179" s="168" t="s">
        <v>184</v>
      </c>
      <c r="AU3179" s="168" t="s">
        <v>95</v>
      </c>
      <c r="AV3179" s="167" t="s">
        <v>95</v>
      </c>
      <c r="AW3179" s="167" t="s">
        <v>41</v>
      </c>
      <c r="AX3179" s="167" t="s">
        <v>85</v>
      </c>
      <c r="AY3179" s="168" t="s">
        <v>173</v>
      </c>
    </row>
    <row r="3180" spans="2:51" s="167" customFormat="1">
      <c r="B3180" s="166"/>
      <c r="D3180" s="161" t="s">
        <v>184</v>
      </c>
      <c r="E3180" s="168" t="s">
        <v>1</v>
      </c>
      <c r="F3180" s="169" t="s">
        <v>1024</v>
      </c>
      <c r="H3180" s="170">
        <v>-4.9000000000000004</v>
      </c>
      <c r="L3180" s="166"/>
      <c r="M3180" s="171"/>
      <c r="T3180" s="172"/>
      <c r="AT3180" s="168" t="s">
        <v>184</v>
      </c>
      <c r="AU3180" s="168" t="s">
        <v>95</v>
      </c>
      <c r="AV3180" s="167" t="s">
        <v>95</v>
      </c>
      <c r="AW3180" s="167" t="s">
        <v>41</v>
      </c>
      <c r="AX3180" s="167" t="s">
        <v>85</v>
      </c>
      <c r="AY3180" s="168" t="s">
        <v>173</v>
      </c>
    </row>
    <row r="3181" spans="2:51" s="167" customFormat="1">
      <c r="B3181" s="166"/>
      <c r="D3181" s="161" t="s">
        <v>184</v>
      </c>
      <c r="E3181" s="168" t="s">
        <v>1</v>
      </c>
      <c r="F3181" s="169" t="s">
        <v>548</v>
      </c>
      <c r="H3181" s="170">
        <v>-1.47</v>
      </c>
      <c r="L3181" s="166"/>
      <c r="M3181" s="171"/>
      <c r="T3181" s="172"/>
      <c r="AT3181" s="168" t="s">
        <v>184</v>
      </c>
      <c r="AU3181" s="168" t="s">
        <v>95</v>
      </c>
      <c r="AV3181" s="167" t="s">
        <v>95</v>
      </c>
      <c r="AW3181" s="167" t="s">
        <v>41</v>
      </c>
      <c r="AX3181" s="167" t="s">
        <v>85</v>
      </c>
      <c r="AY3181" s="168" t="s">
        <v>173</v>
      </c>
    </row>
    <row r="3182" spans="2:51" s="167" customFormat="1">
      <c r="B3182" s="166"/>
      <c r="D3182" s="161" t="s">
        <v>184</v>
      </c>
      <c r="E3182" s="168" t="s">
        <v>1</v>
      </c>
      <c r="F3182" s="169" t="s">
        <v>1025</v>
      </c>
      <c r="H3182" s="170">
        <v>-2.9249999999999998</v>
      </c>
      <c r="L3182" s="166"/>
      <c r="M3182" s="171"/>
      <c r="T3182" s="172"/>
      <c r="AT3182" s="168" t="s">
        <v>184</v>
      </c>
      <c r="AU3182" s="168" t="s">
        <v>95</v>
      </c>
      <c r="AV3182" s="167" t="s">
        <v>95</v>
      </c>
      <c r="AW3182" s="167" t="s">
        <v>41</v>
      </c>
      <c r="AX3182" s="167" t="s">
        <v>85</v>
      </c>
      <c r="AY3182" s="168" t="s">
        <v>173</v>
      </c>
    </row>
    <row r="3183" spans="2:51" s="167" customFormat="1">
      <c r="B3183" s="166"/>
      <c r="D3183" s="161" t="s">
        <v>184</v>
      </c>
      <c r="E3183" s="168" t="s">
        <v>1</v>
      </c>
      <c r="F3183" s="169" t="s">
        <v>1026</v>
      </c>
      <c r="H3183" s="170">
        <v>-3.44</v>
      </c>
      <c r="L3183" s="166"/>
      <c r="M3183" s="171"/>
      <c r="T3183" s="172"/>
      <c r="AT3183" s="168" t="s">
        <v>184</v>
      </c>
      <c r="AU3183" s="168" t="s">
        <v>95</v>
      </c>
      <c r="AV3183" s="167" t="s">
        <v>95</v>
      </c>
      <c r="AW3183" s="167" t="s">
        <v>41</v>
      </c>
      <c r="AX3183" s="167" t="s">
        <v>85</v>
      </c>
      <c r="AY3183" s="168" t="s">
        <v>173</v>
      </c>
    </row>
    <row r="3184" spans="2:51" s="167" customFormat="1">
      <c r="B3184" s="166"/>
      <c r="D3184" s="161" t="s">
        <v>184</v>
      </c>
      <c r="E3184" s="168" t="s">
        <v>1</v>
      </c>
      <c r="F3184" s="169" t="s">
        <v>1027</v>
      </c>
      <c r="H3184" s="170">
        <v>-11.8</v>
      </c>
      <c r="L3184" s="166"/>
      <c r="M3184" s="171"/>
      <c r="T3184" s="172"/>
      <c r="AT3184" s="168" t="s">
        <v>184</v>
      </c>
      <c r="AU3184" s="168" t="s">
        <v>95</v>
      </c>
      <c r="AV3184" s="167" t="s">
        <v>95</v>
      </c>
      <c r="AW3184" s="167" t="s">
        <v>41</v>
      </c>
      <c r="AX3184" s="167" t="s">
        <v>85</v>
      </c>
      <c r="AY3184" s="168" t="s">
        <v>173</v>
      </c>
    </row>
    <row r="3185" spans="2:51" s="160" customFormat="1">
      <c r="B3185" s="159"/>
      <c r="D3185" s="161" t="s">
        <v>184</v>
      </c>
      <c r="E3185" s="162" t="s">
        <v>1</v>
      </c>
      <c r="F3185" s="163" t="s">
        <v>748</v>
      </c>
      <c r="H3185" s="162" t="s">
        <v>1</v>
      </c>
      <c r="L3185" s="159"/>
      <c r="M3185" s="164"/>
      <c r="T3185" s="165"/>
      <c r="AT3185" s="162" t="s">
        <v>184</v>
      </c>
      <c r="AU3185" s="162" t="s">
        <v>95</v>
      </c>
      <c r="AV3185" s="160" t="s">
        <v>93</v>
      </c>
      <c r="AW3185" s="160" t="s">
        <v>41</v>
      </c>
      <c r="AX3185" s="160" t="s">
        <v>85</v>
      </c>
      <c r="AY3185" s="162" t="s">
        <v>173</v>
      </c>
    </row>
    <row r="3186" spans="2:51" s="167" customFormat="1">
      <c r="B3186" s="166"/>
      <c r="D3186" s="161" t="s">
        <v>184</v>
      </c>
      <c r="E3186" s="168" t="s">
        <v>1</v>
      </c>
      <c r="F3186" s="169" t="s">
        <v>1028</v>
      </c>
      <c r="H3186" s="170">
        <v>101.97</v>
      </c>
      <c r="L3186" s="166"/>
      <c r="M3186" s="171"/>
      <c r="T3186" s="172"/>
      <c r="AT3186" s="168" t="s">
        <v>184</v>
      </c>
      <c r="AU3186" s="168" t="s">
        <v>95</v>
      </c>
      <c r="AV3186" s="167" t="s">
        <v>95</v>
      </c>
      <c r="AW3186" s="167" t="s">
        <v>41</v>
      </c>
      <c r="AX3186" s="167" t="s">
        <v>85</v>
      </c>
      <c r="AY3186" s="168" t="s">
        <v>173</v>
      </c>
    </row>
    <row r="3187" spans="2:51" s="167" customFormat="1">
      <c r="B3187" s="166"/>
      <c r="D3187" s="161" t="s">
        <v>184</v>
      </c>
      <c r="E3187" s="168" t="s">
        <v>1</v>
      </c>
      <c r="F3187" s="169" t="s">
        <v>1008</v>
      </c>
      <c r="H3187" s="170">
        <v>-8.5039999999999996</v>
      </c>
      <c r="L3187" s="166"/>
      <c r="M3187" s="171"/>
      <c r="T3187" s="172"/>
      <c r="AT3187" s="168" t="s">
        <v>184</v>
      </c>
      <c r="AU3187" s="168" t="s">
        <v>95</v>
      </c>
      <c r="AV3187" s="167" t="s">
        <v>95</v>
      </c>
      <c r="AW3187" s="167" t="s">
        <v>41</v>
      </c>
      <c r="AX3187" s="167" t="s">
        <v>85</v>
      </c>
      <c r="AY3187" s="168" t="s">
        <v>173</v>
      </c>
    </row>
    <row r="3188" spans="2:51" s="167" customFormat="1">
      <c r="B3188" s="166"/>
      <c r="D3188" s="161" t="s">
        <v>184</v>
      </c>
      <c r="E3188" s="168" t="s">
        <v>1</v>
      </c>
      <c r="F3188" s="169" t="s">
        <v>1029</v>
      </c>
      <c r="H3188" s="170">
        <v>-3.0379999999999998</v>
      </c>
      <c r="L3188" s="166"/>
      <c r="M3188" s="171"/>
      <c r="T3188" s="172"/>
      <c r="AT3188" s="168" t="s">
        <v>184</v>
      </c>
      <c r="AU3188" s="168" t="s">
        <v>95</v>
      </c>
      <c r="AV3188" s="167" t="s">
        <v>95</v>
      </c>
      <c r="AW3188" s="167" t="s">
        <v>41</v>
      </c>
      <c r="AX3188" s="167" t="s">
        <v>85</v>
      </c>
      <c r="AY3188" s="168" t="s">
        <v>173</v>
      </c>
    </row>
    <row r="3189" spans="2:51" s="167" customFormat="1">
      <c r="B3189" s="166"/>
      <c r="D3189" s="161" t="s">
        <v>184</v>
      </c>
      <c r="E3189" s="168" t="s">
        <v>1</v>
      </c>
      <c r="F3189" s="169" t="s">
        <v>1030</v>
      </c>
      <c r="H3189" s="170">
        <v>-6.3120000000000003</v>
      </c>
      <c r="L3189" s="166"/>
      <c r="M3189" s="171"/>
      <c r="T3189" s="172"/>
      <c r="AT3189" s="168" t="s">
        <v>184</v>
      </c>
      <c r="AU3189" s="168" t="s">
        <v>95</v>
      </c>
      <c r="AV3189" s="167" t="s">
        <v>95</v>
      </c>
      <c r="AW3189" s="167" t="s">
        <v>41</v>
      </c>
      <c r="AX3189" s="167" t="s">
        <v>85</v>
      </c>
      <c r="AY3189" s="168" t="s">
        <v>173</v>
      </c>
    </row>
    <row r="3190" spans="2:51" s="167" customFormat="1">
      <c r="B3190" s="166"/>
      <c r="D3190" s="161" t="s">
        <v>184</v>
      </c>
      <c r="E3190" s="168" t="s">
        <v>1</v>
      </c>
      <c r="F3190" s="169" t="s">
        <v>1026</v>
      </c>
      <c r="H3190" s="170">
        <v>-3.44</v>
      </c>
      <c r="L3190" s="166"/>
      <c r="M3190" s="171"/>
      <c r="T3190" s="172"/>
      <c r="AT3190" s="168" t="s">
        <v>184</v>
      </c>
      <c r="AU3190" s="168" t="s">
        <v>95</v>
      </c>
      <c r="AV3190" s="167" t="s">
        <v>95</v>
      </c>
      <c r="AW3190" s="167" t="s">
        <v>41</v>
      </c>
      <c r="AX3190" s="167" t="s">
        <v>85</v>
      </c>
      <c r="AY3190" s="168" t="s">
        <v>173</v>
      </c>
    </row>
    <row r="3191" spans="2:51" s="167" customFormat="1">
      <c r="B3191" s="166"/>
      <c r="D3191" s="161" t="s">
        <v>184</v>
      </c>
      <c r="E3191" s="168" t="s">
        <v>1</v>
      </c>
      <c r="F3191" s="169" t="s">
        <v>1025</v>
      </c>
      <c r="H3191" s="170">
        <v>-2.9249999999999998</v>
      </c>
      <c r="L3191" s="166"/>
      <c r="M3191" s="171"/>
      <c r="T3191" s="172"/>
      <c r="AT3191" s="168" t="s">
        <v>184</v>
      </c>
      <c r="AU3191" s="168" t="s">
        <v>95</v>
      </c>
      <c r="AV3191" s="167" t="s">
        <v>95</v>
      </c>
      <c r="AW3191" s="167" t="s">
        <v>41</v>
      </c>
      <c r="AX3191" s="167" t="s">
        <v>85</v>
      </c>
      <c r="AY3191" s="168" t="s">
        <v>173</v>
      </c>
    </row>
    <row r="3192" spans="2:51" s="167" customFormat="1">
      <c r="B3192" s="166"/>
      <c r="D3192" s="161" t="s">
        <v>184</v>
      </c>
      <c r="E3192" s="168" t="s">
        <v>1</v>
      </c>
      <c r="F3192" s="169" t="s">
        <v>1031</v>
      </c>
      <c r="H3192" s="170">
        <v>-4.5999999999999996</v>
      </c>
      <c r="L3192" s="166"/>
      <c r="M3192" s="171"/>
      <c r="T3192" s="172"/>
      <c r="AT3192" s="168" t="s">
        <v>184</v>
      </c>
      <c r="AU3192" s="168" t="s">
        <v>95</v>
      </c>
      <c r="AV3192" s="167" t="s">
        <v>95</v>
      </c>
      <c r="AW3192" s="167" t="s">
        <v>41</v>
      </c>
      <c r="AX3192" s="167" t="s">
        <v>85</v>
      </c>
      <c r="AY3192" s="168" t="s">
        <v>173</v>
      </c>
    </row>
    <row r="3193" spans="2:51" s="167" customFormat="1">
      <c r="B3193" s="166"/>
      <c r="D3193" s="161" t="s">
        <v>184</v>
      </c>
      <c r="E3193" s="168" t="s">
        <v>1</v>
      </c>
      <c r="F3193" s="169" t="s">
        <v>1025</v>
      </c>
      <c r="H3193" s="170">
        <v>-2.9249999999999998</v>
      </c>
      <c r="L3193" s="166"/>
      <c r="M3193" s="171"/>
      <c r="T3193" s="172"/>
      <c r="AT3193" s="168" t="s">
        <v>184</v>
      </c>
      <c r="AU3193" s="168" t="s">
        <v>95</v>
      </c>
      <c r="AV3193" s="167" t="s">
        <v>95</v>
      </c>
      <c r="AW3193" s="167" t="s">
        <v>41</v>
      </c>
      <c r="AX3193" s="167" t="s">
        <v>85</v>
      </c>
      <c r="AY3193" s="168" t="s">
        <v>173</v>
      </c>
    </row>
    <row r="3194" spans="2:51" s="167" customFormat="1">
      <c r="B3194" s="166"/>
      <c r="D3194" s="161" t="s">
        <v>184</v>
      </c>
      <c r="E3194" s="168" t="s">
        <v>1</v>
      </c>
      <c r="F3194" s="169" t="s">
        <v>1032</v>
      </c>
      <c r="H3194" s="170">
        <v>-5.72</v>
      </c>
      <c r="L3194" s="166"/>
      <c r="M3194" s="171"/>
      <c r="T3194" s="172"/>
      <c r="AT3194" s="168" t="s">
        <v>184</v>
      </c>
      <c r="AU3194" s="168" t="s">
        <v>95</v>
      </c>
      <c r="AV3194" s="167" t="s">
        <v>95</v>
      </c>
      <c r="AW3194" s="167" t="s">
        <v>41</v>
      </c>
      <c r="AX3194" s="167" t="s">
        <v>85</v>
      </c>
      <c r="AY3194" s="168" t="s">
        <v>173</v>
      </c>
    </row>
    <row r="3195" spans="2:51" s="167" customFormat="1">
      <c r="B3195" s="166"/>
      <c r="D3195" s="161" t="s">
        <v>184</v>
      </c>
      <c r="E3195" s="168" t="s">
        <v>1</v>
      </c>
      <c r="F3195" s="169" t="s">
        <v>1033</v>
      </c>
      <c r="H3195" s="170">
        <v>-3.35</v>
      </c>
      <c r="L3195" s="166"/>
      <c r="M3195" s="171"/>
      <c r="T3195" s="172"/>
      <c r="AT3195" s="168" t="s">
        <v>184</v>
      </c>
      <c r="AU3195" s="168" t="s">
        <v>95</v>
      </c>
      <c r="AV3195" s="167" t="s">
        <v>95</v>
      </c>
      <c r="AW3195" s="167" t="s">
        <v>41</v>
      </c>
      <c r="AX3195" s="167" t="s">
        <v>85</v>
      </c>
      <c r="AY3195" s="168" t="s">
        <v>173</v>
      </c>
    </row>
    <row r="3196" spans="2:51" s="160" customFormat="1">
      <c r="B3196" s="159"/>
      <c r="D3196" s="161" t="s">
        <v>184</v>
      </c>
      <c r="E3196" s="162" t="s">
        <v>1</v>
      </c>
      <c r="F3196" s="163" t="s">
        <v>752</v>
      </c>
      <c r="H3196" s="162" t="s">
        <v>1</v>
      </c>
      <c r="L3196" s="159"/>
      <c r="M3196" s="164"/>
      <c r="T3196" s="165"/>
      <c r="AT3196" s="162" t="s">
        <v>184</v>
      </c>
      <c r="AU3196" s="162" t="s">
        <v>95</v>
      </c>
      <c r="AV3196" s="160" t="s">
        <v>93</v>
      </c>
      <c r="AW3196" s="160" t="s">
        <v>41</v>
      </c>
      <c r="AX3196" s="160" t="s">
        <v>85</v>
      </c>
      <c r="AY3196" s="162" t="s">
        <v>173</v>
      </c>
    </row>
    <row r="3197" spans="2:51" s="167" customFormat="1">
      <c r="B3197" s="166"/>
      <c r="D3197" s="161" t="s">
        <v>184</v>
      </c>
      <c r="E3197" s="168" t="s">
        <v>1</v>
      </c>
      <c r="F3197" s="169" t="s">
        <v>1034</v>
      </c>
      <c r="H3197" s="170">
        <v>157.68600000000001</v>
      </c>
      <c r="L3197" s="166"/>
      <c r="M3197" s="171"/>
      <c r="T3197" s="172"/>
      <c r="AT3197" s="168" t="s">
        <v>184</v>
      </c>
      <c r="AU3197" s="168" t="s">
        <v>95</v>
      </c>
      <c r="AV3197" s="167" t="s">
        <v>95</v>
      </c>
      <c r="AW3197" s="167" t="s">
        <v>41</v>
      </c>
      <c r="AX3197" s="167" t="s">
        <v>85</v>
      </c>
      <c r="AY3197" s="168" t="s">
        <v>173</v>
      </c>
    </row>
    <row r="3198" spans="2:51" s="167" customFormat="1">
      <c r="B3198" s="166"/>
      <c r="D3198" s="161" t="s">
        <v>184</v>
      </c>
      <c r="E3198" s="168" t="s">
        <v>1</v>
      </c>
      <c r="F3198" s="169" t="s">
        <v>1035</v>
      </c>
      <c r="H3198" s="170">
        <v>-0.9</v>
      </c>
      <c r="L3198" s="166"/>
      <c r="M3198" s="171"/>
      <c r="T3198" s="172"/>
      <c r="AT3198" s="168" t="s">
        <v>184</v>
      </c>
      <c r="AU3198" s="168" t="s">
        <v>95</v>
      </c>
      <c r="AV3198" s="167" t="s">
        <v>95</v>
      </c>
      <c r="AW3198" s="167" t="s">
        <v>41</v>
      </c>
      <c r="AX3198" s="167" t="s">
        <v>85</v>
      </c>
      <c r="AY3198" s="168" t="s">
        <v>173</v>
      </c>
    </row>
    <row r="3199" spans="2:51" s="167" customFormat="1">
      <c r="B3199" s="166"/>
      <c r="D3199" s="161" t="s">
        <v>184</v>
      </c>
      <c r="E3199" s="168" t="s">
        <v>1</v>
      </c>
      <c r="F3199" s="169" t="s">
        <v>1036</v>
      </c>
      <c r="H3199" s="170">
        <v>-4.9980000000000002</v>
      </c>
      <c r="L3199" s="166"/>
      <c r="M3199" s="171"/>
      <c r="T3199" s="172"/>
      <c r="AT3199" s="168" t="s">
        <v>184</v>
      </c>
      <c r="AU3199" s="168" t="s">
        <v>95</v>
      </c>
      <c r="AV3199" s="167" t="s">
        <v>95</v>
      </c>
      <c r="AW3199" s="167" t="s">
        <v>41</v>
      </c>
      <c r="AX3199" s="167" t="s">
        <v>85</v>
      </c>
      <c r="AY3199" s="168" t="s">
        <v>173</v>
      </c>
    </row>
    <row r="3200" spans="2:51" s="167" customFormat="1">
      <c r="B3200" s="166"/>
      <c r="D3200" s="161" t="s">
        <v>184</v>
      </c>
      <c r="E3200" s="168" t="s">
        <v>1</v>
      </c>
      <c r="F3200" s="169" t="s">
        <v>1037</v>
      </c>
      <c r="H3200" s="170">
        <v>-2.6459999999999999</v>
      </c>
      <c r="L3200" s="166"/>
      <c r="M3200" s="171"/>
      <c r="T3200" s="172"/>
      <c r="AT3200" s="168" t="s">
        <v>184</v>
      </c>
      <c r="AU3200" s="168" t="s">
        <v>95</v>
      </c>
      <c r="AV3200" s="167" t="s">
        <v>95</v>
      </c>
      <c r="AW3200" s="167" t="s">
        <v>41</v>
      </c>
      <c r="AX3200" s="167" t="s">
        <v>85</v>
      </c>
      <c r="AY3200" s="168" t="s">
        <v>173</v>
      </c>
    </row>
    <row r="3201" spans="2:51" s="167" customFormat="1">
      <c r="B3201" s="166"/>
      <c r="D3201" s="161" t="s">
        <v>184</v>
      </c>
      <c r="E3201" s="168" t="s">
        <v>1</v>
      </c>
      <c r="F3201" s="169" t="s">
        <v>1038</v>
      </c>
      <c r="H3201" s="170">
        <v>-14.16</v>
      </c>
      <c r="L3201" s="166"/>
      <c r="M3201" s="171"/>
      <c r="T3201" s="172"/>
      <c r="AT3201" s="168" t="s">
        <v>184</v>
      </c>
      <c r="AU3201" s="168" t="s">
        <v>95</v>
      </c>
      <c r="AV3201" s="167" t="s">
        <v>95</v>
      </c>
      <c r="AW3201" s="167" t="s">
        <v>41</v>
      </c>
      <c r="AX3201" s="167" t="s">
        <v>85</v>
      </c>
      <c r="AY3201" s="168" t="s">
        <v>173</v>
      </c>
    </row>
    <row r="3202" spans="2:51" s="167" customFormat="1">
      <c r="B3202" s="166"/>
      <c r="D3202" s="161" t="s">
        <v>184</v>
      </c>
      <c r="E3202" s="168" t="s">
        <v>1</v>
      </c>
      <c r="F3202" s="169" t="s">
        <v>1039</v>
      </c>
      <c r="H3202" s="170">
        <v>-6.8250000000000002</v>
      </c>
      <c r="L3202" s="166"/>
      <c r="M3202" s="171"/>
      <c r="T3202" s="172"/>
      <c r="AT3202" s="168" t="s">
        <v>184</v>
      </c>
      <c r="AU3202" s="168" t="s">
        <v>95</v>
      </c>
      <c r="AV3202" s="167" t="s">
        <v>95</v>
      </c>
      <c r="AW3202" s="167" t="s">
        <v>41</v>
      </c>
      <c r="AX3202" s="167" t="s">
        <v>85</v>
      </c>
      <c r="AY3202" s="168" t="s">
        <v>173</v>
      </c>
    </row>
    <row r="3203" spans="2:51" s="167" customFormat="1">
      <c r="B3203" s="166"/>
      <c r="D3203" s="161" t="s">
        <v>184</v>
      </c>
      <c r="E3203" s="168" t="s">
        <v>1</v>
      </c>
      <c r="F3203" s="169" t="s">
        <v>1029</v>
      </c>
      <c r="H3203" s="170">
        <v>-3.0379999999999998</v>
      </c>
      <c r="L3203" s="166"/>
      <c r="M3203" s="171"/>
      <c r="T3203" s="172"/>
      <c r="AT3203" s="168" t="s">
        <v>184</v>
      </c>
      <c r="AU3203" s="168" t="s">
        <v>95</v>
      </c>
      <c r="AV3203" s="167" t="s">
        <v>95</v>
      </c>
      <c r="AW3203" s="167" t="s">
        <v>41</v>
      </c>
      <c r="AX3203" s="167" t="s">
        <v>85</v>
      </c>
      <c r="AY3203" s="168" t="s">
        <v>173</v>
      </c>
    </row>
    <row r="3204" spans="2:51" s="167" customFormat="1">
      <c r="B3204" s="166"/>
      <c r="D3204" s="161" t="s">
        <v>184</v>
      </c>
      <c r="E3204" s="168" t="s">
        <v>1</v>
      </c>
      <c r="F3204" s="169" t="s">
        <v>1005</v>
      </c>
      <c r="H3204" s="170">
        <v>-3.1749999999999998</v>
      </c>
      <c r="L3204" s="166"/>
      <c r="M3204" s="171"/>
      <c r="T3204" s="172"/>
      <c r="AT3204" s="168" t="s">
        <v>184</v>
      </c>
      <c r="AU3204" s="168" t="s">
        <v>95</v>
      </c>
      <c r="AV3204" s="167" t="s">
        <v>95</v>
      </c>
      <c r="AW3204" s="167" t="s">
        <v>41</v>
      </c>
      <c r="AX3204" s="167" t="s">
        <v>85</v>
      </c>
      <c r="AY3204" s="168" t="s">
        <v>173</v>
      </c>
    </row>
    <row r="3205" spans="2:51" s="160" customFormat="1">
      <c r="B3205" s="159"/>
      <c r="D3205" s="161" t="s">
        <v>184</v>
      </c>
      <c r="E3205" s="162" t="s">
        <v>1</v>
      </c>
      <c r="F3205" s="163" t="s">
        <v>423</v>
      </c>
      <c r="H3205" s="162" t="s">
        <v>1</v>
      </c>
      <c r="L3205" s="159"/>
      <c r="M3205" s="164"/>
      <c r="T3205" s="165"/>
      <c r="AT3205" s="162" t="s">
        <v>184</v>
      </c>
      <c r="AU3205" s="162" t="s">
        <v>95</v>
      </c>
      <c r="AV3205" s="160" t="s">
        <v>93</v>
      </c>
      <c r="AW3205" s="160" t="s">
        <v>41</v>
      </c>
      <c r="AX3205" s="160" t="s">
        <v>85</v>
      </c>
      <c r="AY3205" s="162" t="s">
        <v>173</v>
      </c>
    </row>
    <row r="3206" spans="2:51" s="167" customFormat="1">
      <c r="B3206" s="166"/>
      <c r="D3206" s="161" t="s">
        <v>184</v>
      </c>
      <c r="E3206" s="168" t="s">
        <v>1</v>
      </c>
      <c r="F3206" s="169" t="s">
        <v>1040</v>
      </c>
      <c r="H3206" s="170">
        <v>4.2480000000000002</v>
      </c>
      <c r="L3206" s="166"/>
      <c r="M3206" s="171"/>
      <c r="T3206" s="172"/>
      <c r="AT3206" s="168" t="s">
        <v>184</v>
      </c>
      <c r="AU3206" s="168" t="s">
        <v>95</v>
      </c>
      <c r="AV3206" s="167" t="s">
        <v>95</v>
      </c>
      <c r="AW3206" s="167" t="s">
        <v>41</v>
      </c>
      <c r="AX3206" s="167" t="s">
        <v>85</v>
      </c>
      <c r="AY3206" s="168" t="s">
        <v>173</v>
      </c>
    </row>
    <row r="3207" spans="2:51" s="167" customFormat="1">
      <c r="B3207" s="166"/>
      <c r="D3207" s="161" t="s">
        <v>184</v>
      </c>
      <c r="E3207" s="168" t="s">
        <v>1</v>
      </c>
      <c r="F3207" s="169" t="s">
        <v>1040</v>
      </c>
      <c r="H3207" s="170">
        <v>4.2480000000000002</v>
      </c>
      <c r="L3207" s="166"/>
      <c r="M3207" s="171"/>
      <c r="T3207" s="172"/>
      <c r="AT3207" s="168" t="s">
        <v>184</v>
      </c>
      <c r="AU3207" s="168" t="s">
        <v>95</v>
      </c>
      <c r="AV3207" s="167" t="s">
        <v>95</v>
      </c>
      <c r="AW3207" s="167" t="s">
        <v>41</v>
      </c>
      <c r="AX3207" s="167" t="s">
        <v>85</v>
      </c>
      <c r="AY3207" s="168" t="s">
        <v>173</v>
      </c>
    </row>
    <row r="3208" spans="2:51" s="167" customFormat="1">
      <c r="B3208" s="166"/>
      <c r="D3208" s="161" t="s">
        <v>184</v>
      </c>
      <c r="E3208" s="168" t="s">
        <v>1</v>
      </c>
      <c r="F3208" s="169" t="s">
        <v>1041</v>
      </c>
      <c r="H3208" s="170">
        <v>-2.5920000000000001</v>
      </c>
      <c r="L3208" s="166"/>
      <c r="M3208" s="171"/>
      <c r="T3208" s="172"/>
      <c r="AT3208" s="168" t="s">
        <v>184</v>
      </c>
      <c r="AU3208" s="168" t="s">
        <v>95</v>
      </c>
      <c r="AV3208" s="167" t="s">
        <v>95</v>
      </c>
      <c r="AW3208" s="167" t="s">
        <v>41</v>
      </c>
      <c r="AX3208" s="167" t="s">
        <v>85</v>
      </c>
      <c r="AY3208" s="168" t="s">
        <v>173</v>
      </c>
    </row>
    <row r="3209" spans="2:51" s="167" customFormat="1">
      <c r="B3209" s="166"/>
      <c r="D3209" s="161" t="s">
        <v>184</v>
      </c>
      <c r="E3209" s="168" t="s">
        <v>1</v>
      </c>
      <c r="F3209" s="169" t="s">
        <v>1042</v>
      </c>
      <c r="H3209" s="170">
        <v>-3.0819999999999999</v>
      </c>
      <c r="L3209" s="166"/>
      <c r="M3209" s="171"/>
      <c r="T3209" s="172"/>
      <c r="AT3209" s="168" t="s">
        <v>184</v>
      </c>
      <c r="AU3209" s="168" t="s">
        <v>95</v>
      </c>
      <c r="AV3209" s="167" t="s">
        <v>95</v>
      </c>
      <c r="AW3209" s="167" t="s">
        <v>41</v>
      </c>
      <c r="AX3209" s="167" t="s">
        <v>85</v>
      </c>
      <c r="AY3209" s="168" t="s">
        <v>173</v>
      </c>
    </row>
    <row r="3210" spans="2:51" s="160" customFormat="1">
      <c r="B3210" s="159"/>
      <c r="D3210" s="161" t="s">
        <v>184</v>
      </c>
      <c r="E3210" s="162" t="s">
        <v>1</v>
      </c>
      <c r="F3210" s="163" t="s">
        <v>761</v>
      </c>
      <c r="H3210" s="162" t="s">
        <v>1</v>
      </c>
      <c r="L3210" s="159"/>
      <c r="M3210" s="164"/>
      <c r="T3210" s="165"/>
      <c r="AT3210" s="162" t="s">
        <v>184</v>
      </c>
      <c r="AU3210" s="162" t="s">
        <v>95</v>
      </c>
      <c r="AV3210" s="160" t="s">
        <v>93</v>
      </c>
      <c r="AW3210" s="160" t="s">
        <v>41</v>
      </c>
      <c r="AX3210" s="160" t="s">
        <v>85</v>
      </c>
      <c r="AY3210" s="162" t="s">
        <v>173</v>
      </c>
    </row>
    <row r="3211" spans="2:51" s="167" customFormat="1">
      <c r="B3211" s="166"/>
      <c r="D3211" s="161" t="s">
        <v>184</v>
      </c>
      <c r="E3211" s="168" t="s">
        <v>1</v>
      </c>
      <c r="F3211" s="169" t="s">
        <v>907</v>
      </c>
      <c r="H3211" s="170">
        <v>13.275</v>
      </c>
      <c r="L3211" s="166"/>
      <c r="M3211" s="171"/>
      <c r="T3211" s="172"/>
      <c r="AT3211" s="168" t="s">
        <v>184</v>
      </c>
      <c r="AU3211" s="168" t="s">
        <v>95</v>
      </c>
      <c r="AV3211" s="167" t="s">
        <v>95</v>
      </c>
      <c r="AW3211" s="167" t="s">
        <v>41</v>
      </c>
      <c r="AX3211" s="167" t="s">
        <v>85</v>
      </c>
      <c r="AY3211" s="168" t="s">
        <v>173</v>
      </c>
    </row>
    <row r="3212" spans="2:51" s="167" customFormat="1">
      <c r="B3212" s="166"/>
      <c r="D3212" s="161" t="s">
        <v>184</v>
      </c>
      <c r="E3212" s="168" t="s">
        <v>1</v>
      </c>
      <c r="F3212" s="169" t="s">
        <v>1043</v>
      </c>
      <c r="H3212" s="170">
        <v>-7.875</v>
      </c>
      <c r="L3212" s="166"/>
      <c r="M3212" s="171"/>
      <c r="T3212" s="172"/>
      <c r="AT3212" s="168" t="s">
        <v>184</v>
      </c>
      <c r="AU3212" s="168" t="s">
        <v>95</v>
      </c>
      <c r="AV3212" s="167" t="s">
        <v>95</v>
      </c>
      <c r="AW3212" s="167" t="s">
        <v>41</v>
      </c>
      <c r="AX3212" s="167" t="s">
        <v>85</v>
      </c>
      <c r="AY3212" s="168" t="s">
        <v>173</v>
      </c>
    </row>
    <row r="3213" spans="2:51" s="160" customFormat="1">
      <c r="B3213" s="159"/>
      <c r="D3213" s="161" t="s">
        <v>184</v>
      </c>
      <c r="E3213" s="162" t="s">
        <v>1</v>
      </c>
      <c r="F3213" s="163" t="s">
        <v>609</v>
      </c>
      <c r="H3213" s="162" t="s">
        <v>1</v>
      </c>
      <c r="L3213" s="159"/>
      <c r="M3213" s="164"/>
      <c r="T3213" s="165"/>
      <c r="AT3213" s="162" t="s">
        <v>184</v>
      </c>
      <c r="AU3213" s="162" t="s">
        <v>95</v>
      </c>
      <c r="AV3213" s="160" t="s">
        <v>93</v>
      </c>
      <c r="AW3213" s="160" t="s">
        <v>41</v>
      </c>
      <c r="AX3213" s="160" t="s">
        <v>85</v>
      </c>
      <c r="AY3213" s="162" t="s">
        <v>173</v>
      </c>
    </row>
    <row r="3214" spans="2:51" s="167" customFormat="1">
      <c r="B3214" s="166"/>
      <c r="D3214" s="161" t="s">
        <v>184</v>
      </c>
      <c r="E3214" s="168" t="s">
        <v>1</v>
      </c>
      <c r="F3214" s="169" t="s">
        <v>1040</v>
      </c>
      <c r="H3214" s="170">
        <v>4.2480000000000002</v>
      </c>
      <c r="L3214" s="166"/>
      <c r="M3214" s="171"/>
      <c r="T3214" s="172"/>
      <c r="AT3214" s="168" t="s">
        <v>184</v>
      </c>
      <c r="AU3214" s="168" t="s">
        <v>95</v>
      </c>
      <c r="AV3214" s="167" t="s">
        <v>95</v>
      </c>
      <c r="AW3214" s="167" t="s">
        <v>41</v>
      </c>
      <c r="AX3214" s="167" t="s">
        <v>85</v>
      </c>
      <c r="AY3214" s="168" t="s">
        <v>173</v>
      </c>
    </row>
    <row r="3215" spans="2:51" s="167" customFormat="1">
      <c r="B3215" s="166"/>
      <c r="D3215" s="161" t="s">
        <v>184</v>
      </c>
      <c r="E3215" s="168" t="s">
        <v>1</v>
      </c>
      <c r="F3215" s="169" t="s">
        <v>1044</v>
      </c>
      <c r="H3215" s="170">
        <v>-2.52</v>
      </c>
      <c r="L3215" s="166"/>
      <c r="M3215" s="171"/>
      <c r="T3215" s="172"/>
      <c r="AT3215" s="168" t="s">
        <v>184</v>
      </c>
      <c r="AU3215" s="168" t="s">
        <v>95</v>
      </c>
      <c r="AV3215" s="167" t="s">
        <v>95</v>
      </c>
      <c r="AW3215" s="167" t="s">
        <v>41</v>
      </c>
      <c r="AX3215" s="167" t="s">
        <v>85</v>
      </c>
      <c r="AY3215" s="168" t="s">
        <v>173</v>
      </c>
    </row>
    <row r="3216" spans="2:51" s="160" customFormat="1">
      <c r="B3216" s="159"/>
      <c r="D3216" s="161" t="s">
        <v>184</v>
      </c>
      <c r="E3216" s="162" t="s">
        <v>1</v>
      </c>
      <c r="F3216" s="163" t="s">
        <v>611</v>
      </c>
      <c r="H3216" s="162" t="s">
        <v>1</v>
      </c>
      <c r="L3216" s="159"/>
      <c r="M3216" s="164"/>
      <c r="T3216" s="165"/>
      <c r="AT3216" s="162" t="s">
        <v>184</v>
      </c>
      <c r="AU3216" s="162" t="s">
        <v>95</v>
      </c>
      <c r="AV3216" s="160" t="s">
        <v>93</v>
      </c>
      <c r="AW3216" s="160" t="s">
        <v>41</v>
      </c>
      <c r="AX3216" s="160" t="s">
        <v>85</v>
      </c>
      <c r="AY3216" s="162" t="s">
        <v>173</v>
      </c>
    </row>
    <row r="3217" spans="2:51" s="167" customFormat="1">
      <c r="B3217" s="166"/>
      <c r="D3217" s="161" t="s">
        <v>184</v>
      </c>
      <c r="E3217" s="168" t="s">
        <v>1</v>
      </c>
      <c r="F3217" s="169" t="s">
        <v>911</v>
      </c>
      <c r="H3217" s="170">
        <v>10.266</v>
      </c>
      <c r="L3217" s="166"/>
      <c r="M3217" s="171"/>
      <c r="T3217" s="172"/>
      <c r="AT3217" s="168" t="s">
        <v>184</v>
      </c>
      <c r="AU3217" s="168" t="s">
        <v>95</v>
      </c>
      <c r="AV3217" s="167" t="s">
        <v>95</v>
      </c>
      <c r="AW3217" s="167" t="s">
        <v>41</v>
      </c>
      <c r="AX3217" s="167" t="s">
        <v>85</v>
      </c>
      <c r="AY3217" s="168" t="s">
        <v>173</v>
      </c>
    </row>
    <row r="3218" spans="2:51" s="167" customFormat="1">
      <c r="B3218" s="166"/>
      <c r="D3218" s="161" t="s">
        <v>184</v>
      </c>
      <c r="E3218" s="168" t="s">
        <v>1</v>
      </c>
      <c r="F3218" s="169" t="s">
        <v>575</v>
      </c>
      <c r="H3218" s="170">
        <v>-1.89</v>
      </c>
      <c r="L3218" s="166"/>
      <c r="M3218" s="171"/>
      <c r="T3218" s="172"/>
      <c r="AT3218" s="168" t="s">
        <v>184</v>
      </c>
      <c r="AU3218" s="168" t="s">
        <v>95</v>
      </c>
      <c r="AV3218" s="167" t="s">
        <v>95</v>
      </c>
      <c r="AW3218" s="167" t="s">
        <v>41</v>
      </c>
      <c r="AX3218" s="167" t="s">
        <v>85</v>
      </c>
      <c r="AY3218" s="168" t="s">
        <v>173</v>
      </c>
    </row>
    <row r="3219" spans="2:51" s="167" customFormat="1">
      <c r="B3219" s="166"/>
      <c r="D3219" s="161" t="s">
        <v>184</v>
      </c>
      <c r="E3219" s="168" t="s">
        <v>1</v>
      </c>
      <c r="F3219" s="169" t="s">
        <v>1045</v>
      </c>
      <c r="H3219" s="170">
        <v>-2.36</v>
      </c>
      <c r="L3219" s="166"/>
      <c r="M3219" s="171"/>
      <c r="T3219" s="172"/>
      <c r="AT3219" s="168" t="s">
        <v>184</v>
      </c>
      <c r="AU3219" s="168" t="s">
        <v>95</v>
      </c>
      <c r="AV3219" s="167" t="s">
        <v>95</v>
      </c>
      <c r="AW3219" s="167" t="s">
        <v>41</v>
      </c>
      <c r="AX3219" s="167" t="s">
        <v>85</v>
      </c>
      <c r="AY3219" s="168" t="s">
        <v>173</v>
      </c>
    </row>
    <row r="3220" spans="2:51" s="160" customFormat="1">
      <c r="B3220" s="159"/>
      <c r="D3220" s="161" t="s">
        <v>184</v>
      </c>
      <c r="E3220" s="162" t="s">
        <v>1</v>
      </c>
      <c r="F3220" s="163" t="s">
        <v>764</v>
      </c>
      <c r="H3220" s="162" t="s">
        <v>1</v>
      </c>
      <c r="L3220" s="159"/>
      <c r="M3220" s="164"/>
      <c r="T3220" s="165"/>
      <c r="AT3220" s="162" t="s">
        <v>184</v>
      </c>
      <c r="AU3220" s="162" t="s">
        <v>95</v>
      </c>
      <c r="AV3220" s="160" t="s">
        <v>93</v>
      </c>
      <c r="AW3220" s="160" t="s">
        <v>41</v>
      </c>
      <c r="AX3220" s="160" t="s">
        <v>85</v>
      </c>
      <c r="AY3220" s="162" t="s">
        <v>173</v>
      </c>
    </row>
    <row r="3221" spans="2:51" s="167" customFormat="1">
      <c r="B3221" s="166"/>
      <c r="D3221" s="161" t="s">
        <v>184</v>
      </c>
      <c r="E3221" s="168" t="s">
        <v>1</v>
      </c>
      <c r="F3221" s="169" t="s">
        <v>1046</v>
      </c>
      <c r="H3221" s="170">
        <v>19.292999999999999</v>
      </c>
      <c r="L3221" s="166"/>
      <c r="M3221" s="171"/>
      <c r="T3221" s="172"/>
      <c r="AT3221" s="168" t="s">
        <v>184</v>
      </c>
      <c r="AU3221" s="168" t="s">
        <v>95</v>
      </c>
      <c r="AV3221" s="167" t="s">
        <v>95</v>
      </c>
      <c r="AW3221" s="167" t="s">
        <v>41</v>
      </c>
      <c r="AX3221" s="167" t="s">
        <v>85</v>
      </c>
      <c r="AY3221" s="168" t="s">
        <v>173</v>
      </c>
    </row>
    <row r="3222" spans="2:51" s="167" customFormat="1">
      <c r="B3222" s="166"/>
      <c r="D3222" s="161" t="s">
        <v>184</v>
      </c>
      <c r="E3222" s="168" t="s">
        <v>1</v>
      </c>
      <c r="F3222" s="169" t="s">
        <v>1047</v>
      </c>
      <c r="H3222" s="170">
        <v>-10.9</v>
      </c>
      <c r="L3222" s="166"/>
      <c r="M3222" s="171"/>
      <c r="T3222" s="172"/>
      <c r="AT3222" s="168" t="s">
        <v>184</v>
      </c>
      <c r="AU3222" s="168" t="s">
        <v>95</v>
      </c>
      <c r="AV3222" s="167" t="s">
        <v>95</v>
      </c>
      <c r="AW3222" s="167" t="s">
        <v>41</v>
      </c>
      <c r="AX3222" s="167" t="s">
        <v>85</v>
      </c>
      <c r="AY3222" s="168" t="s">
        <v>173</v>
      </c>
    </row>
    <row r="3223" spans="2:51" s="167" customFormat="1">
      <c r="B3223" s="166"/>
      <c r="D3223" s="161" t="s">
        <v>184</v>
      </c>
      <c r="E3223" s="168" t="s">
        <v>1</v>
      </c>
      <c r="F3223" s="169" t="s">
        <v>1035</v>
      </c>
      <c r="H3223" s="170">
        <v>-0.9</v>
      </c>
      <c r="L3223" s="166"/>
      <c r="M3223" s="171"/>
      <c r="T3223" s="172"/>
      <c r="AT3223" s="168" t="s">
        <v>184</v>
      </c>
      <c r="AU3223" s="168" t="s">
        <v>95</v>
      </c>
      <c r="AV3223" s="167" t="s">
        <v>95</v>
      </c>
      <c r="AW3223" s="167" t="s">
        <v>41</v>
      </c>
      <c r="AX3223" s="167" t="s">
        <v>85</v>
      </c>
      <c r="AY3223" s="168" t="s">
        <v>173</v>
      </c>
    </row>
    <row r="3224" spans="2:51" s="160" customFormat="1">
      <c r="B3224" s="159"/>
      <c r="D3224" s="161" t="s">
        <v>184</v>
      </c>
      <c r="E3224" s="162" t="s">
        <v>1</v>
      </c>
      <c r="F3224" s="163" t="s">
        <v>769</v>
      </c>
      <c r="H3224" s="162" t="s">
        <v>1</v>
      </c>
      <c r="L3224" s="159"/>
      <c r="M3224" s="164"/>
      <c r="T3224" s="165"/>
      <c r="AT3224" s="162" t="s">
        <v>184</v>
      </c>
      <c r="AU3224" s="162" t="s">
        <v>95</v>
      </c>
      <c r="AV3224" s="160" t="s">
        <v>93</v>
      </c>
      <c r="AW3224" s="160" t="s">
        <v>41</v>
      </c>
      <c r="AX3224" s="160" t="s">
        <v>85</v>
      </c>
      <c r="AY3224" s="162" t="s">
        <v>173</v>
      </c>
    </row>
    <row r="3225" spans="2:51" s="167" customFormat="1">
      <c r="B3225" s="166"/>
      <c r="D3225" s="161" t="s">
        <v>184</v>
      </c>
      <c r="E3225" s="168" t="s">
        <v>1</v>
      </c>
      <c r="F3225" s="169" t="s">
        <v>1048</v>
      </c>
      <c r="H3225" s="170">
        <v>11.47</v>
      </c>
      <c r="L3225" s="166"/>
      <c r="M3225" s="171"/>
      <c r="T3225" s="172"/>
      <c r="AT3225" s="168" t="s">
        <v>184</v>
      </c>
      <c r="AU3225" s="168" t="s">
        <v>95</v>
      </c>
      <c r="AV3225" s="167" t="s">
        <v>95</v>
      </c>
      <c r="AW3225" s="167" t="s">
        <v>41</v>
      </c>
      <c r="AX3225" s="167" t="s">
        <v>85</v>
      </c>
      <c r="AY3225" s="168" t="s">
        <v>173</v>
      </c>
    </row>
    <row r="3226" spans="2:51" s="167" customFormat="1">
      <c r="B3226" s="166"/>
      <c r="D3226" s="161" t="s">
        <v>184</v>
      </c>
      <c r="E3226" s="168" t="s">
        <v>1</v>
      </c>
      <c r="F3226" s="169" t="s">
        <v>1045</v>
      </c>
      <c r="H3226" s="170">
        <v>-2.36</v>
      </c>
      <c r="L3226" s="166"/>
      <c r="M3226" s="171"/>
      <c r="T3226" s="172"/>
      <c r="AT3226" s="168" t="s">
        <v>184</v>
      </c>
      <c r="AU3226" s="168" t="s">
        <v>95</v>
      </c>
      <c r="AV3226" s="167" t="s">
        <v>95</v>
      </c>
      <c r="AW3226" s="167" t="s">
        <v>41</v>
      </c>
      <c r="AX3226" s="167" t="s">
        <v>85</v>
      </c>
      <c r="AY3226" s="168" t="s">
        <v>173</v>
      </c>
    </row>
    <row r="3227" spans="2:51" s="160" customFormat="1">
      <c r="B3227" s="159"/>
      <c r="D3227" s="161" t="s">
        <v>184</v>
      </c>
      <c r="E3227" s="162" t="s">
        <v>1</v>
      </c>
      <c r="F3227" s="163" t="s">
        <v>1049</v>
      </c>
      <c r="H3227" s="162" t="s">
        <v>1</v>
      </c>
      <c r="L3227" s="159"/>
      <c r="M3227" s="164"/>
      <c r="T3227" s="165"/>
      <c r="AT3227" s="162" t="s">
        <v>184</v>
      </c>
      <c r="AU3227" s="162" t="s">
        <v>95</v>
      </c>
      <c r="AV3227" s="160" t="s">
        <v>93</v>
      </c>
      <c r="AW3227" s="160" t="s">
        <v>41</v>
      </c>
      <c r="AX3227" s="160" t="s">
        <v>85</v>
      </c>
      <c r="AY3227" s="162" t="s">
        <v>173</v>
      </c>
    </row>
    <row r="3228" spans="2:51" s="167" customFormat="1">
      <c r="B3228" s="166"/>
      <c r="D3228" s="161" t="s">
        <v>184</v>
      </c>
      <c r="E3228" s="168" t="s">
        <v>1</v>
      </c>
      <c r="F3228" s="169" t="s">
        <v>1050</v>
      </c>
      <c r="H3228" s="170">
        <v>53.628</v>
      </c>
      <c r="L3228" s="166"/>
      <c r="M3228" s="171"/>
      <c r="T3228" s="172"/>
      <c r="AT3228" s="168" t="s">
        <v>184</v>
      </c>
      <c r="AU3228" s="168" t="s">
        <v>95</v>
      </c>
      <c r="AV3228" s="167" t="s">
        <v>95</v>
      </c>
      <c r="AW3228" s="167" t="s">
        <v>41</v>
      </c>
      <c r="AX3228" s="167" t="s">
        <v>85</v>
      </c>
      <c r="AY3228" s="168" t="s">
        <v>173</v>
      </c>
    </row>
    <row r="3229" spans="2:51" s="167" customFormat="1">
      <c r="B3229" s="166"/>
      <c r="D3229" s="161" t="s">
        <v>184</v>
      </c>
      <c r="E3229" s="168" t="s">
        <v>1</v>
      </c>
      <c r="F3229" s="169" t="s">
        <v>1051</v>
      </c>
      <c r="H3229" s="170">
        <v>-1.9350000000000001</v>
      </c>
      <c r="L3229" s="166"/>
      <c r="M3229" s="171"/>
      <c r="T3229" s="172"/>
      <c r="AT3229" s="168" t="s">
        <v>184</v>
      </c>
      <c r="AU3229" s="168" t="s">
        <v>95</v>
      </c>
      <c r="AV3229" s="167" t="s">
        <v>95</v>
      </c>
      <c r="AW3229" s="167" t="s">
        <v>41</v>
      </c>
      <c r="AX3229" s="167" t="s">
        <v>85</v>
      </c>
      <c r="AY3229" s="168" t="s">
        <v>173</v>
      </c>
    </row>
    <row r="3230" spans="2:51" s="167" customFormat="1">
      <c r="B3230" s="166"/>
      <c r="D3230" s="161" t="s">
        <v>184</v>
      </c>
      <c r="E3230" s="168" t="s">
        <v>1</v>
      </c>
      <c r="F3230" s="169" t="s">
        <v>1052</v>
      </c>
      <c r="H3230" s="170">
        <v>-1.962</v>
      </c>
      <c r="L3230" s="166"/>
      <c r="M3230" s="171"/>
      <c r="T3230" s="172"/>
      <c r="AT3230" s="168" t="s">
        <v>184</v>
      </c>
      <c r="AU3230" s="168" t="s">
        <v>95</v>
      </c>
      <c r="AV3230" s="167" t="s">
        <v>95</v>
      </c>
      <c r="AW3230" s="167" t="s">
        <v>41</v>
      </c>
      <c r="AX3230" s="167" t="s">
        <v>85</v>
      </c>
      <c r="AY3230" s="168" t="s">
        <v>173</v>
      </c>
    </row>
    <row r="3231" spans="2:51" s="167" customFormat="1">
      <c r="B3231" s="166"/>
      <c r="D3231" s="161" t="s">
        <v>184</v>
      </c>
      <c r="E3231" s="168" t="s">
        <v>1</v>
      </c>
      <c r="F3231" s="169" t="s">
        <v>1053</v>
      </c>
      <c r="H3231" s="170">
        <v>-2.258</v>
      </c>
      <c r="L3231" s="166"/>
      <c r="M3231" s="171"/>
      <c r="T3231" s="172"/>
      <c r="AT3231" s="168" t="s">
        <v>184</v>
      </c>
      <c r="AU3231" s="168" t="s">
        <v>95</v>
      </c>
      <c r="AV3231" s="167" t="s">
        <v>95</v>
      </c>
      <c r="AW3231" s="167" t="s">
        <v>41</v>
      </c>
      <c r="AX3231" s="167" t="s">
        <v>85</v>
      </c>
      <c r="AY3231" s="168" t="s">
        <v>173</v>
      </c>
    </row>
    <row r="3232" spans="2:51" s="167" customFormat="1">
      <c r="B3232" s="166"/>
      <c r="D3232" s="161" t="s">
        <v>184</v>
      </c>
      <c r="E3232" s="168" t="s">
        <v>1</v>
      </c>
      <c r="F3232" s="169" t="s">
        <v>1054</v>
      </c>
      <c r="H3232" s="170">
        <v>-8.3369999999999997</v>
      </c>
      <c r="L3232" s="166"/>
      <c r="M3232" s="171"/>
      <c r="T3232" s="172"/>
      <c r="AT3232" s="168" t="s">
        <v>184</v>
      </c>
      <c r="AU3232" s="168" t="s">
        <v>95</v>
      </c>
      <c r="AV3232" s="167" t="s">
        <v>95</v>
      </c>
      <c r="AW3232" s="167" t="s">
        <v>41</v>
      </c>
      <c r="AX3232" s="167" t="s">
        <v>85</v>
      </c>
      <c r="AY3232" s="168" t="s">
        <v>173</v>
      </c>
    </row>
    <row r="3233" spans="2:51" s="167" customFormat="1">
      <c r="B3233" s="166"/>
      <c r="D3233" s="161" t="s">
        <v>184</v>
      </c>
      <c r="E3233" s="168" t="s">
        <v>1</v>
      </c>
      <c r="F3233" s="169" t="s">
        <v>1055</v>
      </c>
      <c r="H3233" s="170">
        <v>-6.1950000000000003</v>
      </c>
      <c r="L3233" s="166"/>
      <c r="M3233" s="171"/>
      <c r="T3233" s="172"/>
      <c r="AT3233" s="168" t="s">
        <v>184</v>
      </c>
      <c r="AU3233" s="168" t="s">
        <v>95</v>
      </c>
      <c r="AV3233" s="167" t="s">
        <v>95</v>
      </c>
      <c r="AW3233" s="167" t="s">
        <v>41</v>
      </c>
      <c r="AX3233" s="167" t="s">
        <v>85</v>
      </c>
      <c r="AY3233" s="168" t="s">
        <v>173</v>
      </c>
    </row>
    <row r="3234" spans="2:51" s="167" customFormat="1">
      <c r="B3234" s="166"/>
      <c r="D3234" s="161" t="s">
        <v>184</v>
      </c>
      <c r="E3234" s="168" t="s">
        <v>1</v>
      </c>
      <c r="F3234" s="169" t="s">
        <v>1056</v>
      </c>
      <c r="H3234" s="170">
        <v>-2.1800000000000002</v>
      </c>
      <c r="L3234" s="166"/>
      <c r="M3234" s="171"/>
      <c r="T3234" s="172"/>
      <c r="AT3234" s="168" t="s">
        <v>184</v>
      </c>
      <c r="AU3234" s="168" t="s">
        <v>95</v>
      </c>
      <c r="AV3234" s="167" t="s">
        <v>95</v>
      </c>
      <c r="AW3234" s="167" t="s">
        <v>41</v>
      </c>
      <c r="AX3234" s="167" t="s">
        <v>85</v>
      </c>
      <c r="AY3234" s="168" t="s">
        <v>173</v>
      </c>
    </row>
    <row r="3235" spans="2:51" s="167" customFormat="1">
      <c r="B3235" s="166"/>
      <c r="D3235" s="161" t="s">
        <v>184</v>
      </c>
      <c r="E3235" s="168" t="s">
        <v>1</v>
      </c>
      <c r="F3235" s="169" t="s">
        <v>1057</v>
      </c>
      <c r="H3235" s="170">
        <v>-2.2999999999999998</v>
      </c>
      <c r="L3235" s="166"/>
      <c r="M3235" s="171"/>
      <c r="T3235" s="172"/>
      <c r="AT3235" s="168" t="s">
        <v>184</v>
      </c>
      <c r="AU3235" s="168" t="s">
        <v>95</v>
      </c>
      <c r="AV3235" s="167" t="s">
        <v>95</v>
      </c>
      <c r="AW3235" s="167" t="s">
        <v>41</v>
      </c>
      <c r="AX3235" s="167" t="s">
        <v>85</v>
      </c>
      <c r="AY3235" s="168" t="s">
        <v>173</v>
      </c>
    </row>
    <row r="3236" spans="2:51" s="167" customFormat="1">
      <c r="B3236" s="166"/>
      <c r="D3236" s="161" t="s">
        <v>184</v>
      </c>
      <c r="E3236" s="168" t="s">
        <v>1</v>
      </c>
      <c r="F3236" s="169" t="s">
        <v>1058</v>
      </c>
      <c r="H3236" s="170">
        <v>-1.38</v>
      </c>
      <c r="L3236" s="166"/>
      <c r="M3236" s="171"/>
      <c r="T3236" s="172"/>
      <c r="AT3236" s="168" t="s">
        <v>184</v>
      </c>
      <c r="AU3236" s="168" t="s">
        <v>95</v>
      </c>
      <c r="AV3236" s="167" t="s">
        <v>95</v>
      </c>
      <c r="AW3236" s="167" t="s">
        <v>41</v>
      </c>
      <c r="AX3236" s="167" t="s">
        <v>85</v>
      </c>
      <c r="AY3236" s="168" t="s">
        <v>173</v>
      </c>
    </row>
    <row r="3237" spans="2:51" s="167" customFormat="1">
      <c r="B3237" s="166"/>
      <c r="D3237" s="161" t="s">
        <v>184</v>
      </c>
      <c r="E3237" s="168" t="s">
        <v>1</v>
      </c>
      <c r="F3237" s="169" t="s">
        <v>1059</v>
      </c>
      <c r="H3237" s="170">
        <v>-1.2</v>
      </c>
      <c r="L3237" s="166"/>
      <c r="M3237" s="171"/>
      <c r="T3237" s="172"/>
      <c r="AT3237" s="168" t="s">
        <v>184</v>
      </c>
      <c r="AU3237" s="168" t="s">
        <v>95</v>
      </c>
      <c r="AV3237" s="167" t="s">
        <v>95</v>
      </c>
      <c r="AW3237" s="167" t="s">
        <v>41</v>
      </c>
      <c r="AX3237" s="167" t="s">
        <v>85</v>
      </c>
      <c r="AY3237" s="168" t="s">
        <v>173</v>
      </c>
    </row>
    <row r="3238" spans="2:51" s="167" customFormat="1">
      <c r="B3238" s="166"/>
      <c r="D3238" s="161" t="s">
        <v>184</v>
      </c>
      <c r="E3238" s="168" t="s">
        <v>1</v>
      </c>
      <c r="F3238" s="169" t="s">
        <v>1060</v>
      </c>
      <c r="H3238" s="170">
        <v>-1.35</v>
      </c>
      <c r="L3238" s="166"/>
      <c r="M3238" s="171"/>
      <c r="T3238" s="172"/>
      <c r="AT3238" s="168" t="s">
        <v>184</v>
      </c>
      <c r="AU3238" s="168" t="s">
        <v>95</v>
      </c>
      <c r="AV3238" s="167" t="s">
        <v>95</v>
      </c>
      <c r="AW3238" s="167" t="s">
        <v>41</v>
      </c>
      <c r="AX3238" s="167" t="s">
        <v>85</v>
      </c>
      <c r="AY3238" s="168" t="s">
        <v>173</v>
      </c>
    </row>
    <row r="3239" spans="2:51" s="167" customFormat="1">
      <c r="B3239" s="166"/>
      <c r="D3239" s="161" t="s">
        <v>184</v>
      </c>
      <c r="E3239" s="168" t="s">
        <v>1</v>
      </c>
      <c r="F3239" s="169" t="s">
        <v>1061</v>
      </c>
      <c r="H3239" s="170">
        <v>-5.55</v>
      </c>
      <c r="L3239" s="166"/>
      <c r="M3239" s="171"/>
      <c r="T3239" s="172"/>
      <c r="AT3239" s="168" t="s">
        <v>184</v>
      </c>
      <c r="AU3239" s="168" t="s">
        <v>95</v>
      </c>
      <c r="AV3239" s="167" t="s">
        <v>95</v>
      </c>
      <c r="AW3239" s="167" t="s">
        <v>41</v>
      </c>
      <c r="AX3239" s="167" t="s">
        <v>85</v>
      </c>
      <c r="AY3239" s="168" t="s">
        <v>173</v>
      </c>
    </row>
    <row r="3240" spans="2:51" s="167" customFormat="1">
      <c r="B3240" s="166"/>
      <c r="D3240" s="161" t="s">
        <v>184</v>
      </c>
      <c r="E3240" s="168" t="s">
        <v>1</v>
      </c>
      <c r="F3240" s="169" t="s">
        <v>1062</v>
      </c>
      <c r="H3240" s="170">
        <v>25.747</v>
      </c>
      <c r="L3240" s="166"/>
      <c r="M3240" s="171"/>
      <c r="T3240" s="172"/>
      <c r="AT3240" s="168" t="s">
        <v>184</v>
      </c>
      <c r="AU3240" s="168" t="s">
        <v>95</v>
      </c>
      <c r="AV3240" s="167" t="s">
        <v>95</v>
      </c>
      <c r="AW3240" s="167" t="s">
        <v>41</v>
      </c>
      <c r="AX3240" s="167" t="s">
        <v>85</v>
      </c>
      <c r="AY3240" s="168" t="s">
        <v>173</v>
      </c>
    </row>
    <row r="3241" spans="2:51" s="167" customFormat="1">
      <c r="B3241" s="166"/>
      <c r="D3241" s="161" t="s">
        <v>184</v>
      </c>
      <c r="E3241" s="168" t="s">
        <v>1</v>
      </c>
      <c r="F3241" s="169" t="s">
        <v>1056</v>
      </c>
      <c r="H3241" s="170">
        <v>-2.1800000000000002</v>
      </c>
      <c r="L3241" s="166"/>
      <c r="M3241" s="171"/>
      <c r="T3241" s="172"/>
      <c r="AT3241" s="168" t="s">
        <v>184</v>
      </c>
      <c r="AU3241" s="168" t="s">
        <v>95</v>
      </c>
      <c r="AV3241" s="167" t="s">
        <v>95</v>
      </c>
      <c r="AW3241" s="167" t="s">
        <v>41</v>
      </c>
      <c r="AX3241" s="167" t="s">
        <v>85</v>
      </c>
      <c r="AY3241" s="168" t="s">
        <v>173</v>
      </c>
    </row>
    <row r="3242" spans="2:51" s="167" customFormat="1">
      <c r="B3242" s="166"/>
      <c r="D3242" s="161" t="s">
        <v>184</v>
      </c>
      <c r="E3242" s="168" t="s">
        <v>1</v>
      </c>
      <c r="F3242" s="169" t="s">
        <v>1063</v>
      </c>
      <c r="H3242" s="170">
        <v>-6.3630000000000004</v>
      </c>
      <c r="L3242" s="166"/>
      <c r="M3242" s="171"/>
      <c r="T3242" s="172"/>
      <c r="AT3242" s="168" t="s">
        <v>184</v>
      </c>
      <c r="AU3242" s="168" t="s">
        <v>95</v>
      </c>
      <c r="AV3242" s="167" t="s">
        <v>95</v>
      </c>
      <c r="AW3242" s="167" t="s">
        <v>41</v>
      </c>
      <c r="AX3242" s="167" t="s">
        <v>85</v>
      </c>
      <c r="AY3242" s="168" t="s">
        <v>173</v>
      </c>
    </row>
    <row r="3243" spans="2:51" s="167" customFormat="1">
      <c r="B3243" s="166"/>
      <c r="D3243" s="161" t="s">
        <v>184</v>
      </c>
      <c r="E3243" s="168" t="s">
        <v>1</v>
      </c>
      <c r="F3243" s="169" t="s">
        <v>546</v>
      </c>
      <c r="H3243" s="170">
        <v>-1.68</v>
      </c>
      <c r="L3243" s="166"/>
      <c r="M3243" s="171"/>
      <c r="T3243" s="172"/>
      <c r="AT3243" s="168" t="s">
        <v>184</v>
      </c>
      <c r="AU3243" s="168" t="s">
        <v>95</v>
      </c>
      <c r="AV3243" s="167" t="s">
        <v>95</v>
      </c>
      <c r="AW3243" s="167" t="s">
        <v>41</v>
      </c>
      <c r="AX3243" s="167" t="s">
        <v>85</v>
      </c>
      <c r="AY3243" s="168" t="s">
        <v>173</v>
      </c>
    </row>
    <row r="3244" spans="2:51" s="160" customFormat="1">
      <c r="B3244" s="159"/>
      <c r="D3244" s="161" t="s">
        <v>184</v>
      </c>
      <c r="E3244" s="162" t="s">
        <v>1</v>
      </c>
      <c r="F3244" s="163" t="s">
        <v>778</v>
      </c>
      <c r="H3244" s="162" t="s">
        <v>1</v>
      </c>
      <c r="L3244" s="159"/>
      <c r="M3244" s="164"/>
      <c r="T3244" s="165"/>
      <c r="AT3244" s="162" t="s">
        <v>184</v>
      </c>
      <c r="AU3244" s="162" t="s">
        <v>95</v>
      </c>
      <c r="AV3244" s="160" t="s">
        <v>93</v>
      </c>
      <c r="AW3244" s="160" t="s">
        <v>41</v>
      </c>
      <c r="AX3244" s="160" t="s">
        <v>85</v>
      </c>
      <c r="AY3244" s="162" t="s">
        <v>173</v>
      </c>
    </row>
    <row r="3245" spans="2:51" s="167" customFormat="1">
      <c r="B3245" s="166"/>
      <c r="D3245" s="161" t="s">
        <v>184</v>
      </c>
      <c r="E3245" s="168" t="s">
        <v>1</v>
      </c>
      <c r="F3245" s="169" t="s">
        <v>1064</v>
      </c>
      <c r="H3245" s="170">
        <v>13.175000000000001</v>
      </c>
      <c r="L3245" s="166"/>
      <c r="M3245" s="171"/>
      <c r="T3245" s="172"/>
      <c r="AT3245" s="168" t="s">
        <v>184</v>
      </c>
      <c r="AU3245" s="168" t="s">
        <v>95</v>
      </c>
      <c r="AV3245" s="167" t="s">
        <v>95</v>
      </c>
      <c r="AW3245" s="167" t="s">
        <v>41</v>
      </c>
      <c r="AX3245" s="167" t="s">
        <v>85</v>
      </c>
      <c r="AY3245" s="168" t="s">
        <v>173</v>
      </c>
    </row>
    <row r="3246" spans="2:51" s="167" customFormat="1">
      <c r="B3246" s="166"/>
      <c r="D3246" s="161" t="s">
        <v>184</v>
      </c>
      <c r="E3246" s="168" t="s">
        <v>1</v>
      </c>
      <c r="F3246" s="169" t="s">
        <v>1065</v>
      </c>
      <c r="H3246" s="170">
        <v>-1.8360000000000001</v>
      </c>
      <c r="L3246" s="166"/>
      <c r="M3246" s="171"/>
      <c r="T3246" s="172"/>
      <c r="AT3246" s="168" t="s">
        <v>184</v>
      </c>
      <c r="AU3246" s="168" t="s">
        <v>95</v>
      </c>
      <c r="AV3246" s="167" t="s">
        <v>95</v>
      </c>
      <c r="AW3246" s="167" t="s">
        <v>41</v>
      </c>
      <c r="AX3246" s="167" t="s">
        <v>85</v>
      </c>
      <c r="AY3246" s="168" t="s">
        <v>173</v>
      </c>
    </row>
    <row r="3247" spans="2:51" s="167" customFormat="1">
      <c r="B3247" s="166"/>
      <c r="D3247" s="161" t="s">
        <v>184</v>
      </c>
      <c r="E3247" s="168" t="s">
        <v>1</v>
      </c>
      <c r="F3247" s="169" t="s">
        <v>1066</v>
      </c>
      <c r="H3247" s="170">
        <v>-1.5840000000000001</v>
      </c>
      <c r="L3247" s="166"/>
      <c r="M3247" s="171"/>
      <c r="T3247" s="172"/>
      <c r="AT3247" s="168" t="s">
        <v>184</v>
      </c>
      <c r="AU3247" s="168" t="s">
        <v>95</v>
      </c>
      <c r="AV3247" s="167" t="s">
        <v>95</v>
      </c>
      <c r="AW3247" s="167" t="s">
        <v>41</v>
      </c>
      <c r="AX3247" s="167" t="s">
        <v>85</v>
      </c>
      <c r="AY3247" s="168" t="s">
        <v>173</v>
      </c>
    </row>
    <row r="3248" spans="2:51" s="160" customFormat="1">
      <c r="B3248" s="159"/>
      <c r="D3248" s="161" t="s">
        <v>184</v>
      </c>
      <c r="E3248" s="162" t="s">
        <v>1</v>
      </c>
      <c r="F3248" s="163" t="s">
        <v>785</v>
      </c>
      <c r="H3248" s="162" t="s">
        <v>1</v>
      </c>
      <c r="L3248" s="159"/>
      <c r="M3248" s="164"/>
      <c r="T3248" s="165"/>
      <c r="AT3248" s="162" t="s">
        <v>184</v>
      </c>
      <c r="AU3248" s="162" t="s">
        <v>95</v>
      </c>
      <c r="AV3248" s="160" t="s">
        <v>93</v>
      </c>
      <c r="AW3248" s="160" t="s">
        <v>41</v>
      </c>
      <c r="AX3248" s="160" t="s">
        <v>85</v>
      </c>
      <c r="AY3248" s="162" t="s">
        <v>173</v>
      </c>
    </row>
    <row r="3249" spans="2:51" s="167" customFormat="1">
      <c r="B3249" s="166"/>
      <c r="D3249" s="161" t="s">
        <v>184</v>
      </c>
      <c r="E3249" s="168" t="s">
        <v>1</v>
      </c>
      <c r="F3249" s="169" t="s">
        <v>1067</v>
      </c>
      <c r="H3249" s="170">
        <v>13.95</v>
      </c>
      <c r="L3249" s="166"/>
      <c r="M3249" s="171"/>
      <c r="T3249" s="172"/>
      <c r="AT3249" s="168" t="s">
        <v>184</v>
      </c>
      <c r="AU3249" s="168" t="s">
        <v>95</v>
      </c>
      <c r="AV3249" s="167" t="s">
        <v>95</v>
      </c>
      <c r="AW3249" s="167" t="s">
        <v>41</v>
      </c>
      <c r="AX3249" s="167" t="s">
        <v>85</v>
      </c>
      <c r="AY3249" s="168" t="s">
        <v>173</v>
      </c>
    </row>
    <row r="3250" spans="2:51" s="167" customFormat="1">
      <c r="B3250" s="166"/>
      <c r="D3250" s="161" t="s">
        <v>184</v>
      </c>
      <c r="E3250" s="168" t="s">
        <v>1</v>
      </c>
      <c r="F3250" s="169" t="s">
        <v>1068</v>
      </c>
      <c r="H3250" s="170">
        <v>-3.1680000000000001</v>
      </c>
      <c r="L3250" s="166"/>
      <c r="M3250" s="171"/>
      <c r="T3250" s="172"/>
      <c r="AT3250" s="168" t="s">
        <v>184</v>
      </c>
      <c r="AU3250" s="168" t="s">
        <v>95</v>
      </c>
      <c r="AV3250" s="167" t="s">
        <v>95</v>
      </c>
      <c r="AW3250" s="167" t="s">
        <v>41</v>
      </c>
      <c r="AX3250" s="167" t="s">
        <v>85</v>
      </c>
      <c r="AY3250" s="168" t="s">
        <v>173</v>
      </c>
    </row>
    <row r="3251" spans="2:51" s="167" customFormat="1">
      <c r="B3251" s="166"/>
      <c r="D3251" s="161" t="s">
        <v>184</v>
      </c>
      <c r="E3251" s="168" t="s">
        <v>1</v>
      </c>
      <c r="F3251" s="169" t="s">
        <v>1069</v>
      </c>
      <c r="H3251" s="170">
        <v>-1.9890000000000001</v>
      </c>
      <c r="L3251" s="166"/>
      <c r="M3251" s="171"/>
      <c r="T3251" s="172"/>
      <c r="AT3251" s="168" t="s">
        <v>184</v>
      </c>
      <c r="AU3251" s="168" t="s">
        <v>95</v>
      </c>
      <c r="AV3251" s="167" t="s">
        <v>95</v>
      </c>
      <c r="AW3251" s="167" t="s">
        <v>41</v>
      </c>
      <c r="AX3251" s="167" t="s">
        <v>85</v>
      </c>
      <c r="AY3251" s="168" t="s">
        <v>173</v>
      </c>
    </row>
    <row r="3252" spans="2:51" s="167" customFormat="1">
      <c r="B3252" s="166"/>
      <c r="D3252" s="161" t="s">
        <v>184</v>
      </c>
      <c r="E3252" s="168" t="s">
        <v>1</v>
      </c>
      <c r="F3252" s="169" t="s">
        <v>1070</v>
      </c>
      <c r="H3252" s="170">
        <v>-1.2</v>
      </c>
      <c r="L3252" s="166"/>
      <c r="M3252" s="171"/>
      <c r="T3252" s="172"/>
      <c r="AT3252" s="168" t="s">
        <v>184</v>
      </c>
      <c r="AU3252" s="168" t="s">
        <v>95</v>
      </c>
      <c r="AV3252" s="167" t="s">
        <v>95</v>
      </c>
      <c r="AW3252" s="167" t="s">
        <v>41</v>
      </c>
      <c r="AX3252" s="167" t="s">
        <v>85</v>
      </c>
      <c r="AY3252" s="168" t="s">
        <v>173</v>
      </c>
    </row>
    <row r="3253" spans="2:51" s="160" customFormat="1">
      <c r="B3253" s="159"/>
      <c r="D3253" s="161" t="s">
        <v>184</v>
      </c>
      <c r="E3253" s="162" t="s">
        <v>1</v>
      </c>
      <c r="F3253" s="163" t="s">
        <v>790</v>
      </c>
      <c r="H3253" s="162" t="s">
        <v>1</v>
      </c>
      <c r="L3253" s="159"/>
      <c r="M3253" s="164"/>
      <c r="T3253" s="165"/>
      <c r="AT3253" s="162" t="s">
        <v>184</v>
      </c>
      <c r="AU3253" s="162" t="s">
        <v>95</v>
      </c>
      <c r="AV3253" s="160" t="s">
        <v>93</v>
      </c>
      <c r="AW3253" s="160" t="s">
        <v>41</v>
      </c>
      <c r="AX3253" s="160" t="s">
        <v>85</v>
      </c>
      <c r="AY3253" s="162" t="s">
        <v>173</v>
      </c>
    </row>
    <row r="3254" spans="2:51" s="167" customFormat="1">
      <c r="B3254" s="166"/>
      <c r="D3254" s="161" t="s">
        <v>184</v>
      </c>
      <c r="E3254" s="168" t="s">
        <v>1</v>
      </c>
      <c r="F3254" s="169" t="s">
        <v>1071</v>
      </c>
      <c r="H3254" s="170">
        <v>21.468</v>
      </c>
      <c r="L3254" s="166"/>
      <c r="M3254" s="171"/>
      <c r="T3254" s="172"/>
      <c r="AT3254" s="168" t="s">
        <v>184</v>
      </c>
      <c r="AU3254" s="168" t="s">
        <v>95</v>
      </c>
      <c r="AV3254" s="167" t="s">
        <v>95</v>
      </c>
      <c r="AW3254" s="167" t="s">
        <v>41</v>
      </c>
      <c r="AX3254" s="167" t="s">
        <v>85</v>
      </c>
      <c r="AY3254" s="168" t="s">
        <v>173</v>
      </c>
    </row>
    <row r="3255" spans="2:51" s="167" customFormat="1">
      <c r="B3255" s="166"/>
      <c r="D3255" s="161" t="s">
        <v>184</v>
      </c>
      <c r="E3255" s="168" t="s">
        <v>1</v>
      </c>
      <c r="F3255" s="169" t="s">
        <v>1072</v>
      </c>
      <c r="H3255" s="170">
        <v>-13.85</v>
      </c>
      <c r="L3255" s="166"/>
      <c r="M3255" s="171"/>
      <c r="T3255" s="172"/>
      <c r="AT3255" s="168" t="s">
        <v>184</v>
      </c>
      <c r="AU3255" s="168" t="s">
        <v>95</v>
      </c>
      <c r="AV3255" s="167" t="s">
        <v>95</v>
      </c>
      <c r="AW3255" s="167" t="s">
        <v>41</v>
      </c>
      <c r="AX3255" s="167" t="s">
        <v>85</v>
      </c>
      <c r="AY3255" s="168" t="s">
        <v>173</v>
      </c>
    </row>
    <row r="3256" spans="2:51" s="160" customFormat="1">
      <c r="B3256" s="159"/>
      <c r="D3256" s="161" t="s">
        <v>184</v>
      </c>
      <c r="E3256" s="162" t="s">
        <v>1</v>
      </c>
      <c r="F3256" s="163" t="s">
        <v>791</v>
      </c>
      <c r="H3256" s="162" t="s">
        <v>1</v>
      </c>
      <c r="L3256" s="159"/>
      <c r="M3256" s="164"/>
      <c r="T3256" s="165"/>
      <c r="AT3256" s="162" t="s">
        <v>184</v>
      </c>
      <c r="AU3256" s="162" t="s">
        <v>95</v>
      </c>
      <c r="AV3256" s="160" t="s">
        <v>93</v>
      </c>
      <c r="AW3256" s="160" t="s">
        <v>41</v>
      </c>
      <c r="AX3256" s="160" t="s">
        <v>85</v>
      </c>
      <c r="AY3256" s="162" t="s">
        <v>173</v>
      </c>
    </row>
    <row r="3257" spans="2:51" s="167" customFormat="1">
      <c r="B3257" s="166"/>
      <c r="D3257" s="161" t="s">
        <v>184</v>
      </c>
      <c r="E3257" s="168" t="s">
        <v>1</v>
      </c>
      <c r="F3257" s="169" t="s">
        <v>1073</v>
      </c>
      <c r="H3257" s="170">
        <v>42.78</v>
      </c>
      <c r="L3257" s="166"/>
      <c r="M3257" s="171"/>
      <c r="T3257" s="172"/>
      <c r="AT3257" s="168" t="s">
        <v>184</v>
      </c>
      <c r="AU3257" s="168" t="s">
        <v>95</v>
      </c>
      <c r="AV3257" s="167" t="s">
        <v>95</v>
      </c>
      <c r="AW3257" s="167" t="s">
        <v>41</v>
      </c>
      <c r="AX3257" s="167" t="s">
        <v>85</v>
      </c>
      <c r="AY3257" s="168" t="s">
        <v>173</v>
      </c>
    </row>
    <row r="3258" spans="2:51" s="167" customFormat="1">
      <c r="B3258" s="166"/>
      <c r="D3258" s="161" t="s">
        <v>184</v>
      </c>
      <c r="E3258" s="168" t="s">
        <v>1</v>
      </c>
      <c r="F3258" s="169" t="s">
        <v>1065</v>
      </c>
      <c r="H3258" s="170">
        <v>-1.8360000000000001</v>
      </c>
      <c r="L3258" s="166"/>
      <c r="M3258" s="171"/>
      <c r="T3258" s="172"/>
      <c r="AT3258" s="168" t="s">
        <v>184</v>
      </c>
      <c r="AU3258" s="168" t="s">
        <v>95</v>
      </c>
      <c r="AV3258" s="167" t="s">
        <v>95</v>
      </c>
      <c r="AW3258" s="167" t="s">
        <v>41</v>
      </c>
      <c r="AX3258" s="167" t="s">
        <v>85</v>
      </c>
      <c r="AY3258" s="168" t="s">
        <v>173</v>
      </c>
    </row>
    <row r="3259" spans="2:51" s="167" customFormat="1">
      <c r="B3259" s="166"/>
      <c r="D3259" s="161" t="s">
        <v>184</v>
      </c>
      <c r="E3259" s="168" t="s">
        <v>1</v>
      </c>
      <c r="F3259" s="169" t="s">
        <v>541</v>
      </c>
      <c r="H3259" s="170">
        <v>-1.3859999999999999</v>
      </c>
      <c r="L3259" s="166"/>
      <c r="M3259" s="171"/>
      <c r="T3259" s="172"/>
      <c r="AT3259" s="168" t="s">
        <v>184</v>
      </c>
      <c r="AU3259" s="168" t="s">
        <v>95</v>
      </c>
      <c r="AV3259" s="167" t="s">
        <v>95</v>
      </c>
      <c r="AW3259" s="167" t="s">
        <v>41</v>
      </c>
      <c r="AX3259" s="167" t="s">
        <v>85</v>
      </c>
      <c r="AY3259" s="168" t="s">
        <v>173</v>
      </c>
    </row>
    <row r="3260" spans="2:51" s="167" customFormat="1">
      <c r="B3260" s="166"/>
      <c r="D3260" s="161" t="s">
        <v>184</v>
      </c>
      <c r="E3260" s="168" t="s">
        <v>1</v>
      </c>
      <c r="F3260" s="169" t="s">
        <v>1066</v>
      </c>
      <c r="H3260" s="170">
        <v>-1.5840000000000001</v>
      </c>
      <c r="L3260" s="166"/>
      <c r="M3260" s="171"/>
      <c r="T3260" s="172"/>
      <c r="AT3260" s="168" t="s">
        <v>184</v>
      </c>
      <c r="AU3260" s="168" t="s">
        <v>95</v>
      </c>
      <c r="AV3260" s="167" t="s">
        <v>95</v>
      </c>
      <c r="AW3260" s="167" t="s">
        <v>41</v>
      </c>
      <c r="AX3260" s="167" t="s">
        <v>85</v>
      </c>
      <c r="AY3260" s="168" t="s">
        <v>173</v>
      </c>
    </row>
    <row r="3261" spans="2:51" s="167" customFormat="1">
      <c r="B3261" s="166"/>
      <c r="D3261" s="161" t="s">
        <v>184</v>
      </c>
      <c r="E3261" s="168" t="s">
        <v>1</v>
      </c>
      <c r="F3261" s="169" t="s">
        <v>1069</v>
      </c>
      <c r="H3261" s="170">
        <v>-1.9890000000000001</v>
      </c>
      <c r="L3261" s="166"/>
      <c r="M3261" s="171"/>
      <c r="T3261" s="172"/>
      <c r="AT3261" s="168" t="s">
        <v>184</v>
      </c>
      <c r="AU3261" s="168" t="s">
        <v>95</v>
      </c>
      <c r="AV3261" s="167" t="s">
        <v>95</v>
      </c>
      <c r="AW3261" s="167" t="s">
        <v>41</v>
      </c>
      <c r="AX3261" s="167" t="s">
        <v>85</v>
      </c>
      <c r="AY3261" s="168" t="s">
        <v>173</v>
      </c>
    </row>
    <row r="3262" spans="2:51" s="160" customFormat="1">
      <c r="B3262" s="159"/>
      <c r="D3262" s="161" t="s">
        <v>184</v>
      </c>
      <c r="E3262" s="162" t="s">
        <v>1</v>
      </c>
      <c r="F3262" s="163" t="s">
        <v>793</v>
      </c>
      <c r="H3262" s="162" t="s">
        <v>1</v>
      </c>
      <c r="L3262" s="159"/>
      <c r="M3262" s="164"/>
      <c r="T3262" s="165"/>
      <c r="AT3262" s="162" t="s">
        <v>184</v>
      </c>
      <c r="AU3262" s="162" t="s">
        <v>95</v>
      </c>
      <c r="AV3262" s="160" t="s">
        <v>93</v>
      </c>
      <c r="AW3262" s="160" t="s">
        <v>41</v>
      </c>
      <c r="AX3262" s="160" t="s">
        <v>85</v>
      </c>
      <c r="AY3262" s="162" t="s">
        <v>173</v>
      </c>
    </row>
    <row r="3263" spans="2:51" s="167" customFormat="1">
      <c r="B3263" s="166"/>
      <c r="D3263" s="161" t="s">
        <v>184</v>
      </c>
      <c r="E3263" s="168" t="s">
        <v>1</v>
      </c>
      <c r="F3263" s="169" t="s">
        <v>1074</v>
      </c>
      <c r="H3263" s="170">
        <v>49.228000000000002</v>
      </c>
      <c r="L3263" s="166"/>
      <c r="M3263" s="171"/>
      <c r="T3263" s="172"/>
      <c r="AT3263" s="168" t="s">
        <v>184</v>
      </c>
      <c r="AU3263" s="168" t="s">
        <v>95</v>
      </c>
      <c r="AV3263" s="167" t="s">
        <v>95</v>
      </c>
      <c r="AW3263" s="167" t="s">
        <v>41</v>
      </c>
      <c r="AX3263" s="167" t="s">
        <v>85</v>
      </c>
      <c r="AY3263" s="168" t="s">
        <v>173</v>
      </c>
    </row>
    <row r="3264" spans="2:51" s="167" customFormat="1">
      <c r="B3264" s="166"/>
      <c r="D3264" s="161" t="s">
        <v>184</v>
      </c>
      <c r="E3264" s="168" t="s">
        <v>1</v>
      </c>
      <c r="F3264" s="169" t="s">
        <v>541</v>
      </c>
      <c r="H3264" s="170">
        <v>-1.3859999999999999</v>
      </c>
      <c r="L3264" s="166"/>
      <c r="M3264" s="171"/>
      <c r="T3264" s="172"/>
      <c r="AT3264" s="168" t="s">
        <v>184</v>
      </c>
      <c r="AU3264" s="168" t="s">
        <v>95</v>
      </c>
      <c r="AV3264" s="167" t="s">
        <v>95</v>
      </c>
      <c r="AW3264" s="167" t="s">
        <v>41</v>
      </c>
      <c r="AX3264" s="167" t="s">
        <v>85</v>
      </c>
      <c r="AY3264" s="168" t="s">
        <v>173</v>
      </c>
    </row>
    <row r="3265" spans="2:65" s="167" customFormat="1">
      <c r="B3265" s="166"/>
      <c r="D3265" s="161" t="s">
        <v>184</v>
      </c>
      <c r="E3265" s="168" t="s">
        <v>1</v>
      </c>
      <c r="F3265" s="169" t="s">
        <v>1069</v>
      </c>
      <c r="H3265" s="170">
        <v>-1.9890000000000001</v>
      </c>
      <c r="L3265" s="166"/>
      <c r="M3265" s="171"/>
      <c r="T3265" s="172"/>
      <c r="AT3265" s="168" t="s">
        <v>184</v>
      </c>
      <c r="AU3265" s="168" t="s">
        <v>95</v>
      </c>
      <c r="AV3265" s="167" t="s">
        <v>95</v>
      </c>
      <c r="AW3265" s="167" t="s">
        <v>41</v>
      </c>
      <c r="AX3265" s="167" t="s">
        <v>85</v>
      </c>
      <c r="AY3265" s="168" t="s">
        <v>173</v>
      </c>
    </row>
    <row r="3266" spans="2:65" s="167" customFormat="1">
      <c r="B3266" s="166"/>
      <c r="D3266" s="161" t="s">
        <v>184</v>
      </c>
      <c r="E3266" s="168" t="s">
        <v>1</v>
      </c>
      <c r="F3266" s="169" t="s">
        <v>1075</v>
      </c>
      <c r="H3266" s="170">
        <v>-1.9570000000000001</v>
      </c>
      <c r="L3266" s="166"/>
      <c r="M3266" s="171"/>
      <c r="T3266" s="172"/>
      <c r="AT3266" s="168" t="s">
        <v>184</v>
      </c>
      <c r="AU3266" s="168" t="s">
        <v>95</v>
      </c>
      <c r="AV3266" s="167" t="s">
        <v>95</v>
      </c>
      <c r="AW3266" s="167" t="s">
        <v>41</v>
      </c>
      <c r="AX3266" s="167" t="s">
        <v>85</v>
      </c>
      <c r="AY3266" s="168" t="s">
        <v>173</v>
      </c>
    </row>
    <row r="3267" spans="2:65" s="160" customFormat="1">
      <c r="B3267" s="159"/>
      <c r="D3267" s="161" t="s">
        <v>184</v>
      </c>
      <c r="E3267" s="162" t="s">
        <v>1</v>
      </c>
      <c r="F3267" s="163" t="s">
        <v>794</v>
      </c>
      <c r="H3267" s="162" t="s">
        <v>1</v>
      </c>
      <c r="L3267" s="159"/>
      <c r="M3267" s="164"/>
      <c r="T3267" s="165"/>
      <c r="AT3267" s="162" t="s">
        <v>184</v>
      </c>
      <c r="AU3267" s="162" t="s">
        <v>95</v>
      </c>
      <c r="AV3267" s="160" t="s">
        <v>93</v>
      </c>
      <c r="AW3267" s="160" t="s">
        <v>41</v>
      </c>
      <c r="AX3267" s="160" t="s">
        <v>85</v>
      </c>
      <c r="AY3267" s="162" t="s">
        <v>173</v>
      </c>
    </row>
    <row r="3268" spans="2:65" s="167" customFormat="1">
      <c r="B3268" s="166"/>
      <c r="D3268" s="161" t="s">
        <v>184</v>
      </c>
      <c r="E3268" s="168" t="s">
        <v>1</v>
      </c>
      <c r="F3268" s="169" t="s">
        <v>1076</v>
      </c>
      <c r="H3268" s="170">
        <v>37.354999999999997</v>
      </c>
      <c r="L3268" s="166"/>
      <c r="M3268" s="171"/>
      <c r="T3268" s="172"/>
      <c r="AT3268" s="168" t="s">
        <v>184</v>
      </c>
      <c r="AU3268" s="168" t="s">
        <v>95</v>
      </c>
      <c r="AV3268" s="167" t="s">
        <v>95</v>
      </c>
      <c r="AW3268" s="167" t="s">
        <v>41</v>
      </c>
      <c r="AX3268" s="167" t="s">
        <v>85</v>
      </c>
      <c r="AY3268" s="168" t="s">
        <v>173</v>
      </c>
    </row>
    <row r="3269" spans="2:65" s="167" customFormat="1">
      <c r="B3269" s="166"/>
      <c r="D3269" s="161" t="s">
        <v>184</v>
      </c>
      <c r="E3269" s="168" t="s">
        <v>1</v>
      </c>
      <c r="F3269" s="169" t="s">
        <v>1069</v>
      </c>
      <c r="H3269" s="170">
        <v>-1.9890000000000001</v>
      </c>
      <c r="L3269" s="166"/>
      <c r="M3269" s="171"/>
      <c r="T3269" s="172"/>
      <c r="AT3269" s="168" t="s">
        <v>184</v>
      </c>
      <c r="AU3269" s="168" t="s">
        <v>95</v>
      </c>
      <c r="AV3269" s="167" t="s">
        <v>95</v>
      </c>
      <c r="AW3269" s="167" t="s">
        <v>41</v>
      </c>
      <c r="AX3269" s="167" t="s">
        <v>85</v>
      </c>
      <c r="AY3269" s="168" t="s">
        <v>173</v>
      </c>
    </row>
    <row r="3270" spans="2:65" s="167" customFormat="1">
      <c r="B3270" s="166"/>
      <c r="D3270" s="161" t="s">
        <v>184</v>
      </c>
      <c r="E3270" s="168" t="s">
        <v>1</v>
      </c>
      <c r="F3270" s="169" t="s">
        <v>1075</v>
      </c>
      <c r="H3270" s="170">
        <v>-1.9570000000000001</v>
      </c>
      <c r="L3270" s="166"/>
      <c r="M3270" s="171"/>
      <c r="T3270" s="172"/>
      <c r="AT3270" s="168" t="s">
        <v>184</v>
      </c>
      <c r="AU3270" s="168" t="s">
        <v>95</v>
      </c>
      <c r="AV3270" s="167" t="s">
        <v>95</v>
      </c>
      <c r="AW3270" s="167" t="s">
        <v>41</v>
      </c>
      <c r="AX3270" s="167" t="s">
        <v>85</v>
      </c>
      <c r="AY3270" s="168" t="s">
        <v>173</v>
      </c>
    </row>
    <row r="3271" spans="2:65" s="160" customFormat="1">
      <c r="B3271" s="159"/>
      <c r="D3271" s="161" t="s">
        <v>184</v>
      </c>
      <c r="E3271" s="162" t="s">
        <v>1</v>
      </c>
      <c r="F3271" s="163" t="s">
        <v>795</v>
      </c>
      <c r="H3271" s="162" t="s">
        <v>1</v>
      </c>
      <c r="L3271" s="159"/>
      <c r="M3271" s="164"/>
      <c r="T3271" s="165"/>
      <c r="AT3271" s="162" t="s">
        <v>184</v>
      </c>
      <c r="AU3271" s="162" t="s">
        <v>95</v>
      </c>
      <c r="AV3271" s="160" t="s">
        <v>93</v>
      </c>
      <c r="AW3271" s="160" t="s">
        <v>41</v>
      </c>
      <c r="AX3271" s="160" t="s">
        <v>85</v>
      </c>
      <c r="AY3271" s="162" t="s">
        <v>173</v>
      </c>
    </row>
    <row r="3272" spans="2:65" s="167" customFormat="1">
      <c r="B3272" s="166"/>
      <c r="D3272" s="161" t="s">
        <v>184</v>
      </c>
      <c r="E3272" s="168" t="s">
        <v>1</v>
      </c>
      <c r="F3272" s="169" t="s">
        <v>1077</v>
      </c>
      <c r="H3272" s="170">
        <v>10.85</v>
      </c>
      <c r="L3272" s="166"/>
      <c r="M3272" s="171"/>
      <c r="T3272" s="172"/>
      <c r="AT3272" s="168" t="s">
        <v>184</v>
      </c>
      <c r="AU3272" s="168" t="s">
        <v>95</v>
      </c>
      <c r="AV3272" s="167" t="s">
        <v>95</v>
      </c>
      <c r="AW3272" s="167" t="s">
        <v>41</v>
      </c>
      <c r="AX3272" s="167" t="s">
        <v>85</v>
      </c>
      <c r="AY3272" s="168" t="s">
        <v>173</v>
      </c>
    </row>
    <row r="3273" spans="2:65" s="167" customFormat="1">
      <c r="B3273" s="166"/>
      <c r="D3273" s="161" t="s">
        <v>184</v>
      </c>
      <c r="E3273" s="168" t="s">
        <v>1</v>
      </c>
      <c r="F3273" s="169" t="s">
        <v>1077</v>
      </c>
      <c r="H3273" s="170">
        <v>10.85</v>
      </c>
      <c r="L3273" s="166"/>
      <c r="M3273" s="171"/>
      <c r="T3273" s="172"/>
      <c r="AT3273" s="168" t="s">
        <v>184</v>
      </c>
      <c r="AU3273" s="168" t="s">
        <v>95</v>
      </c>
      <c r="AV3273" s="167" t="s">
        <v>95</v>
      </c>
      <c r="AW3273" s="167" t="s">
        <v>41</v>
      </c>
      <c r="AX3273" s="167" t="s">
        <v>85</v>
      </c>
      <c r="AY3273" s="168" t="s">
        <v>173</v>
      </c>
    </row>
    <row r="3274" spans="2:65" s="167" customFormat="1">
      <c r="B3274" s="166"/>
      <c r="D3274" s="161" t="s">
        <v>184</v>
      </c>
      <c r="E3274" s="168" t="s">
        <v>1</v>
      </c>
      <c r="F3274" s="169" t="s">
        <v>1069</v>
      </c>
      <c r="H3274" s="170">
        <v>-1.9890000000000001</v>
      </c>
      <c r="L3274" s="166"/>
      <c r="M3274" s="171"/>
      <c r="T3274" s="172"/>
      <c r="AT3274" s="168" t="s">
        <v>184</v>
      </c>
      <c r="AU3274" s="168" t="s">
        <v>95</v>
      </c>
      <c r="AV3274" s="167" t="s">
        <v>95</v>
      </c>
      <c r="AW3274" s="167" t="s">
        <v>41</v>
      </c>
      <c r="AX3274" s="167" t="s">
        <v>85</v>
      </c>
      <c r="AY3274" s="168" t="s">
        <v>173</v>
      </c>
    </row>
    <row r="3275" spans="2:65" s="167" customFormat="1">
      <c r="B3275" s="166"/>
      <c r="D3275" s="161" t="s">
        <v>184</v>
      </c>
      <c r="E3275" s="168" t="s">
        <v>1</v>
      </c>
      <c r="F3275" s="169" t="s">
        <v>1078</v>
      </c>
      <c r="H3275" s="170">
        <v>-1.8680000000000001</v>
      </c>
      <c r="L3275" s="166"/>
      <c r="M3275" s="171"/>
      <c r="T3275" s="172"/>
      <c r="AT3275" s="168" t="s">
        <v>184</v>
      </c>
      <c r="AU3275" s="168" t="s">
        <v>95</v>
      </c>
      <c r="AV3275" s="167" t="s">
        <v>95</v>
      </c>
      <c r="AW3275" s="167" t="s">
        <v>41</v>
      </c>
      <c r="AX3275" s="167" t="s">
        <v>85</v>
      </c>
      <c r="AY3275" s="168" t="s">
        <v>173</v>
      </c>
    </row>
    <row r="3276" spans="2:65" s="160" customFormat="1">
      <c r="B3276" s="159"/>
      <c r="D3276" s="161" t="s">
        <v>184</v>
      </c>
      <c r="E3276" s="162" t="s">
        <v>1</v>
      </c>
      <c r="F3276" s="163" t="s">
        <v>796</v>
      </c>
      <c r="H3276" s="162" t="s">
        <v>1</v>
      </c>
      <c r="L3276" s="159"/>
      <c r="M3276" s="164"/>
      <c r="T3276" s="165"/>
      <c r="AT3276" s="162" t="s">
        <v>184</v>
      </c>
      <c r="AU3276" s="162" t="s">
        <v>95</v>
      </c>
      <c r="AV3276" s="160" t="s">
        <v>93</v>
      </c>
      <c r="AW3276" s="160" t="s">
        <v>41</v>
      </c>
      <c r="AX3276" s="160" t="s">
        <v>85</v>
      </c>
      <c r="AY3276" s="162" t="s">
        <v>173</v>
      </c>
    </row>
    <row r="3277" spans="2:65" s="167" customFormat="1">
      <c r="B3277" s="166"/>
      <c r="D3277" s="161" t="s">
        <v>184</v>
      </c>
      <c r="E3277" s="168" t="s">
        <v>1</v>
      </c>
      <c r="F3277" s="169" t="s">
        <v>1079</v>
      </c>
      <c r="H3277" s="170">
        <v>37.881999999999998</v>
      </c>
      <c r="L3277" s="166"/>
      <c r="M3277" s="171"/>
      <c r="T3277" s="172"/>
      <c r="AT3277" s="168" t="s">
        <v>184</v>
      </c>
      <c r="AU3277" s="168" t="s">
        <v>95</v>
      </c>
      <c r="AV3277" s="167" t="s">
        <v>95</v>
      </c>
      <c r="AW3277" s="167" t="s">
        <v>41</v>
      </c>
      <c r="AX3277" s="167" t="s">
        <v>85</v>
      </c>
      <c r="AY3277" s="168" t="s">
        <v>173</v>
      </c>
    </row>
    <row r="3278" spans="2:65" s="167" customFormat="1">
      <c r="B3278" s="166"/>
      <c r="D3278" s="161" t="s">
        <v>184</v>
      </c>
      <c r="E3278" s="168" t="s">
        <v>1</v>
      </c>
      <c r="F3278" s="169" t="s">
        <v>1069</v>
      </c>
      <c r="H3278" s="170">
        <v>-1.9890000000000001</v>
      </c>
      <c r="L3278" s="166"/>
      <c r="M3278" s="171"/>
      <c r="T3278" s="172"/>
      <c r="AT3278" s="168" t="s">
        <v>184</v>
      </c>
      <c r="AU3278" s="168" t="s">
        <v>95</v>
      </c>
      <c r="AV3278" s="167" t="s">
        <v>95</v>
      </c>
      <c r="AW3278" s="167" t="s">
        <v>41</v>
      </c>
      <c r="AX3278" s="167" t="s">
        <v>85</v>
      </c>
      <c r="AY3278" s="168" t="s">
        <v>173</v>
      </c>
    </row>
    <row r="3279" spans="2:65" s="174" customFormat="1">
      <c r="B3279" s="173"/>
      <c r="D3279" s="161" t="s">
        <v>184</v>
      </c>
      <c r="E3279" s="175" t="s">
        <v>1</v>
      </c>
      <c r="F3279" s="176" t="s">
        <v>232</v>
      </c>
      <c r="H3279" s="177">
        <v>616.577</v>
      </c>
      <c r="L3279" s="173"/>
      <c r="M3279" s="178"/>
      <c r="T3279" s="179"/>
      <c r="AT3279" s="175" t="s">
        <v>184</v>
      </c>
      <c r="AU3279" s="175" t="s">
        <v>95</v>
      </c>
      <c r="AV3279" s="174" t="s">
        <v>180</v>
      </c>
      <c r="AW3279" s="174" t="s">
        <v>41</v>
      </c>
      <c r="AX3279" s="174" t="s">
        <v>93</v>
      </c>
      <c r="AY3279" s="175" t="s">
        <v>173</v>
      </c>
    </row>
    <row r="3280" spans="2:65" s="35" customFormat="1" ht="37.9" customHeight="1">
      <c r="B3280" s="34"/>
      <c r="C3280" s="144" t="s">
        <v>1943</v>
      </c>
      <c r="D3280" s="144" t="s">
        <v>175</v>
      </c>
      <c r="E3280" s="145" t="s">
        <v>1944</v>
      </c>
      <c r="F3280" s="146" t="s">
        <v>1945</v>
      </c>
      <c r="G3280" s="147" t="s">
        <v>270</v>
      </c>
      <c r="H3280" s="148">
        <v>75.14</v>
      </c>
      <c r="I3280" s="3"/>
      <c r="J3280" s="149">
        <f>ROUND(I3280*H3280,2)</f>
        <v>0</v>
      </c>
      <c r="K3280" s="146" t="s">
        <v>179</v>
      </c>
      <c r="L3280" s="34"/>
      <c r="M3280" s="150" t="s">
        <v>1</v>
      </c>
      <c r="N3280" s="151" t="s">
        <v>50</v>
      </c>
      <c r="P3280" s="152">
        <f>O3280*H3280</f>
        <v>0</v>
      </c>
      <c r="Q3280" s="152">
        <v>0</v>
      </c>
      <c r="R3280" s="152">
        <f>Q3280*H3280</f>
        <v>0</v>
      </c>
      <c r="S3280" s="152">
        <v>4.5999999999999999E-2</v>
      </c>
      <c r="T3280" s="153">
        <f>S3280*H3280</f>
        <v>3.4564400000000002</v>
      </c>
      <c r="AR3280" s="154" t="s">
        <v>180</v>
      </c>
      <c r="AT3280" s="154" t="s">
        <v>175</v>
      </c>
      <c r="AU3280" s="154" t="s">
        <v>95</v>
      </c>
      <c r="AY3280" s="20" t="s">
        <v>173</v>
      </c>
      <c r="BE3280" s="155">
        <f>IF(N3280="základní",J3280,0)</f>
        <v>0</v>
      </c>
      <c r="BF3280" s="155">
        <f>IF(N3280="snížená",J3280,0)</f>
        <v>0</v>
      </c>
      <c r="BG3280" s="155">
        <f>IF(N3280="zákl. přenesená",J3280,0)</f>
        <v>0</v>
      </c>
      <c r="BH3280" s="155">
        <f>IF(N3280="sníž. přenesená",J3280,0)</f>
        <v>0</v>
      </c>
      <c r="BI3280" s="155">
        <f>IF(N3280="nulová",J3280,0)</f>
        <v>0</v>
      </c>
      <c r="BJ3280" s="20" t="s">
        <v>93</v>
      </c>
      <c r="BK3280" s="155">
        <f>ROUND(I3280*H3280,2)</f>
        <v>0</v>
      </c>
      <c r="BL3280" s="20" t="s">
        <v>180</v>
      </c>
      <c r="BM3280" s="154" t="s">
        <v>1946</v>
      </c>
    </row>
    <row r="3281" spans="2:51" s="35" customFormat="1">
      <c r="B3281" s="34"/>
      <c r="D3281" s="156" t="s">
        <v>182</v>
      </c>
      <c r="F3281" s="157" t="s">
        <v>1947</v>
      </c>
      <c r="L3281" s="34"/>
      <c r="M3281" s="158"/>
      <c r="T3281" s="62"/>
      <c r="AT3281" s="20" t="s">
        <v>182</v>
      </c>
      <c r="AU3281" s="20" t="s">
        <v>95</v>
      </c>
    </row>
    <row r="3282" spans="2:51" s="160" customFormat="1">
      <c r="B3282" s="159"/>
      <c r="D3282" s="161" t="s">
        <v>184</v>
      </c>
      <c r="E3282" s="162" t="s">
        <v>1</v>
      </c>
      <c r="F3282" s="163" t="s">
        <v>1948</v>
      </c>
      <c r="H3282" s="162" t="s">
        <v>1</v>
      </c>
      <c r="L3282" s="159"/>
      <c r="M3282" s="164"/>
      <c r="T3282" s="165"/>
      <c r="AT3282" s="162" t="s">
        <v>184</v>
      </c>
      <c r="AU3282" s="162" t="s">
        <v>95</v>
      </c>
      <c r="AV3282" s="160" t="s">
        <v>93</v>
      </c>
      <c r="AW3282" s="160" t="s">
        <v>41</v>
      </c>
      <c r="AX3282" s="160" t="s">
        <v>85</v>
      </c>
      <c r="AY3282" s="162" t="s">
        <v>173</v>
      </c>
    </row>
    <row r="3283" spans="2:51" s="160" customFormat="1">
      <c r="B3283" s="159"/>
      <c r="D3283" s="161" t="s">
        <v>184</v>
      </c>
      <c r="E3283" s="162" t="s">
        <v>1</v>
      </c>
      <c r="F3283" s="163" t="s">
        <v>740</v>
      </c>
      <c r="H3283" s="162" t="s">
        <v>1</v>
      </c>
      <c r="L3283" s="159"/>
      <c r="M3283" s="164"/>
      <c r="T3283" s="165"/>
      <c r="AT3283" s="162" t="s">
        <v>184</v>
      </c>
      <c r="AU3283" s="162" t="s">
        <v>95</v>
      </c>
      <c r="AV3283" s="160" t="s">
        <v>93</v>
      </c>
      <c r="AW3283" s="160" t="s">
        <v>41</v>
      </c>
      <c r="AX3283" s="160" t="s">
        <v>85</v>
      </c>
      <c r="AY3283" s="162" t="s">
        <v>173</v>
      </c>
    </row>
    <row r="3284" spans="2:51" s="167" customFormat="1">
      <c r="B3284" s="166"/>
      <c r="D3284" s="161" t="s">
        <v>184</v>
      </c>
      <c r="E3284" s="168" t="s">
        <v>1</v>
      </c>
      <c r="F3284" s="169" t="s">
        <v>897</v>
      </c>
      <c r="H3284" s="170">
        <v>10.199999999999999</v>
      </c>
      <c r="L3284" s="166"/>
      <c r="M3284" s="171"/>
      <c r="T3284" s="172"/>
      <c r="AT3284" s="168" t="s">
        <v>184</v>
      </c>
      <c r="AU3284" s="168" t="s">
        <v>95</v>
      </c>
      <c r="AV3284" s="167" t="s">
        <v>95</v>
      </c>
      <c r="AW3284" s="167" t="s">
        <v>41</v>
      </c>
      <c r="AX3284" s="167" t="s">
        <v>85</v>
      </c>
      <c r="AY3284" s="168" t="s">
        <v>173</v>
      </c>
    </row>
    <row r="3285" spans="2:51" s="160" customFormat="1">
      <c r="B3285" s="159"/>
      <c r="D3285" s="161" t="s">
        <v>184</v>
      </c>
      <c r="E3285" s="162" t="s">
        <v>1</v>
      </c>
      <c r="F3285" s="163" t="s">
        <v>743</v>
      </c>
      <c r="H3285" s="162" t="s">
        <v>1</v>
      </c>
      <c r="L3285" s="159"/>
      <c r="M3285" s="164"/>
      <c r="T3285" s="165"/>
      <c r="AT3285" s="162" t="s">
        <v>184</v>
      </c>
      <c r="AU3285" s="162" t="s">
        <v>95</v>
      </c>
      <c r="AV3285" s="160" t="s">
        <v>93</v>
      </c>
      <c r="AW3285" s="160" t="s">
        <v>41</v>
      </c>
      <c r="AX3285" s="160" t="s">
        <v>85</v>
      </c>
      <c r="AY3285" s="162" t="s">
        <v>173</v>
      </c>
    </row>
    <row r="3286" spans="2:51" s="167" customFormat="1">
      <c r="B3286" s="166"/>
      <c r="D3286" s="161" t="s">
        <v>184</v>
      </c>
      <c r="E3286" s="168" t="s">
        <v>1</v>
      </c>
      <c r="F3286" s="169" t="s">
        <v>898</v>
      </c>
      <c r="H3286" s="170">
        <v>4.9000000000000004</v>
      </c>
      <c r="L3286" s="166"/>
      <c r="M3286" s="171"/>
      <c r="T3286" s="172"/>
      <c r="AT3286" s="168" t="s">
        <v>184</v>
      </c>
      <c r="AU3286" s="168" t="s">
        <v>95</v>
      </c>
      <c r="AV3286" s="167" t="s">
        <v>95</v>
      </c>
      <c r="AW3286" s="167" t="s">
        <v>41</v>
      </c>
      <c r="AX3286" s="167" t="s">
        <v>85</v>
      </c>
      <c r="AY3286" s="168" t="s">
        <v>173</v>
      </c>
    </row>
    <row r="3287" spans="2:51" s="160" customFormat="1">
      <c r="B3287" s="159"/>
      <c r="D3287" s="161" t="s">
        <v>184</v>
      </c>
      <c r="E3287" s="162" t="s">
        <v>1</v>
      </c>
      <c r="F3287" s="163" t="s">
        <v>748</v>
      </c>
      <c r="H3287" s="162" t="s">
        <v>1</v>
      </c>
      <c r="L3287" s="159"/>
      <c r="M3287" s="164"/>
      <c r="T3287" s="165"/>
      <c r="AT3287" s="162" t="s">
        <v>184</v>
      </c>
      <c r="AU3287" s="162" t="s">
        <v>95</v>
      </c>
      <c r="AV3287" s="160" t="s">
        <v>93</v>
      </c>
      <c r="AW3287" s="160" t="s">
        <v>41</v>
      </c>
      <c r="AX3287" s="160" t="s">
        <v>85</v>
      </c>
      <c r="AY3287" s="162" t="s">
        <v>173</v>
      </c>
    </row>
    <row r="3288" spans="2:51" s="167" customFormat="1">
      <c r="B3288" s="166"/>
      <c r="D3288" s="161" t="s">
        <v>184</v>
      </c>
      <c r="E3288" s="168" t="s">
        <v>1</v>
      </c>
      <c r="F3288" s="169" t="s">
        <v>899</v>
      </c>
      <c r="H3288" s="170">
        <v>4.5999999999999996</v>
      </c>
      <c r="L3288" s="166"/>
      <c r="M3288" s="171"/>
      <c r="T3288" s="172"/>
      <c r="AT3288" s="168" t="s">
        <v>184</v>
      </c>
      <c r="AU3288" s="168" t="s">
        <v>95</v>
      </c>
      <c r="AV3288" s="167" t="s">
        <v>95</v>
      </c>
      <c r="AW3288" s="167" t="s">
        <v>41</v>
      </c>
      <c r="AX3288" s="167" t="s">
        <v>85</v>
      </c>
      <c r="AY3288" s="168" t="s">
        <v>173</v>
      </c>
    </row>
    <row r="3289" spans="2:51" s="160" customFormat="1">
      <c r="B3289" s="159"/>
      <c r="D3289" s="161" t="s">
        <v>184</v>
      </c>
      <c r="E3289" s="162" t="s">
        <v>1</v>
      </c>
      <c r="F3289" s="163" t="s">
        <v>1949</v>
      </c>
      <c r="H3289" s="162" t="s">
        <v>1</v>
      </c>
      <c r="L3289" s="159"/>
      <c r="M3289" s="164"/>
      <c r="T3289" s="165"/>
      <c r="AT3289" s="162" t="s">
        <v>184</v>
      </c>
      <c r="AU3289" s="162" t="s">
        <v>95</v>
      </c>
      <c r="AV3289" s="160" t="s">
        <v>93</v>
      </c>
      <c r="AW3289" s="160" t="s">
        <v>41</v>
      </c>
      <c r="AX3289" s="160" t="s">
        <v>85</v>
      </c>
      <c r="AY3289" s="162" t="s">
        <v>173</v>
      </c>
    </row>
    <row r="3290" spans="2:51" s="167" customFormat="1">
      <c r="B3290" s="166"/>
      <c r="D3290" s="161" t="s">
        <v>184</v>
      </c>
      <c r="E3290" s="168" t="s">
        <v>1</v>
      </c>
      <c r="F3290" s="169" t="s">
        <v>1950</v>
      </c>
      <c r="H3290" s="170">
        <v>17.2</v>
      </c>
      <c r="L3290" s="166"/>
      <c r="M3290" s="171"/>
      <c r="T3290" s="172"/>
      <c r="AT3290" s="168" t="s">
        <v>184</v>
      </c>
      <c r="AU3290" s="168" t="s">
        <v>95</v>
      </c>
      <c r="AV3290" s="167" t="s">
        <v>95</v>
      </c>
      <c r="AW3290" s="167" t="s">
        <v>41</v>
      </c>
      <c r="AX3290" s="167" t="s">
        <v>85</v>
      </c>
      <c r="AY3290" s="168" t="s">
        <v>173</v>
      </c>
    </row>
    <row r="3291" spans="2:51" s="160" customFormat="1">
      <c r="B3291" s="159"/>
      <c r="D3291" s="161" t="s">
        <v>184</v>
      </c>
      <c r="E3291" s="162" t="s">
        <v>1</v>
      </c>
      <c r="F3291" s="163" t="s">
        <v>426</v>
      </c>
      <c r="H3291" s="162" t="s">
        <v>1</v>
      </c>
      <c r="L3291" s="159"/>
      <c r="M3291" s="164"/>
      <c r="T3291" s="165"/>
      <c r="AT3291" s="162" t="s">
        <v>184</v>
      </c>
      <c r="AU3291" s="162" t="s">
        <v>95</v>
      </c>
      <c r="AV3291" s="160" t="s">
        <v>93</v>
      </c>
      <c r="AW3291" s="160" t="s">
        <v>41</v>
      </c>
      <c r="AX3291" s="160" t="s">
        <v>85</v>
      </c>
      <c r="AY3291" s="162" t="s">
        <v>173</v>
      </c>
    </row>
    <row r="3292" spans="2:51" s="167" customFormat="1">
      <c r="B3292" s="166"/>
      <c r="D3292" s="161" t="s">
        <v>184</v>
      </c>
      <c r="E3292" s="168" t="s">
        <v>1</v>
      </c>
      <c r="F3292" s="169" t="s">
        <v>880</v>
      </c>
      <c r="H3292" s="170">
        <v>8.25</v>
      </c>
      <c r="L3292" s="166"/>
      <c r="M3292" s="171"/>
      <c r="T3292" s="172"/>
      <c r="AT3292" s="168" t="s">
        <v>184</v>
      </c>
      <c r="AU3292" s="168" t="s">
        <v>95</v>
      </c>
      <c r="AV3292" s="167" t="s">
        <v>95</v>
      </c>
      <c r="AW3292" s="167" t="s">
        <v>41</v>
      </c>
      <c r="AX3292" s="167" t="s">
        <v>85</v>
      </c>
      <c r="AY3292" s="168" t="s">
        <v>173</v>
      </c>
    </row>
    <row r="3293" spans="2:51" s="160" customFormat="1">
      <c r="B3293" s="159"/>
      <c r="D3293" s="161" t="s">
        <v>184</v>
      </c>
      <c r="E3293" s="162" t="s">
        <v>1</v>
      </c>
      <c r="F3293" s="163" t="s">
        <v>614</v>
      </c>
      <c r="H3293" s="162" t="s">
        <v>1</v>
      </c>
      <c r="L3293" s="159"/>
      <c r="M3293" s="164"/>
      <c r="T3293" s="165"/>
      <c r="AT3293" s="162" t="s">
        <v>184</v>
      </c>
      <c r="AU3293" s="162" t="s">
        <v>95</v>
      </c>
      <c r="AV3293" s="160" t="s">
        <v>93</v>
      </c>
      <c r="AW3293" s="160" t="s">
        <v>41</v>
      </c>
      <c r="AX3293" s="160" t="s">
        <v>85</v>
      </c>
      <c r="AY3293" s="162" t="s">
        <v>173</v>
      </c>
    </row>
    <row r="3294" spans="2:51" s="167" customFormat="1">
      <c r="B3294" s="166"/>
      <c r="D3294" s="161" t="s">
        <v>184</v>
      </c>
      <c r="E3294" s="168" t="s">
        <v>1</v>
      </c>
      <c r="F3294" s="169" t="s">
        <v>1951</v>
      </c>
      <c r="H3294" s="170">
        <v>3.75</v>
      </c>
      <c r="L3294" s="166"/>
      <c r="M3294" s="171"/>
      <c r="T3294" s="172"/>
      <c r="AT3294" s="168" t="s">
        <v>184</v>
      </c>
      <c r="AU3294" s="168" t="s">
        <v>95</v>
      </c>
      <c r="AV3294" s="167" t="s">
        <v>95</v>
      </c>
      <c r="AW3294" s="167" t="s">
        <v>41</v>
      </c>
      <c r="AX3294" s="167" t="s">
        <v>85</v>
      </c>
      <c r="AY3294" s="168" t="s">
        <v>173</v>
      </c>
    </row>
    <row r="3295" spans="2:51" s="167" customFormat="1">
      <c r="B3295" s="166"/>
      <c r="D3295" s="161" t="s">
        <v>184</v>
      </c>
      <c r="E3295" s="168" t="s">
        <v>1</v>
      </c>
      <c r="F3295" s="169" t="s">
        <v>902</v>
      </c>
      <c r="H3295" s="170">
        <v>1.2</v>
      </c>
      <c r="L3295" s="166"/>
      <c r="M3295" s="171"/>
      <c r="T3295" s="172"/>
      <c r="AT3295" s="168" t="s">
        <v>184</v>
      </c>
      <c r="AU3295" s="168" t="s">
        <v>95</v>
      </c>
      <c r="AV3295" s="167" t="s">
        <v>95</v>
      </c>
      <c r="AW3295" s="167" t="s">
        <v>41</v>
      </c>
      <c r="AX3295" s="167" t="s">
        <v>85</v>
      </c>
      <c r="AY3295" s="168" t="s">
        <v>173</v>
      </c>
    </row>
    <row r="3296" spans="2:51" s="167" customFormat="1">
      <c r="B3296" s="166"/>
      <c r="D3296" s="161" t="s">
        <v>184</v>
      </c>
      <c r="E3296" s="168" t="s">
        <v>1</v>
      </c>
      <c r="F3296" s="169" t="s">
        <v>612</v>
      </c>
      <c r="H3296" s="170">
        <v>1.35</v>
      </c>
      <c r="L3296" s="166"/>
      <c r="M3296" s="171"/>
      <c r="T3296" s="172"/>
      <c r="AT3296" s="168" t="s">
        <v>184</v>
      </c>
      <c r="AU3296" s="168" t="s">
        <v>95</v>
      </c>
      <c r="AV3296" s="167" t="s">
        <v>95</v>
      </c>
      <c r="AW3296" s="167" t="s">
        <v>41</v>
      </c>
      <c r="AX3296" s="167" t="s">
        <v>85</v>
      </c>
      <c r="AY3296" s="168" t="s">
        <v>173</v>
      </c>
    </row>
    <row r="3297" spans="2:65" s="167" customFormat="1">
      <c r="B3297" s="166"/>
      <c r="D3297" s="161" t="s">
        <v>184</v>
      </c>
      <c r="E3297" s="168" t="s">
        <v>1</v>
      </c>
      <c r="F3297" s="169" t="s">
        <v>903</v>
      </c>
      <c r="H3297" s="170">
        <v>5.55</v>
      </c>
      <c r="L3297" s="166"/>
      <c r="M3297" s="171"/>
      <c r="T3297" s="172"/>
      <c r="AT3297" s="168" t="s">
        <v>184</v>
      </c>
      <c r="AU3297" s="168" t="s">
        <v>95</v>
      </c>
      <c r="AV3297" s="167" t="s">
        <v>95</v>
      </c>
      <c r="AW3297" s="167" t="s">
        <v>41</v>
      </c>
      <c r="AX3297" s="167" t="s">
        <v>85</v>
      </c>
      <c r="AY3297" s="168" t="s">
        <v>173</v>
      </c>
    </row>
    <row r="3298" spans="2:65" s="181" customFormat="1">
      <c r="B3298" s="180"/>
      <c r="D3298" s="161" t="s">
        <v>184</v>
      </c>
      <c r="E3298" s="182" t="s">
        <v>1</v>
      </c>
      <c r="F3298" s="183" t="s">
        <v>266</v>
      </c>
      <c r="H3298" s="184">
        <v>57</v>
      </c>
      <c r="L3298" s="180"/>
      <c r="M3298" s="185"/>
      <c r="T3298" s="186"/>
      <c r="AT3298" s="182" t="s">
        <v>184</v>
      </c>
      <c r="AU3298" s="182" t="s">
        <v>95</v>
      </c>
      <c r="AV3298" s="181" t="s">
        <v>243</v>
      </c>
      <c r="AW3298" s="181" t="s">
        <v>41</v>
      </c>
      <c r="AX3298" s="181" t="s">
        <v>85</v>
      </c>
      <c r="AY3298" s="182" t="s">
        <v>173</v>
      </c>
    </row>
    <row r="3299" spans="2:65" s="160" customFormat="1">
      <c r="B3299" s="159"/>
      <c r="D3299" s="161" t="s">
        <v>184</v>
      </c>
      <c r="E3299" s="162" t="s">
        <v>1</v>
      </c>
      <c r="F3299" s="163" t="s">
        <v>1952</v>
      </c>
      <c r="H3299" s="162" t="s">
        <v>1</v>
      </c>
      <c r="L3299" s="159"/>
      <c r="M3299" s="164"/>
      <c r="T3299" s="165"/>
      <c r="AT3299" s="162" t="s">
        <v>184</v>
      </c>
      <c r="AU3299" s="162" t="s">
        <v>95</v>
      </c>
      <c r="AV3299" s="160" t="s">
        <v>93</v>
      </c>
      <c r="AW3299" s="160" t="s">
        <v>41</v>
      </c>
      <c r="AX3299" s="160" t="s">
        <v>85</v>
      </c>
      <c r="AY3299" s="162" t="s">
        <v>173</v>
      </c>
    </row>
    <row r="3300" spans="2:65" s="160" customFormat="1">
      <c r="B3300" s="159"/>
      <c r="D3300" s="161" t="s">
        <v>184</v>
      </c>
      <c r="E3300" s="162" t="s">
        <v>1</v>
      </c>
      <c r="F3300" s="163" t="s">
        <v>532</v>
      </c>
      <c r="H3300" s="162" t="s">
        <v>1</v>
      </c>
      <c r="L3300" s="159"/>
      <c r="M3300" s="164"/>
      <c r="T3300" s="165"/>
      <c r="AT3300" s="162" t="s">
        <v>184</v>
      </c>
      <c r="AU3300" s="162" t="s">
        <v>95</v>
      </c>
      <c r="AV3300" s="160" t="s">
        <v>93</v>
      </c>
      <c r="AW3300" s="160" t="s">
        <v>41</v>
      </c>
      <c r="AX3300" s="160" t="s">
        <v>85</v>
      </c>
      <c r="AY3300" s="162" t="s">
        <v>173</v>
      </c>
    </row>
    <row r="3301" spans="2:65" s="167" customFormat="1">
      <c r="B3301" s="166"/>
      <c r="D3301" s="161" t="s">
        <v>184</v>
      </c>
      <c r="E3301" s="168" t="s">
        <v>1</v>
      </c>
      <c r="F3301" s="169" t="s">
        <v>1086</v>
      </c>
      <c r="H3301" s="170">
        <v>1.01</v>
      </c>
      <c r="L3301" s="166"/>
      <c r="M3301" s="171"/>
      <c r="T3301" s="172"/>
      <c r="AT3301" s="168" t="s">
        <v>184</v>
      </c>
      <c r="AU3301" s="168" t="s">
        <v>95</v>
      </c>
      <c r="AV3301" s="167" t="s">
        <v>95</v>
      </c>
      <c r="AW3301" s="167" t="s">
        <v>41</v>
      </c>
      <c r="AX3301" s="167" t="s">
        <v>85</v>
      </c>
      <c r="AY3301" s="168" t="s">
        <v>173</v>
      </c>
    </row>
    <row r="3302" spans="2:65" s="167" customFormat="1">
      <c r="B3302" s="166"/>
      <c r="D3302" s="161" t="s">
        <v>184</v>
      </c>
      <c r="E3302" s="168" t="s">
        <v>1</v>
      </c>
      <c r="F3302" s="169" t="s">
        <v>1087</v>
      </c>
      <c r="H3302" s="170">
        <v>2.16</v>
      </c>
      <c r="L3302" s="166"/>
      <c r="M3302" s="171"/>
      <c r="T3302" s="172"/>
      <c r="AT3302" s="168" t="s">
        <v>184</v>
      </c>
      <c r="AU3302" s="168" t="s">
        <v>95</v>
      </c>
      <c r="AV3302" s="167" t="s">
        <v>95</v>
      </c>
      <c r="AW3302" s="167" t="s">
        <v>41</v>
      </c>
      <c r="AX3302" s="167" t="s">
        <v>85</v>
      </c>
      <c r="AY3302" s="168" t="s">
        <v>173</v>
      </c>
    </row>
    <row r="3303" spans="2:65" s="167" customFormat="1">
      <c r="B3303" s="166"/>
      <c r="D3303" s="161" t="s">
        <v>184</v>
      </c>
      <c r="E3303" s="168" t="s">
        <v>1</v>
      </c>
      <c r="F3303" s="169" t="s">
        <v>1088</v>
      </c>
      <c r="H3303" s="170">
        <v>5.9</v>
      </c>
      <c r="L3303" s="166"/>
      <c r="M3303" s="171"/>
      <c r="T3303" s="172"/>
      <c r="AT3303" s="168" t="s">
        <v>184</v>
      </c>
      <c r="AU3303" s="168" t="s">
        <v>95</v>
      </c>
      <c r="AV3303" s="167" t="s">
        <v>95</v>
      </c>
      <c r="AW3303" s="167" t="s">
        <v>41</v>
      </c>
      <c r="AX3303" s="167" t="s">
        <v>85</v>
      </c>
      <c r="AY3303" s="168" t="s">
        <v>173</v>
      </c>
    </row>
    <row r="3304" spans="2:65" s="160" customFormat="1">
      <c r="B3304" s="159"/>
      <c r="D3304" s="161" t="s">
        <v>184</v>
      </c>
      <c r="E3304" s="162" t="s">
        <v>1</v>
      </c>
      <c r="F3304" s="163" t="s">
        <v>748</v>
      </c>
      <c r="H3304" s="162" t="s">
        <v>1</v>
      </c>
      <c r="L3304" s="159"/>
      <c r="M3304" s="164"/>
      <c r="T3304" s="165"/>
      <c r="AT3304" s="162" t="s">
        <v>184</v>
      </c>
      <c r="AU3304" s="162" t="s">
        <v>95</v>
      </c>
      <c r="AV3304" s="160" t="s">
        <v>93</v>
      </c>
      <c r="AW3304" s="160" t="s">
        <v>41</v>
      </c>
      <c r="AX3304" s="160" t="s">
        <v>85</v>
      </c>
      <c r="AY3304" s="162" t="s">
        <v>173</v>
      </c>
    </row>
    <row r="3305" spans="2:65" s="167" customFormat="1">
      <c r="B3305" s="166"/>
      <c r="D3305" s="161" t="s">
        <v>184</v>
      </c>
      <c r="E3305" s="168" t="s">
        <v>1</v>
      </c>
      <c r="F3305" s="169" t="s">
        <v>1089</v>
      </c>
      <c r="H3305" s="170">
        <v>5.72</v>
      </c>
      <c r="L3305" s="166"/>
      <c r="M3305" s="171"/>
      <c r="T3305" s="172"/>
      <c r="AT3305" s="168" t="s">
        <v>184</v>
      </c>
      <c r="AU3305" s="168" t="s">
        <v>95</v>
      </c>
      <c r="AV3305" s="167" t="s">
        <v>95</v>
      </c>
      <c r="AW3305" s="167" t="s">
        <v>41</v>
      </c>
      <c r="AX3305" s="167" t="s">
        <v>85</v>
      </c>
      <c r="AY3305" s="168" t="s">
        <v>173</v>
      </c>
    </row>
    <row r="3306" spans="2:65" s="167" customFormat="1">
      <c r="B3306" s="166"/>
      <c r="D3306" s="161" t="s">
        <v>184</v>
      </c>
      <c r="E3306" s="168" t="s">
        <v>1</v>
      </c>
      <c r="F3306" s="169" t="s">
        <v>1090</v>
      </c>
      <c r="H3306" s="170">
        <v>3.35</v>
      </c>
      <c r="L3306" s="166"/>
      <c r="M3306" s="171"/>
      <c r="T3306" s="172"/>
      <c r="AT3306" s="168" t="s">
        <v>184</v>
      </c>
      <c r="AU3306" s="168" t="s">
        <v>95</v>
      </c>
      <c r="AV3306" s="167" t="s">
        <v>95</v>
      </c>
      <c r="AW3306" s="167" t="s">
        <v>41</v>
      </c>
      <c r="AX3306" s="167" t="s">
        <v>85</v>
      </c>
      <c r="AY3306" s="168" t="s">
        <v>173</v>
      </c>
    </row>
    <row r="3307" spans="2:65" s="181" customFormat="1">
      <c r="B3307" s="180"/>
      <c r="D3307" s="161" t="s">
        <v>184</v>
      </c>
      <c r="E3307" s="182" t="s">
        <v>1</v>
      </c>
      <c r="F3307" s="183" t="s">
        <v>266</v>
      </c>
      <c r="H3307" s="184">
        <v>18.14</v>
      </c>
      <c r="L3307" s="180"/>
      <c r="M3307" s="185"/>
      <c r="T3307" s="186"/>
      <c r="AT3307" s="182" t="s">
        <v>184</v>
      </c>
      <c r="AU3307" s="182" t="s">
        <v>95</v>
      </c>
      <c r="AV3307" s="181" t="s">
        <v>243</v>
      </c>
      <c r="AW3307" s="181" t="s">
        <v>41</v>
      </c>
      <c r="AX3307" s="181" t="s">
        <v>85</v>
      </c>
      <c r="AY3307" s="182" t="s">
        <v>173</v>
      </c>
    </row>
    <row r="3308" spans="2:65" s="174" customFormat="1">
      <c r="B3308" s="173"/>
      <c r="D3308" s="161" t="s">
        <v>184</v>
      </c>
      <c r="E3308" s="175" t="s">
        <v>1</v>
      </c>
      <c r="F3308" s="176" t="s">
        <v>232</v>
      </c>
      <c r="H3308" s="177">
        <v>75.14</v>
      </c>
      <c r="L3308" s="173"/>
      <c r="M3308" s="178"/>
      <c r="T3308" s="179"/>
      <c r="AT3308" s="175" t="s">
        <v>184</v>
      </c>
      <c r="AU3308" s="175" t="s">
        <v>95</v>
      </c>
      <c r="AV3308" s="174" t="s">
        <v>180</v>
      </c>
      <c r="AW3308" s="174" t="s">
        <v>41</v>
      </c>
      <c r="AX3308" s="174" t="s">
        <v>93</v>
      </c>
      <c r="AY3308" s="175" t="s">
        <v>173</v>
      </c>
    </row>
    <row r="3309" spans="2:65" s="35" customFormat="1" ht="24.2" customHeight="1">
      <c r="B3309" s="34"/>
      <c r="C3309" s="144" t="s">
        <v>1953</v>
      </c>
      <c r="D3309" s="144" t="s">
        <v>175</v>
      </c>
      <c r="E3309" s="145" t="s">
        <v>1427</v>
      </c>
      <c r="F3309" s="146" t="s">
        <v>1428</v>
      </c>
      <c r="G3309" s="147" t="s">
        <v>270</v>
      </c>
      <c r="H3309" s="148">
        <v>75.14</v>
      </c>
      <c r="I3309" s="3"/>
      <c r="J3309" s="149">
        <f>ROUND(I3309*H3309,2)</f>
        <v>0</v>
      </c>
      <c r="K3309" s="146" t="s">
        <v>179</v>
      </c>
      <c r="L3309" s="34"/>
      <c r="M3309" s="150" t="s">
        <v>1</v>
      </c>
      <c r="N3309" s="151" t="s">
        <v>50</v>
      </c>
      <c r="P3309" s="152">
        <f>O3309*H3309</f>
        <v>0</v>
      </c>
      <c r="Q3309" s="152">
        <v>0</v>
      </c>
      <c r="R3309" s="152">
        <f>Q3309*H3309</f>
        <v>0</v>
      </c>
      <c r="S3309" s="152">
        <v>0</v>
      </c>
      <c r="T3309" s="153">
        <f>S3309*H3309</f>
        <v>0</v>
      </c>
      <c r="AR3309" s="154" t="s">
        <v>180</v>
      </c>
      <c r="AT3309" s="154" t="s">
        <v>175</v>
      </c>
      <c r="AU3309" s="154" t="s">
        <v>95</v>
      </c>
      <c r="AY3309" s="20" t="s">
        <v>173</v>
      </c>
      <c r="BE3309" s="155">
        <f>IF(N3309="základní",J3309,0)</f>
        <v>0</v>
      </c>
      <c r="BF3309" s="155">
        <f>IF(N3309="snížená",J3309,0)</f>
        <v>0</v>
      </c>
      <c r="BG3309" s="155">
        <f>IF(N3309="zákl. přenesená",J3309,0)</f>
        <v>0</v>
      </c>
      <c r="BH3309" s="155">
        <f>IF(N3309="sníž. přenesená",J3309,0)</f>
        <v>0</v>
      </c>
      <c r="BI3309" s="155">
        <f>IF(N3309="nulová",J3309,0)</f>
        <v>0</v>
      </c>
      <c r="BJ3309" s="20" t="s">
        <v>93</v>
      </c>
      <c r="BK3309" s="155">
        <f>ROUND(I3309*H3309,2)</f>
        <v>0</v>
      </c>
      <c r="BL3309" s="20" t="s">
        <v>180</v>
      </c>
      <c r="BM3309" s="154" t="s">
        <v>1954</v>
      </c>
    </row>
    <row r="3310" spans="2:65" s="35" customFormat="1">
      <c r="B3310" s="34"/>
      <c r="D3310" s="156" t="s">
        <v>182</v>
      </c>
      <c r="F3310" s="157" t="s">
        <v>1430</v>
      </c>
      <c r="L3310" s="34"/>
      <c r="M3310" s="158"/>
      <c r="T3310" s="62"/>
      <c r="AT3310" s="20" t="s">
        <v>182</v>
      </c>
      <c r="AU3310" s="20" t="s">
        <v>95</v>
      </c>
    </row>
    <row r="3311" spans="2:65" s="160" customFormat="1">
      <c r="B3311" s="159"/>
      <c r="D3311" s="161" t="s">
        <v>184</v>
      </c>
      <c r="E3311" s="162" t="s">
        <v>1</v>
      </c>
      <c r="F3311" s="163" t="s">
        <v>1948</v>
      </c>
      <c r="H3311" s="162" t="s">
        <v>1</v>
      </c>
      <c r="L3311" s="159"/>
      <c r="M3311" s="164"/>
      <c r="T3311" s="165"/>
      <c r="AT3311" s="162" t="s">
        <v>184</v>
      </c>
      <c r="AU3311" s="162" t="s">
        <v>95</v>
      </c>
      <c r="AV3311" s="160" t="s">
        <v>93</v>
      </c>
      <c r="AW3311" s="160" t="s">
        <v>41</v>
      </c>
      <c r="AX3311" s="160" t="s">
        <v>85</v>
      </c>
      <c r="AY3311" s="162" t="s">
        <v>173</v>
      </c>
    </row>
    <row r="3312" spans="2:65" s="160" customFormat="1">
      <c r="B3312" s="159"/>
      <c r="D3312" s="161" t="s">
        <v>184</v>
      </c>
      <c r="E3312" s="162" t="s">
        <v>1</v>
      </c>
      <c r="F3312" s="163" t="s">
        <v>740</v>
      </c>
      <c r="H3312" s="162" t="s">
        <v>1</v>
      </c>
      <c r="L3312" s="159"/>
      <c r="M3312" s="164"/>
      <c r="T3312" s="165"/>
      <c r="AT3312" s="162" t="s">
        <v>184</v>
      </c>
      <c r="AU3312" s="162" t="s">
        <v>95</v>
      </c>
      <c r="AV3312" s="160" t="s">
        <v>93</v>
      </c>
      <c r="AW3312" s="160" t="s">
        <v>41</v>
      </c>
      <c r="AX3312" s="160" t="s">
        <v>85</v>
      </c>
      <c r="AY3312" s="162" t="s">
        <v>173</v>
      </c>
    </row>
    <row r="3313" spans="2:51" s="167" customFormat="1">
      <c r="B3313" s="166"/>
      <c r="D3313" s="161" t="s">
        <v>184</v>
      </c>
      <c r="E3313" s="168" t="s">
        <v>1</v>
      </c>
      <c r="F3313" s="169" t="s">
        <v>897</v>
      </c>
      <c r="H3313" s="170">
        <v>10.199999999999999</v>
      </c>
      <c r="L3313" s="166"/>
      <c r="M3313" s="171"/>
      <c r="T3313" s="172"/>
      <c r="AT3313" s="168" t="s">
        <v>184</v>
      </c>
      <c r="AU3313" s="168" t="s">
        <v>95</v>
      </c>
      <c r="AV3313" s="167" t="s">
        <v>95</v>
      </c>
      <c r="AW3313" s="167" t="s">
        <v>41</v>
      </c>
      <c r="AX3313" s="167" t="s">
        <v>85</v>
      </c>
      <c r="AY3313" s="168" t="s">
        <v>173</v>
      </c>
    </row>
    <row r="3314" spans="2:51" s="160" customFormat="1">
      <c r="B3314" s="159"/>
      <c r="D3314" s="161" t="s">
        <v>184</v>
      </c>
      <c r="E3314" s="162" t="s">
        <v>1</v>
      </c>
      <c r="F3314" s="163" t="s">
        <v>743</v>
      </c>
      <c r="H3314" s="162" t="s">
        <v>1</v>
      </c>
      <c r="L3314" s="159"/>
      <c r="M3314" s="164"/>
      <c r="T3314" s="165"/>
      <c r="AT3314" s="162" t="s">
        <v>184</v>
      </c>
      <c r="AU3314" s="162" t="s">
        <v>95</v>
      </c>
      <c r="AV3314" s="160" t="s">
        <v>93</v>
      </c>
      <c r="AW3314" s="160" t="s">
        <v>41</v>
      </c>
      <c r="AX3314" s="160" t="s">
        <v>85</v>
      </c>
      <c r="AY3314" s="162" t="s">
        <v>173</v>
      </c>
    </row>
    <row r="3315" spans="2:51" s="167" customFormat="1">
      <c r="B3315" s="166"/>
      <c r="D3315" s="161" t="s">
        <v>184</v>
      </c>
      <c r="E3315" s="168" t="s">
        <v>1</v>
      </c>
      <c r="F3315" s="169" t="s">
        <v>898</v>
      </c>
      <c r="H3315" s="170">
        <v>4.9000000000000004</v>
      </c>
      <c r="L3315" s="166"/>
      <c r="M3315" s="171"/>
      <c r="T3315" s="172"/>
      <c r="AT3315" s="168" t="s">
        <v>184</v>
      </c>
      <c r="AU3315" s="168" t="s">
        <v>95</v>
      </c>
      <c r="AV3315" s="167" t="s">
        <v>95</v>
      </c>
      <c r="AW3315" s="167" t="s">
        <v>41</v>
      </c>
      <c r="AX3315" s="167" t="s">
        <v>85</v>
      </c>
      <c r="AY3315" s="168" t="s">
        <v>173</v>
      </c>
    </row>
    <row r="3316" spans="2:51" s="160" customFormat="1">
      <c r="B3316" s="159"/>
      <c r="D3316" s="161" t="s">
        <v>184</v>
      </c>
      <c r="E3316" s="162" t="s">
        <v>1</v>
      </c>
      <c r="F3316" s="163" t="s">
        <v>748</v>
      </c>
      <c r="H3316" s="162" t="s">
        <v>1</v>
      </c>
      <c r="L3316" s="159"/>
      <c r="M3316" s="164"/>
      <c r="T3316" s="165"/>
      <c r="AT3316" s="162" t="s">
        <v>184</v>
      </c>
      <c r="AU3316" s="162" t="s">
        <v>95</v>
      </c>
      <c r="AV3316" s="160" t="s">
        <v>93</v>
      </c>
      <c r="AW3316" s="160" t="s">
        <v>41</v>
      </c>
      <c r="AX3316" s="160" t="s">
        <v>85</v>
      </c>
      <c r="AY3316" s="162" t="s">
        <v>173</v>
      </c>
    </row>
    <row r="3317" spans="2:51" s="167" customFormat="1">
      <c r="B3317" s="166"/>
      <c r="D3317" s="161" t="s">
        <v>184</v>
      </c>
      <c r="E3317" s="168" t="s">
        <v>1</v>
      </c>
      <c r="F3317" s="169" t="s">
        <v>899</v>
      </c>
      <c r="H3317" s="170">
        <v>4.5999999999999996</v>
      </c>
      <c r="L3317" s="166"/>
      <c r="M3317" s="171"/>
      <c r="T3317" s="172"/>
      <c r="AT3317" s="168" t="s">
        <v>184</v>
      </c>
      <c r="AU3317" s="168" t="s">
        <v>95</v>
      </c>
      <c r="AV3317" s="167" t="s">
        <v>95</v>
      </c>
      <c r="AW3317" s="167" t="s">
        <v>41</v>
      </c>
      <c r="AX3317" s="167" t="s">
        <v>85</v>
      </c>
      <c r="AY3317" s="168" t="s">
        <v>173</v>
      </c>
    </row>
    <row r="3318" spans="2:51" s="160" customFormat="1">
      <c r="B3318" s="159"/>
      <c r="D3318" s="161" t="s">
        <v>184</v>
      </c>
      <c r="E3318" s="162" t="s">
        <v>1</v>
      </c>
      <c r="F3318" s="163" t="s">
        <v>1949</v>
      </c>
      <c r="H3318" s="162" t="s">
        <v>1</v>
      </c>
      <c r="L3318" s="159"/>
      <c r="M3318" s="164"/>
      <c r="T3318" s="165"/>
      <c r="AT3318" s="162" t="s">
        <v>184</v>
      </c>
      <c r="AU3318" s="162" t="s">
        <v>95</v>
      </c>
      <c r="AV3318" s="160" t="s">
        <v>93</v>
      </c>
      <c r="AW3318" s="160" t="s">
        <v>41</v>
      </c>
      <c r="AX3318" s="160" t="s">
        <v>85</v>
      </c>
      <c r="AY3318" s="162" t="s">
        <v>173</v>
      </c>
    </row>
    <row r="3319" spans="2:51" s="167" customFormat="1">
      <c r="B3319" s="166"/>
      <c r="D3319" s="161" t="s">
        <v>184</v>
      </c>
      <c r="E3319" s="168" t="s">
        <v>1</v>
      </c>
      <c r="F3319" s="169" t="s">
        <v>1950</v>
      </c>
      <c r="H3319" s="170">
        <v>17.2</v>
      </c>
      <c r="L3319" s="166"/>
      <c r="M3319" s="171"/>
      <c r="T3319" s="172"/>
      <c r="AT3319" s="168" t="s">
        <v>184</v>
      </c>
      <c r="AU3319" s="168" t="s">
        <v>95</v>
      </c>
      <c r="AV3319" s="167" t="s">
        <v>95</v>
      </c>
      <c r="AW3319" s="167" t="s">
        <v>41</v>
      </c>
      <c r="AX3319" s="167" t="s">
        <v>85</v>
      </c>
      <c r="AY3319" s="168" t="s">
        <v>173</v>
      </c>
    </row>
    <row r="3320" spans="2:51" s="160" customFormat="1">
      <c r="B3320" s="159"/>
      <c r="D3320" s="161" t="s">
        <v>184</v>
      </c>
      <c r="E3320" s="162" t="s">
        <v>1</v>
      </c>
      <c r="F3320" s="163" t="s">
        <v>426</v>
      </c>
      <c r="H3320" s="162" t="s">
        <v>1</v>
      </c>
      <c r="L3320" s="159"/>
      <c r="M3320" s="164"/>
      <c r="T3320" s="165"/>
      <c r="AT3320" s="162" t="s">
        <v>184</v>
      </c>
      <c r="AU3320" s="162" t="s">
        <v>95</v>
      </c>
      <c r="AV3320" s="160" t="s">
        <v>93</v>
      </c>
      <c r="AW3320" s="160" t="s">
        <v>41</v>
      </c>
      <c r="AX3320" s="160" t="s">
        <v>85</v>
      </c>
      <c r="AY3320" s="162" t="s">
        <v>173</v>
      </c>
    </row>
    <row r="3321" spans="2:51" s="167" customFormat="1">
      <c r="B3321" s="166"/>
      <c r="D3321" s="161" t="s">
        <v>184</v>
      </c>
      <c r="E3321" s="168" t="s">
        <v>1</v>
      </c>
      <c r="F3321" s="169" t="s">
        <v>880</v>
      </c>
      <c r="H3321" s="170">
        <v>8.25</v>
      </c>
      <c r="L3321" s="166"/>
      <c r="M3321" s="171"/>
      <c r="T3321" s="172"/>
      <c r="AT3321" s="168" t="s">
        <v>184</v>
      </c>
      <c r="AU3321" s="168" t="s">
        <v>95</v>
      </c>
      <c r="AV3321" s="167" t="s">
        <v>95</v>
      </c>
      <c r="AW3321" s="167" t="s">
        <v>41</v>
      </c>
      <c r="AX3321" s="167" t="s">
        <v>85</v>
      </c>
      <c r="AY3321" s="168" t="s">
        <v>173</v>
      </c>
    </row>
    <row r="3322" spans="2:51" s="160" customFormat="1">
      <c r="B3322" s="159"/>
      <c r="D3322" s="161" t="s">
        <v>184</v>
      </c>
      <c r="E3322" s="162" t="s">
        <v>1</v>
      </c>
      <c r="F3322" s="163" t="s">
        <v>614</v>
      </c>
      <c r="H3322" s="162" t="s">
        <v>1</v>
      </c>
      <c r="L3322" s="159"/>
      <c r="M3322" s="164"/>
      <c r="T3322" s="165"/>
      <c r="AT3322" s="162" t="s">
        <v>184</v>
      </c>
      <c r="AU3322" s="162" t="s">
        <v>95</v>
      </c>
      <c r="AV3322" s="160" t="s">
        <v>93</v>
      </c>
      <c r="AW3322" s="160" t="s">
        <v>41</v>
      </c>
      <c r="AX3322" s="160" t="s">
        <v>85</v>
      </c>
      <c r="AY3322" s="162" t="s">
        <v>173</v>
      </c>
    </row>
    <row r="3323" spans="2:51" s="167" customFormat="1">
      <c r="B3323" s="166"/>
      <c r="D3323" s="161" t="s">
        <v>184</v>
      </c>
      <c r="E3323" s="168" t="s">
        <v>1</v>
      </c>
      <c r="F3323" s="169" t="s">
        <v>1951</v>
      </c>
      <c r="H3323" s="170">
        <v>3.75</v>
      </c>
      <c r="L3323" s="166"/>
      <c r="M3323" s="171"/>
      <c r="T3323" s="172"/>
      <c r="AT3323" s="168" t="s">
        <v>184</v>
      </c>
      <c r="AU3323" s="168" t="s">
        <v>95</v>
      </c>
      <c r="AV3323" s="167" t="s">
        <v>95</v>
      </c>
      <c r="AW3323" s="167" t="s">
        <v>41</v>
      </c>
      <c r="AX3323" s="167" t="s">
        <v>85</v>
      </c>
      <c r="AY3323" s="168" t="s">
        <v>173</v>
      </c>
    </row>
    <row r="3324" spans="2:51" s="167" customFormat="1">
      <c r="B3324" s="166"/>
      <c r="D3324" s="161" t="s">
        <v>184</v>
      </c>
      <c r="E3324" s="168" t="s">
        <v>1</v>
      </c>
      <c r="F3324" s="169" t="s">
        <v>902</v>
      </c>
      <c r="H3324" s="170">
        <v>1.2</v>
      </c>
      <c r="L3324" s="166"/>
      <c r="M3324" s="171"/>
      <c r="T3324" s="172"/>
      <c r="AT3324" s="168" t="s">
        <v>184</v>
      </c>
      <c r="AU3324" s="168" t="s">
        <v>95</v>
      </c>
      <c r="AV3324" s="167" t="s">
        <v>95</v>
      </c>
      <c r="AW3324" s="167" t="s">
        <v>41</v>
      </c>
      <c r="AX3324" s="167" t="s">
        <v>85</v>
      </c>
      <c r="AY3324" s="168" t="s">
        <v>173</v>
      </c>
    </row>
    <row r="3325" spans="2:51" s="167" customFormat="1">
      <c r="B3325" s="166"/>
      <c r="D3325" s="161" t="s">
        <v>184</v>
      </c>
      <c r="E3325" s="168" t="s">
        <v>1</v>
      </c>
      <c r="F3325" s="169" t="s">
        <v>612</v>
      </c>
      <c r="H3325" s="170">
        <v>1.35</v>
      </c>
      <c r="L3325" s="166"/>
      <c r="M3325" s="171"/>
      <c r="T3325" s="172"/>
      <c r="AT3325" s="168" t="s">
        <v>184</v>
      </c>
      <c r="AU3325" s="168" t="s">
        <v>95</v>
      </c>
      <c r="AV3325" s="167" t="s">
        <v>95</v>
      </c>
      <c r="AW3325" s="167" t="s">
        <v>41</v>
      </c>
      <c r="AX3325" s="167" t="s">
        <v>85</v>
      </c>
      <c r="AY3325" s="168" t="s">
        <v>173</v>
      </c>
    </row>
    <row r="3326" spans="2:51" s="167" customFormat="1">
      <c r="B3326" s="166"/>
      <c r="D3326" s="161" t="s">
        <v>184</v>
      </c>
      <c r="E3326" s="168" t="s">
        <v>1</v>
      </c>
      <c r="F3326" s="169" t="s">
        <v>903</v>
      </c>
      <c r="H3326" s="170">
        <v>5.55</v>
      </c>
      <c r="L3326" s="166"/>
      <c r="M3326" s="171"/>
      <c r="T3326" s="172"/>
      <c r="AT3326" s="168" t="s">
        <v>184</v>
      </c>
      <c r="AU3326" s="168" t="s">
        <v>95</v>
      </c>
      <c r="AV3326" s="167" t="s">
        <v>95</v>
      </c>
      <c r="AW3326" s="167" t="s">
        <v>41</v>
      </c>
      <c r="AX3326" s="167" t="s">
        <v>85</v>
      </c>
      <c r="AY3326" s="168" t="s">
        <v>173</v>
      </c>
    </row>
    <row r="3327" spans="2:51" s="181" customFormat="1">
      <c r="B3327" s="180"/>
      <c r="D3327" s="161" t="s">
        <v>184</v>
      </c>
      <c r="E3327" s="182" t="s">
        <v>1</v>
      </c>
      <c r="F3327" s="183" t="s">
        <v>266</v>
      </c>
      <c r="H3327" s="184">
        <v>57</v>
      </c>
      <c r="L3327" s="180"/>
      <c r="M3327" s="185"/>
      <c r="T3327" s="186"/>
      <c r="AT3327" s="182" t="s">
        <v>184</v>
      </c>
      <c r="AU3327" s="182" t="s">
        <v>95</v>
      </c>
      <c r="AV3327" s="181" t="s">
        <v>243</v>
      </c>
      <c r="AW3327" s="181" t="s">
        <v>41</v>
      </c>
      <c r="AX3327" s="181" t="s">
        <v>85</v>
      </c>
      <c r="AY3327" s="182" t="s">
        <v>173</v>
      </c>
    </row>
    <row r="3328" spans="2:51" s="160" customFormat="1">
      <c r="B3328" s="159"/>
      <c r="D3328" s="161" t="s">
        <v>184</v>
      </c>
      <c r="E3328" s="162" t="s">
        <v>1</v>
      </c>
      <c r="F3328" s="163" t="s">
        <v>1952</v>
      </c>
      <c r="H3328" s="162" t="s">
        <v>1</v>
      </c>
      <c r="L3328" s="159"/>
      <c r="M3328" s="164"/>
      <c r="T3328" s="165"/>
      <c r="AT3328" s="162" t="s">
        <v>184</v>
      </c>
      <c r="AU3328" s="162" t="s">
        <v>95</v>
      </c>
      <c r="AV3328" s="160" t="s">
        <v>93</v>
      </c>
      <c r="AW3328" s="160" t="s">
        <v>41</v>
      </c>
      <c r="AX3328" s="160" t="s">
        <v>85</v>
      </c>
      <c r="AY3328" s="162" t="s">
        <v>173</v>
      </c>
    </row>
    <row r="3329" spans="2:65" s="160" customFormat="1">
      <c r="B3329" s="159"/>
      <c r="D3329" s="161" t="s">
        <v>184</v>
      </c>
      <c r="E3329" s="162" t="s">
        <v>1</v>
      </c>
      <c r="F3329" s="163" t="s">
        <v>532</v>
      </c>
      <c r="H3329" s="162" t="s">
        <v>1</v>
      </c>
      <c r="L3329" s="159"/>
      <c r="M3329" s="164"/>
      <c r="T3329" s="165"/>
      <c r="AT3329" s="162" t="s">
        <v>184</v>
      </c>
      <c r="AU3329" s="162" t="s">
        <v>95</v>
      </c>
      <c r="AV3329" s="160" t="s">
        <v>93</v>
      </c>
      <c r="AW3329" s="160" t="s">
        <v>41</v>
      </c>
      <c r="AX3329" s="160" t="s">
        <v>85</v>
      </c>
      <c r="AY3329" s="162" t="s">
        <v>173</v>
      </c>
    </row>
    <row r="3330" spans="2:65" s="167" customFormat="1">
      <c r="B3330" s="166"/>
      <c r="D3330" s="161" t="s">
        <v>184</v>
      </c>
      <c r="E3330" s="168" t="s">
        <v>1</v>
      </c>
      <c r="F3330" s="169" t="s">
        <v>1086</v>
      </c>
      <c r="H3330" s="170">
        <v>1.01</v>
      </c>
      <c r="L3330" s="166"/>
      <c r="M3330" s="171"/>
      <c r="T3330" s="172"/>
      <c r="AT3330" s="168" t="s">
        <v>184</v>
      </c>
      <c r="AU3330" s="168" t="s">
        <v>95</v>
      </c>
      <c r="AV3330" s="167" t="s">
        <v>95</v>
      </c>
      <c r="AW3330" s="167" t="s">
        <v>41</v>
      </c>
      <c r="AX3330" s="167" t="s">
        <v>85</v>
      </c>
      <c r="AY3330" s="168" t="s">
        <v>173</v>
      </c>
    </row>
    <row r="3331" spans="2:65" s="167" customFormat="1">
      <c r="B3331" s="166"/>
      <c r="D3331" s="161" t="s">
        <v>184</v>
      </c>
      <c r="E3331" s="168" t="s">
        <v>1</v>
      </c>
      <c r="F3331" s="169" t="s">
        <v>1087</v>
      </c>
      <c r="H3331" s="170">
        <v>2.16</v>
      </c>
      <c r="L3331" s="166"/>
      <c r="M3331" s="171"/>
      <c r="T3331" s="172"/>
      <c r="AT3331" s="168" t="s">
        <v>184</v>
      </c>
      <c r="AU3331" s="168" t="s">
        <v>95</v>
      </c>
      <c r="AV3331" s="167" t="s">
        <v>95</v>
      </c>
      <c r="AW3331" s="167" t="s">
        <v>41</v>
      </c>
      <c r="AX3331" s="167" t="s">
        <v>85</v>
      </c>
      <c r="AY3331" s="168" t="s">
        <v>173</v>
      </c>
    </row>
    <row r="3332" spans="2:65" s="167" customFormat="1">
      <c r="B3332" s="166"/>
      <c r="D3332" s="161" t="s">
        <v>184</v>
      </c>
      <c r="E3332" s="168" t="s">
        <v>1</v>
      </c>
      <c r="F3332" s="169" t="s">
        <v>1088</v>
      </c>
      <c r="H3332" s="170">
        <v>5.9</v>
      </c>
      <c r="L3332" s="166"/>
      <c r="M3332" s="171"/>
      <c r="T3332" s="172"/>
      <c r="AT3332" s="168" t="s">
        <v>184</v>
      </c>
      <c r="AU3332" s="168" t="s">
        <v>95</v>
      </c>
      <c r="AV3332" s="167" t="s">
        <v>95</v>
      </c>
      <c r="AW3332" s="167" t="s">
        <v>41</v>
      </c>
      <c r="AX3332" s="167" t="s">
        <v>85</v>
      </c>
      <c r="AY3332" s="168" t="s">
        <v>173</v>
      </c>
    </row>
    <row r="3333" spans="2:65" s="160" customFormat="1">
      <c r="B3333" s="159"/>
      <c r="D3333" s="161" t="s">
        <v>184</v>
      </c>
      <c r="E3333" s="162" t="s">
        <v>1</v>
      </c>
      <c r="F3333" s="163" t="s">
        <v>748</v>
      </c>
      <c r="H3333" s="162" t="s">
        <v>1</v>
      </c>
      <c r="L3333" s="159"/>
      <c r="M3333" s="164"/>
      <c r="T3333" s="165"/>
      <c r="AT3333" s="162" t="s">
        <v>184</v>
      </c>
      <c r="AU3333" s="162" t="s">
        <v>95</v>
      </c>
      <c r="AV3333" s="160" t="s">
        <v>93</v>
      </c>
      <c r="AW3333" s="160" t="s">
        <v>41</v>
      </c>
      <c r="AX3333" s="160" t="s">
        <v>85</v>
      </c>
      <c r="AY3333" s="162" t="s">
        <v>173</v>
      </c>
    </row>
    <row r="3334" spans="2:65" s="167" customFormat="1">
      <c r="B3334" s="166"/>
      <c r="D3334" s="161" t="s">
        <v>184</v>
      </c>
      <c r="E3334" s="168" t="s">
        <v>1</v>
      </c>
      <c r="F3334" s="169" t="s">
        <v>1089</v>
      </c>
      <c r="H3334" s="170">
        <v>5.72</v>
      </c>
      <c r="L3334" s="166"/>
      <c r="M3334" s="171"/>
      <c r="T3334" s="172"/>
      <c r="AT3334" s="168" t="s">
        <v>184</v>
      </c>
      <c r="AU3334" s="168" t="s">
        <v>95</v>
      </c>
      <c r="AV3334" s="167" t="s">
        <v>95</v>
      </c>
      <c r="AW3334" s="167" t="s">
        <v>41</v>
      </c>
      <c r="AX3334" s="167" t="s">
        <v>85</v>
      </c>
      <c r="AY3334" s="168" t="s">
        <v>173</v>
      </c>
    </row>
    <row r="3335" spans="2:65" s="167" customFormat="1">
      <c r="B3335" s="166"/>
      <c r="D3335" s="161" t="s">
        <v>184</v>
      </c>
      <c r="E3335" s="168" t="s">
        <v>1</v>
      </c>
      <c r="F3335" s="169" t="s">
        <v>1090</v>
      </c>
      <c r="H3335" s="170">
        <v>3.35</v>
      </c>
      <c r="L3335" s="166"/>
      <c r="M3335" s="171"/>
      <c r="T3335" s="172"/>
      <c r="AT3335" s="168" t="s">
        <v>184</v>
      </c>
      <c r="AU3335" s="168" t="s">
        <v>95</v>
      </c>
      <c r="AV3335" s="167" t="s">
        <v>95</v>
      </c>
      <c r="AW3335" s="167" t="s">
        <v>41</v>
      </c>
      <c r="AX3335" s="167" t="s">
        <v>85</v>
      </c>
      <c r="AY3335" s="168" t="s">
        <v>173</v>
      </c>
    </row>
    <row r="3336" spans="2:65" s="181" customFormat="1">
      <c r="B3336" s="180"/>
      <c r="D3336" s="161" t="s">
        <v>184</v>
      </c>
      <c r="E3336" s="182" t="s">
        <v>1</v>
      </c>
      <c r="F3336" s="183" t="s">
        <v>266</v>
      </c>
      <c r="H3336" s="184">
        <v>18.14</v>
      </c>
      <c r="L3336" s="180"/>
      <c r="M3336" s="185"/>
      <c r="T3336" s="186"/>
      <c r="AT3336" s="182" t="s">
        <v>184</v>
      </c>
      <c r="AU3336" s="182" t="s">
        <v>95</v>
      </c>
      <c r="AV3336" s="181" t="s">
        <v>243</v>
      </c>
      <c r="AW3336" s="181" t="s">
        <v>41</v>
      </c>
      <c r="AX3336" s="181" t="s">
        <v>85</v>
      </c>
      <c r="AY3336" s="182" t="s">
        <v>173</v>
      </c>
    </row>
    <row r="3337" spans="2:65" s="174" customFormat="1">
      <c r="B3337" s="173"/>
      <c r="D3337" s="161" t="s">
        <v>184</v>
      </c>
      <c r="E3337" s="175" t="s">
        <v>1</v>
      </c>
      <c r="F3337" s="176" t="s">
        <v>232</v>
      </c>
      <c r="H3337" s="177">
        <v>75.14</v>
      </c>
      <c r="L3337" s="173"/>
      <c r="M3337" s="178"/>
      <c r="T3337" s="179"/>
      <c r="AT3337" s="175" t="s">
        <v>184</v>
      </c>
      <c r="AU3337" s="175" t="s">
        <v>95</v>
      </c>
      <c r="AV3337" s="174" t="s">
        <v>180</v>
      </c>
      <c r="AW3337" s="174" t="s">
        <v>41</v>
      </c>
      <c r="AX3337" s="174" t="s">
        <v>93</v>
      </c>
      <c r="AY3337" s="175" t="s">
        <v>173</v>
      </c>
    </row>
    <row r="3338" spans="2:65" s="35" customFormat="1" ht="44.25" customHeight="1">
      <c r="B3338" s="34"/>
      <c r="C3338" s="144" t="s">
        <v>1955</v>
      </c>
      <c r="D3338" s="144" t="s">
        <v>175</v>
      </c>
      <c r="E3338" s="145" t="s">
        <v>1956</v>
      </c>
      <c r="F3338" s="146" t="s">
        <v>1957</v>
      </c>
      <c r="G3338" s="147" t="s">
        <v>270</v>
      </c>
      <c r="H3338" s="148">
        <v>599.65</v>
      </c>
      <c r="I3338" s="3"/>
      <c r="J3338" s="149">
        <f>ROUND(I3338*H3338,2)</f>
        <v>0</v>
      </c>
      <c r="K3338" s="146" t="s">
        <v>179</v>
      </c>
      <c r="L3338" s="34"/>
      <c r="M3338" s="150" t="s">
        <v>1</v>
      </c>
      <c r="N3338" s="151" t="s">
        <v>50</v>
      </c>
      <c r="P3338" s="152">
        <f>O3338*H3338</f>
        <v>0</v>
      </c>
      <c r="Q3338" s="152">
        <v>0</v>
      </c>
      <c r="R3338" s="152">
        <f>Q3338*H3338</f>
        <v>0</v>
      </c>
      <c r="S3338" s="152">
        <v>0</v>
      </c>
      <c r="T3338" s="153">
        <f>S3338*H3338</f>
        <v>0</v>
      </c>
      <c r="AR3338" s="154" t="s">
        <v>180</v>
      </c>
      <c r="AT3338" s="154" t="s">
        <v>175</v>
      </c>
      <c r="AU3338" s="154" t="s">
        <v>95</v>
      </c>
      <c r="AY3338" s="20" t="s">
        <v>173</v>
      </c>
      <c r="BE3338" s="155">
        <f>IF(N3338="základní",J3338,0)</f>
        <v>0</v>
      </c>
      <c r="BF3338" s="155">
        <f>IF(N3338="snížená",J3338,0)</f>
        <v>0</v>
      </c>
      <c r="BG3338" s="155">
        <f>IF(N3338="zákl. přenesená",J3338,0)</f>
        <v>0</v>
      </c>
      <c r="BH3338" s="155">
        <f>IF(N3338="sníž. přenesená",J3338,0)</f>
        <v>0</v>
      </c>
      <c r="BI3338" s="155">
        <f>IF(N3338="nulová",J3338,0)</f>
        <v>0</v>
      </c>
      <c r="BJ3338" s="20" t="s">
        <v>93</v>
      </c>
      <c r="BK3338" s="155">
        <f>ROUND(I3338*H3338,2)</f>
        <v>0</v>
      </c>
      <c r="BL3338" s="20" t="s">
        <v>180</v>
      </c>
      <c r="BM3338" s="154" t="s">
        <v>1958</v>
      </c>
    </row>
    <row r="3339" spans="2:65" s="35" customFormat="1">
      <c r="B3339" s="34"/>
      <c r="D3339" s="156" t="s">
        <v>182</v>
      </c>
      <c r="F3339" s="157" t="s">
        <v>1959</v>
      </c>
      <c r="L3339" s="34"/>
      <c r="M3339" s="158"/>
      <c r="T3339" s="62"/>
      <c r="AT3339" s="20" t="s">
        <v>182</v>
      </c>
      <c r="AU3339" s="20" t="s">
        <v>95</v>
      </c>
    </row>
    <row r="3340" spans="2:65" s="160" customFormat="1">
      <c r="B3340" s="159"/>
      <c r="D3340" s="161" t="s">
        <v>184</v>
      </c>
      <c r="E3340" s="162" t="s">
        <v>1</v>
      </c>
      <c r="F3340" s="163" t="s">
        <v>631</v>
      </c>
      <c r="H3340" s="162" t="s">
        <v>1</v>
      </c>
      <c r="L3340" s="159"/>
      <c r="M3340" s="164"/>
      <c r="T3340" s="165"/>
      <c r="AT3340" s="162" t="s">
        <v>184</v>
      </c>
      <c r="AU3340" s="162" t="s">
        <v>95</v>
      </c>
      <c r="AV3340" s="160" t="s">
        <v>93</v>
      </c>
      <c r="AW3340" s="160" t="s">
        <v>41</v>
      </c>
      <c r="AX3340" s="160" t="s">
        <v>85</v>
      </c>
      <c r="AY3340" s="162" t="s">
        <v>173</v>
      </c>
    </row>
    <row r="3341" spans="2:65" s="160" customFormat="1">
      <c r="B3341" s="159"/>
      <c r="D3341" s="161" t="s">
        <v>184</v>
      </c>
      <c r="E3341" s="162" t="s">
        <v>1</v>
      </c>
      <c r="F3341" s="163" t="s">
        <v>249</v>
      </c>
      <c r="H3341" s="162" t="s">
        <v>1</v>
      </c>
      <c r="L3341" s="159"/>
      <c r="M3341" s="164"/>
      <c r="T3341" s="165"/>
      <c r="AT3341" s="162" t="s">
        <v>184</v>
      </c>
      <c r="AU3341" s="162" t="s">
        <v>95</v>
      </c>
      <c r="AV3341" s="160" t="s">
        <v>93</v>
      </c>
      <c r="AW3341" s="160" t="s">
        <v>41</v>
      </c>
      <c r="AX3341" s="160" t="s">
        <v>85</v>
      </c>
      <c r="AY3341" s="162" t="s">
        <v>173</v>
      </c>
    </row>
    <row r="3342" spans="2:65" s="167" customFormat="1">
      <c r="B3342" s="166"/>
      <c r="D3342" s="161" t="s">
        <v>184</v>
      </c>
      <c r="E3342" s="168" t="s">
        <v>1</v>
      </c>
      <c r="F3342" s="169" t="s">
        <v>1355</v>
      </c>
      <c r="H3342" s="170">
        <v>78.665999999999997</v>
      </c>
      <c r="L3342" s="166"/>
      <c r="M3342" s="171"/>
      <c r="T3342" s="172"/>
      <c r="AT3342" s="168" t="s">
        <v>184</v>
      </c>
      <c r="AU3342" s="168" t="s">
        <v>95</v>
      </c>
      <c r="AV3342" s="167" t="s">
        <v>95</v>
      </c>
      <c r="AW3342" s="167" t="s">
        <v>41</v>
      </c>
      <c r="AX3342" s="167" t="s">
        <v>85</v>
      </c>
      <c r="AY3342" s="168" t="s">
        <v>173</v>
      </c>
    </row>
    <row r="3343" spans="2:65" s="167" customFormat="1">
      <c r="B3343" s="166"/>
      <c r="D3343" s="161" t="s">
        <v>184</v>
      </c>
      <c r="E3343" s="168" t="s">
        <v>1</v>
      </c>
      <c r="F3343" s="169" t="s">
        <v>1356</v>
      </c>
      <c r="H3343" s="170">
        <v>13.965</v>
      </c>
      <c r="L3343" s="166"/>
      <c r="M3343" s="171"/>
      <c r="T3343" s="172"/>
      <c r="AT3343" s="168" t="s">
        <v>184</v>
      </c>
      <c r="AU3343" s="168" t="s">
        <v>95</v>
      </c>
      <c r="AV3343" s="167" t="s">
        <v>95</v>
      </c>
      <c r="AW3343" s="167" t="s">
        <v>41</v>
      </c>
      <c r="AX3343" s="167" t="s">
        <v>85</v>
      </c>
      <c r="AY3343" s="168" t="s">
        <v>173</v>
      </c>
    </row>
    <row r="3344" spans="2:65" s="167" customFormat="1">
      <c r="B3344" s="166"/>
      <c r="D3344" s="161" t="s">
        <v>184</v>
      </c>
      <c r="E3344" s="168" t="s">
        <v>1</v>
      </c>
      <c r="F3344" s="169" t="s">
        <v>1357</v>
      </c>
      <c r="H3344" s="170">
        <v>89.596999999999994</v>
      </c>
      <c r="L3344" s="166"/>
      <c r="M3344" s="171"/>
      <c r="T3344" s="172"/>
      <c r="AT3344" s="168" t="s">
        <v>184</v>
      </c>
      <c r="AU3344" s="168" t="s">
        <v>95</v>
      </c>
      <c r="AV3344" s="167" t="s">
        <v>95</v>
      </c>
      <c r="AW3344" s="167" t="s">
        <v>41</v>
      </c>
      <c r="AX3344" s="167" t="s">
        <v>85</v>
      </c>
      <c r="AY3344" s="168" t="s">
        <v>173</v>
      </c>
    </row>
    <row r="3345" spans="2:51" s="167" customFormat="1">
      <c r="B3345" s="166"/>
      <c r="D3345" s="161" t="s">
        <v>184</v>
      </c>
      <c r="E3345" s="168" t="s">
        <v>1</v>
      </c>
      <c r="F3345" s="169" t="s">
        <v>1358</v>
      </c>
      <c r="H3345" s="170">
        <v>13.670999999999999</v>
      </c>
      <c r="L3345" s="166"/>
      <c r="M3345" s="171"/>
      <c r="T3345" s="172"/>
      <c r="AT3345" s="168" t="s">
        <v>184</v>
      </c>
      <c r="AU3345" s="168" t="s">
        <v>95</v>
      </c>
      <c r="AV3345" s="167" t="s">
        <v>95</v>
      </c>
      <c r="AW3345" s="167" t="s">
        <v>41</v>
      </c>
      <c r="AX3345" s="167" t="s">
        <v>85</v>
      </c>
      <c r="AY3345" s="168" t="s">
        <v>173</v>
      </c>
    </row>
    <row r="3346" spans="2:51" s="167" customFormat="1">
      <c r="B3346" s="166"/>
      <c r="D3346" s="161" t="s">
        <v>184</v>
      </c>
      <c r="E3346" s="168" t="s">
        <v>1</v>
      </c>
      <c r="F3346" s="169" t="s">
        <v>1359</v>
      </c>
      <c r="H3346" s="170">
        <v>26.809000000000001</v>
      </c>
      <c r="L3346" s="166"/>
      <c r="M3346" s="171"/>
      <c r="T3346" s="172"/>
      <c r="AT3346" s="168" t="s">
        <v>184</v>
      </c>
      <c r="AU3346" s="168" t="s">
        <v>95</v>
      </c>
      <c r="AV3346" s="167" t="s">
        <v>95</v>
      </c>
      <c r="AW3346" s="167" t="s">
        <v>41</v>
      </c>
      <c r="AX3346" s="167" t="s">
        <v>85</v>
      </c>
      <c r="AY3346" s="168" t="s">
        <v>173</v>
      </c>
    </row>
    <row r="3347" spans="2:51" s="160" customFormat="1">
      <c r="B3347" s="159"/>
      <c r="D3347" s="161" t="s">
        <v>184</v>
      </c>
      <c r="E3347" s="162" t="s">
        <v>1</v>
      </c>
      <c r="F3347" s="163" t="s">
        <v>255</v>
      </c>
      <c r="H3347" s="162" t="s">
        <v>1</v>
      </c>
      <c r="L3347" s="159"/>
      <c r="M3347" s="164"/>
      <c r="T3347" s="165"/>
      <c r="AT3347" s="162" t="s">
        <v>184</v>
      </c>
      <c r="AU3347" s="162" t="s">
        <v>95</v>
      </c>
      <c r="AV3347" s="160" t="s">
        <v>93</v>
      </c>
      <c r="AW3347" s="160" t="s">
        <v>41</v>
      </c>
      <c r="AX3347" s="160" t="s">
        <v>85</v>
      </c>
      <c r="AY3347" s="162" t="s">
        <v>173</v>
      </c>
    </row>
    <row r="3348" spans="2:51" s="167" customFormat="1">
      <c r="B3348" s="166"/>
      <c r="D3348" s="161" t="s">
        <v>184</v>
      </c>
      <c r="E3348" s="168" t="s">
        <v>1</v>
      </c>
      <c r="F3348" s="169" t="s">
        <v>1363</v>
      </c>
      <c r="H3348" s="170">
        <v>49.5</v>
      </c>
      <c r="L3348" s="166"/>
      <c r="M3348" s="171"/>
      <c r="T3348" s="172"/>
      <c r="AT3348" s="168" t="s">
        <v>184</v>
      </c>
      <c r="AU3348" s="168" t="s">
        <v>95</v>
      </c>
      <c r="AV3348" s="167" t="s">
        <v>95</v>
      </c>
      <c r="AW3348" s="167" t="s">
        <v>41</v>
      </c>
      <c r="AX3348" s="167" t="s">
        <v>85</v>
      </c>
      <c r="AY3348" s="168" t="s">
        <v>173</v>
      </c>
    </row>
    <row r="3349" spans="2:51" s="167" customFormat="1">
      <c r="B3349" s="166"/>
      <c r="D3349" s="161" t="s">
        <v>184</v>
      </c>
      <c r="E3349" s="168" t="s">
        <v>1</v>
      </c>
      <c r="F3349" s="169" t="s">
        <v>1364</v>
      </c>
      <c r="H3349" s="170">
        <v>8.5879999999999992</v>
      </c>
      <c r="L3349" s="166"/>
      <c r="M3349" s="171"/>
      <c r="T3349" s="172"/>
      <c r="AT3349" s="168" t="s">
        <v>184</v>
      </c>
      <c r="AU3349" s="168" t="s">
        <v>95</v>
      </c>
      <c r="AV3349" s="167" t="s">
        <v>95</v>
      </c>
      <c r="AW3349" s="167" t="s">
        <v>41</v>
      </c>
      <c r="AX3349" s="167" t="s">
        <v>85</v>
      </c>
      <c r="AY3349" s="168" t="s">
        <v>173</v>
      </c>
    </row>
    <row r="3350" spans="2:51" s="160" customFormat="1">
      <c r="B3350" s="159"/>
      <c r="D3350" s="161" t="s">
        <v>184</v>
      </c>
      <c r="E3350" s="162" t="s">
        <v>1</v>
      </c>
      <c r="F3350" s="163" t="s">
        <v>1368</v>
      </c>
      <c r="H3350" s="162" t="s">
        <v>1</v>
      </c>
      <c r="L3350" s="159"/>
      <c r="M3350" s="164"/>
      <c r="T3350" s="165"/>
      <c r="AT3350" s="162" t="s">
        <v>184</v>
      </c>
      <c r="AU3350" s="162" t="s">
        <v>95</v>
      </c>
      <c r="AV3350" s="160" t="s">
        <v>93</v>
      </c>
      <c r="AW3350" s="160" t="s">
        <v>41</v>
      </c>
      <c r="AX3350" s="160" t="s">
        <v>85</v>
      </c>
      <c r="AY3350" s="162" t="s">
        <v>173</v>
      </c>
    </row>
    <row r="3351" spans="2:51" s="167" customFormat="1">
      <c r="B3351" s="166"/>
      <c r="D3351" s="161" t="s">
        <v>184</v>
      </c>
      <c r="E3351" s="168" t="s">
        <v>1</v>
      </c>
      <c r="F3351" s="169" t="s">
        <v>848</v>
      </c>
      <c r="H3351" s="170">
        <v>17.5</v>
      </c>
      <c r="L3351" s="166"/>
      <c r="M3351" s="171"/>
      <c r="T3351" s="172"/>
      <c r="AT3351" s="168" t="s">
        <v>184</v>
      </c>
      <c r="AU3351" s="168" t="s">
        <v>95</v>
      </c>
      <c r="AV3351" s="167" t="s">
        <v>95</v>
      </c>
      <c r="AW3351" s="167" t="s">
        <v>41</v>
      </c>
      <c r="AX3351" s="167" t="s">
        <v>85</v>
      </c>
      <c r="AY3351" s="168" t="s">
        <v>173</v>
      </c>
    </row>
    <row r="3352" spans="2:51" s="160" customFormat="1">
      <c r="B3352" s="159"/>
      <c r="D3352" s="161" t="s">
        <v>184</v>
      </c>
      <c r="E3352" s="162" t="s">
        <v>1</v>
      </c>
      <c r="F3352" s="163" t="s">
        <v>1346</v>
      </c>
      <c r="H3352" s="162" t="s">
        <v>1</v>
      </c>
      <c r="L3352" s="159"/>
      <c r="M3352" s="164"/>
      <c r="T3352" s="165"/>
      <c r="AT3352" s="162" t="s">
        <v>184</v>
      </c>
      <c r="AU3352" s="162" t="s">
        <v>95</v>
      </c>
      <c r="AV3352" s="160" t="s">
        <v>93</v>
      </c>
      <c r="AW3352" s="160" t="s">
        <v>41</v>
      </c>
      <c r="AX3352" s="160" t="s">
        <v>85</v>
      </c>
      <c r="AY3352" s="162" t="s">
        <v>173</v>
      </c>
    </row>
    <row r="3353" spans="2:51" s="167" customFormat="1">
      <c r="B3353" s="166"/>
      <c r="D3353" s="161" t="s">
        <v>184</v>
      </c>
      <c r="E3353" s="168" t="s">
        <v>1</v>
      </c>
      <c r="F3353" s="169" t="s">
        <v>1369</v>
      </c>
      <c r="H3353" s="170">
        <v>27.338000000000001</v>
      </c>
      <c r="L3353" s="166"/>
      <c r="M3353" s="171"/>
      <c r="T3353" s="172"/>
      <c r="AT3353" s="168" t="s">
        <v>184</v>
      </c>
      <c r="AU3353" s="168" t="s">
        <v>95</v>
      </c>
      <c r="AV3353" s="167" t="s">
        <v>95</v>
      </c>
      <c r="AW3353" s="167" t="s">
        <v>41</v>
      </c>
      <c r="AX3353" s="167" t="s">
        <v>85</v>
      </c>
      <c r="AY3353" s="168" t="s">
        <v>173</v>
      </c>
    </row>
    <row r="3354" spans="2:51" s="167" customFormat="1">
      <c r="B3354" s="166"/>
      <c r="D3354" s="161" t="s">
        <v>184</v>
      </c>
      <c r="E3354" s="168" t="s">
        <v>1</v>
      </c>
      <c r="F3354" s="169" t="s">
        <v>848</v>
      </c>
      <c r="H3354" s="170">
        <v>17.5</v>
      </c>
      <c r="L3354" s="166"/>
      <c r="M3354" s="171"/>
      <c r="T3354" s="172"/>
      <c r="AT3354" s="168" t="s">
        <v>184</v>
      </c>
      <c r="AU3354" s="168" t="s">
        <v>95</v>
      </c>
      <c r="AV3354" s="167" t="s">
        <v>95</v>
      </c>
      <c r="AW3354" s="167" t="s">
        <v>41</v>
      </c>
      <c r="AX3354" s="167" t="s">
        <v>85</v>
      </c>
      <c r="AY3354" s="168" t="s">
        <v>173</v>
      </c>
    </row>
    <row r="3355" spans="2:51" s="167" customFormat="1">
      <c r="B3355" s="166"/>
      <c r="D3355" s="161" t="s">
        <v>184</v>
      </c>
      <c r="E3355" s="168" t="s">
        <v>1</v>
      </c>
      <c r="F3355" s="169" t="s">
        <v>1370</v>
      </c>
      <c r="H3355" s="170">
        <v>60.414999999999999</v>
      </c>
      <c r="L3355" s="166"/>
      <c r="M3355" s="171"/>
      <c r="T3355" s="172"/>
      <c r="AT3355" s="168" t="s">
        <v>184</v>
      </c>
      <c r="AU3355" s="168" t="s">
        <v>95</v>
      </c>
      <c r="AV3355" s="167" t="s">
        <v>95</v>
      </c>
      <c r="AW3355" s="167" t="s">
        <v>41</v>
      </c>
      <c r="AX3355" s="167" t="s">
        <v>85</v>
      </c>
      <c r="AY3355" s="168" t="s">
        <v>173</v>
      </c>
    </row>
    <row r="3356" spans="2:51" s="167" customFormat="1">
      <c r="B3356" s="166"/>
      <c r="D3356" s="161" t="s">
        <v>184</v>
      </c>
      <c r="E3356" s="168" t="s">
        <v>1</v>
      </c>
      <c r="F3356" s="169" t="s">
        <v>1371</v>
      </c>
      <c r="H3356" s="170">
        <v>13.598000000000001</v>
      </c>
      <c r="L3356" s="166"/>
      <c r="M3356" s="171"/>
      <c r="T3356" s="172"/>
      <c r="AT3356" s="168" t="s">
        <v>184</v>
      </c>
      <c r="AU3356" s="168" t="s">
        <v>95</v>
      </c>
      <c r="AV3356" s="167" t="s">
        <v>95</v>
      </c>
      <c r="AW3356" s="167" t="s">
        <v>41</v>
      </c>
      <c r="AX3356" s="167" t="s">
        <v>85</v>
      </c>
      <c r="AY3356" s="168" t="s">
        <v>173</v>
      </c>
    </row>
    <row r="3357" spans="2:51" s="167" customFormat="1">
      <c r="B3357" s="166"/>
      <c r="D3357" s="161" t="s">
        <v>184</v>
      </c>
      <c r="E3357" s="168" t="s">
        <v>1</v>
      </c>
      <c r="F3357" s="169" t="s">
        <v>1357</v>
      </c>
      <c r="H3357" s="170">
        <v>89.596999999999994</v>
      </c>
      <c r="L3357" s="166"/>
      <c r="M3357" s="171"/>
      <c r="T3357" s="172"/>
      <c r="AT3357" s="168" t="s">
        <v>184</v>
      </c>
      <c r="AU3357" s="168" t="s">
        <v>95</v>
      </c>
      <c r="AV3357" s="167" t="s">
        <v>95</v>
      </c>
      <c r="AW3357" s="167" t="s">
        <v>41</v>
      </c>
      <c r="AX3357" s="167" t="s">
        <v>85</v>
      </c>
      <c r="AY3357" s="168" t="s">
        <v>173</v>
      </c>
    </row>
    <row r="3358" spans="2:51" s="167" customFormat="1">
      <c r="B3358" s="166"/>
      <c r="D3358" s="161" t="s">
        <v>184</v>
      </c>
      <c r="E3358" s="168" t="s">
        <v>1</v>
      </c>
      <c r="F3358" s="169" t="s">
        <v>1371</v>
      </c>
      <c r="H3358" s="170">
        <v>13.598000000000001</v>
      </c>
      <c r="L3358" s="166"/>
      <c r="M3358" s="171"/>
      <c r="T3358" s="172"/>
      <c r="AT3358" s="168" t="s">
        <v>184</v>
      </c>
      <c r="AU3358" s="168" t="s">
        <v>95</v>
      </c>
      <c r="AV3358" s="167" t="s">
        <v>95</v>
      </c>
      <c r="AW3358" s="167" t="s">
        <v>41</v>
      </c>
      <c r="AX3358" s="167" t="s">
        <v>85</v>
      </c>
      <c r="AY3358" s="168" t="s">
        <v>173</v>
      </c>
    </row>
    <row r="3359" spans="2:51" s="167" customFormat="1">
      <c r="B3359" s="166"/>
      <c r="D3359" s="161" t="s">
        <v>184</v>
      </c>
      <c r="E3359" s="168" t="s">
        <v>1</v>
      </c>
      <c r="F3359" s="169" t="s">
        <v>1372</v>
      </c>
      <c r="H3359" s="170">
        <v>30.207999999999998</v>
      </c>
      <c r="L3359" s="166"/>
      <c r="M3359" s="171"/>
      <c r="T3359" s="172"/>
      <c r="AT3359" s="168" t="s">
        <v>184</v>
      </c>
      <c r="AU3359" s="168" t="s">
        <v>95</v>
      </c>
      <c r="AV3359" s="167" t="s">
        <v>95</v>
      </c>
      <c r="AW3359" s="167" t="s">
        <v>41</v>
      </c>
      <c r="AX3359" s="167" t="s">
        <v>85</v>
      </c>
      <c r="AY3359" s="168" t="s">
        <v>173</v>
      </c>
    </row>
    <row r="3360" spans="2:51" s="160" customFormat="1">
      <c r="B3360" s="159"/>
      <c r="D3360" s="161" t="s">
        <v>184</v>
      </c>
      <c r="E3360" s="162" t="s">
        <v>1</v>
      </c>
      <c r="F3360" s="163" t="s">
        <v>259</v>
      </c>
      <c r="H3360" s="162" t="s">
        <v>1</v>
      </c>
      <c r="L3360" s="159"/>
      <c r="M3360" s="164"/>
      <c r="T3360" s="165"/>
      <c r="AT3360" s="162" t="s">
        <v>184</v>
      </c>
      <c r="AU3360" s="162" t="s">
        <v>95</v>
      </c>
      <c r="AV3360" s="160" t="s">
        <v>93</v>
      </c>
      <c r="AW3360" s="160" t="s">
        <v>41</v>
      </c>
      <c r="AX3360" s="160" t="s">
        <v>85</v>
      </c>
      <c r="AY3360" s="162" t="s">
        <v>173</v>
      </c>
    </row>
    <row r="3361" spans="2:65" s="167" customFormat="1">
      <c r="B3361" s="166"/>
      <c r="D3361" s="161" t="s">
        <v>184</v>
      </c>
      <c r="E3361" s="168" t="s">
        <v>1</v>
      </c>
      <c r="F3361" s="169" t="s">
        <v>1376</v>
      </c>
      <c r="H3361" s="170">
        <v>31.6</v>
      </c>
      <c r="L3361" s="166"/>
      <c r="M3361" s="171"/>
      <c r="T3361" s="172"/>
      <c r="AT3361" s="168" t="s">
        <v>184</v>
      </c>
      <c r="AU3361" s="168" t="s">
        <v>95</v>
      </c>
      <c r="AV3361" s="167" t="s">
        <v>95</v>
      </c>
      <c r="AW3361" s="167" t="s">
        <v>41</v>
      </c>
      <c r="AX3361" s="167" t="s">
        <v>85</v>
      </c>
      <c r="AY3361" s="168" t="s">
        <v>173</v>
      </c>
    </row>
    <row r="3362" spans="2:65" s="160" customFormat="1">
      <c r="B3362" s="159"/>
      <c r="D3362" s="161" t="s">
        <v>184</v>
      </c>
      <c r="E3362" s="162" t="s">
        <v>1</v>
      </c>
      <c r="F3362" s="163" t="s">
        <v>1377</v>
      </c>
      <c r="H3362" s="162" t="s">
        <v>1</v>
      </c>
      <c r="L3362" s="159"/>
      <c r="M3362" s="164"/>
      <c r="T3362" s="165"/>
      <c r="AT3362" s="162" t="s">
        <v>184</v>
      </c>
      <c r="AU3362" s="162" t="s">
        <v>95</v>
      </c>
      <c r="AV3362" s="160" t="s">
        <v>93</v>
      </c>
      <c r="AW3362" s="160" t="s">
        <v>41</v>
      </c>
      <c r="AX3362" s="160" t="s">
        <v>85</v>
      </c>
      <c r="AY3362" s="162" t="s">
        <v>173</v>
      </c>
    </row>
    <row r="3363" spans="2:65" s="167" customFormat="1">
      <c r="B3363" s="166"/>
      <c r="D3363" s="161" t="s">
        <v>184</v>
      </c>
      <c r="E3363" s="168" t="s">
        <v>1</v>
      </c>
      <c r="F3363" s="169" t="s">
        <v>848</v>
      </c>
      <c r="H3363" s="170">
        <v>17.5</v>
      </c>
      <c r="L3363" s="166"/>
      <c r="M3363" s="171"/>
      <c r="T3363" s="172"/>
      <c r="AT3363" s="168" t="s">
        <v>184</v>
      </c>
      <c r="AU3363" s="168" t="s">
        <v>95</v>
      </c>
      <c r="AV3363" s="167" t="s">
        <v>95</v>
      </c>
      <c r="AW3363" s="167" t="s">
        <v>41</v>
      </c>
      <c r="AX3363" s="167" t="s">
        <v>85</v>
      </c>
      <c r="AY3363" s="168" t="s">
        <v>173</v>
      </c>
    </row>
    <row r="3364" spans="2:65" s="174" customFormat="1">
      <c r="B3364" s="173"/>
      <c r="D3364" s="161" t="s">
        <v>184</v>
      </c>
      <c r="E3364" s="175" t="s">
        <v>1</v>
      </c>
      <c r="F3364" s="176" t="s">
        <v>232</v>
      </c>
      <c r="H3364" s="177">
        <v>599.65</v>
      </c>
      <c r="L3364" s="173"/>
      <c r="M3364" s="178"/>
      <c r="T3364" s="179"/>
      <c r="AT3364" s="175" t="s">
        <v>184</v>
      </c>
      <c r="AU3364" s="175" t="s">
        <v>95</v>
      </c>
      <c r="AV3364" s="174" t="s">
        <v>180</v>
      </c>
      <c r="AW3364" s="174" t="s">
        <v>41</v>
      </c>
      <c r="AX3364" s="174" t="s">
        <v>93</v>
      </c>
      <c r="AY3364" s="175" t="s">
        <v>173</v>
      </c>
    </row>
    <row r="3365" spans="2:65" s="35" customFormat="1" ht="49.15" customHeight="1">
      <c r="B3365" s="34"/>
      <c r="C3365" s="144" t="s">
        <v>1960</v>
      </c>
      <c r="D3365" s="144" t="s">
        <v>175</v>
      </c>
      <c r="E3365" s="145" t="s">
        <v>1961</v>
      </c>
      <c r="F3365" s="146" t="s">
        <v>1962</v>
      </c>
      <c r="G3365" s="147" t="s">
        <v>270</v>
      </c>
      <c r="H3365" s="148">
        <v>53968.5</v>
      </c>
      <c r="I3365" s="3"/>
      <c r="J3365" s="149">
        <f>ROUND(I3365*H3365,2)</f>
        <v>0</v>
      </c>
      <c r="K3365" s="146" t="s">
        <v>179</v>
      </c>
      <c r="L3365" s="34"/>
      <c r="M3365" s="150" t="s">
        <v>1</v>
      </c>
      <c r="N3365" s="151" t="s">
        <v>50</v>
      </c>
      <c r="P3365" s="152">
        <f>O3365*H3365</f>
        <v>0</v>
      </c>
      <c r="Q3365" s="152">
        <v>0</v>
      </c>
      <c r="R3365" s="152">
        <f>Q3365*H3365</f>
        <v>0</v>
      </c>
      <c r="S3365" s="152">
        <v>0</v>
      </c>
      <c r="T3365" s="153">
        <f>S3365*H3365</f>
        <v>0</v>
      </c>
      <c r="AR3365" s="154" t="s">
        <v>180</v>
      </c>
      <c r="AT3365" s="154" t="s">
        <v>175</v>
      </c>
      <c r="AU3365" s="154" t="s">
        <v>95</v>
      </c>
      <c r="AY3365" s="20" t="s">
        <v>173</v>
      </c>
      <c r="BE3365" s="155">
        <f>IF(N3365="základní",J3365,0)</f>
        <v>0</v>
      </c>
      <c r="BF3365" s="155">
        <f>IF(N3365="snížená",J3365,0)</f>
        <v>0</v>
      </c>
      <c r="BG3365" s="155">
        <f>IF(N3365="zákl. přenesená",J3365,0)</f>
        <v>0</v>
      </c>
      <c r="BH3365" s="155">
        <f>IF(N3365="sníž. přenesená",J3365,0)</f>
        <v>0</v>
      </c>
      <c r="BI3365" s="155">
        <f>IF(N3365="nulová",J3365,0)</f>
        <v>0</v>
      </c>
      <c r="BJ3365" s="20" t="s">
        <v>93</v>
      </c>
      <c r="BK3365" s="155">
        <f>ROUND(I3365*H3365,2)</f>
        <v>0</v>
      </c>
      <c r="BL3365" s="20" t="s">
        <v>180</v>
      </c>
      <c r="BM3365" s="154" t="s">
        <v>1963</v>
      </c>
    </row>
    <row r="3366" spans="2:65" s="35" customFormat="1">
      <c r="B3366" s="34"/>
      <c r="D3366" s="156" t="s">
        <v>182</v>
      </c>
      <c r="F3366" s="157" t="s">
        <v>1964</v>
      </c>
      <c r="L3366" s="34"/>
      <c r="M3366" s="158"/>
      <c r="T3366" s="62"/>
      <c r="AT3366" s="20" t="s">
        <v>182</v>
      </c>
      <c r="AU3366" s="20" t="s">
        <v>95</v>
      </c>
    </row>
    <row r="3367" spans="2:65" s="160" customFormat="1">
      <c r="B3367" s="159"/>
      <c r="D3367" s="161" t="s">
        <v>184</v>
      </c>
      <c r="E3367" s="162" t="s">
        <v>1</v>
      </c>
      <c r="F3367" s="163" t="s">
        <v>1965</v>
      </c>
      <c r="H3367" s="162" t="s">
        <v>1</v>
      </c>
      <c r="L3367" s="159"/>
      <c r="M3367" s="164"/>
      <c r="T3367" s="165"/>
      <c r="AT3367" s="162" t="s">
        <v>184</v>
      </c>
      <c r="AU3367" s="162" t="s">
        <v>95</v>
      </c>
      <c r="AV3367" s="160" t="s">
        <v>93</v>
      </c>
      <c r="AW3367" s="160" t="s">
        <v>41</v>
      </c>
      <c r="AX3367" s="160" t="s">
        <v>85</v>
      </c>
      <c r="AY3367" s="162" t="s">
        <v>173</v>
      </c>
    </row>
    <row r="3368" spans="2:65" s="167" customFormat="1">
      <c r="B3368" s="166"/>
      <c r="D3368" s="161" t="s">
        <v>184</v>
      </c>
      <c r="E3368" s="168" t="s">
        <v>1</v>
      </c>
      <c r="F3368" s="169" t="s">
        <v>1966</v>
      </c>
      <c r="H3368" s="170">
        <v>53968.5</v>
      </c>
      <c r="L3368" s="166"/>
      <c r="M3368" s="171"/>
      <c r="T3368" s="172"/>
      <c r="AT3368" s="168" t="s">
        <v>184</v>
      </c>
      <c r="AU3368" s="168" t="s">
        <v>95</v>
      </c>
      <c r="AV3368" s="167" t="s">
        <v>95</v>
      </c>
      <c r="AW3368" s="167" t="s">
        <v>41</v>
      </c>
      <c r="AX3368" s="167" t="s">
        <v>85</v>
      </c>
      <c r="AY3368" s="168" t="s">
        <v>173</v>
      </c>
    </row>
    <row r="3369" spans="2:65" s="174" customFormat="1">
      <c r="B3369" s="173"/>
      <c r="D3369" s="161" t="s">
        <v>184</v>
      </c>
      <c r="E3369" s="175" t="s">
        <v>1</v>
      </c>
      <c r="F3369" s="176" t="s">
        <v>232</v>
      </c>
      <c r="H3369" s="177">
        <v>53968.5</v>
      </c>
      <c r="L3369" s="173"/>
      <c r="M3369" s="178"/>
      <c r="T3369" s="179"/>
      <c r="AT3369" s="175" t="s">
        <v>184</v>
      </c>
      <c r="AU3369" s="175" t="s">
        <v>95</v>
      </c>
      <c r="AV3369" s="174" t="s">
        <v>180</v>
      </c>
      <c r="AW3369" s="174" t="s">
        <v>41</v>
      </c>
      <c r="AX3369" s="174" t="s">
        <v>93</v>
      </c>
      <c r="AY3369" s="175" t="s">
        <v>173</v>
      </c>
    </row>
    <row r="3370" spans="2:65" s="35" customFormat="1" ht="44.25" customHeight="1">
      <c r="B3370" s="34"/>
      <c r="C3370" s="144" t="s">
        <v>1967</v>
      </c>
      <c r="D3370" s="144" t="s">
        <v>175</v>
      </c>
      <c r="E3370" s="145" t="s">
        <v>1968</v>
      </c>
      <c r="F3370" s="146" t="s">
        <v>1969</v>
      </c>
      <c r="G3370" s="147" t="s">
        <v>270</v>
      </c>
      <c r="H3370" s="148">
        <v>599.65</v>
      </c>
      <c r="I3370" s="3"/>
      <c r="J3370" s="149">
        <f>ROUND(I3370*H3370,2)</f>
        <v>0</v>
      </c>
      <c r="K3370" s="146" t="s">
        <v>179</v>
      </c>
      <c r="L3370" s="34"/>
      <c r="M3370" s="150" t="s">
        <v>1</v>
      </c>
      <c r="N3370" s="151" t="s">
        <v>50</v>
      </c>
      <c r="P3370" s="152">
        <f>O3370*H3370</f>
        <v>0</v>
      </c>
      <c r="Q3370" s="152">
        <v>0</v>
      </c>
      <c r="R3370" s="152">
        <f>Q3370*H3370</f>
        <v>0</v>
      </c>
      <c r="S3370" s="152">
        <v>0</v>
      </c>
      <c r="T3370" s="153">
        <f>S3370*H3370</f>
        <v>0</v>
      </c>
      <c r="AR3370" s="154" t="s">
        <v>180</v>
      </c>
      <c r="AT3370" s="154" t="s">
        <v>175</v>
      </c>
      <c r="AU3370" s="154" t="s">
        <v>95</v>
      </c>
      <c r="AY3370" s="20" t="s">
        <v>173</v>
      </c>
      <c r="BE3370" s="155">
        <f>IF(N3370="základní",J3370,0)</f>
        <v>0</v>
      </c>
      <c r="BF3370" s="155">
        <f>IF(N3370="snížená",J3370,0)</f>
        <v>0</v>
      </c>
      <c r="BG3370" s="155">
        <f>IF(N3370="zákl. přenesená",J3370,0)</f>
        <v>0</v>
      </c>
      <c r="BH3370" s="155">
        <f>IF(N3370="sníž. přenesená",J3370,0)</f>
        <v>0</v>
      </c>
      <c r="BI3370" s="155">
        <f>IF(N3370="nulová",J3370,0)</f>
        <v>0</v>
      </c>
      <c r="BJ3370" s="20" t="s">
        <v>93</v>
      </c>
      <c r="BK3370" s="155">
        <f>ROUND(I3370*H3370,2)</f>
        <v>0</v>
      </c>
      <c r="BL3370" s="20" t="s">
        <v>180</v>
      </c>
      <c r="BM3370" s="154" t="s">
        <v>1970</v>
      </c>
    </row>
    <row r="3371" spans="2:65" s="35" customFormat="1">
      <c r="B3371" s="34"/>
      <c r="D3371" s="156" t="s">
        <v>182</v>
      </c>
      <c r="F3371" s="157" t="s">
        <v>1971</v>
      </c>
      <c r="L3371" s="34"/>
      <c r="M3371" s="158"/>
      <c r="T3371" s="62"/>
      <c r="AT3371" s="20" t="s">
        <v>182</v>
      </c>
      <c r="AU3371" s="20" t="s">
        <v>95</v>
      </c>
    </row>
    <row r="3372" spans="2:65" s="160" customFormat="1">
      <c r="B3372" s="159"/>
      <c r="D3372" s="161" t="s">
        <v>184</v>
      </c>
      <c r="E3372" s="162" t="s">
        <v>1</v>
      </c>
      <c r="F3372" s="163" t="s">
        <v>631</v>
      </c>
      <c r="H3372" s="162" t="s">
        <v>1</v>
      </c>
      <c r="L3372" s="159"/>
      <c r="M3372" s="164"/>
      <c r="T3372" s="165"/>
      <c r="AT3372" s="162" t="s">
        <v>184</v>
      </c>
      <c r="AU3372" s="162" t="s">
        <v>95</v>
      </c>
      <c r="AV3372" s="160" t="s">
        <v>93</v>
      </c>
      <c r="AW3372" s="160" t="s">
        <v>41</v>
      </c>
      <c r="AX3372" s="160" t="s">
        <v>85</v>
      </c>
      <c r="AY3372" s="162" t="s">
        <v>173</v>
      </c>
    </row>
    <row r="3373" spans="2:65" s="160" customFormat="1">
      <c r="B3373" s="159"/>
      <c r="D3373" s="161" t="s">
        <v>184</v>
      </c>
      <c r="E3373" s="162" t="s">
        <v>1</v>
      </c>
      <c r="F3373" s="163" t="s">
        <v>249</v>
      </c>
      <c r="H3373" s="162" t="s">
        <v>1</v>
      </c>
      <c r="L3373" s="159"/>
      <c r="M3373" s="164"/>
      <c r="T3373" s="165"/>
      <c r="AT3373" s="162" t="s">
        <v>184</v>
      </c>
      <c r="AU3373" s="162" t="s">
        <v>95</v>
      </c>
      <c r="AV3373" s="160" t="s">
        <v>93</v>
      </c>
      <c r="AW3373" s="160" t="s">
        <v>41</v>
      </c>
      <c r="AX3373" s="160" t="s">
        <v>85</v>
      </c>
      <c r="AY3373" s="162" t="s">
        <v>173</v>
      </c>
    </row>
    <row r="3374" spans="2:65" s="167" customFormat="1">
      <c r="B3374" s="166"/>
      <c r="D3374" s="161" t="s">
        <v>184</v>
      </c>
      <c r="E3374" s="168" t="s">
        <v>1</v>
      </c>
      <c r="F3374" s="169" t="s">
        <v>1355</v>
      </c>
      <c r="H3374" s="170">
        <v>78.665999999999997</v>
      </c>
      <c r="L3374" s="166"/>
      <c r="M3374" s="171"/>
      <c r="T3374" s="172"/>
      <c r="AT3374" s="168" t="s">
        <v>184</v>
      </c>
      <c r="AU3374" s="168" t="s">
        <v>95</v>
      </c>
      <c r="AV3374" s="167" t="s">
        <v>95</v>
      </c>
      <c r="AW3374" s="167" t="s">
        <v>41</v>
      </c>
      <c r="AX3374" s="167" t="s">
        <v>85</v>
      </c>
      <c r="AY3374" s="168" t="s">
        <v>173</v>
      </c>
    </row>
    <row r="3375" spans="2:65" s="167" customFormat="1">
      <c r="B3375" s="166"/>
      <c r="D3375" s="161" t="s">
        <v>184</v>
      </c>
      <c r="E3375" s="168" t="s">
        <v>1</v>
      </c>
      <c r="F3375" s="169" t="s">
        <v>1356</v>
      </c>
      <c r="H3375" s="170">
        <v>13.965</v>
      </c>
      <c r="L3375" s="166"/>
      <c r="M3375" s="171"/>
      <c r="T3375" s="172"/>
      <c r="AT3375" s="168" t="s">
        <v>184</v>
      </c>
      <c r="AU3375" s="168" t="s">
        <v>95</v>
      </c>
      <c r="AV3375" s="167" t="s">
        <v>95</v>
      </c>
      <c r="AW3375" s="167" t="s">
        <v>41</v>
      </c>
      <c r="AX3375" s="167" t="s">
        <v>85</v>
      </c>
      <c r="AY3375" s="168" t="s">
        <v>173</v>
      </c>
    </row>
    <row r="3376" spans="2:65" s="167" customFormat="1">
      <c r="B3376" s="166"/>
      <c r="D3376" s="161" t="s">
        <v>184</v>
      </c>
      <c r="E3376" s="168" t="s">
        <v>1</v>
      </c>
      <c r="F3376" s="169" t="s">
        <v>1357</v>
      </c>
      <c r="H3376" s="170">
        <v>89.596999999999994</v>
      </c>
      <c r="L3376" s="166"/>
      <c r="M3376" s="171"/>
      <c r="T3376" s="172"/>
      <c r="AT3376" s="168" t="s">
        <v>184</v>
      </c>
      <c r="AU3376" s="168" t="s">
        <v>95</v>
      </c>
      <c r="AV3376" s="167" t="s">
        <v>95</v>
      </c>
      <c r="AW3376" s="167" t="s">
        <v>41</v>
      </c>
      <c r="AX3376" s="167" t="s">
        <v>85</v>
      </c>
      <c r="AY3376" s="168" t="s">
        <v>173</v>
      </c>
    </row>
    <row r="3377" spans="2:51" s="167" customFormat="1">
      <c r="B3377" s="166"/>
      <c r="D3377" s="161" t="s">
        <v>184</v>
      </c>
      <c r="E3377" s="168" t="s">
        <v>1</v>
      </c>
      <c r="F3377" s="169" t="s">
        <v>1358</v>
      </c>
      <c r="H3377" s="170">
        <v>13.670999999999999</v>
      </c>
      <c r="L3377" s="166"/>
      <c r="M3377" s="171"/>
      <c r="T3377" s="172"/>
      <c r="AT3377" s="168" t="s">
        <v>184</v>
      </c>
      <c r="AU3377" s="168" t="s">
        <v>95</v>
      </c>
      <c r="AV3377" s="167" t="s">
        <v>95</v>
      </c>
      <c r="AW3377" s="167" t="s">
        <v>41</v>
      </c>
      <c r="AX3377" s="167" t="s">
        <v>85</v>
      </c>
      <c r="AY3377" s="168" t="s">
        <v>173</v>
      </c>
    </row>
    <row r="3378" spans="2:51" s="167" customFormat="1">
      <c r="B3378" s="166"/>
      <c r="D3378" s="161" t="s">
        <v>184</v>
      </c>
      <c r="E3378" s="168" t="s">
        <v>1</v>
      </c>
      <c r="F3378" s="169" t="s">
        <v>1359</v>
      </c>
      <c r="H3378" s="170">
        <v>26.809000000000001</v>
      </c>
      <c r="L3378" s="166"/>
      <c r="M3378" s="171"/>
      <c r="T3378" s="172"/>
      <c r="AT3378" s="168" t="s">
        <v>184</v>
      </c>
      <c r="AU3378" s="168" t="s">
        <v>95</v>
      </c>
      <c r="AV3378" s="167" t="s">
        <v>95</v>
      </c>
      <c r="AW3378" s="167" t="s">
        <v>41</v>
      </c>
      <c r="AX3378" s="167" t="s">
        <v>85</v>
      </c>
      <c r="AY3378" s="168" t="s">
        <v>173</v>
      </c>
    </row>
    <row r="3379" spans="2:51" s="160" customFormat="1">
      <c r="B3379" s="159"/>
      <c r="D3379" s="161" t="s">
        <v>184</v>
      </c>
      <c r="E3379" s="162" t="s">
        <v>1</v>
      </c>
      <c r="F3379" s="163" t="s">
        <v>255</v>
      </c>
      <c r="H3379" s="162" t="s">
        <v>1</v>
      </c>
      <c r="L3379" s="159"/>
      <c r="M3379" s="164"/>
      <c r="T3379" s="165"/>
      <c r="AT3379" s="162" t="s">
        <v>184</v>
      </c>
      <c r="AU3379" s="162" t="s">
        <v>95</v>
      </c>
      <c r="AV3379" s="160" t="s">
        <v>93</v>
      </c>
      <c r="AW3379" s="160" t="s">
        <v>41</v>
      </c>
      <c r="AX3379" s="160" t="s">
        <v>85</v>
      </c>
      <c r="AY3379" s="162" t="s">
        <v>173</v>
      </c>
    </row>
    <row r="3380" spans="2:51" s="167" customFormat="1">
      <c r="B3380" s="166"/>
      <c r="D3380" s="161" t="s">
        <v>184</v>
      </c>
      <c r="E3380" s="168" t="s">
        <v>1</v>
      </c>
      <c r="F3380" s="169" t="s">
        <v>1363</v>
      </c>
      <c r="H3380" s="170">
        <v>49.5</v>
      </c>
      <c r="L3380" s="166"/>
      <c r="M3380" s="171"/>
      <c r="T3380" s="172"/>
      <c r="AT3380" s="168" t="s">
        <v>184</v>
      </c>
      <c r="AU3380" s="168" t="s">
        <v>95</v>
      </c>
      <c r="AV3380" s="167" t="s">
        <v>95</v>
      </c>
      <c r="AW3380" s="167" t="s">
        <v>41</v>
      </c>
      <c r="AX3380" s="167" t="s">
        <v>85</v>
      </c>
      <c r="AY3380" s="168" t="s">
        <v>173</v>
      </c>
    </row>
    <row r="3381" spans="2:51" s="167" customFormat="1">
      <c r="B3381" s="166"/>
      <c r="D3381" s="161" t="s">
        <v>184</v>
      </c>
      <c r="E3381" s="168" t="s">
        <v>1</v>
      </c>
      <c r="F3381" s="169" t="s">
        <v>1364</v>
      </c>
      <c r="H3381" s="170">
        <v>8.5879999999999992</v>
      </c>
      <c r="L3381" s="166"/>
      <c r="M3381" s="171"/>
      <c r="T3381" s="172"/>
      <c r="AT3381" s="168" t="s">
        <v>184</v>
      </c>
      <c r="AU3381" s="168" t="s">
        <v>95</v>
      </c>
      <c r="AV3381" s="167" t="s">
        <v>95</v>
      </c>
      <c r="AW3381" s="167" t="s">
        <v>41</v>
      </c>
      <c r="AX3381" s="167" t="s">
        <v>85</v>
      </c>
      <c r="AY3381" s="168" t="s">
        <v>173</v>
      </c>
    </row>
    <row r="3382" spans="2:51" s="160" customFormat="1">
      <c r="B3382" s="159"/>
      <c r="D3382" s="161" t="s">
        <v>184</v>
      </c>
      <c r="E3382" s="162" t="s">
        <v>1</v>
      </c>
      <c r="F3382" s="163" t="s">
        <v>1368</v>
      </c>
      <c r="H3382" s="162" t="s">
        <v>1</v>
      </c>
      <c r="L3382" s="159"/>
      <c r="M3382" s="164"/>
      <c r="T3382" s="165"/>
      <c r="AT3382" s="162" t="s">
        <v>184</v>
      </c>
      <c r="AU3382" s="162" t="s">
        <v>95</v>
      </c>
      <c r="AV3382" s="160" t="s">
        <v>93</v>
      </c>
      <c r="AW3382" s="160" t="s">
        <v>41</v>
      </c>
      <c r="AX3382" s="160" t="s">
        <v>85</v>
      </c>
      <c r="AY3382" s="162" t="s">
        <v>173</v>
      </c>
    </row>
    <row r="3383" spans="2:51" s="167" customFormat="1">
      <c r="B3383" s="166"/>
      <c r="D3383" s="161" t="s">
        <v>184</v>
      </c>
      <c r="E3383" s="168" t="s">
        <v>1</v>
      </c>
      <c r="F3383" s="169" t="s">
        <v>848</v>
      </c>
      <c r="H3383" s="170">
        <v>17.5</v>
      </c>
      <c r="L3383" s="166"/>
      <c r="M3383" s="171"/>
      <c r="T3383" s="172"/>
      <c r="AT3383" s="168" t="s">
        <v>184</v>
      </c>
      <c r="AU3383" s="168" t="s">
        <v>95</v>
      </c>
      <c r="AV3383" s="167" t="s">
        <v>95</v>
      </c>
      <c r="AW3383" s="167" t="s">
        <v>41</v>
      </c>
      <c r="AX3383" s="167" t="s">
        <v>85</v>
      </c>
      <c r="AY3383" s="168" t="s">
        <v>173</v>
      </c>
    </row>
    <row r="3384" spans="2:51" s="160" customFormat="1">
      <c r="B3384" s="159"/>
      <c r="D3384" s="161" t="s">
        <v>184</v>
      </c>
      <c r="E3384" s="162" t="s">
        <v>1</v>
      </c>
      <c r="F3384" s="163" t="s">
        <v>1346</v>
      </c>
      <c r="H3384" s="162" t="s">
        <v>1</v>
      </c>
      <c r="L3384" s="159"/>
      <c r="M3384" s="164"/>
      <c r="T3384" s="165"/>
      <c r="AT3384" s="162" t="s">
        <v>184</v>
      </c>
      <c r="AU3384" s="162" t="s">
        <v>95</v>
      </c>
      <c r="AV3384" s="160" t="s">
        <v>93</v>
      </c>
      <c r="AW3384" s="160" t="s">
        <v>41</v>
      </c>
      <c r="AX3384" s="160" t="s">
        <v>85</v>
      </c>
      <c r="AY3384" s="162" t="s">
        <v>173</v>
      </c>
    </row>
    <row r="3385" spans="2:51" s="167" customFormat="1">
      <c r="B3385" s="166"/>
      <c r="D3385" s="161" t="s">
        <v>184</v>
      </c>
      <c r="E3385" s="168" t="s">
        <v>1</v>
      </c>
      <c r="F3385" s="169" t="s">
        <v>1369</v>
      </c>
      <c r="H3385" s="170">
        <v>27.338000000000001</v>
      </c>
      <c r="L3385" s="166"/>
      <c r="M3385" s="171"/>
      <c r="T3385" s="172"/>
      <c r="AT3385" s="168" t="s">
        <v>184</v>
      </c>
      <c r="AU3385" s="168" t="s">
        <v>95</v>
      </c>
      <c r="AV3385" s="167" t="s">
        <v>95</v>
      </c>
      <c r="AW3385" s="167" t="s">
        <v>41</v>
      </c>
      <c r="AX3385" s="167" t="s">
        <v>85</v>
      </c>
      <c r="AY3385" s="168" t="s">
        <v>173</v>
      </c>
    </row>
    <row r="3386" spans="2:51" s="167" customFormat="1">
      <c r="B3386" s="166"/>
      <c r="D3386" s="161" t="s">
        <v>184</v>
      </c>
      <c r="E3386" s="168" t="s">
        <v>1</v>
      </c>
      <c r="F3386" s="169" t="s">
        <v>848</v>
      </c>
      <c r="H3386" s="170">
        <v>17.5</v>
      </c>
      <c r="L3386" s="166"/>
      <c r="M3386" s="171"/>
      <c r="T3386" s="172"/>
      <c r="AT3386" s="168" t="s">
        <v>184</v>
      </c>
      <c r="AU3386" s="168" t="s">
        <v>95</v>
      </c>
      <c r="AV3386" s="167" t="s">
        <v>95</v>
      </c>
      <c r="AW3386" s="167" t="s">
        <v>41</v>
      </c>
      <c r="AX3386" s="167" t="s">
        <v>85</v>
      </c>
      <c r="AY3386" s="168" t="s">
        <v>173</v>
      </c>
    </row>
    <row r="3387" spans="2:51" s="167" customFormat="1">
      <c r="B3387" s="166"/>
      <c r="D3387" s="161" t="s">
        <v>184</v>
      </c>
      <c r="E3387" s="168" t="s">
        <v>1</v>
      </c>
      <c r="F3387" s="169" t="s">
        <v>1370</v>
      </c>
      <c r="H3387" s="170">
        <v>60.414999999999999</v>
      </c>
      <c r="L3387" s="166"/>
      <c r="M3387" s="171"/>
      <c r="T3387" s="172"/>
      <c r="AT3387" s="168" t="s">
        <v>184</v>
      </c>
      <c r="AU3387" s="168" t="s">
        <v>95</v>
      </c>
      <c r="AV3387" s="167" t="s">
        <v>95</v>
      </c>
      <c r="AW3387" s="167" t="s">
        <v>41</v>
      </c>
      <c r="AX3387" s="167" t="s">
        <v>85</v>
      </c>
      <c r="AY3387" s="168" t="s">
        <v>173</v>
      </c>
    </row>
    <row r="3388" spans="2:51" s="167" customFormat="1">
      <c r="B3388" s="166"/>
      <c r="D3388" s="161" t="s">
        <v>184</v>
      </c>
      <c r="E3388" s="168" t="s">
        <v>1</v>
      </c>
      <c r="F3388" s="169" t="s">
        <v>1371</v>
      </c>
      <c r="H3388" s="170">
        <v>13.598000000000001</v>
      </c>
      <c r="L3388" s="166"/>
      <c r="M3388" s="171"/>
      <c r="T3388" s="172"/>
      <c r="AT3388" s="168" t="s">
        <v>184</v>
      </c>
      <c r="AU3388" s="168" t="s">
        <v>95</v>
      </c>
      <c r="AV3388" s="167" t="s">
        <v>95</v>
      </c>
      <c r="AW3388" s="167" t="s">
        <v>41</v>
      </c>
      <c r="AX3388" s="167" t="s">
        <v>85</v>
      </c>
      <c r="AY3388" s="168" t="s">
        <v>173</v>
      </c>
    </row>
    <row r="3389" spans="2:51" s="167" customFormat="1">
      <c r="B3389" s="166"/>
      <c r="D3389" s="161" t="s">
        <v>184</v>
      </c>
      <c r="E3389" s="168" t="s">
        <v>1</v>
      </c>
      <c r="F3389" s="169" t="s">
        <v>1357</v>
      </c>
      <c r="H3389" s="170">
        <v>89.596999999999994</v>
      </c>
      <c r="L3389" s="166"/>
      <c r="M3389" s="171"/>
      <c r="T3389" s="172"/>
      <c r="AT3389" s="168" t="s">
        <v>184</v>
      </c>
      <c r="AU3389" s="168" t="s">
        <v>95</v>
      </c>
      <c r="AV3389" s="167" t="s">
        <v>95</v>
      </c>
      <c r="AW3389" s="167" t="s">
        <v>41</v>
      </c>
      <c r="AX3389" s="167" t="s">
        <v>85</v>
      </c>
      <c r="AY3389" s="168" t="s">
        <v>173</v>
      </c>
    </row>
    <row r="3390" spans="2:51" s="167" customFormat="1">
      <c r="B3390" s="166"/>
      <c r="D3390" s="161" t="s">
        <v>184</v>
      </c>
      <c r="E3390" s="168" t="s">
        <v>1</v>
      </c>
      <c r="F3390" s="169" t="s">
        <v>1371</v>
      </c>
      <c r="H3390" s="170">
        <v>13.598000000000001</v>
      </c>
      <c r="L3390" s="166"/>
      <c r="M3390" s="171"/>
      <c r="T3390" s="172"/>
      <c r="AT3390" s="168" t="s">
        <v>184</v>
      </c>
      <c r="AU3390" s="168" t="s">
        <v>95</v>
      </c>
      <c r="AV3390" s="167" t="s">
        <v>95</v>
      </c>
      <c r="AW3390" s="167" t="s">
        <v>41</v>
      </c>
      <c r="AX3390" s="167" t="s">
        <v>85</v>
      </c>
      <c r="AY3390" s="168" t="s">
        <v>173</v>
      </c>
    </row>
    <row r="3391" spans="2:51" s="167" customFormat="1">
      <c r="B3391" s="166"/>
      <c r="D3391" s="161" t="s">
        <v>184</v>
      </c>
      <c r="E3391" s="168" t="s">
        <v>1</v>
      </c>
      <c r="F3391" s="169" t="s">
        <v>1372</v>
      </c>
      <c r="H3391" s="170">
        <v>30.207999999999998</v>
      </c>
      <c r="L3391" s="166"/>
      <c r="M3391" s="171"/>
      <c r="T3391" s="172"/>
      <c r="AT3391" s="168" t="s">
        <v>184</v>
      </c>
      <c r="AU3391" s="168" t="s">
        <v>95</v>
      </c>
      <c r="AV3391" s="167" t="s">
        <v>95</v>
      </c>
      <c r="AW3391" s="167" t="s">
        <v>41</v>
      </c>
      <c r="AX3391" s="167" t="s">
        <v>85</v>
      </c>
      <c r="AY3391" s="168" t="s">
        <v>173</v>
      </c>
    </row>
    <row r="3392" spans="2:51" s="160" customFormat="1">
      <c r="B3392" s="159"/>
      <c r="D3392" s="161" t="s">
        <v>184</v>
      </c>
      <c r="E3392" s="162" t="s">
        <v>1</v>
      </c>
      <c r="F3392" s="163" t="s">
        <v>259</v>
      </c>
      <c r="H3392" s="162" t="s">
        <v>1</v>
      </c>
      <c r="L3392" s="159"/>
      <c r="M3392" s="164"/>
      <c r="T3392" s="165"/>
      <c r="AT3392" s="162" t="s">
        <v>184</v>
      </c>
      <c r="AU3392" s="162" t="s">
        <v>95</v>
      </c>
      <c r="AV3392" s="160" t="s">
        <v>93</v>
      </c>
      <c r="AW3392" s="160" t="s">
        <v>41</v>
      </c>
      <c r="AX3392" s="160" t="s">
        <v>85</v>
      </c>
      <c r="AY3392" s="162" t="s">
        <v>173</v>
      </c>
    </row>
    <row r="3393" spans="2:65" s="167" customFormat="1">
      <c r="B3393" s="166"/>
      <c r="D3393" s="161" t="s">
        <v>184</v>
      </c>
      <c r="E3393" s="168" t="s">
        <v>1</v>
      </c>
      <c r="F3393" s="169" t="s">
        <v>1376</v>
      </c>
      <c r="H3393" s="170">
        <v>31.6</v>
      </c>
      <c r="L3393" s="166"/>
      <c r="M3393" s="171"/>
      <c r="T3393" s="172"/>
      <c r="AT3393" s="168" t="s">
        <v>184</v>
      </c>
      <c r="AU3393" s="168" t="s">
        <v>95</v>
      </c>
      <c r="AV3393" s="167" t="s">
        <v>95</v>
      </c>
      <c r="AW3393" s="167" t="s">
        <v>41</v>
      </c>
      <c r="AX3393" s="167" t="s">
        <v>85</v>
      </c>
      <c r="AY3393" s="168" t="s">
        <v>173</v>
      </c>
    </row>
    <row r="3394" spans="2:65" s="160" customFormat="1">
      <c r="B3394" s="159"/>
      <c r="D3394" s="161" t="s">
        <v>184</v>
      </c>
      <c r="E3394" s="162" t="s">
        <v>1</v>
      </c>
      <c r="F3394" s="163" t="s">
        <v>1377</v>
      </c>
      <c r="H3394" s="162" t="s">
        <v>1</v>
      </c>
      <c r="L3394" s="159"/>
      <c r="M3394" s="164"/>
      <c r="T3394" s="165"/>
      <c r="AT3394" s="162" t="s">
        <v>184</v>
      </c>
      <c r="AU3394" s="162" t="s">
        <v>95</v>
      </c>
      <c r="AV3394" s="160" t="s">
        <v>93</v>
      </c>
      <c r="AW3394" s="160" t="s">
        <v>41</v>
      </c>
      <c r="AX3394" s="160" t="s">
        <v>85</v>
      </c>
      <c r="AY3394" s="162" t="s">
        <v>173</v>
      </c>
    </row>
    <row r="3395" spans="2:65" s="167" customFormat="1">
      <c r="B3395" s="166"/>
      <c r="D3395" s="161" t="s">
        <v>184</v>
      </c>
      <c r="E3395" s="168" t="s">
        <v>1</v>
      </c>
      <c r="F3395" s="169" t="s">
        <v>848</v>
      </c>
      <c r="H3395" s="170">
        <v>17.5</v>
      </c>
      <c r="L3395" s="166"/>
      <c r="M3395" s="171"/>
      <c r="T3395" s="172"/>
      <c r="AT3395" s="168" t="s">
        <v>184</v>
      </c>
      <c r="AU3395" s="168" t="s">
        <v>95</v>
      </c>
      <c r="AV3395" s="167" t="s">
        <v>95</v>
      </c>
      <c r="AW3395" s="167" t="s">
        <v>41</v>
      </c>
      <c r="AX3395" s="167" t="s">
        <v>85</v>
      </c>
      <c r="AY3395" s="168" t="s">
        <v>173</v>
      </c>
    </row>
    <row r="3396" spans="2:65" s="174" customFormat="1">
      <c r="B3396" s="173"/>
      <c r="D3396" s="161" t="s">
        <v>184</v>
      </c>
      <c r="E3396" s="175" t="s">
        <v>1</v>
      </c>
      <c r="F3396" s="176" t="s">
        <v>232</v>
      </c>
      <c r="H3396" s="177">
        <v>599.65</v>
      </c>
      <c r="L3396" s="173"/>
      <c r="M3396" s="178"/>
      <c r="T3396" s="179"/>
      <c r="AT3396" s="175" t="s">
        <v>184</v>
      </c>
      <c r="AU3396" s="175" t="s">
        <v>95</v>
      </c>
      <c r="AV3396" s="174" t="s">
        <v>180</v>
      </c>
      <c r="AW3396" s="174" t="s">
        <v>41</v>
      </c>
      <c r="AX3396" s="174" t="s">
        <v>93</v>
      </c>
      <c r="AY3396" s="175" t="s">
        <v>173</v>
      </c>
    </row>
    <row r="3397" spans="2:65" s="35" customFormat="1" ht="24.2" customHeight="1">
      <c r="B3397" s="34"/>
      <c r="C3397" s="144" t="s">
        <v>1972</v>
      </c>
      <c r="D3397" s="144" t="s">
        <v>175</v>
      </c>
      <c r="E3397" s="145" t="s">
        <v>1973</v>
      </c>
      <c r="F3397" s="146" t="s">
        <v>1974</v>
      </c>
      <c r="G3397" s="147" t="s">
        <v>270</v>
      </c>
      <c r="H3397" s="148">
        <v>599.65</v>
      </c>
      <c r="I3397" s="3"/>
      <c r="J3397" s="149">
        <f>ROUND(I3397*H3397,2)</f>
        <v>0</v>
      </c>
      <c r="K3397" s="146" t="s">
        <v>179</v>
      </c>
      <c r="L3397" s="34"/>
      <c r="M3397" s="150" t="s">
        <v>1</v>
      </c>
      <c r="N3397" s="151" t="s">
        <v>50</v>
      </c>
      <c r="P3397" s="152">
        <f>O3397*H3397</f>
        <v>0</v>
      </c>
      <c r="Q3397" s="152">
        <v>0</v>
      </c>
      <c r="R3397" s="152">
        <f>Q3397*H3397</f>
        <v>0</v>
      </c>
      <c r="S3397" s="152">
        <v>0</v>
      </c>
      <c r="T3397" s="153">
        <f>S3397*H3397</f>
        <v>0</v>
      </c>
      <c r="AR3397" s="154" t="s">
        <v>180</v>
      </c>
      <c r="AT3397" s="154" t="s">
        <v>175</v>
      </c>
      <c r="AU3397" s="154" t="s">
        <v>95</v>
      </c>
      <c r="AY3397" s="20" t="s">
        <v>173</v>
      </c>
      <c r="BE3397" s="155">
        <f>IF(N3397="základní",J3397,0)</f>
        <v>0</v>
      </c>
      <c r="BF3397" s="155">
        <f>IF(N3397="snížená",J3397,0)</f>
        <v>0</v>
      </c>
      <c r="BG3397" s="155">
        <f>IF(N3397="zákl. přenesená",J3397,0)</f>
        <v>0</v>
      </c>
      <c r="BH3397" s="155">
        <f>IF(N3397="sníž. přenesená",J3397,0)</f>
        <v>0</v>
      </c>
      <c r="BI3397" s="155">
        <f>IF(N3397="nulová",J3397,0)</f>
        <v>0</v>
      </c>
      <c r="BJ3397" s="20" t="s">
        <v>93</v>
      </c>
      <c r="BK3397" s="155">
        <f>ROUND(I3397*H3397,2)</f>
        <v>0</v>
      </c>
      <c r="BL3397" s="20" t="s">
        <v>180</v>
      </c>
      <c r="BM3397" s="154" t="s">
        <v>1975</v>
      </c>
    </row>
    <row r="3398" spans="2:65" s="35" customFormat="1">
      <c r="B3398" s="34"/>
      <c r="D3398" s="156" t="s">
        <v>182</v>
      </c>
      <c r="F3398" s="157" t="s">
        <v>1976</v>
      </c>
      <c r="L3398" s="34"/>
      <c r="M3398" s="158"/>
      <c r="T3398" s="62"/>
      <c r="AT3398" s="20" t="s">
        <v>182</v>
      </c>
      <c r="AU3398" s="20" t="s">
        <v>95</v>
      </c>
    </row>
    <row r="3399" spans="2:65" s="160" customFormat="1">
      <c r="B3399" s="159"/>
      <c r="D3399" s="161" t="s">
        <v>184</v>
      </c>
      <c r="E3399" s="162" t="s">
        <v>1</v>
      </c>
      <c r="F3399" s="163" t="s">
        <v>631</v>
      </c>
      <c r="H3399" s="162" t="s">
        <v>1</v>
      </c>
      <c r="L3399" s="159"/>
      <c r="M3399" s="164"/>
      <c r="T3399" s="165"/>
      <c r="AT3399" s="162" t="s">
        <v>184</v>
      </c>
      <c r="AU3399" s="162" t="s">
        <v>95</v>
      </c>
      <c r="AV3399" s="160" t="s">
        <v>93</v>
      </c>
      <c r="AW3399" s="160" t="s">
        <v>41</v>
      </c>
      <c r="AX3399" s="160" t="s">
        <v>85</v>
      </c>
      <c r="AY3399" s="162" t="s">
        <v>173</v>
      </c>
    </row>
    <row r="3400" spans="2:65" s="160" customFormat="1">
      <c r="B3400" s="159"/>
      <c r="D3400" s="161" t="s">
        <v>184</v>
      </c>
      <c r="E3400" s="162" t="s">
        <v>1</v>
      </c>
      <c r="F3400" s="163" t="s">
        <v>249</v>
      </c>
      <c r="H3400" s="162" t="s">
        <v>1</v>
      </c>
      <c r="L3400" s="159"/>
      <c r="M3400" s="164"/>
      <c r="T3400" s="165"/>
      <c r="AT3400" s="162" t="s">
        <v>184</v>
      </c>
      <c r="AU3400" s="162" t="s">
        <v>95</v>
      </c>
      <c r="AV3400" s="160" t="s">
        <v>93</v>
      </c>
      <c r="AW3400" s="160" t="s">
        <v>41</v>
      </c>
      <c r="AX3400" s="160" t="s">
        <v>85</v>
      </c>
      <c r="AY3400" s="162" t="s">
        <v>173</v>
      </c>
    </row>
    <row r="3401" spans="2:65" s="167" customFormat="1">
      <c r="B3401" s="166"/>
      <c r="D3401" s="161" t="s">
        <v>184</v>
      </c>
      <c r="E3401" s="168" t="s">
        <v>1</v>
      </c>
      <c r="F3401" s="169" t="s">
        <v>1355</v>
      </c>
      <c r="H3401" s="170">
        <v>78.665999999999997</v>
      </c>
      <c r="L3401" s="166"/>
      <c r="M3401" s="171"/>
      <c r="T3401" s="172"/>
      <c r="AT3401" s="168" t="s">
        <v>184</v>
      </c>
      <c r="AU3401" s="168" t="s">
        <v>95</v>
      </c>
      <c r="AV3401" s="167" t="s">
        <v>95</v>
      </c>
      <c r="AW3401" s="167" t="s">
        <v>41</v>
      </c>
      <c r="AX3401" s="167" t="s">
        <v>85</v>
      </c>
      <c r="AY3401" s="168" t="s">
        <v>173</v>
      </c>
    </row>
    <row r="3402" spans="2:65" s="167" customFormat="1">
      <c r="B3402" s="166"/>
      <c r="D3402" s="161" t="s">
        <v>184</v>
      </c>
      <c r="E3402" s="168" t="s">
        <v>1</v>
      </c>
      <c r="F3402" s="169" t="s">
        <v>1356</v>
      </c>
      <c r="H3402" s="170">
        <v>13.965</v>
      </c>
      <c r="L3402" s="166"/>
      <c r="M3402" s="171"/>
      <c r="T3402" s="172"/>
      <c r="AT3402" s="168" t="s">
        <v>184</v>
      </c>
      <c r="AU3402" s="168" t="s">
        <v>95</v>
      </c>
      <c r="AV3402" s="167" t="s">
        <v>95</v>
      </c>
      <c r="AW3402" s="167" t="s">
        <v>41</v>
      </c>
      <c r="AX3402" s="167" t="s">
        <v>85</v>
      </c>
      <c r="AY3402" s="168" t="s">
        <v>173</v>
      </c>
    </row>
    <row r="3403" spans="2:65" s="167" customFormat="1">
      <c r="B3403" s="166"/>
      <c r="D3403" s="161" t="s">
        <v>184</v>
      </c>
      <c r="E3403" s="168" t="s">
        <v>1</v>
      </c>
      <c r="F3403" s="169" t="s">
        <v>1357</v>
      </c>
      <c r="H3403" s="170">
        <v>89.596999999999994</v>
      </c>
      <c r="L3403" s="166"/>
      <c r="M3403" s="171"/>
      <c r="T3403" s="172"/>
      <c r="AT3403" s="168" t="s">
        <v>184</v>
      </c>
      <c r="AU3403" s="168" t="s">
        <v>95</v>
      </c>
      <c r="AV3403" s="167" t="s">
        <v>95</v>
      </c>
      <c r="AW3403" s="167" t="s">
        <v>41</v>
      </c>
      <c r="AX3403" s="167" t="s">
        <v>85</v>
      </c>
      <c r="AY3403" s="168" t="s">
        <v>173</v>
      </c>
    </row>
    <row r="3404" spans="2:65" s="167" customFormat="1">
      <c r="B3404" s="166"/>
      <c r="D3404" s="161" t="s">
        <v>184</v>
      </c>
      <c r="E3404" s="168" t="s">
        <v>1</v>
      </c>
      <c r="F3404" s="169" t="s">
        <v>1358</v>
      </c>
      <c r="H3404" s="170">
        <v>13.670999999999999</v>
      </c>
      <c r="L3404" s="166"/>
      <c r="M3404" s="171"/>
      <c r="T3404" s="172"/>
      <c r="AT3404" s="168" t="s">
        <v>184</v>
      </c>
      <c r="AU3404" s="168" t="s">
        <v>95</v>
      </c>
      <c r="AV3404" s="167" t="s">
        <v>95</v>
      </c>
      <c r="AW3404" s="167" t="s">
        <v>41</v>
      </c>
      <c r="AX3404" s="167" t="s">
        <v>85</v>
      </c>
      <c r="AY3404" s="168" t="s">
        <v>173</v>
      </c>
    </row>
    <row r="3405" spans="2:65" s="167" customFormat="1">
      <c r="B3405" s="166"/>
      <c r="D3405" s="161" t="s">
        <v>184</v>
      </c>
      <c r="E3405" s="168" t="s">
        <v>1</v>
      </c>
      <c r="F3405" s="169" t="s">
        <v>1359</v>
      </c>
      <c r="H3405" s="170">
        <v>26.809000000000001</v>
      </c>
      <c r="L3405" s="166"/>
      <c r="M3405" s="171"/>
      <c r="T3405" s="172"/>
      <c r="AT3405" s="168" t="s">
        <v>184</v>
      </c>
      <c r="AU3405" s="168" t="s">
        <v>95</v>
      </c>
      <c r="AV3405" s="167" t="s">
        <v>95</v>
      </c>
      <c r="AW3405" s="167" t="s">
        <v>41</v>
      </c>
      <c r="AX3405" s="167" t="s">
        <v>85</v>
      </c>
      <c r="AY3405" s="168" t="s">
        <v>173</v>
      </c>
    </row>
    <row r="3406" spans="2:65" s="160" customFormat="1">
      <c r="B3406" s="159"/>
      <c r="D3406" s="161" t="s">
        <v>184</v>
      </c>
      <c r="E3406" s="162" t="s">
        <v>1</v>
      </c>
      <c r="F3406" s="163" t="s">
        <v>255</v>
      </c>
      <c r="H3406" s="162" t="s">
        <v>1</v>
      </c>
      <c r="L3406" s="159"/>
      <c r="M3406" s="164"/>
      <c r="T3406" s="165"/>
      <c r="AT3406" s="162" t="s">
        <v>184</v>
      </c>
      <c r="AU3406" s="162" t="s">
        <v>95</v>
      </c>
      <c r="AV3406" s="160" t="s">
        <v>93</v>
      </c>
      <c r="AW3406" s="160" t="s">
        <v>41</v>
      </c>
      <c r="AX3406" s="160" t="s">
        <v>85</v>
      </c>
      <c r="AY3406" s="162" t="s">
        <v>173</v>
      </c>
    </row>
    <row r="3407" spans="2:65" s="167" customFormat="1">
      <c r="B3407" s="166"/>
      <c r="D3407" s="161" t="s">
        <v>184</v>
      </c>
      <c r="E3407" s="168" t="s">
        <v>1</v>
      </c>
      <c r="F3407" s="169" t="s">
        <v>1363</v>
      </c>
      <c r="H3407" s="170">
        <v>49.5</v>
      </c>
      <c r="L3407" s="166"/>
      <c r="M3407" s="171"/>
      <c r="T3407" s="172"/>
      <c r="AT3407" s="168" t="s">
        <v>184</v>
      </c>
      <c r="AU3407" s="168" t="s">
        <v>95</v>
      </c>
      <c r="AV3407" s="167" t="s">
        <v>95</v>
      </c>
      <c r="AW3407" s="167" t="s">
        <v>41</v>
      </c>
      <c r="AX3407" s="167" t="s">
        <v>85</v>
      </c>
      <c r="AY3407" s="168" t="s">
        <v>173</v>
      </c>
    </row>
    <row r="3408" spans="2:65" s="167" customFormat="1">
      <c r="B3408" s="166"/>
      <c r="D3408" s="161" t="s">
        <v>184</v>
      </c>
      <c r="E3408" s="168" t="s">
        <v>1</v>
      </c>
      <c r="F3408" s="169" t="s">
        <v>1364</v>
      </c>
      <c r="H3408" s="170">
        <v>8.5879999999999992</v>
      </c>
      <c r="L3408" s="166"/>
      <c r="M3408" s="171"/>
      <c r="T3408" s="172"/>
      <c r="AT3408" s="168" t="s">
        <v>184</v>
      </c>
      <c r="AU3408" s="168" t="s">
        <v>95</v>
      </c>
      <c r="AV3408" s="167" t="s">
        <v>95</v>
      </c>
      <c r="AW3408" s="167" t="s">
        <v>41</v>
      </c>
      <c r="AX3408" s="167" t="s">
        <v>85</v>
      </c>
      <c r="AY3408" s="168" t="s">
        <v>173</v>
      </c>
    </row>
    <row r="3409" spans="2:65" s="160" customFormat="1">
      <c r="B3409" s="159"/>
      <c r="D3409" s="161" t="s">
        <v>184</v>
      </c>
      <c r="E3409" s="162" t="s">
        <v>1</v>
      </c>
      <c r="F3409" s="163" t="s">
        <v>1368</v>
      </c>
      <c r="H3409" s="162" t="s">
        <v>1</v>
      </c>
      <c r="L3409" s="159"/>
      <c r="M3409" s="164"/>
      <c r="T3409" s="165"/>
      <c r="AT3409" s="162" t="s">
        <v>184</v>
      </c>
      <c r="AU3409" s="162" t="s">
        <v>95</v>
      </c>
      <c r="AV3409" s="160" t="s">
        <v>93</v>
      </c>
      <c r="AW3409" s="160" t="s">
        <v>41</v>
      </c>
      <c r="AX3409" s="160" t="s">
        <v>85</v>
      </c>
      <c r="AY3409" s="162" t="s">
        <v>173</v>
      </c>
    </row>
    <row r="3410" spans="2:65" s="167" customFormat="1">
      <c r="B3410" s="166"/>
      <c r="D3410" s="161" t="s">
        <v>184</v>
      </c>
      <c r="E3410" s="168" t="s">
        <v>1</v>
      </c>
      <c r="F3410" s="169" t="s">
        <v>848</v>
      </c>
      <c r="H3410" s="170">
        <v>17.5</v>
      </c>
      <c r="L3410" s="166"/>
      <c r="M3410" s="171"/>
      <c r="T3410" s="172"/>
      <c r="AT3410" s="168" t="s">
        <v>184</v>
      </c>
      <c r="AU3410" s="168" t="s">
        <v>95</v>
      </c>
      <c r="AV3410" s="167" t="s">
        <v>95</v>
      </c>
      <c r="AW3410" s="167" t="s">
        <v>41</v>
      </c>
      <c r="AX3410" s="167" t="s">
        <v>85</v>
      </c>
      <c r="AY3410" s="168" t="s">
        <v>173</v>
      </c>
    </row>
    <row r="3411" spans="2:65" s="160" customFormat="1">
      <c r="B3411" s="159"/>
      <c r="D3411" s="161" t="s">
        <v>184</v>
      </c>
      <c r="E3411" s="162" t="s">
        <v>1</v>
      </c>
      <c r="F3411" s="163" t="s">
        <v>1346</v>
      </c>
      <c r="H3411" s="162" t="s">
        <v>1</v>
      </c>
      <c r="L3411" s="159"/>
      <c r="M3411" s="164"/>
      <c r="T3411" s="165"/>
      <c r="AT3411" s="162" t="s">
        <v>184</v>
      </c>
      <c r="AU3411" s="162" t="s">
        <v>95</v>
      </c>
      <c r="AV3411" s="160" t="s">
        <v>93</v>
      </c>
      <c r="AW3411" s="160" t="s">
        <v>41</v>
      </c>
      <c r="AX3411" s="160" t="s">
        <v>85</v>
      </c>
      <c r="AY3411" s="162" t="s">
        <v>173</v>
      </c>
    </row>
    <row r="3412" spans="2:65" s="167" customFormat="1">
      <c r="B3412" s="166"/>
      <c r="D3412" s="161" t="s">
        <v>184</v>
      </c>
      <c r="E3412" s="168" t="s">
        <v>1</v>
      </c>
      <c r="F3412" s="169" t="s">
        <v>1369</v>
      </c>
      <c r="H3412" s="170">
        <v>27.338000000000001</v>
      </c>
      <c r="L3412" s="166"/>
      <c r="M3412" s="171"/>
      <c r="T3412" s="172"/>
      <c r="AT3412" s="168" t="s">
        <v>184</v>
      </c>
      <c r="AU3412" s="168" t="s">
        <v>95</v>
      </c>
      <c r="AV3412" s="167" t="s">
        <v>95</v>
      </c>
      <c r="AW3412" s="167" t="s">
        <v>41</v>
      </c>
      <c r="AX3412" s="167" t="s">
        <v>85</v>
      </c>
      <c r="AY3412" s="168" t="s">
        <v>173</v>
      </c>
    </row>
    <row r="3413" spans="2:65" s="167" customFormat="1">
      <c r="B3413" s="166"/>
      <c r="D3413" s="161" t="s">
        <v>184</v>
      </c>
      <c r="E3413" s="168" t="s">
        <v>1</v>
      </c>
      <c r="F3413" s="169" t="s">
        <v>848</v>
      </c>
      <c r="H3413" s="170">
        <v>17.5</v>
      </c>
      <c r="L3413" s="166"/>
      <c r="M3413" s="171"/>
      <c r="T3413" s="172"/>
      <c r="AT3413" s="168" t="s">
        <v>184</v>
      </c>
      <c r="AU3413" s="168" t="s">
        <v>95</v>
      </c>
      <c r="AV3413" s="167" t="s">
        <v>95</v>
      </c>
      <c r="AW3413" s="167" t="s">
        <v>41</v>
      </c>
      <c r="AX3413" s="167" t="s">
        <v>85</v>
      </c>
      <c r="AY3413" s="168" t="s">
        <v>173</v>
      </c>
    </row>
    <row r="3414" spans="2:65" s="167" customFormat="1">
      <c r="B3414" s="166"/>
      <c r="D3414" s="161" t="s">
        <v>184</v>
      </c>
      <c r="E3414" s="168" t="s">
        <v>1</v>
      </c>
      <c r="F3414" s="169" t="s">
        <v>1370</v>
      </c>
      <c r="H3414" s="170">
        <v>60.414999999999999</v>
      </c>
      <c r="L3414" s="166"/>
      <c r="M3414" s="171"/>
      <c r="T3414" s="172"/>
      <c r="AT3414" s="168" t="s">
        <v>184</v>
      </c>
      <c r="AU3414" s="168" t="s">
        <v>95</v>
      </c>
      <c r="AV3414" s="167" t="s">
        <v>95</v>
      </c>
      <c r="AW3414" s="167" t="s">
        <v>41</v>
      </c>
      <c r="AX3414" s="167" t="s">
        <v>85</v>
      </c>
      <c r="AY3414" s="168" t="s">
        <v>173</v>
      </c>
    </row>
    <row r="3415" spans="2:65" s="167" customFormat="1">
      <c r="B3415" s="166"/>
      <c r="D3415" s="161" t="s">
        <v>184</v>
      </c>
      <c r="E3415" s="168" t="s">
        <v>1</v>
      </c>
      <c r="F3415" s="169" t="s">
        <v>1371</v>
      </c>
      <c r="H3415" s="170">
        <v>13.598000000000001</v>
      </c>
      <c r="L3415" s="166"/>
      <c r="M3415" s="171"/>
      <c r="T3415" s="172"/>
      <c r="AT3415" s="168" t="s">
        <v>184</v>
      </c>
      <c r="AU3415" s="168" t="s">
        <v>95</v>
      </c>
      <c r="AV3415" s="167" t="s">
        <v>95</v>
      </c>
      <c r="AW3415" s="167" t="s">
        <v>41</v>
      </c>
      <c r="AX3415" s="167" t="s">
        <v>85</v>
      </c>
      <c r="AY3415" s="168" t="s">
        <v>173</v>
      </c>
    </row>
    <row r="3416" spans="2:65" s="167" customFormat="1">
      <c r="B3416" s="166"/>
      <c r="D3416" s="161" t="s">
        <v>184</v>
      </c>
      <c r="E3416" s="168" t="s">
        <v>1</v>
      </c>
      <c r="F3416" s="169" t="s">
        <v>1357</v>
      </c>
      <c r="H3416" s="170">
        <v>89.596999999999994</v>
      </c>
      <c r="L3416" s="166"/>
      <c r="M3416" s="171"/>
      <c r="T3416" s="172"/>
      <c r="AT3416" s="168" t="s">
        <v>184</v>
      </c>
      <c r="AU3416" s="168" t="s">
        <v>95</v>
      </c>
      <c r="AV3416" s="167" t="s">
        <v>95</v>
      </c>
      <c r="AW3416" s="167" t="s">
        <v>41</v>
      </c>
      <c r="AX3416" s="167" t="s">
        <v>85</v>
      </c>
      <c r="AY3416" s="168" t="s">
        <v>173</v>
      </c>
    </row>
    <row r="3417" spans="2:65" s="167" customFormat="1">
      <c r="B3417" s="166"/>
      <c r="D3417" s="161" t="s">
        <v>184</v>
      </c>
      <c r="E3417" s="168" t="s">
        <v>1</v>
      </c>
      <c r="F3417" s="169" t="s">
        <v>1371</v>
      </c>
      <c r="H3417" s="170">
        <v>13.598000000000001</v>
      </c>
      <c r="L3417" s="166"/>
      <c r="M3417" s="171"/>
      <c r="T3417" s="172"/>
      <c r="AT3417" s="168" t="s">
        <v>184</v>
      </c>
      <c r="AU3417" s="168" t="s">
        <v>95</v>
      </c>
      <c r="AV3417" s="167" t="s">
        <v>95</v>
      </c>
      <c r="AW3417" s="167" t="s">
        <v>41</v>
      </c>
      <c r="AX3417" s="167" t="s">
        <v>85</v>
      </c>
      <c r="AY3417" s="168" t="s">
        <v>173</v>
      </c>
    </row>
    <row r="3418" spans="2:65" s="167" customFormat="1">
      <c r="B3418" s="166"/>
      <c r="D3418" s="161" t="s">
        <v>184</v>
      </c>
      <c r="E3418" s="168" t="s">
        <v>1</v>
      </c>
      <c r="F3418" s="169" t="s">
        <v>1372</v>
      </c>
      <c r="H3418" s="170">
        <v>30.207999999999998</v>
      </c>
      <c r="L3418" s="166"/>
      <c r="M3418" s="171"/>
      <c r="T3418" s="172"/>
      <c r="AT3418" s="168" t="s">
        <v>184</v>
      </c>
      <c r="AU3418" s="168" t="s">
        <v>95</v>
      </c>
      <c r="AV3418" s="167" t="s">
        <v>95</v>
      </c>
      <c r="AW3418" s="167" t="s">
        <v>41</v>
      </c>
      <c r="AX3418" s="167" t="s">
        <v>85</v>
      </c>
      <c r="AY3418" s="168" t="s">
        <v>173</v>
      </c>
    </row>
    <row r="3419" spans="2:65" s="160" customFormat="1">
      <c r="B3419" s="159"/>
      <c r="D3419" s="161" t="s">
        <v>184</v>
      </c>
      <c r="E3419" s="162" t="s">
        <v>1</v>
      </c>
      <c r="F3419" s="163" t="s">
        <v>259</v>
      </c>
      <c r="H3419" s="162" t="s">
        <v>1</v>
      </c>
      <c r="L3419" s="159"/>
      <c r="M3419" s="164"/>
      <c r="T3419" s="165"/>
      <c r="AT3419" s="162" t="s">
        <v>184</v>
      </c>
      <c r="AU3419" s="162" t="s">
        <v>95</v>
      </c>
      <c r="AV3419" s="160" t="s">
        <v>93</v>
      </c>
      <c r="AW3419" s="160" t="s">
        <v>41</v>
      </c>
      <c r="AX3419" s="160" t="s">
        <v>85</v>
      </c>
      <c r="AY3419" s="162" t="s">
        <v>173</v>
      </c>
    </row>
    <row r="3420" spans="2:65" s="167" customFormat="1">
      <c r="B3420" s="166"/>
      <c r="D3420" s="161" t="s">
        <v>184</v>
      </c>
      <c r="E3420" s="168" t="s">
        <v>1</v>
      </c>
      <c r="F3420" s="169" t="s">
        <v>1376</v>
      </c>
      <c r="H3420" s="170">
        <v>31.6</v>
      </c>
      <c r="L3420" s="166"/>
      <c r="M3420" s="171"/>
      <c r="T3420" s="172"/>
      <c r="AT3420" s="168" t="s">
        <v>184</v>
      </c>
      <c r="AU3420" s="168" t="s">
        <v>95</v>
      </c>
      <c r="AV3420" s="167" t="s">
        <v>95</v>
      </c>
      <c r="AW3420" s="167" t="s">
        <v>41</v>
      </c>
      <c r="AX3420" s="167" t="s">
        <v>85</v>
      </c>
      <c r="AY3420" s="168" t="s">
        <v>173</v>
      </c>
    </row>
    <row r="3421" spans="2:65" s="160" customFormat="1">
      <c r="B3421" s="159"/>
      <c r="D3421" s="161" t="s">
        <v>184</v>
      </c>
      <c r="E3421" s="162" t="s">
        <v>1</v>
      </c>
      <c r="F3421" s="163" t="s">
        <v>1377</v>
      </c>
      <c r="H3421" s="162" t="s">
        <v>1</v>
      </c>
      <c r="L3421" s="159"/>
      <c r="M3421" s="164"/>
      <c r="T3421" s="165"/>
      <c r="AT3421" s="162" t="s">
        <v>184</v>
      </c>
      <c r="AU3421" s="162" t="s">
        <v>95</v>
      </c>
      <c r="AV3421" s="160" t="s">
        <v>93</v>
      </c>
      <c r="AW3421" s="160" t="s">
        <v>41</v>
      </c>
      <c r="AX3421" s="160" t="s">
        <v>85</v>
      </c>
      <c r="AY3421" s="162" t="s">
        <v>173</v>
      </c>
    </row>
    <row r="3422" spans="2:65" s="167" customFormat="1">
      <c r="B3422" s="166"/>
      <c r="D3422" s="161" t="s">
        <v>184</v>
      </c>
      <c r="E3422" s="168" t="s">
        <v>1</v>
      </c>
      <c r="F3422" s="169" t="s">
        <v>848</v>
      </c>
      <c r="H3422" s="170">
        <v>17.5</v>
      </c>
      <c r="L3422" s="166"/>
      <c r="M3422" s="171"/>
      <c r="T3422" s="172"/>
      <c r="AT3422" s="168" t="s">
        <v>184</v>
      </c>
      <c r="AU3422" s="168" t="s">
        <v>95</v>
      </c>
      <c r="AV3422" s="167" t="s">
        <v>95</v>
      </c>
      <c r="AW3422" s="167" t="s">
        <v>41</v>
      </c>
      <c r="AX3422" s="167" t="s">
        <v>85</v>
      </c>
      <c r="AY3422" s="168" t="s">
        <v>173</v>
      </c>
    </row>
    <row r="3423" spans="2:65" s="174" customFormat="1">
      <c r="B3423" s="173"/>
      <c r="D3423" s="161" t="s">
        <v>184</v>
      </c>
      <c r="E3423" s="175" t="s">
        <v>1</v>
      </c>
      <c r="F3423" s="176" t="s">
        <v>232</v>
      </c>
      <c r="H3423" s="177">
        <v>599.65</v>
      </c>
      <c r="L3423" s="173"/>
      <c r="M3423" s="178"/>
      <c r="T3423" s="179"/>
      <c r="AT3423" s="175" t="s">
        <v>184</v>
      </c>
      <c r="AU3423" s="175" t="s">
        <v>95</v>
      </c>
      <c r="AV3423" s="174" t="s">
        <v>180</v>
      </c>
      <c r="AW3423" s="174" t="s">
        <v>41</v>
      </c>
      <c r="AX3423" s="174" t="s">
        <v>93</v>
      </c>
      <c r="AY3423" s="175" t="s">
        <v>173</v>
      </c>
    </row>
    <row r="3424" spans="2:65" s="35" customFormat="1" ht="24.2" customHeight="1">
      <c r="B3424" s="34"/>
      <c r="C3424" s="144" t="s">
        <v>1977</v>
      </c>
      <c r="D3424" s="144" t="s">
        <v>175</v>
      </c>
      <c r="E3424" s="145" t="s">
        <v>1978</v>
      </c>
      <c r="F3424" s="146" t="s">
        <v>1979</v>
      </c>
      <c r="G3424" s="147" t="s">
        <v>270</v>
      </c>
      <c r="H3424" s="148">
        <v>53968.5</v>
      </c>
      <c r="I3424" s="3"/>
      <c r="J3424" s="149">
        <f>ROUND(I3424*H3424,2)</f>
        <v>0</v>
      </c>
      <c r="K3424" s="146" t="s">
        <v>179</v>
      </c>
      <c r="L3424" s="34"/>
      <c r="M3424" s="150" t="s">
        <v>1</v>
      </c>
      <c r="N3424" s="151" t="s">
        <v>50</v>
      </c>
      <c r="P3424" s="152">
        <f>O3424*H3424</f>
        <v>0</v>
      </c>
      <c r="Q3424" s="152">
        <v>0</v>
      </c>
      <c r="R3424" s="152">
        <f>Q3424*H3424</f>
        <v>0</v>
      </c>
      <c r="S3424" s="152">
        <v>0</v>
      </c>
      <c r="T3424" s="153">
        <f>S3424*H3424</f>
        <v>0</v>
      </c>
      <c r="AR3424" s="154" t="s">
        <v>180</v>
      </c>
      <c r="AT3424" s="154" t="s">
        <v>175</v>
      </c>
      <c r="AU3424" s="154" t="s">
        <v>95</v>
      </c>
      <c r="AY3424" s="20" t="s">
        <v>173</v>
      </c>
      <c r="BE3424" s="155">
        <f>IF(N3424="základní",J3424,0)</f>
        <v>0</v>
      </c>
      <c r="BF3424" s="155">
        <f>IF(N3424="snížená",J3424,0)</f>
        <v>0</v>
      </c>
      <c r="BG3424" s="155">
        <f>IF(N3424="zákl. přenesená",J3424,0)</f>
        <v>0</v>
      </c>
      <c r="BH3424" s="155">
        <f>IF(N3424="sníž. přenesená",J3424,0)</f>
        <v>0</v>
      </c>
      <c r="BI3424" s="155">
        <f>IF(N3424="nulová",J3424,0)</f>
        <v>0</v>
      </c>
      <c r="BJ3424" s="20" t="s">
        <v>93</v>
      </c>
      <c r="BK3424" s="155">
        <f>ROUND(I3424*H3424,2)</f>
        <v>0</v>
      </c>
      <c r="BL3424" s="20" t="s">
        <v>180</v>
      </c>
      <c r="BM3424" s="154" t="s">
        <v>1980</v>
      </c>
    </row>
    <row r="3425" spans="2:65" s="35" customFormat="1">
      <c r="B3425" s="34"/>
      <c r="D3425" s="156" t="s">
        <v>182</v>
      </c>
      <c r="F3425" s="157" t="s">
        <v>1981</v>
      </c>
      <c r="L3425" s="34"/>
      <c r="M3425" s="158"/>
      <c r="T3425" s="62"/>
      <c r="AT3425" s="20" t="s">
        <v>182</v>
      </c>
      <c r="AU3425" s="20" t="s">
        <v>95</v>
      </c>
    </row>
    <row r="3426" spans="2:65" s="160" customFormat="1">
      <c r="B3426" s="159"/>
      <c r="D3426" s="161" t="s">
        <v>184</v>
      </c>
      <c r="E3426" s="162" t="s">
        <v>1</v>
      </c>
      <c r="F3426" s="163" t="s">
        <v>1965</v>
      </c>
      <c r="H3426" s="162" t="s">
        <v>1</v>
      </c>
      <c r="L3426" s="159"/>
      <c r="M3426" s="164"/>
      <c r="T3426" s="165"/>
      <c r="AT3426" s="162" t="s">
        <v>184</v>
      </c>
      <c r="AU3426" s="162" t="s">
        <v>95</v>
      </c>
      <c r="AV3426" s="160" t="s">
        <v>93</v>
      </c>
      <c r="AW3426" s="160" t="s">
        <v>41</v>
      </c>
      <c r="AX3426" s="160" t="s">
        <v>85</v>
      </c>
      <c r="AY3426" s="162" t="s">
        <v>173</v>
      </c>
    </row>
    <row r="3427" spans="2:65" s="167" customFormat="1">
      <c r="B3427" s="166"/>
      <c r="D3427" s="161" t="s">
        <v>184</v>
      </c>
      <c r="E3427" s="168" t="s">
        <v>1</v>
      </c>
      <c r="F3427" s="169" t="s">
        <v>1966</v>
      </c>
      <c r="H3427" s="170">
        <v>53968.5</v>
      </c>
      <c r="L3427" s="166"/>
      <c r="M3427" s="171"/>
      <c r="T3427" s="172"/>
      <c r="AT3427" s="168" t="s">
        <v>184</v>
      </c>
      <c r="AU3427" s="168" t="s">
        <v>95</v>
      </c>
      <c r="AV3427" s="167" t="s">
        <v>95</v>
      </c>
      <c r="AW3427" s="167" t="s">
        <v>41</v>
      </c>
      <c r="AX3427" s="167" t="s">
        <v>85</v>
      </c>
      <c r="AY3427" s="168" t="s">
        <v>173</v>
      </c>
    </row>
    <row r="3428" spans="2:65" s="174" customFormat="1">
      <c r="B3428" s="173"/>
      <c r="D3428" s="161" t="s">
        <v>184</v>
      </c>
      <c r="E3428" s="175" t="s">
        <v>1</v>
      </c>
      <c r="F3428" s="176" t="s">
        <v>232</v>
      </c>
      <c r="H3428" s="177">
        <v>53968.5</v>
      </c>
      <c r="L3428" s="173"/>
      <c r="M3428" s="178"/>
      <c r="T3428" s="179"/>
      <c r="AT3428" s="175" t="s">
        <v>184</v>
      </c>
      <c r="AU3428" s="175" t="s">
        <v>95</v>
      </c>
      <c r="AV3428" s="174" t="s">
        <v>180</v>
      </c>
      <c r="AW3428" s="174" t="s">
        <v>41</v>
      </c>
      <c r="AX3428" s="174" t="s">
        <v>93</v>
      </c>
      <c r="AY3428" s="175" t="s">
        <v>173</v>
      </c>
    </row>
    <row r="3429" spans="2:65" s="35" customFormat="1" ht="24.2" customHeight="1">
      <c r="B3429" s="34"/>
      <c r="C3429" s="144" t="s">
        <v>1982</v>
      </c>
      <c r="D3429" s="144" t="s">
        <v>175</v>
      </c>
      <c r="E3429" s="145" t="s">
        <v>1983</v>
      </c>
      <c r="F3429" s="146" t="s">
        <v>1984</v>
      </c>
      <c r="G3429" s="147" t="s">
        <v>270</v>
      </c>
      <c r="H3429" s="148">
        <v>599.65</v>
      </c>
      <c r="I3429" s="3"/>
      <c r="J3429" s="149">
        <f>ROUND(I3429*H3429,2)</f>
        <v>0</v>
      </c>
      <c r="K3429" s="146" t="s">
        <v>179</v>
      </c>
      <c r="L3429" s="34"/>
      <c r="M3429" s="150" t="s">
        <v>1</v>
      </c>
      <c r="N3429" s="151" t="s">
        <v>50</v>
      </c>
      <c r="P3429" s="152">
        <f>O3429*H3429</f>
        <v>0</v>
      </c>
      <c r="Q3429" s="152">
        <v>0</v>
      </c>
      <c r="R3429" s="152">
        <f>Q3429*H3429</f>
        <v>0</v>
      </c>
      <c r="S3429" s="152">
        <v>0</v>
      </c>
      <c r="T3429" s="153">
        <f>S3429*H3429</f>
        <v>0</v>
      </c>
      <c r="AR3429" s="154" t="s">
        <v>180</v>
      </c>
      <c r="AT3429" s="154" t="s">
        <v>175</v>
      </c>
      <c r="AU3429" s="154" t="s">
        <v>95</v>
      </c>
      <c r="AY3429" s="20" t="s">
        <v>173</v>
      </c>
      <c r="BE3429" s="155">
        <f>IF(N3429="základní",J3429,0)</f>
        <v>0</v>
      </c>
      <c r="BF3429" s="155">
        <f>IF(N3429="snížená",J3429,0)</f>
        <v>0</v>
      </c>
      <c r="BG3429" s="155">
        <f>IF(N3429="zákl. přenesená",J3429,0)</f>
        <v>0</v>
      </c>
      <c r="BH3429" s="155">
        <f>IF(N3429="sníž. přenesená",J3429,0)</f>
        <v>0</v>
      </c>
      <c r="BI3429" s="155">
        <f>IF(N3429="nulová",J3429,0)</f>
        <v>0</v>
      </c>
      <c r="BJ3429" s="20" t="s">
        <v>93</v>
      </c>
      <c r="BK3429" s="155">
        <f>ROUND(I3429*H3429,2)</f>
        <v>0</v>
      </c>
      <c r="BL3429" s="20" t="s">
        <v>180</v>
      </c>
      <c r="BM3429" s="154" t="s">
        <v>1985</v>
      </c>
    </row>
    <row r="3430" spans="2:65" s="35" customFormat="1">
      <c r="B3430" s="34"/>
      <c r="D3430" s="156" t="s">
        <v>182</v>
      </c>
      <c r="F3430" s="157" t="s">
        <v>1986</v>
      </c>
      <c r="L3430" s="34"/>
      <c r="M3430" s="158"/>
      <c r="T3430" s="62"/>
      <c r="AT3430" s="20" t="s">
        <v>182</v>
      </c>
      <c r="AU3430" s="20" t="s">
        <v>95</v>
      </c>
    </row>
    <row r="3431" spans="2:65" s="160" customFormat="1">
      <c r="B3431" s="159"/>
      <c r="D3431" s="161" t="s">
        <v>184</v>
      </c>
      <c r="E3431" s="162" t="s">
        <v>1</v>
      </c>
      <c r="F3431" s="163" t="s">
        <v>631</v>
      </c>
      <c r="H3431" s="162" t="s">
        <v>1</v>
      </c>
      <c r="L3431" s="159"/>
      <c r="M3431" s="164"/>
      <c r="T3431" s="165"/>
      <c r="AT3431" s="162" t="s">
        <v>184</v>
      </c>
      <c r="AU3431" s="162" t="s">
        <v>95</v>
      </c>
      <c r="AV3431" s="160" t="s">
        <v>93</v>
      </c>
      <c r="AW3431" s="160" t="s">
        <v>41</v>
      </c>
      <c r="AX3431" s="160" t="s">
        <v>85</v>
      </c>
      <c r="AY3431" s="162" t="s">
        <v>173</v>
      </c>
    </row>
    <row r="3432" spans="2:65" s="160" customFormat="1">
      <c r="B3432" s="159"/>
      <c r="D3432" s="161" t="s">
        <v>184</v>
      </c>
      <c r="E3432" s="162" t="s">
        <v>1</v>
      </c>
      <c r="F3432" s="163" t="s">
        <v>249</v>
      </c>
      <c r="H3432" s="162" t="s">
        <v>1</v>
      </c>
      <c r="L3432" s="159"/>
      <c r="M3432" s="164"/>
      <c r="T3432" s="165"/>
      <c r="AT3432" s="162" t="s">
        <v>184</v>
      </c>
      <c r="AU3432" s="162" t="s">
        <v>95</v>
      </c>
      <c r="AV3432" s="160" t="s">
        <v>93</v>
      </c>
      <c r="AW3432" s="160" t="s">
        <v>41</v>
      </c>
      <c r="AX3432" s="160" t="s">
        <v>85</v>
      </c>
      <c r="AY3432" s="162" t="s">
        <v>173</v>
      </c>
    </row>
    <row r="3433" spans="2:65" s="167" customFormat="1">
      <c r="B3433" s="166"/>
      <c r="D3433" s="161" t="s">
        <v>184</v>
      </c>
      <c r="E3433" s="168" t="s">
        <v>1</v>
      </c>
      <c r="F3433" s="169" t="s">
        <v>1355</v>
      </c>
      <c r="H3433" s="170">
        <v>78.665999999999997</v>
      </c>
      <c r="L3433" s="166"/>
      <c r="M3433" s="171"/>
      <c r="T3433" s="172"/>
      <c r="AT3433" s="168" t="s">
        <v>184</v>
      </c>
      <c r="AU3433" s="168" t="s">
        <v>95</v>
      </c>
      <c r="AV3433" s="167" t="s">
        <v>95</v>
      </c>
      <c r="AW3433" s="167" t="s">
        <v>41</v>
      </c>
      <c r="AX3433" s="167" t="s">
        <v>85</v>
      </c>
      <c r="AY3433" s="168" t="s">
        <v>173</v>
      </c>
    </row>
    <row r="3434" spans="2:65" s="167" customFormat="1">
      <c r="B3434" s="166"/>
      <c r="D3434" s="161" t="s">
        <v>184</v>
      </c>
      <c r="E3434" s="168" t="s">
        <v>1</v>
      </c>
      <c r="F3434" s="169" t="s">
        <v>1356</v>
      </c>
      <c r="H3434" s="170">
        <v>13.965</v>
      </c>
      <c r="L3434" s="166"/>
      <c r="M3434" s="171"/>
      <c r="T3434" s="172"/>
      <c r="AT3434" s="168" t="s">
        <v>184</v>
      </c>
      <c r="AU3434" s="168" t="s">
        <v>95</v>
      </c>
      <c r="AV3434" s="167" t="s">
        <v>95</v>
      </c>
      <c r="AW3434" s="167" t="s">
        <v>41</v>
      </c>
      <c r="AX3434" s="167" t="s">
        <v>85</v>
      </c>
      <c r="AY3434" s="168" t="s">
        <v>173</v>
      </c>
    </row>
    <row r="3435" spans="2:65" s="167" customFormat="1">
      <c r="B3435" s="166"/>
      <c r="D3435" s="161" t="s">
        <v>184</v>
      </c>
      <c r="E3435" s="168" t="s">
        <v>1</v>
      </c>
      <c r="F3435" s="169" t="s">
        <v>1357</v>
      </c>
      <c r="H3435" s="170">
        <v>89.596999999999994</v>
      </c>
      <c r="L3435" s="166"/>
      <c r="M3435" s="171"/>
      <c r="T3435" s="172"/>
      <c r="AT3435" s="168" t="s">
        <v>184</v>
      </c>
      <c r="AU3435" s="168" t="s">
        <v>95</v>
      </c>
      <c r="AV3435" s="167" t="s">
        <v>95</v>
      </c>
      <c r="AW3435" s="167" t="s">
        <v>41</v>
      </c>
      <c r="AX3435" s="167" t="s">
        <v>85</v>
      </c>
      <c r="AY3435" s="168" t="s">
        <v>173</v>
      </c>
    </row>
    <row r="3436" spans="2:65" s="167" customFormat="1">
      <c r="B3436" s="166"/>
      <c r="D3436" s="161" t="s">
        <v>184</v>
      </c>
      <c r="E3436" s="168" t="s">
        <v>1</v>
      </c>
      <c r="F3436" s="169" t="s">
        <v>1358</v>
      </c>
      <c r="H3436" s="170">
        <v>13.670999999999999</v>
      </c>
      <c r="L3436" s="166"/>
      <c r="M3436" s="171"/>
      <c r="T3436" s="172"/>
      <c r="AT3436" s="168" t="s">
        <v>184</v>
      </c>
      <c r="AU3436" s="168" t="s">
        <v>95</v>
      </c>
      <c r="AV3436" s="167" t="s">
        <v>95</v>
      </c>
      <c r="AW3436" s="167" t="s">
        <v>41</v>
      </c>
      <c r="AX3436" s="167" t="s">
        <v>85</v>
      </c>
      <c r="AY3436" s="168" t="s">
        <v>173</v>
      </c>
    </row>
    <row r="3437" spans="2:65" s="167" customFormat="1">
      <c r="B3437" s="166"/>
      <c r="D3437" s="161" t="s">
        <v>184</v>
      </c>
      <c r="E3437" s="168" t="s">
        <v>1</v>
      </c>
      <c r="F3437" s="169" t="s">
        <v>1359</v>
      </c>
      <c r="H3437" s="170">
        <v>26.809000000000001</v>
      </c>
      <c r="L3437" s="166"/>
      <c r="M3437" s="171"/>
      <c r="T3437" s="172"/>
      <c r="AT3437" s="168" t="s">
        <v>184</v>
      </c>
      <c r="AU3437" s="168" t="s">
        <v>95</v>
      </c>
      <c r="AV3437" s="167" t="s">
        <v>95</v>
      </c>
      <c r="AW3437" s="167" t="s">
        <v>41</v>
      </c>
      <c r="AX3437" s="167" t="s">
        <v>85</v>
      </c>
      <c r="AY3437" s="168" t="s">
        <v>173</v>
      </c>
    </row>
    <row r="3438" spans="2:65" s="160" customFormat="1">
      <c r="B3438" s="159"/>
      <c r="D3438" s="161" t="s">
        <v>184</v>
      </c>
      <c r="E3438" s="162" t="s">
        <v>1</v>
      </c>
      <c r="F3438" s="163" t="s">
        <v>255</v>
      </c>
      <c r="H3438" s="162" t="s">
        <v>1</v>
      </c>
      <c r="L3438" s="159"/>
      <c r="M3438" s="164"/>
      <c r="T3438" s="165"/>
      <c r="AT3438" s="162" t="s">
        <v>184</v>
      </c>
      <c r="AU3438" s="162" t="s">
        <v>95</v>
      </c>
      <c r="AV3438" s="160" t="s">
        <v>93</v>
      </c>
      <c r="AW3438" s="160" t="s">
        <v>41</v>
      </c>
      <c r="AX3438" s="160" t="s">
        <v>85</v>
      </c>
      <c r="AY3438" s="162" t="s">
        <v>173</v>
      </c>
    </row>
    <row r="3439" spans="2:65" s="167" customFormat="1">
      <c r="B3439" s="166"/>
      <c r="D3439" s="161" t="s">
        <v>184</v>
      </c>
      <c r="E3439" s="168" t="s">
        <v>1</v>
      </c>
      <c r="F3439" s="169" t="s">
        <v>1363</v>
      </c>
      <c r="H3439" s="170">
        <v>49.5</v>
      </c>
      <c r="L3439" s="166"/>
      <c r="M3439" s="171"/>
      <c r="T3439" s="172"/>
      <c r="AT3439" s="168" t="s">
        <v>184</v>
      </c>
      <c r="AU3439" s="168" t="s">
        <v>95</v>
      </c>
      <c r="AV3439" s="167" t="s">
        <v>95</v>
      </c>
      <c r="AW3439" s="167" t="s">
        <v>41</v>
      </c>
      <c r="AX3439" s="167" t="s">
        <v>85</v>
      </c>
      <c r="AY3439" s="168" t="s">
        <v>173</v>
      </c>
    </row>
    <row r="3440" spans="2:65" s="167" customFormat="1">
      <c r="B3440" s="166"/>
      <c r="D3440" s="161" t="s">
        <v>184</v>
      </c>
      <c r="E3440" s="168" t="s">
        <v>1</v>
      </c>
      <c r="F3440" s="169" t="s">
        <v>1364</v>
      </c>
      <c r="H3440" s="170">
        <v>8.5879999999999992</v>
      </c>
      <c r="L3440" s="166"/>
      <c r="M3440" s="171"/>
      <c r="T3440" s="172"/>
      <c r="AT3440" s="168" t="s">
        <v>184</v>
      </c>
      <c r="AU3440" s="168" t="s">
        <v>95</v>
      </c>
      <c r="AV3440" s="167" t="s">
        <v>95</v>
      </c>
      <c r="AW3440" s="167" t="s">
        <v>41</v>
      </c>
      <c r="AX3440" s="167" t="s">
        <v>85</v>
      </c>
      <c r="AY3440" s="168" t="s">
        <v>173</v>
      </c>
    </row>
    <row r="3441" spans="2:65" s="160" customFormat="1">
      <c r="B3441" s="159"/>
      <c r="D3441" s="161" t="s">
        <v>184</v>
      </c>
      <c r="E3441" s="162" t="s">
        <v>1</v>
      </c>
      <c r="F3441" s="163" t="s">
        <v>1368</v>
      </c>
      <c r="H3441" s="162" t="s">
        <v>1</v>
      </c>
      <c r="L3441" s="159"/>
      <c r="M3441" s="164"/>
      <c r="T3441" s="165"/>
      <c r="AT3441" s="162" t="s">
        <v>184</v>
      </c>
      <c r="AU3441" s="162" t="s">
        <v>95</v>
      </c>
      <c r="AV3441" s="160" t="s">
        <v>93</v>
      </c>
      <c r="AW3441" s="160" t="s">
        <v>41</v>
      </c>
      <c r="AX3441" s="160" t="s">
        <v>85</v>
      </c>
      <c r="AY3441" s="162" t="s">
        <v>173</v>
      </c>
    </row>
    <row r="3442" spans="2:65" s="167" customFormat="1">
      <c r="B3442" s="166"/>
      <c r="D3442" s="161" t="s">
        <v>184</v>
      </c>
      <c r="E3442" s="168" t="s">
        <v>1</v>
      </c>
      <c r="F3442" s="169" t="s">
        <v>848</v>
      </c>
      <c r="H3442" s="170">
        <v>17.5</v>
      </c>
      <c r="L3442" s="166"/>
      <c r="M3442" s="171"/>
      <c r="T3442" s="172"/>
      <c r="AT3442" s="168" t="s">
        <v>184</v>
      </c>
      <c r="AU3442" s="168" t="s">
        <v>95</v>
      </c>
      <c r="AV3442" s="167" t="s">
        <v>95</v>
      </c>
      <c r="AW3442" s="167" t="s">
        <v>41</v>
      </c>
      <c r="AX3442" s="167" t="s">
        <v>85</v>
      </c>
      <c r="AY3442" s="168" t="s">
        <v>173</v>
      </c>
    </row>
    <row r="3443" spans="2:65" s="160" customFormat="1">
      <c r="B3443" s="159"/>
      <c r="D3443" s="161" t="s">
        <v>184</v>
      </c>
      <c r="E3443" s="162" t="s">
        <v>1</v>
      </c>
      <c r="F3443" s="163" t="s">
        <v>1346</v>
      </c>
      <c r="H3443" s="162" t="s">
        <v>1</v>
      </c>
      <c r="L3443" s="159"/>
      <c r="M3443" s="164"/>
      <c r="T3443" s="165"/>
      <c r="AT3443" s="162" t="s">
        <v>184</v>
      </c>
      <c r="AU3443" s="162" t="s">
        <v>95</v>
      </c>
      <c r="AV3443" s="160" t="s">
        <v>93</v>
      </c>
      <c r="AW3443" s="160" t="s">
        <v>41</v>
      </c>
      <c r="AX3443" s="160" t="s">
        <v>85</v>
      </c>
      <c r="AY3443" s="162" t="s">
        <v>173</v>
      </c>
    </row>
    <row r="3444" spans="2:65" s="167" customFormat="1">
      <c r="B3444" s="166"/>
      <c r="D3444" s="161" t="s">
        <v>184</v>
      </c>
      <c r="E3444" s="168" t="s">
        <v>1</v>
      </c>
      <c r="F3444" s="169" t="s">
        <v>1369</v>
      </c>
      <c r="H3444" s="170">
        <v>27.338000000000001</v>
      </c>
      <c r="L3444" s="166"/>
      <c r="M3444" s="171"/>
      <c r="T3444" s="172"/>
      <c r="AT3444" s="168" t="s">
        <v>184</v>
      </c>
      <c r="AU3444" s="168" t="s">
        <v>95</v>
      </c>
      <c r="AV3444" s="167" t="s">
        <v>95</v>
      </c>
      <c r="AW3444" s="167" t="s">
        <v>41</v>
      </c>
      <c r="AX3444" s="167" t="s">
        <v>85</v>
      </c>
      <c r="AY3444" s="168" t="s">
        <v>173</v>
      </c>
    </row>
    <row r="3445" spans="2:65" s="167" customFormat="1">
      <c r="B3445" s="166"/>
      <c r="D3445" s="161" t="s">
        <v>184</v>
      </c>
      <c r="E3445" s="168" t="s">
        <v>1</v>
      </c>
      <c r="F3445" s="169" t="s">
        <v>848</v>
      </c>
      <c r="H3445" s="170">
        <v>17.5</v>
      </c>
      <c r="L3445" s="166"/>
      <c r="M3445" s="171"/>
      <c r="T3445" s="172"/>
      <c r="AT3445" s="168" t="s">
        <v>184</v>
      </c>
      <c r="AU3445" s="168" t="s">
        <v>95</v>
      </c>
      <c r="AV3445" s="167" t="s">
        <v>95</v>
      </c>
      <c r="AW3445" s="167" t="s">
        <v>41</v>
      </c>
      <c r="AX3445" s="167" t="s">
        <v>85</v>
      </c>
      <c r="AY3445" s="168" t="s">
        <v>173</v>
      </c>
    </row>
    <row r="3446" spans="2:65" s="167" customFormat="1">
      <c r="B3446" s="166"/>
      <c r="D3446" s="161" t="s">
        <v>184</v>
      </c>
      <c r="E3446" s="168" t="s">
        <v>1</v>
      </c>
      <c r="F3446" s="169" t="s">
        <v>1370</v>
      </c>
      <c r="H3446" s="170">
        <v>60.414999999999999</v>
      </c>
      <c r="L3446" s="166"/>
      <c r="M3446" s="171"/>
      <c r="T3446" s="172"/>
      <c r="AT3446" s="168" t="s">
        <v>184</v>
      </c>
      <c r="AU3446" s="168" t="s">
        <v>95</v>
      </c>
      <c r="AV3446" s="167" t="s">
        <v>95</v>
      </c>
      <c r="AW3446" s="167" t="s">
        <v>41</v>
      </c>
      <c r="AX3446" s="167" t="s">
        <v>85</v>
      </c>
      <c r="AY3446" s="168" t="s">
        <v>173</v>
      </c>
    </row>
    <row r="3447" spans="2:65" s="167" customFormat="1">
      <c r="B3447" s="166"/>
      <c r="D3447" s="161" t="s">
        <v>184</v>
      </c>
      <c r="E3447" s="168" t="s">
        <v>1</v>
      </c>
      <c r="F3447" s="169" t="s">
        <v>1371</v>
      </c>
      <c r="H3447" s="170">
        <v>13.598000000000001</v>
      </c>
      <c r="L3447" s="166"/>
      <c r="M3447" s="171"/>
      <c r="T3447" s="172"/>
      <c r="AT3447" s="168" t="s">
        <v>184</v>
      </c>
      <c r="AU3447" s="168" t="s">
        <v>95</v>
      </c>
      <c r="AV3447" s="167" t="s">
        <v>95</v>
      </c>
      <c r="AW3447" s="167" t="s">
        <v>41</v>
      </c>
      <c r="AX3447" s="167" t="s">
        <v>85</v>
      </c>
      <c r="AY3447" s="168" t="s">
        <v>173</v>
      </c>
    </row>
    <row r="3448" spans="2:65" s="167" customFormat="1">
      <c r="B3448" s="166"/>
      <c r="D3448" s="161" t="s">
        <v>184</v>
      </c>
      <c r="E3448" s="168" t="s">
        <v>1</v>
      </c>
      <c r="F3448" s="169" t="s">
        <v>1357</v>
      </c>
      <c r="H3448" s="170">
        <v>89.596999999999994</v>
      </c>
      <c r="L3448" s="166"/>
      <c r="M3448" s="171"/>
      <c r="T3448" s="172"/>
      <c r="AT3448" s="168" t="s">
        <v>184</v>
      </c>
      <c r="AU3448" s="168" t="s">
        <v>95</v>
      </c>
      <c r="AV3448" s="167" t="s">
        <v>95</v>
      </c>
      <c r="AW3448" s="167" t="s">
        <v>41</v>
      </c>
      <c r="AX3448" s="167" t="s">
        <v>85</v>
      </c>
      <c r="AY3448" s="168" t="s">
        <v>173</v>
      </c>
    </row>
    <row r="3449" spans="2:65" s="167" customFormat="1">
      <c r="B3449" s="166"/>
      <c r="D3449" s="161" t="s">
        <v>184</v>
      </c>
      <c r="E3449" s="168" t="s">
        <v>1</v>
      </c>
      <c r="F3449" s="169" t="s">
        <v>1371</v>
      </c>
      <c r="H3449" s="170">
        <v>13.598000000000001</v>
      </c>
      <c r="L3449" s="166"/>
      <c r="M3449" s="171"/>
      <c r="T3449" s="172"/>
      <c r="AT3449" s="168" t="s">
        <v>184</v>
      </c>
      <c r="AU3449" s="168" t="s">
        <v>95</v>
      </c>
      <c r="AV3449" s="167" t="s">
        <v>95</v>
      </c>
      <c r="AW3449" s="167" t="s">
        <v>41</v>
      </c>
      <c r="AX3449" s="167" t="s">
        <v>85</v>
      </c>
      <c r="AY3449" s="168" t="s">
        <v>173</v>
      </c>
    </row>
    <row r="3450" spans="2:65" s="167" customFormat="1">
      <c r="B3450" s="166"/>
      <c r="D3450" s="161" t="s">
        <v>184</v>
      </c>
      <c r="E3450" s="168" t="s">
        <v>1</v>
      </c>
      <c r="F3450" s="169" t="s">
        <v>1372</v>
      </c>
      <c r="H3450" s="170">
        <v>30.207999999999998</v>
      </c>
      <c r="L3450" s="166"/>
      <c r="M3450" s="171"/>
      <c r="T3450" s="172"/>
      <c r="AT3450" s="168" t="s">
        <v>184</v>
      </c>
      <c r="AU3450" s="168" t="s">
        <v>95</v>
      </c>
      <c r="AV3450" s="167" t="s">
        <v>95</v>
      </c>
      <c r="AW3450" s="167" t="s">
        <v>41</v>
      </c>
      <c r="AX3450" s="167" t="s">
        <v>85</v>
      </c>
      <c r="AY3450" s="168" t="s">
        <v>173</v>
      </c>
    </row>
    <row r="3451" spans="2:65" s="160" customFormat="1">
      <c r="B3451" s="159"/>
      <c r="D3451" s="161" t="s">
        <v>184</v>
      </c>
      <c r="E3451" s="162" t="s">
        <v>1</v>
      </c>
      <c r="F3451" s="163" t="s">
        <v>259</v>
      </c>
      <c r="H3451" s="162" t="s">
        <v>1</v>
      </c>
      <c r="L3451" s="159"/>
      <c r="M3451" s="164"/>
      <c r="T3451" s="165"/>
      <c r="AT3451" s="162" t="s">
        <v>184</v>
      </c>
      <c r="AU3451" s="162" t="s">
        <v>95</v>
      </c>
      <c r="AV3451" s="160" t="s">
        <v>93</v>
      </c>
      <c r="AW3451" s="160" t="s">
        <v>41</v>
      </c>
      <c r="AX3451" s="160" t="s">
        <v>85</v>
      </c>
      <c r="AY3451" s="162" t="s">
        <v>173</v>
      </c>
    </row>
    <row r="3452" spans="2:65" s="167" customFormat="1">
      <c r="B3452" s="166"/>
      <c r="D3452" s="161" t="s">
        <v>184</v>
      </c>
      <c r="E3452" s="168" t="s">
        <v>1</v>
      </c>
      <c r="F3452" s="169" t="s">
        <v>1376</v>
      </c>
      <c r="H3452" s="170">
        <v>31.6</v>
      </c>
      <c r="L3452" s="166"/>
      <c r="M3452" s="171"/>
      <c r="T3452" s="172"/>
      <c r="AT3452" s="168" t="s">
        <v>184</v>
      </c>
      <c r="AU3452" s="168" t="s">
        <v>95</v>
      </c>
      <c r="AV3452" s="167" t="s">
        <v>95</v>
      </c>
      <c r="AW3452" s="167" t="s">
        <v>41</v>
      </c>
      <c r="AX3452" s="167" t="s">
        <v>85</v>
      </c>
      <c r="AY3452" s="168" t="s">
        <v>173</v>
      </c>
    </row>
    <row r="3453" spans="2:65" s="160" customFormat="1">
      <c r="B3453" s="159"/>
      <c r="D3453" s="161" t="s">
        <v>184</v>
      </c>
      <c r="E3453" s="162" t="s">
        <v>1</v>
      </c>
      <c r="F3453" s="163" t="s">
        <v>1377</v>
      </c>
      <c r="H3453" s="162" t="s">
        <v>1</v>
      </c>
      <c r="L3453" s="159"/>
      <c r="M3453" s="164"/>
      <c r="T3453" s="165"/>
      <c r="AT3453" s="162" t="s">
        <v>184</v>
      </c>
      <c r="AU3453" s="162" t="s">
        <v>95</v>
      </c>
      <c r="AV3453" s="160" t="s">
        <v>93</v>
      </c>
      <c r="AW3453" s="160" t="s">
        <v>41</v>
      </c>
      <c r="AX3453" s="160" t="s">
        <v>85</v>
      </c>
      <c r="AY3453" s="162" t="s">
        <v>173</v>
      </c>
    </row>
    <row r="3454" spans="2:65" s="167" customFormat="1">
      <c r="B3454" s="166"/>
      <c r="D3454" s="161" t="s">
        <v>184</v>
      </c>
      <c r="E3454" s="168" t="s">
        <v>1</v>
      </c>
      <c r="F3454" s="169" t="s">
        <v>848</v>
      </c>
      <c r="H3454" s="170">
        <v>17.5</v>
      </c>
      <c r="L3454" s="166"/>
      <c r="M3454" s="171"/>
      <c r="T3454" s="172"/>
      <c r="AT3454" s="168" t="s">
        <v>184</v>
      </c>
      <c r="AU3454" s="168" t="s">
        <v>95</v>
      </c>
      <c r="AV3454" s="167" t="s">
        <v>95</v>
      </c>
      <c r="AW3454" s="167" t="s">
        <v>41</v>
      </c>
      <c r="AX3454" s="167" t="s">
        <v>85</v>
      </c>
      <c r="AY3454" s="168" t="s">
        <v>173</v>
      </c>
    </row>
    <row r="3455" spans="2:65" s="174" customFormat="1">
      <c r="B3455" s="173"/>
      <c r="D3455" s="161" t="s">
        <v>184</v>
      </c>
      <c r="E3455" s="175" t="s">
        <v>1</v>
      </c>
      <c r="F3455" s="176" t="s">
        <v>232</v>
      </c>
      <c r="H3455" s="177">
        <v>599.65</v>
      </c>
      <c r="L3455" s="173"/>
      <c r="M3455" s="178"/>
      <c r="T3455" s="179"/>
      <c r="AT3455" s="175" t="s">
        <v>184</v>
      </c>
      <c r="AU3455" s="175" t="s">
        <v>95</v>
      </c>
      <c r="AV3455" s="174" t="s">
        <v>180</v>
      </c>
      <c r="AW3455" s="174" t="s">
        <v>41</v>
      </c>
      <c r="AX3455" s="174" t="s">
        <v>93</v>
      </c>
      <c r="AY3455" s="175" t="s">
        <v>173</v>
      </c>
    </row>
    <row r="3456" spans="2:65" s="35" customFormat="1" ht="33" customHeight="1">
      <c r="B3456" s="34"/>
      <c r="C3456" s="144" t="s">
        <v>1987</v>
      </c>
      <c r="D3456" s="144" t="s">
        <v>175</v>
      </c>
      <c r="E3456" s="145" t="s">
        <v>1988</v>
      </c>
      <c r="F3456" s="146" t="s">
        <v>1989</v>
      </c>
      <c r="G3456" s="147" t="s">
        <v>586</v>
      </c>
      <c r="H3456" s="148">
        <v>41.74</v>
      </c>
      <c r="I3456" s="3"/>
      <c r="J3456" s="149">
        <f>ROUND(I3456*H3456,2)</f>
        <v>0</v>
      </c>
      <c r="K3456" s="146" t="s">
        <v>179</v>
      </c>
      <c r="L3456" s="34"/>
      <c r="M3456" s="150" t="s">
        <v>1</v>
      </c>
      <c r="N3456" s="151" t="s">
        <v>50</v>
      </c>
      <c r="P3456" s="152">
        <f>O3456*H3456</f>
        <v>0</v>
      </c>
      <c r="Q3456" s="152">
        <v>0</v>
      </c>
      <c r="R3456" s="152">
        <f>Q3456*H3456</f>
        <v>0</v>
      </c>
      <c r="S3456" s="152">
        <v>0</v>
      </c>
      <c r="T3456" s="153">
        <f>S3456*H3456</f>
        <v>0</v>
      </c>
      <c r="AR3456" s="154" t="s">
        <v>180</v>
      </c>
      <c r="AT3456" s="154" t="s">
        <v>175</v>
      </c>
      <c r="AU3456" s="154" t="s">
        <v>95</v>
      </c>
      <c r="AY3456" s="20" t="s">
        <v>173</v>
      </c>
      <c r="BE3456" s="155">
        <f>IF(N3456="základní",J3456,0)</f>
        <v>0</v>
      </c>
      <c r="BF3456" s="155">
        <f>IF(N3456="snížená",J3456,0)</f>
        <v>0</v>
      </c>
      <c r="BG3456" s="155">
        <f>IF(N3456="zákl. přenesená",J3456,0)</f>
        <v>0</v>
      </c>
      <c r="BH3456" s="155">
        <f>IF(N3456="sníž. přenesená",J3456,0)</f>
        <v>0</v>
      </c>
      <c r="BI3456" s="155">
        <f>IF(N3456="nulová",J3456,0)</f>
        <v>0</v>
      </c>
      <c r="BJ3456" s="20" t="s">
        <v>93</v>
      </c>
      <c r="BK3456" s="155">
        <f>ROUND(I3456*H3456,2)</f>
        <v>0</v>
      </c>
      <c r="BL3456" s="20" t="s">
        <v>180</v>
      </c>
      <c r="BM3456" s="154" t="s">
        <v>1990</v>
      </c>
    </row>
    <row r="3457" spans="2:65" s="35" customFormat="1">
      <c r="B3457" s="34"/>
      <c r="D3457" s="156" t="s">
        <v>182</v>
      </c>
      <c r="F3457" s="157" t="s">
        <v>1991</v>
      </c>
      <c r="L3457" s="34"/>
      <c r="M3457" s="158"/>
      <c r="T3457" s="62"/>
      <c r="AT3457" s="20" t="s">
        <v>182</v>
      </c>
      <c r="AU3457" s="20" t="s">
        <v>95</v>
      </c>
    </row>
    <row r="3458" spans="2:65" s="160" customFormat="1">
      <c r="B3458" s="159"/>
      <c r="D3458" s="161" t="s">
        <v>184</v>
      </c>
      <c r="E3458" s="162" t="s">
        <v>1</v>
      </c>
      <c r="F3458" s="163" t="s">
        <v>631</v>
      </c>
      <c r="H3458" s="162" t="s">
        <v>1</v>
      </c>
      <c r="L3458" s="159"/>
      <c r="M3458" s="164"/>
      <c r="T3458" s="165"/>
      <c r="AT3458" s="162" t="s">
        <v>184</v>
      </c>
      <c r="AU3458" s="162" t="s">
        <v>95</v>
      </c>
      <c r="AV3458" s="160" t="s">
        <v>93</v>
      </c>
      <c r="AW3458" s="160" t="s">
        <v>41</v>
      </c>
      <c r="AX3458" s="160" t="s">
        <v>85</v>
      </c>
      <c r="AY3458" s="162" t="s">
        <v>173</v>
      </c>
    </row>
    <row r="3459" spans="2:65" s="160" customFormat="1">
      <c r="B3459" s="159"/>
      <c r="D3459" s="161" t="s">
        <v>184</v>
      </c>
      <c r="E3459" s="162" t="s">
        <v>1</v>
      </c>
      <c r="F3459" s="163" t="s">
        <v>249</v>
      </c>
      <c r="H3459" s="162" t="s">
        <v>1</v>
      </c>
      <c r="L3459" s="159"/>
      <c r="M3459" s="164"/>
      <c r="T3459" s="165"/>
      <c r="AT3459" s="162" t="s">
        <v>184</v>
      </c>
      <c r="AU3459" s="162" t="s">
        <v>95</v>
      </c>
      <c r="AV3459" s="160" t="s">
        <v>93</v>
      </c>
      <c r="AW3459" s="160" t="s">
        <v>41</v>
      </c>
      <c r="AX3459" s="160" t="s">
        <v>85</v>
      </c>
      <c r="AY3459" s="162" t="s">
        <v>173</v>
      </c>
    </row>
    <row r="3460" spans="2:65" s="167" customFormat="1">
      <c r="B3460" s="166"/>
      <c r="D3460" s="161" t="s">
        <v>184</v>
      </c>
      <c r="E3460" s="168" t="s">
        <v>1</v>
      </c>
      <c r="F3460" s="169" t="s">
        <v>1531</v>
      </c>
      <c r="H3460" s="170">
        <v>18.73</v>
      </c>
      <c r="L3460" s="166"/>
      <c r="M3460" s="171"/>
      <c r="T3460" s="172"/>
      <c r="AT3460" s="168" t="s">
        <v>184</v>
      </c>
      <c r="AU3460" s="168" t="s">
        <v>95</v>
      </c>
      <c r="AV3460" s="167" t="s">
        <v>95</v>
      </c>
      <c r="AW3460" s="167" t="s">
        <v>41</v>
      </c>
      <c r="AX3460" s="167" t="s">
        <v>85</v>
      </c>
      <c r="AY3460" s="168" t="s">
        <v>173</v>
      </c>
    </row>
    <row r="3461" spans="2:65" s="167" customFormat="1">
      <c r="B3461" s="166"/>
      <c r="D3461" s="161" t="s">
        <v>184</v>
      </c>
      <c r="E3461" s="168" t="s">
        <v>1</v>
      </c>
      <c r="F3461" s="169" t="s">
        <v>1532</v>
      </c>
      <c r="H3461" s="170">
        <v>1.9</v>
      </c>
      <c r="L3461" s="166"/>
      <c r="M3461" s="171"/>
      <c r="T3461" s="172"/>
      <c r="AT3461" s="168" t="s">
        <v>184</v>
      </c>
      <c r="AU3461" s="168" t="s">
        <v>95</v>
      </c>
      <c r="AV3461" s="167" t="s">
        <v>95</v>
      </c>
      <c r="AW3461" s="167" t="s">
        <v>41</v>
      </c>
      <c r="AX3461" s="167" t="s">
        <v>85</v>
      </c>
      <c r="AY3461" s="168" t="s">
        <v>173</v>
      </c>
    </row>
    <row r="3462" spans="2:65" s="167" customFormat="1">
      <c r="B3462" s="166"/>
      <c r="D3462" s="161" t="s">
        <v>184</v>
      </c>
      <c r="E3462" s="168" t="s">
        <v>1</v>
      </c>
      <c r="F3462" s="169" t="s">
        <v>1533</v>
      </c>
      <c r="H3462" s="170">
        <v>12.19</v>
      </c>
      <c r="L3462" s="166"/>
      <c r="M3462" s="171"/>
      <c r="T3462" s="172"/>
      <c r="AT3462" s="168" t="s">
        <v>184</v>
      </c>
      <c r="AU3462" s="168" t="s">
        <v>95</v>
      </c>
      <c r="AV3462" s="167" t="s">
        <v>95</v>
      </c>
      <c r="AW3462" s="167" t="s">
        <v>41</v>
      </c>
      <c r="AX3462" s="167" t="s">
        <v>85</v>
      </c>
      <c r="AY3462" s="168" t="s">
        <v>173</v>
      </c>
    </row>
    <row r="3463" spans="2:65" s="167" customFormat="1">
      <c r="B3463" s="166"/>
      <c r="D3463" s="161" t="s">
        <v>184</v>
      </c>
      <c r="E3463" s="168" t="s">
        <v>1</v>
      </c>
      <c r="F3463" s="169" t="s">
        <v>1534</v>
      </c>
      <c r="H3463" s="170">
        <v>1.86</v>
      </c>
      <c r="L3463" s="166"/>
      <c r="M3463" s="171"/>
      <c r="T3463" s="172"/>
      <c r="AT3463" s="168" t="s">
        <v>184</v>
      </c>
      <c r="AU3463" s="168" t="s">
        <v>95</v>
      </c>
      <c r="AV3463" s="167" t="s">
        <v>95</v>
      </c>
      <c r="AW3463" s="167" t="s">
        <v>41</v>
      </c>
      <c r="AX3463" s="167" t="s">
        <v>85</v>
      </c>
      <c r="AY3463" s="168" t="s">
        <v>173</v>
      </c>
    </row>
    <row r="3464" spans="2:65" s="167" customFormat="1">
      <c r="B3464" s="166"/>
      <c r="D3464" s="161" t="s">
        <v>184</v>
      </c>
      <c r="E3464" s="168" t="s">
        <v>1</v>
      </c>
      <c r="F3464" s="169" t="s">
        <v>1535</v>
      </c>
      <c r="H3464" s="170">
        <v>7.06</v>
      </c>
      <c r="L3464" s="166"/>
      <c r="M3464" s="171"/>
      <c r="T3464" s="172"/>
      <c r="AT3464" s="168" t="s">
        <v>184</v>
      </c>
      <c r="AU3464" s="168" t="s">
        <v>95</v>
      </c>
      <c r="AV3464" s="167" t="s">
        <v>95</v>
      </c>
      <c r="AW3464" s="167" t="s">
        <v>41</v>
      </c>
      <c r="AX3464" s="167" t="s">
        <v>85</v>
      </c>
      <c r="AY3464" s="168" t="s">
        <v>173</v>
      </c>
    </row>
    <row r="3465" spans="2:65" s="174" customFormat="1">
      <c r="B3465" s="173"/>
      <c r="D3465" s="161" t="s">
        <v>184</v>
      </c>
      <c r="E3465" s="175" t="s">
        <v>1</v>
      </c>
      <c r="F3465" s="176" t="s">
        <v>232</v>
      </c>
      <c r="H3465" s="177">
        <v>41.74</v>
      </c>
      <c r="L3465" s="173"/>
      <c r="M3465" s="178"/>
      <c r="T3465" s="179"/>
      <c r="AT3465" s="175" t="s">
        <v>184</v>
      </c>
      <c r="AU3465" s="175" t="s">
        <v>95</v>
      </c>
      <c r="AV3465" s="174" t="s">
        <v>180</v>
      </c>
      <c r="AW3465" s="174" t="s">
        <v>41</v>
      </c>
      <c r="AX3465" s="174" t="s">
        <v>93</v>
      </c>
      <c r="AY3465" s="175" t="s">
        <v>173</v>
      </c>
    </row>
    <row r="3466" spans="2:65" s="35" customFormat="1" ht="33" customHeight="1">
      <c r="B3466" s="34"/>
      <c r="C3466" s="144" t="s">
        <v>1992</v>
      </c>
      <c r="D3466" s="144" t="s">
        <v>175</v>
      </c>
      <c r="E3466" s="145" t="s">
        <v>1993</v>
      </c>
      <c r="F3466" s="146" t="s">
        <v>1994</v>
      </c>
      <c r="G3466" s="147" t="s">
        <v>586</v>
      </c>
      <c r="H3466" s="148">
        <v>3756.6</v>
      </c>
      <c r="I3466" s="3"/>
      <c r="J3466" s="149">
        <f>ROUND(I3466*H3466,2)</f>
        <v>0</v>
      </c>
      <c r="K3466" s="146" t="s">
        <v>179</v>
      </c>
      <c r="L3466" s="34"/>
      <c r="M3466" s="150" t="s">
        <v>1</v>
      </c>
      <c r="N3466" s="151" t="s">
        <v>50</v>
      </c>
      <c r="P3466" s="152">
        <f>O3466*H3466</f>
        <v>0</v>
      </c>
      <c r="Q3466" s="152">
        <v>0</v>
      </c>
      <c r="R3466" s="152">
        <f>Q3466*H3466</f>
        <v>0</v>
      </c>
      <c r="S3466" s="152">
        <v>0</v>
      </c>
      <c r="T3466" s="153">
        <f>S3466*H3466</f>
        <v>0</v>
      </c>
      <c r="AR3466" s="154" t="s">
        <v>180</v>
      </c>
      <c r="AT3466" s="154" t="s">
        <v>175</v>
      </c>
      <c r="AU3466" s="154" t="s">
        <v>95</v>
      </c>
      <c r="AY3466" s="20" t="s">
        <v>173</v>
      </c>
      <c r="BE3466" s="155">
        <f>IF(N3466="základní",J3466,0)</f>
        <v>0</v>
      </c>
      <c r="BF3466" s="155">
        <f>IF(N3466="snížená",J3466,0)</f>
        <v>0</v>
      </c>
      <c r="BG3466" s="155">
        <f>IF(N3466="zákl. přenesená",J3466,0)</f>
        <v>0</v>
      </c>
      <c r="BH3466" s="155">
        <f>IF(N3466="sníž. přenesená",J3466,0)</f>
        <v>0</v>
      </c>
      <c r="BI3466" s="155">
        <f>IF(N3466="nulová",J3466,0)</f>
        <v>0</v>
      </c>
      <c r="BJ3466" s="20" t="s">
        <v>93</v>
      </c>
      <c r="BK3466" s="155">
        <f>ROUND(I3466*H3466,2)</f>
        <v>0</v>
      </c>
      <c r="BL3466" s="20" t="s">
        <v>180</v>
      </c>
      <c r="BM3466" s="154" t="s">
        <v>1995</v>
      </c>
    </row>
    <row r="3467" spans="2:65" s="35" customFormat="1">
      <c r="B3467" s="34"/>
      <c r="D3467" s="156" t="s">
        <v>182</v>
      </c>
      <c r="F3467" s="157" t="s">
        <v>1996</v>
      </c>
      <c r="L3467" s="34"/>
      <c r="M3467" s="158"/>
      <c r="T3467" s="62"/>
      <c r="AT3467" s="20" t="s">
        <v>182</v>
      </c>
      <c r="AU3467" s="20" t="s">
        <v>95</v>
      </c>
    </row>
    <row r="3468" spans="2:65" s="160" customFormat="1">
      <c r="B3468" s="159"/>
      <c r="D3468" s="161" t="s">
        <v>184</v>
      </c>
      <c r="E3468" s="162" t="s">
        <v>1</v>
      </c>
      <c r="F3468" s="163" t="s">
        <v>1965</v>
      </c>
      <c r="H3468" s="162" t="s">
        <v>1</v>
      </c>
      <c r="L3468" s="159"/>
      <c r="M3468" s="164"/>
      <c r="T3468" s="165"/>
      <c r="AT3468" s="162" t="s">
        <v>184</v>
      </c>
      <c r="AU3468" s="162" t="s">
        <v>95</v>
      </c>
      <c r="AV3468" s="160" t="s">
        <v>93</v>
      </c>
      <c r="AW3468" s="160" t="s">
        <v>41</v>
      </c>
      <c r="AX3468" s="160" t="s">
        <v>85</v>
      </c>
      <c r="AY3468" s="162" t="s">
        <v>173</v>
      </c>
    </row>
    <row r="3469" spans="2:65" s="160" customFormat="1">
      <c r="B3469" s="159"/>
      <c r="D3469" s="161" t="s">
        <v>184</v>
      </c>
      <c r="E3469" s="162" t="s">
        <v>1</v>
      </c>
      <c r="F3469" s="163" t="s">
        <v>249</v>
      </c>
      <c r="H3469" s="162" t="s">
        <v>1</v>
      </c>
      <c r="L3469" s="159"/>
      <c r="M3469" s="164"/>
      <c r="T3469" s="165"/>
      <c r="AT3469" s="162" t="s">
        <v>184</v>
      </c>
      <c r="AU3469" s="162" t="s">
        <v>95</v>
      </c>
      <c r="AV3469" s="160" t="s">
        <v>93</v>
      </c>
      <c r="AW3469" s="160" t="s">
        <v>41</v>
      </c>
      <c r="AX3469" s="160" t="s">
        <v>85</v>
      </c>
      <c r="AY3469" s="162" t="s">
        <v>173</v>
      </c>
    </row>
    <row r="3470" spans="2:65" s="167" customFormat="1">
      <c r="B3470" s="166"/>
      <c r="D3470" s="161" t="s">
        <v>184</v>
      </c>
      <c r="E3470" s="168" t="s">
        <v>1</v>
      </c>
      <c r="F3470" s="169" t="s">
        <v>1997</v>
      </c>
      <c r="H3470" s="170">
        <v>3756.6</v>
      </c>
      <c r="L3470" s="166"/>
      <c r="M3470" s="171"/>
      <c r="T3470" s="172"/>
      <c r="AT3470" s="168" t="s">
        <v>184</v>
      </c>
      <c r="AU3470" s="168" t="s">
        <v>95</v>
      </c>
      <c r="AV3470" s="167" t="s">
        <v>95</v>
      </c>
      <c r="AW3470" s="167" t="s">
        <v>41</v>
      </c>
      <c r="AX3470" s="167" t="s">
        <v>85</v>
      </c>
      <c r="AY3470" s="168" t="s">
        <v>173</v>
      </c>
    </row>
    <row r="3471" spans="2:65" s="174" customFormat="1">
      <c r="B3471" s="173"/>
      <c r="D3471" s="161" t="s">
        <v>184</v>
      </c>
      <c r="E3471" s="175" t="s">
        <v>1</v>
      </c>
      <c r="F3471" s="176" t="s">
        <v>232</v>
      </c>
      <c r="H3471" s="177">
        <v>3756.6</v>
      </c>
      <c r="L3471" s="173"/>
      <c r="M3471" s="178"/>
      <c r="T3471" s="179"/>
      <c r="AT3471" s="175" t="s">
        <v>184</v>
      </c>
      <c r="AU3471" s="175" t="s">
        <v>95</v>
      </c>
      <c r="AV3471" s="174" t="s">
        <v>180</v>
      </c>
      <c r="AW3471" s="174" t="s">
        <v>41</v>
      </c>
      <c r="AX3471" s="174" t="s">
        <v>93</v>
      </c>
      <c r="AY3471" s="175" t="s">
        <v>173</v>
      </c>
    </row>
    <row r="3472" spans="2:65" s="35" customFormat="1" ht="33" customHeight="1">
      <c r="B3472" s="34"/>
      <c r="C3472" s="144" t="s">
        <v>1998</v>
      </c>
      <c r="D3472" s="144" t="s">
        <v>175</v>
      </c>
      <c r="E3472" s="145" t="s">
        <v>1999</v>
      </c>
      <c r="F3472" s="146" t="s">
        <v>2000</v>
      </c>
      <c r="G3472" s="147" t="s">
        <v>586</v>
      </c>
      <c r="H3472" s="148">
        <v>41.74</v>
      </c>
      <c r="I3472" s="3"/>
      <c r="J3472" s="149">
        <f>ROUND(I3472*H3472,2)</f>
        <v>0</v>
      </c>
      <c r="K3472" s="146" t="s">
        <v>179</v>
      </c>
      <c r="L3472" s="34"/>
      <c r="M3472" s="150" t="s">
        <v>1</v>
      </c>
      <c r="N3472" s="151" t="s">
        <v>50</v>
      </c>
      <c r="P3472" s="152">
        <f>O3472*H3472</f>
        <v>0</v>
      </c>
      <c r="Q3472" s="152">
        <v>0</v>
      </c>
      <c r="R3472" s="152">
        <f>Q3472*H3472</f>
        <v>0</v>
      </c>
      <c r="S3472" s="152">
        <v>0</v>
      </c>
      <c r="T3472" s="153">
        <f>S3472*H3472</f>
        <v>0</v>
      </c>
      <c r="AR3472" s="154" t="s">
        <v>180</v>
      </c>
      <c r="AT3472" s="154" t="s">
        <v>175</v>
      </c>
      <c r="AU3472" s="154" t="s">
        <v>95</v>
      </c>
      <c r="AY3472" s="20" t="s">
        <v>173</v>
      </c>
      <c r="BE3472" s="155">
        <f>IF(N3472="základní",J3472,0)</f>
        <v>0</v>
      </c>
      <c r="BF3472" s="155">
        <f>IF(N3472="snížená",J3472,0)</f>
        <v>0</v>
      </c>
      <c r="BG3472" s="155">
        <f>IF(N3472="zákl. přenesená",J3472,0)</f>
        <v>0</v>
      </c>
      <c r="BH3472" s="155">
        <f>IF(N3472="sníž. přenesená",J3472,0)</f>
        <v>0</v>
      </c>
      <c r="BI3472" s="155">
        <f>IF(N3472="nulová",J3472,0)</f>
        <v>0</v>
      </c>
      <c r="BJ3472" s="20" t="s">
        <v>93</v>
      </c>
      <c r="BK3472" s="155">
        <f>ROUND(I3472*H3472,2)</f>
        <v>0</v>
      </c>
      <c r="BL3472" s="20" t="s">
        <v>180</v>
      </c>
      <c r="BM3472" s="154" t="s">
        <v>2001</v>
      </c>
    </row>
    <row r="3473" spans="2:65" s="35" customFormat="1">
      <c r="B3473" s="34"/>
      <c r="D3473" s="156" t="s">
        <v>182</v>
      </c>
      <c r="F3473" s="157" t="s">
        <v>2002</v>
      </c>
      <c r="L3473" s="34"/>
      <c r="M3473" s="158"/>
      <c r="T3473" s="62"/>
      <c r="AT3473" s="20" t="s">
        <v>182</v>
      </c>
      <c r="AU3473" s="20" t="s">
        <v>95</v>
      </c>
    </row>
    <row r="3474" spans="2:65" s="160" customFormat="1">
      <c r="B3474" s="159"/>
      <c r="D3474" s="161" t="s">
        <v>184</v>
      </c>
      <c r="E3474" s="162" t="s">
        <v>1</v>
      </c>
      <c r="F3474" s="163" t="s">
        <v>631</v>
      </c>
      <c r="H3474" s="162" t="s">
        <v>1</v>
      </c>
      <c r="L3474" s="159"/>
      <c r="M3474" s="164"/>
      <c r="T3474" s="165"/>
      <c r="AT3474" s="162" t="s">
        <v>184</v>
      </c>
      <c r="AU3474" s="162" t="s">
        <v>95</v>
      </c>
      <c r="AV3474" s="160" t="s">
        <v>93</v>
      </c>
      <c r="AW3474" s="160" t="s">
        <v>41</v>
      </c>
      <c r="AX3474" s="160" t="s">
        <v>85</v>
      </c>
      <c r="AY3474" s="162" t="s">
        <v>173</v>
      </c>
    </row>
    <row r="3475" spans="2:65" s="160" customFormat="1">
      <c r="B3475" s="159"/>
      <c r="D3475" s="161" t="s">
        <v>184</v>
      </c>
      <c r="E3475" s="162" t="s">
        <v>1</v>
      </c>
      <c r="F3475" s="163" t="s">
        <v>249</v>
      </c>
      <c r="H3475" s="162" t="s">
        <v>1</v>
      </c>
      <c r="L3475" s="159"/>
      <c r="M3475" s="164"/>
      <c r="T3475" s="165"/>
      <c r="AT3475" s="162" t="s">
        <v>184</v>
      </c>
      <c r="AU3475" s="162" t="s">
        <v>95</v>
      </c>
      <c r="AV3475" s="160" t="s">
        <v>93</v>
      </c>
      <c r="AW3475" s="160" t="s">
        <v>41</v>
      </c>
      <c r="AX3475" s="160" t="s">
        <v>85</v>
      </c>
      <c r="AY3475" s="162" t="s">
        <v>173</v>
      </c>
    </row>
    <row r="3476" spans="2:65" s="167" customFormat="1">
      <c r="B3476" s="166"/>
      <c r="D3476" s="161" t="s">
        <v>184</v>
      </c>
      <c r="E3476" s="168" t="s">
        <v>1</v>
      </c>
      <c r="F3476" s="169" t="s">
        <v>1531</v>
      </c>
      <c r="H3476" s="170">
        <v>18.73</v>
      </c>
      <c r="L3476" s="166"/>
      <c r="M3476" s="171"/>
      <c r="T3476" s="172"/>
      <c r="AT3476" s="168" t="s">
        <v>184</v>
      </c>
      <c r="AU3476" s="168" t="s">
        <v>95</v>
      </c>
      <c r="AV3476" s="167" t="s">
        <v>95</v>
      </c>
      <c r="AW3476" s="167" t="s">
        <v>41</v>
      </c>
      <c r="AX3476" s="167" t="s">
        <v>85</v>
      </c>
      <c r="AY3476" s="168" t="s">
        <v>173</v>
      </c>
    </row>
    <row r="3477" spans="2:65" s="167" customFormat="1">
      <c r="B3477" s="166"/>
      <c r="D3477" s="161" t="s">
        <v>184</v>
      </c>
      <c r="E3477" s="168" t="s">
        <v>1</v>
      </c>
      <c r="F3477" s="169" t="s">
        <v>1532</v>
      </c>
      <c r="H3477" s="170">
        <v>1.9</v>
      </c>
      <c r="L3477" s="166"/>
      <c r="M3477" s="171"/>
      <c r="T3477" s="172"/>
      <c r="AT3477" s="168" t="s">
        <v>184</v>
      </c>
      <c r="AU3477" s="168" t="s">
        <v>95</v>
      </c>
      <c r="AV3477" s="167" t="s">
        <v>95</v>
      </c>
      <c r="AW3477" s="167" t="s">
        <v>41</v>
      </c>
      <c r="AX3477" s="167" t="s">
        <v>85</v>
      </c>
      <c r="AY3477" s="168" t="s">
        <v>173</v>
      </c>
    </row>
    <row r="3478" spans="2:65" s="167" customFormat="1">
      <c r="B3478" s="166"/>
      <c r="D3478" s="161" t="s">
        <v>184</v>
      </c>
      <c r="E3478" s="168" t="s">
        <v>1</v>
      </c>
      <c r="F3478" s="169" t="s">
        <v>1533</v>
      </c>
      <c r="H3478" s="170">
        <v>12.19</v>
      </c>
      <c r="L3478" s="166"/>
      <c r="M3478" s="171"/>
      <c r="T3478" s="172"/>
      <c r="AT3478" s="168" t="s">
        <v>184</v>
      </c>
      <c r="AU3478" s="168" t="s">
        <v>95</v>
      </c>
      <c r="AV3478" s="167" t="s">
        <v>95</v>
      </c>
      <c r="AW3478" s="167" t="s">
        <v>41</v>
      </c>
      <c r="AX3478" s="167" t="s">
        <v>85</v>
      </c>
      <c r="AY3478" s="168" t="s">
        <v>173</v>
      </c>
    </row>
    <row r="3479" spans="2:65" s="167" customFormat="1">
      <c r="B3479" s="166"/>
      <c r="D3479" s="161" t="s">
        <v>184</v>
      </c>
      <c r="E3479" s="168" t="s">
        <v>1</v>
      </c>
      <c r="F3479" s="169" t="s">
        <v>1534</v>
      </c>
      <c r="H3479" s="170">
        <v>1.86</v>
      </c>
      <c r="L3479" s="166"/>
      <c r="M3479" s="171"/>
      <c r="T3479" s="172"/>
      <c r="AT3479" s="168" t="s">
        <v>184</v>
      </c>
      <c r="AU3479" s="168" t="s">
        <v>95</v>
      </c>
      <c r="AV3479" s="167" t="s">
        <v>95</v>
      </c>
      <c r="AW3479" s="167" t="s">
        <v>41</v>
      </c>
      <c r="AX3479" s="167" t="s">
        <v>85</v>
      </c>
      <c r="AY3479" s="168" t="s">
        <v>173</v>
      </c>
    </row>
    <row r="3480" spans="2:65" s="167" customFormat="1">
      <c r="B3480" s="166"/>
      <c r="D3480" s="161" t="s">
        <v>184</v>
      </c>
      <c r="E3480" s="168" t="s">
        <v>1</v>
      </c>
      <c r="F3480" s="169" t="s">
        <v>1535</v>
      </c>
      <c r="H3480" s="170">
        <v>7.06</v>
      </c>
      <c r="L3480" s="166"/>
      <c r="M3480" s="171"/>
      <c r="T3480" s="172"/>
      <c r="AT3480" s="168" t="s">
        <v>184</v>
      </c>
      <c r="AU3480" s="168" t="s">
        <v>95</v>
      </c>
      <c r="AV3480" s="167" t="s">
        <v>95</v>
      </c>
      <c r="AW3480" s="167" t="s">
        <v>41</v>
      </c>
      <c r="AX3480" s="167" t="s">
        <v>85</v>
      </c>
      <c r="AY3480" s="168" t="s">
        <v>173</v>
      </c>
    </row>
    <row r="3481" spans="2:65" s="174" customFormat="1">
      <c r="B3481" s="173"/>
      <c r="D3481" s="161" t="s">
        <v>184</v>
      </c>
      <c r="E3481" s="175" t="s">
        <v>1</v>
      </c>
      <c r="F3481" s="176" t="s">
        <v>232</v>
      </c>
      <c r="H3481" s="177">
        <v>41.74</v>
      </c>
      <c r="L3481" s="173"/>
      <c r="M3481" s="178"/>
      <c r="T3481" s="179"/>
      <c r="AT3481" s="175" t="s">
        <v>184</v>
      </c>
      <c r="AU3481" s="175" t="s">
        <v>95</v>
      </c>
      <c r="AV3481" s="174" t="s">
        <v>180</v>
      </c>
      <c r="AW3481" s="174" t="s">
        <v>41</v>
      </c>
      <c r="AX3481" s="174" t="s">
        <v>93</v>
      </c>
      <c r="AY3481" s="175" t="s">
        <v>173</v>
      </c>
    </row>
    <row r="3482" spans="2:65" s="35" customFormat="1" ht="37.9" customHeight="1">
      <c r="B3482" s="34"/>
      <c r="C3482" s="144" t="s">
        <v>2003</v>
      </c>
      <c r="D3482" s="144" t="s">
        <v>175</v>
      </c>
      <c r="E3482" s="145" t="s">
        <v>2004</v>
      </c>
      <c r="F3482" s="146" t="s">
        <v>2005</v>
      </c>
      <c r="G3482" s="147" t="s">
        <v>586</v>
      </c>
      <c r="H3482" s="148">
        <v>12.19</v>
      </c>
      <c r="I3482" s="3"/>
      <c r="J3482" s="149">
        <f>ROUND(I3482*H3482,2)</f>
        <v>0</v>
      </c>
      <c r="K3482" s="146" t="s">
        <v>179</v>
      </c>
      <c r="L3482" s="34"/>
      <c r="M3482" s="150" t="s">
        <v>1</v>
      </c>
      <c r="N3482" s="151" t="s">
        <v>50</v>
      </c>
      <c r="P3482" s="152">
        <f>O3482*H3482</f>
        <v>0</v>
      </c>
      <c r="Q3482" s="152">
        <v>0</v>
      </c>
      <c r="R3482" s="152">
        <f>Q3482*H3482</f>
        <v>0</v>
      </c>
      <c r="S3482" s="152">
        <v>0</v>
      </c>
      <c r="T3482" s="153">
        <f>S3482*H3482</f>
        <v>0</v>
      </c>
      <c r="AR3482" s="154" t="s">
        <v>180</v>
      </c>
      <c r="AT3482" s="154" t="s">
        <v>175</v>
      </c>
      <c r="AU3482" s="154" t="s">
        <v>95</v>
      </c>
      <c r="AY3482" s="20" t="s">
        <v>173</v>
      </c>
      <c r="BE3482" s="155">
        <f>IF(N3482="základní",J3482,0)</f>
        <v>0</v>
      </c>
      <c r="BF3482" s="155">
        <f>IF(N3482="snížená",J3482,0)</f>
        <v>0</v>
      </c>
      <c r="BG3482" s="155">
        <f>IF(N3482="zákl. přenesená",J3482,0)</f>
        <v>0</v>
      </c>
      <c r="BH3482" s="155">
        <f>IF(N3482="sníž. přenesená",J3482,0)</f>
        <v>0</v>
      </c>
      <c r="BI3482" s="155">
        <f>IF(N3482="nulová",J3482,0)</f>
        <v>0</v>
      </c>
      <c r="BJ3482" s="20" t="s">
        <v>93</v>
      </c>
      <c r="BK3482" s="155">
        <f>ROUND(I3482*H3482,2)</f>
        <v>0</v>
      </c>
      <c r="BL3482" s="20" t="s">
        <v>180</v>
      </c>
      <c r="BM3482" s="154" t="s">
        <v>2006</v>
      </c>
    </row>
    <row r="3483" spans="2:65" s="35" customFormat="1">
      <c r="B3483" s="34"/>
      <c r="D3483" s="156" t="s">
        <v>182</v>
      </c>
      <c r="F3483" s="157" t="s">
        <v>2007</v>
      </c>
      <c r="L3483" s="34"/>
      <c r="M3483" s="158"/>
      <c r="T3483" s="62"/>
      <c r="AT3483" s="20" t="s">
        <v>182</v>
      </c>
      <c r="AU3483" s="20" t="s">
        <v>95</v>
      </c>
    </row>
    <row r="3484" spans="2:65" s="160" customFormat="1">
      <c r="B3484" s="159"/>
      <c r="D3484" s="161" t="s">
        <v>184</v>
      </c>
      <c r="E3484" s="162" t="s">
        <v>1</v>
      </c>
      <c r="F3484" s="163" t="s">
        <v>631</v>
      </c>
      <c r="H3484" s="162" t="s">
        <v>1</v>
      </c>
      <c r="L3484" s="159"/>
      <c r="M3484" s="164"/>
      <c r="T3484" s="165"/>
      <c r="AT3484" s="162" t="s">
        <v>184</v>
      </c>
      <c r="AU3484" s="162" t="s">
        <v>95</v>
      </c>
      <c r="AV3484" s="160" t="s">
        <v>93</v>
      </c>
      <c r="AW3484" s="160" t="s">
        <v>41</v>
      </c>
      <c r="AX3484" s="160" t="s">
        <v>85</v>
      </c>
      <c r="AY3484" s="162" t="s">
        <v>173</v>
      </c>
    </row>
    <row r="3485" spans="2:65" s="160" customFormat="1">
      <c r="B3485" s="159"/>
      <c r="D3485" s="161" t="s">
        <v>184</v>
      </c>
      <c r="E3485" s="162" t="s">
        <v>1</v>
      </c>
      <c r="F3485" s="163" t="s">
        <v>249</v>
      </c>
      <c r="H3485" s="162" t="s">
        <v>1</v>
      </c>
      <c r="L3485" s="159"/>
      <c r="M3485" s="164"/>
      <c r="T3485" s="165"/>
      <c r="AT3485" s="162" t="s">
        <v>184</v>
      </c>
      <c r="AU3485" s="162" t="s">
        <v>95</v>
      </c>
      <c r="AV3485" s="160" t="s">
        <v>93</v>
      </c>
      <c r="AW3485" s="160" t="s">
        <v>41</v>
      </c>
      <c r="AX3485" s="160" t="s">
        <v>85</v>
      </c>
      <c r="AY3485" s="162" t="s">
        <v>173</v>
      </c>
    </row>
    <row r="3486" spans="2:65" s="167" customFormat="1">
      <c r="B3486" s="166"/>
      <c r="D3486" s="161" t="s">
        <v>184</v>
      </c>
      <c r="E3486" s="168" t="s">
        <v>1</v>
      </c>
      <c r="F3486" s="169" t="s">
        <v>1533</v>
      </c>
      <c r="H3486" s="170">
        <v>12.19</v>
      </c>
      <c r="L3486" s="166"/>
      <c r="M3486" s="171"/>
      <c r="T3486" s="172"/>
      <c r="AT3486" s="168" t="s">
        <v>184</v>
      </c>
      <c r="AU3486" s="168" t="s">
        <v>95</v>
      </c>
      <c r="AV3486" s="167" t="s">
        <v>95</v>
      </c>
      <c r="AW3486" s="167" t="s">
        <v>41</v>
      </c>
      <c r="AX3486" s="167" t="s">
        <v>85</v>
      </c>
      <c r="AY3486" s="168" t="s">
        <v>173</v>
      </c>
    </row>
    <row r="3487" spans="2:65" s="174" customFormat="1">
      <c r="B3487" s="173"/>
      <c r="D3487" s="161" t="s">
        <v>184</v>
      </c>
      <c r="E3487" s="175" t="s">
        <v>1</v>
      </c>
      <c r="F3487" s="176" t="s">
        <v>232</v>
      </c>
      <c r="H3487" s="177">
        <v>12.19</v>
      </c>
      <c r="L3487" s="173"/>
      <c r="M3487" s="178"/>
      <c r="T3487" s="179"/>
      <c r="AT3487" s="175" t="s">
        <v>184</v>
      </c>
      <c r="AU3487" s="175" t="s">
        <v>95</v>
      </c>
      <c r="AV3487" s="174" t="s">
        <v>180</v>
      </c>
      <c r="AW3487" s="174" t="s">
        <v>41</v>
      </c>
      <c r="AX3487" s="174" t="s">
        <v>93</v>
      </c>
      <c r="AY3487" s="175" t="s">
        <v>173</v>
      </c>
    </row>
    <row r="3488" spans="2:65" s="35" customFormat="1" ht="37.9" customHeight="1">
      <c r="B3488" s="34"/>
      <c r="C3488" s="144" t="s">
        <v>2008</v>
      </c>
      <c r="D3488" s="144" t="s">
        <v>175</v>
      </c>
      <c r="E3488" s="145" t="s">
        <v>2009</v>
      </c>
      <c r="F3488" s="146" t="s">
        <v>2010</v>
      </c>
      <c r="G3488" s="147" t="s">
        <v>586</v>
      </c>
      <c r="H3488" s="148">
        <v>1097.0999999999999</v>
      </c>
      <c r="I3488" s="3"/>
      <c r="J3488" s="149">
        <f>ROUND(I3488*H3488,2)</f>
        <v>0</v>
      </c>
      <c r="K3488" s="146" t="s">
        <v>179</v>
      </c>
      <c r="L3488" s="34"/>
      <c r="M3488" s="150" t="s">
        <v>1</v>
      </c>
      <c r="N3488" s="151" t="s">
        <v>50</v>
      </c>
      <c r="P3488" s="152">
        <f>O3488*H3488</f>
        <v>0</v>
      </c>
      <c r="Q3488" s="152">
        <v>0</v>
      </c>
      <c r="R3488" s="152">
        <f>Q3488*H3488</f>
        <v>0</v>
      </c>
      <c r="S3488" s="152">
        <v>0</v>
      </c>
      <c r="T3488" s="153">
        <f>S3488*H3488</f>
        <v>0</v>
      </c>
      <c r="AR3488" s="154" t="s">
        <v>180</v>
      </c>
      <c r="AT3488" s="154" t="s">
        <v>175</v>
      </c>
      <c r="AU3488" s="154" t="s">
        <v>95</v>
      </c>
      <c r="AY3488" s="20" t="s">
        <v>173</v>
      </c>
      <c r="BE3488" s="155">
        <f>IF(N3488="základní",J3488,0)</f>
        <v>0</v>
      </c>
      <c r="BF3488" s="155">
        <f>IF(N3488="snížená",J3488,0)</f>
        <v>0</v>
      </c>
      <c r="BG3488" s="155">
        <f>IF(N3488="zákl. přenesená",J3488,0)</f>
        <v>0</v>
      </c>
      <c r="BH3488" s="155">
        <f>IF(N3488="sníž. přenesená",J3488,0)</f>
        <v>0</v>
      </c>
      <c r="BI3488" s="155">
        <f>IF(N3488="nulová",J3488,0)</f>
        <v>0</v>
      </c>
      <c r="BJ3488" s="20" t="s">
        <v>93</v>
      </c>
      <c r="BK3488" s="155">
        <f>ROUND(I3488*H3488,2)</f>
        <v>0</v>
      </c>
      <c r="BL3488" s="20" t="s">
        <v>180</v>
      </c>
      <c r="BM3488" s="154" t="s">
        <v>2011</v>
      </c>
    </row>
    <row r="3489" spans="2:65" s="35" customFormat="1">
      <c r="B3489" s="34"/>
      <c r="D3489" s="156" t="s">
        <v>182</v>
      </c>
      <c r="F3489" s="157" t="s">
        <v>2012</v>
      </c>
      <c r="L3489" s="34"/>
      <c r="M3489" s="158"/>
      <c r="T3489" s="62"/>
      <c r="AT3489" s="20" t="s">
        <v>182</v>
      </c>
      <c r="AU3489" s="20" t="s">
        <v>95</v>
      </c>
    </row>
    <row r="3490" spans="2:65" s="160" customFormat="1">
      <c r="B3490" s="159"/>
      <c r="D3490" s="161" t="s">
        <v>184</v>
      </c>
      <c r="E3490" s="162" t="s">
        <v>1</v>
      </c>
      <c r="F3490" s="163" t="s">
        <v>1965</v>
      </c>
      <c r="H3490" s="162" t="s">
        <v>1</v>
      </c>
      <c r="L3490" s="159"/>
      <c r="M3490" s="164"/>
      <c r="T3490" s="165"/>
      <c r="AT3490" s="162" t="s">
        <v>184</v>
      </c>
      <c r="AU3490" s="162" t="s">
        <v>95</v>
      </c>
      <c r="AV3490" s="160" t="s">
        <v>93</v>
      </c>
      <c r="AW3490" s="160" t="s">
        <v>41</v>
      </c>
      <c r="AX3490" s="160" t="s">
        <v>85</v>
      </c>
      <c r="AY3490" s="162" t="s">
        <v>173</v>
      </c>
    </row>
    <row r="3491" spans="2:65" s="160" customFormat="1">
      <c r="B3491" s="159"/>
      <c r="D3491" s="161" t="s">
        <v>184</v>
      </c>
      <c r="E3491" s="162" t="s">
        <v>1</v>
      </c>
      <c r="F3491" s="163" t="s">
        <v>249</v>
      </c>
      <c r="H3491" s="162" t="s">
        <v>1</v>
      </c>
      <c r="L3491" s="159"/>
      <c r="M3491" s="164"/>
      <c r="T3491" s="165"/>
      <c r="AT3491" s="162" t="s">
        <v>184</v>
      </c>
      <c r="AU3491" s="162" t="s">
        <v>95</v>
      </c>
      <c r="AV3491" s="160" t="s">
        <v>93</v>
      </c>
      <c r="AW3491" s="160" t="s">
        <v>41</v>
      </c>
      <c r="AX3491" s="160" t="s">
        <v>85</v>
      </c>
      <c r="AY3491" s="162" t="s">
        <v>173</v>
      </c>
    </row>
    <row r="3492" spans="2:65" s="167" customFormat="1">
      <c r="B3492" s="166"/>
      <c r="D3492" s="161" t="s">
        <v>184</v>
      </c>
      <c r="E3492" s="168" t="s">
        <v>1</v>
      </c>
      <c r="F3492" s="169" t="s">
        <v>2013</v>
      </c>
      <c r="H3492" s="170">
        <v>1097.0999999999999</v>
      </c>
      <c r="L3492" s="166"/>
      <c r="M3492" s="171"/>
      <c r="T3492" s="172"/>
      <c r="AT3492" s="168" t="s">
        <v>184</v>
      </c>
      <c r="AU3492" s="168" t="s">
        <v>95</v>
      </c>
      <c r="AV3492" s="167" t="s">
        <v>95</v>
      </c>
      <c r="AW3492" s="167" t="s">
        <v>41</v>
      </c>
      <c r="AX3492" s="167" t="s">
        <v>85</v>
      </c>
      <c r="AY3492" s="168" t="s">
        <v>173</v>
      </c>
    </row>
    <row r="3493" spans="2:65" s="174" customFormat="1">
      <c r="B3493" s="173"/>
      <c r="D3493" s="161" t="s">
        <v>184</v>
      </c>
      <c r="E3493" s="175" t="s">
        <v>1</v>
      </c>
      <c r="F3493" s="176" t="s">
        <v>232</v>
      </c>
      <c r="H3493" s="177">
        <v>1097.0999999999999</v>
      </c>
      <c r="L3493" s="173"/>
      <c r="M3493" s="178"/>
      <c r="T3493" s="179"/>
      <c r="AT3493" s="175" t="s">
        <v>184</v>
      </c>
      <c r="AU3493" s="175" t="s">
        <v>95</v>
      </c>
      <c r="AV3493" s="174" t="s">
        <v>180</v>
      </c>
      <c r="AW3493" s="174" t="s">
        <v>41</v>
      </c>
      <c r="AX3493" s="174" t="s">
        <v>93</v>
      </c>
      <c r="AY3493" s="175" t="s">
        <v>173</v>
      </c>
    </row>
    <row r="3494" spans="2:65" s="35" customFormat="1" ht="37.9" customHeight="1">
      <c r="B3494" s="34"/>
      <c r="C3494" s="144" t="s">
        <v>2014</v>
      </c>
      <c r="D3494" s="144" t="s">
        <v>175</v>
      </c>
      <c r="E3494" s="145" t="s">
        <v>2015</v>
      </c>
      <c r="F3494" s="146" t="s">
        <v>2016</v>
      </c>
      <c r="G3494" s="147" t="s">
        <v>586</v>
      </c>
      <c r="H3494" s="148">
        <v>12.19</v>
      </c>
      <c r="I3494" s="3"/>
      <c r="J3494" s="149">
        <f>ROUND(I3494*H3494,2)</f>
        <v>0</v>
      </c>
      <c r="K3494" s="146" t="s">
        <v>179</v>
      </c>
      <c r="L3494" s="34"/>
      <c r="M3494" s="150" t="s">
        <v>1</v>
      </c>
      <c r="N3494" s="151" t="s">
        <v>50</v>
      </c>
      <c r="P3494" s="152">
        <f>O3494*H3494</f>
        <v>0</v>
      </c>
      <c r="Q3494" s="152">
        <v>0</v>
      </c>
      <c r="R3494" s="152">
        <f>Q3494*H3494</f>
        <v>0</v>
      </c>
      <c r="S3494" s="152">
        <v>0</v>
      </c>
      <c r="T3494" s="153">
        <f>S3494*H3494</f>
        <v>0</v>
      </c>
      <c r="AR3494" s="154" t="s">
        <v>180</v>
      </c>
      <c r="AT3494" s="154" t="s">
        <v>175</v>
      </c>
      <c r="AU3494" s="154" t="s">
        <v>95</v>
      </c>
      <c r="AY3494" s="20" t="s">
        <v>173</v>
      </c>
      <c r="BE3494" s="155">
        <f>IF(N3494="základní",J3494,0)</f>
        <v>0</v>
      </c>
      <c r="BF3494" s="155">
        <f>IF(N3494="snížená",J3494,0)</f>
        <v>0</v>
      </c>
      <c r="BG3494" s="155">
        <f>IF(N3494="zákl. přenesená",J3494,0)</f>
        <v>0</v>
      </c>
      <c r="BH3494" s="155">
        <f>IF(N3494="sníž. přenesená",J3494,0)</f>
        <v>0</v>
      </c>
      <c r="BI3494" s="155">
        <f>IF(N3494="nulová",J3494,0)</f>
        <v>0</v>
      </c>
      <c r="BJ3494" s="20" t="s">
        <v>93</v>
      </c>
      <c r="BK3494" s="155">
        <f>ROUND(I3494*H3494,2)</f>
        <v>0</v>
      </c>
      <c r="BL3494" s="20" t="s">
        <v>180</v>
      </c>
      <c r="BM3494" s="154" t="s">
        <v>2017</v>
      </c>
    </row>
    <row r="3495" spans="2:65" s="35" customFormat="1">
      <c r="B3495" s="34"/>
      <c r="D3495" s="156" t="s">
        <v>182</v>
      </c>
      <c r="F3495" s="157" t="s">
        <v>2018</v>
      </c>
      <c r="L3495" s="34"/>
      <c r="M3495" s="158"/>
      <c r="T3495" s="62"/>
      <c r="AT3495" s="20" t="s">
        <v>182</v>
      </c>
      <c r="AU3495" s="20" t="s">
        <v>95</v>
      </c>
    </row>
    <row r="3496" spans="2:65" s="160" customFormat="1">
      <c r="B3496" s="159"/>
      <c r="D3496" s="161" t="s">
        <v>184</v>
      </c>
      <c r="E3496" s="162" t="s">
        <v>1</v>
      </c>
      <c r="F3496" s="163" t="s">
        <v>631</v>
      </c>
      <c r="H3496" s="162" t="s">
        <v>1</v>
      </c>
      <c r="L3496" s="159"/>
      <c r="M3496" s="164"/>
      <c r="T3496" s="165"/>
      <c r="AT3496" s="162" t="s">
        <v>184</v>
      </c>
      <c r="AU3496" s="162" t="s">
        <v>95</v>
      </c>
      <c r="AV3496" s="160" t="s">
        <v>93</v>
      </c>
      <c r="AW3496" s="160" t="s">
        <v>41</v>
      </c>
      <c r="AX3496" s="160" t="s">
        <v>85</v>
      </c>
      <c r="AY3496" s="162" t="s">
        <v>173</v>
      </c>
    </row>
    <row r="3497" spans="2:65" s="160" customFormat="1">
      <c r="B3497" s="159"/>
      <c r="D3497" s="161" t="s">
        <v>184</v>
      </c>
      <c r="E3497" s="162" t="s">
        <v>1</v>
      </c>
      <c r="F3497" s="163" t="s">
        <v>249</v>
      </c>
      <c r="H3497" s="162" t="s">
        <v>1</v>
      </c>
      <c r="L3497" s="159"/>
      <c r="M3497" s="164"/>
      <c r="T3497" s="165"/>
      <c r="AT3497" s="162" t="s">
        <v>184</v>
      </c>
      <c r="AU3497" s="162" t="s">
        <v>95</v>
      </c>
      <c r="AV3497" s="160" t="s">
        <v>93</v>
      </c>
      <c r="AW3497" s="160" t="s">
        <v>41</v>
      </c>
      <c r="AX3497" s="160" t="s">
        <v>85</v>
      </c>
      <c r="AY3497" s="162" t="s">
        <v>173</v>
      </c>
    </row>
    <row r="3498" spans="2:65" s="167" customFormat="1">
      <c r="B3498" s="166"/>
      <c r="D3498" s="161" t="s">
        <v>184</v>
      </c>
      <c r="E3498" s="168" t="s">
        <v>1</v>
      </c>
      <c r="F3498" s="169" t="s">
        <v>1533</v>
      </c>
      <c r="H3498" s="170">
        <v>12.19</v>
      </c>
      <c r="L3498" s="166"/>
      <c r="M3498" s="171"/>
      <c r="T3498" s="172"/>
      <c r="AT3498" s="168" t="s">
        <v>184</v>
      </c>
      <c r="AU3498" s="168" t="s">
        <v>95</v>
      </c>
      <c r="AV3498" s="167" t="s">
        <v>95</v>
      </c>
      <c r="AW3498" s="167" t="s">
        <v>41</v>
      </c>
      <c r="AX3498" s="167" t="s">
        <v>85</v>
      </c>
      <c r="AY3498" s="168" t="s">
        <v>173</v>
      </c>
    </row>
    <row r="3499" spans="2:65" s="174" customFormat="1">
      <c r="B3499" s="173"/>
      <c r="D3499" s="161" t="s">
        <v>184</v>
      </c>
      <c r="E3499" s="175" t="s">
        <v>1</v>
      </c>
      <c r="F3499" s="176" t="s">
        <v>232</v>
      </c>
      <c r="H3499" s="177">
        <v>12.19</v>
      </c>
      <c r="L3499" s="173"/>
      <c r="M3499" s="178"/>
      <c r="T3499" s="179"/>
      <c r="AT3499" s="175" t="s">
        <v>184</v>
      </c>
      <c r="AU3499" s="175" t="s">
        <v>95</v>
      </c>
      <c r="AV3499" s="174" t="s">
        <v>180</v>
      </c>
      <c r="AW3499" s="174" t="s">
        <v>41</v>
      </c>
      <c r="AX3499" s="174" t="s">
        <v>93</v>
      </c>
      <c r="AY3499" s="175" t="s">
        <v>173</v>
      </c>
    </row>
    <row r="3500" spans="2:65" s="35" customFormat="1" ht="16.5" customHeight="1">
      <c r="B3500" s="34"/>
      <c r="C3500" s="144" t="s">
        <v>2019</v>
      </c>
      <c r="D3500" s="144" t="s">
        <v>175</v>
      </c>
      <c r="E3500" s="145" t="s">
        <v>2020</v>
      </c>
      <c r="F3500" s="146" t="s">
        <v>2021</v>
      </c>
      <c r="G3500" s="147" t="s">
        <v>524</v>
      </c>
      <c r="H3500" s="148">
        <v>1</v>
      </c>
      <c r="I3500" s="3"/>
      <c r="J3500" s="149">
        <f>ROUND(I3500*H3500,2)</f>
        <v>0</v>
      </c>
      <c r="K3500" s="146" t="s">
        <v>1</v>
      </c>
      <c r="L3500" s="34"/>
      <c r="M3500" s="150" t="s">
        <v>1</v>
      </c>
      <c r="N3500" s="151" t="s">
        <v>50</v>
      </c>
      <c r="P3500" s="152">
        <f>O3500*H3500</f>
        <v>0</v>
      </c>
      <c r="Q3500" s="152">
        <v>0</v>
      </c>
      <c r="R3500" s="152">
        <f>Q3500*H3500</f>
        <v>0</v>
      </c>
      <c r="S3500" s="152">
        <v>0</v>
      </c>
      <c r="T3500" s="153">
        <f>S3500*H3500</f>
        <v>0</v>
      </c>
      <c r="AR3500" s="154" t="s">
        <v>180</v>
      </c>
      <c r="AT3500" s="154" t="s">
        <v>175</v>
      </c>
      <c r="AU3500" s="154" t="s">
        <v>95</v>
      </c>
      <c r="AY3500" s="20" t="s">
        <v>173</v>
      </c>
      <c r="BE3500" s="155">
        <f>IF(N3500="základní",J3500,0)</f>
        <v>0</v>
      </c>
      <c r="BF3500" s="155">
        <f>IF(N3500="snížená",J3500,0)</f>
        <v>0</v>
      </c>
      <c r="BG3500" s="155">
        <f>IF(N3500="zákl. přenesená",J3500,0)</f>
        <v>0</v>
      </c>
      <c r="BH3500" s="155">
        <f>IF(N3500="sníž. přenesená",J3500,0)</f>
        <v>0</v>
      </c>
      <c r="BI3500" s="155">
        <f>IF(N3500="nulová",J3500,0)</f>
        <v>0</v>
      </c>
      <c r="BJ3500" s="20" t="s">
        <v>93</v>
      </c>
      <c r="BK3500" s="155">
        <f>ROUND(I3500*H3500,2)</f>
        <v>0</v>
      </c>
      <c r="BL3500" s="20" t="s">
        <v>180</v>
      </c>
      <c r="BM3500" s="154" t="s">
        <v>2022</v>
      </c>
    </row>
    <row r="3501" spans="2:65" s="160" customFormat="1">
      <c r="B3501" s="159"/>
      <c r="D3501" s="161" t="s">
        <v>184</v>
      </c>
      <c r="E3501" s="162" t="s">
        <v>1</v>
      </c>
      <c r="F3501" s="163" t="s">
        <v>631</v>
      </c>
      <c r="H3501" s="162" t="s">
        <v>1</v>
      </c>
      <c r="L3501" s="159"/>
      <c r="M3501" s="164"/>
      <c r="T3501" s="165"/>
      <c r="AT3501" s="162" t="s">
        <v>184</v>
      </c>
      <c r="AU3501" s="162" t="s">
        <v>95</v>
      </c>
      <c r="AV3501" s="160" t="s">
        <v>93</v>
      </c>
      <c r="AW3501" s="160" t="s">
        <v>41</v>
      </c>
      <c r="AX3501" s="160" t="s">
        <v>85</v>
      </c>
      <c r="AY3501" s="162" t="s">
        <v>173</v>
      </c>
    </row>
    <row r="3502" spans="2:65" s="167" customFormat="1">
      <c r="B3502" s="166"/>
      <c r="D3502" s="161" t="s">
        <v>184</v>
      </c>
      <c r="E3502" s="168" t="s">
        <v>1</v>
      </c>
      <c r="F3502" s="169" t="s">
        <v>93</v>
      </c>
      <c r="H3502" s="170">
        <v>1</v>
      </c>
      <c r="L3502" s="166"/>
      <c r="M3502" s="171"/>
      <c r="T3502" s="172"/>
      <c r="AT3502" s="168" t="s">
        <v>184</v>
      </c>
      <c r="AU3502" s="168" t="s">
        <v>95</v>
      </c>
      <c r="AV3502" s="167" t="s">
        <v>95</v>
      </c>
      <c r="AW3502" s="167" t="s">
        <v>41</v>
      </c>
      <c r="AX3502" s="167" t="s">
        <v>85</v>
      </c>
      <c r="AY3502" s="168" t="s">
        <v>173</v>
      </c>
    </row>
    <row r="3503" spans="2:65" s="174" customFormat="1">
      <c r="B3503" s="173"/>
      <c r="D3503" s="161" t="s">
        <v>184</v>
      </c>
      <c r="E3503" s="175" t="s">
        <v>1</v>
      </c>
      <c r="F3503" s="176" t="s">
        <v>232</v>
      </c>
      <c r="H3503" s="177">
        <v>1</v>
      </c>
      <c r="L3503" s="173"/>
      <c r="M3503" s="178"/>
      <c r="T3503" s="179"/>
      <c r="AT3503" s="175" t="s">
        <v>184</v>
      </c>
      <c r="AU3503" s="175" t="s">
        <v>95</v>
      </c>
      <c r="AV3503" s="174" t="s">
        <v>180</v>
      </c>
      <c r="AW3503" s="174" t="s">
        <v>41</v>
      </c>
      <c r="AX3503" s="174" t="s">
        <v>93</v>
      </c>
      <c r="AY3503" s="175" t="s">
        <v>173</v>
      </c>
    </row>
    <row r="3504" spans="2:65" s="35" customFormat="1" ht="44.25" customHeight="1">
      <c r="B3504" s="34"/>
      <c r="C3504" s="144" t="s">
        <v>2023</v>
      </c>
      <c r="D3504" s="144" t="s">
        <v>175</v>
      </c>
      <c r="E3504" s="145" t="s">
        <v>2024</v>
      </c>
      <c r="F3504" s="146" t="s">
        <v>2025</v>
      </c>
      <c r="G3504" s="147" t="s">
        <v>362</v>
      </c>
      <c r="H3504" s="148">
        <v>1</v>
      </c>
      <c r="I3504" s="3"/>
      <c r="J3504" s="149">
        <f>ROUND(I3504*H3504,2)</f>
        <v>0</v>
      </c>
      <c r="K3504" s="146" t="s">
        <v>179</v>
      </c>
      <c r="L3504" s="34"/>
      <c r="M3504" s="150" t="s">
        <v>1</v>
      </c>
      <c r="N3504" s="151" t="s">
        <v>50</v>
      </c>
      <c r="P3504" s="152">
        <f>O3504*H3504</f>
        <v>0</v>
      </c>
      <c r="Q3504" s="152">
        <v>0</v>
      </c>
      <c r="R3504" s="152">
        <f>Q3504*H3504</f>
        <v>0</v>
      </c>
      <c r="S3504" s="152">
        <v>0</v>
      </c>
      <c r="T3504" s="153">
        <f>S3504*H3504</f>
        <v>0</v>
      </c>
      <c r="AR3504" s="154" t="s">
        <v>180</v>
      </c>
      <c r="AT3504" s="154" t="s">
        <v>175</v>
      </c>
      <c r="AU3504" s="154" t="s">
        <v>95</v>
      </c>
      <c r="AY3504" s="20" t="s">
        <v>173</v>
      </c>
      <c r="BE3504" s="155">
        <f>IF(N3504="základní",J3504,0)</f>
        <v>0</v>
      </c>
      <c r="BF3504" s="155">
        <f>IF(N3504="snížená",J3504,0)</f>
        <v>0</v>
      </c>
      <c r="BG3504" s="155">
        <f>IF(N3504="zákl. přenesená",J3504,0)</f>
        <v>0</v>
      </c>
      <c r="BH3504" s="155">
        <f>IF(N3504="sníž. přenesená",J3504,0)</f>
        <v>0</v>
      </c>
      <c r="BI3504" s="155">
        <f>IF(N3504="nulová",J3504,0)</f>
        <v>0</v>
      </c>
      <c r="BJ3504" s="20" t="s">
        <v>93</v>
      </c>
      <c r="BK3504" s="155">
        <f>ROUND(I3504*H3504,2)</f>
        <v>0</v>
      </c>
      <c r="BL3504" s="20" t="s">
        <v>180</v>
      </c>
      <c r="BM3504" s="154" t="s">
        <v>2026</v>
      </c>
    </row>
    <row r="3505" spans="2:65" s="35" customFormat="1">
      <c r="B3505" s="34"/>
      <c r="D3505" s="156" t="s">
        <v>182</v>
      </c>
      <c r="F3505" s="157" t="s">
        <v>2027</v>
      </c>
      <c r="L3505" s="34"/>
      <c r="M3505" s="158"/>
      <c r="T3505" s="62"/>
      <c r="AT3505" s="20" t="s">
        <v>182</v>
      </c>
      <c r="AU3505" s="20" t="s">
        <v>95</v>
      </c>
    </row>
    <row r="3506" spans="2:65" s="167" customFormat="1">
      <c r="B3506" s="166"/>
      <c r="D3506" s="161" t="s">
        <v>184</v>
      </c>
      <c r="E3506" s="168" t="s">
        <v>1</v>
      </c>
      <c r="F3506" s="169" t="s">
        <v>93</v>
      </c>
      <c r="H3506" s="170">
        <v>1</v>
      </c>
      <c r="L3506" s="166"/>
      <c r="M3506" s="171"/>
      <c r="T3506" s="172"/>
      <c r="AT3506" s="168" t="s">
        <v>184</v>
      </c>
      <c r="AU3506" s="168" t="s">
        <v>95</v>
      </c>
      <c r="AV3506" s="167" t="s">
        <v>95</v>
      </c>
      <c r="AW3506" s="167" t="s">
        <v>41</v>
      </c>
      <c r="AX3506" s="167" t="s">
        <v>85</v>
      </c>
      <c r="AY3506" s="168" t="s">
        <v>173</v>
      </c>
    </row>
    <row r="3507" spans="2:65" s="174" customFormat="1">
      <c r="B3507" s="173"/>
      <c r="D3507" s="161" t="s">
        <v>184</v>
      </c>
      <c r="E3507" s="175" t="s">
        <v>1</v>
      </c>
      <c r="F3507" s="176" t="s">
        <v>232</v>
      </c>
      <c r="H3507" s="177">
        <v>1</v>
      </c>
      <c r="L3507" s="173"/>
      <c r="M3507" s="178"/>
      <c r="T3507" s="179"/>
      <c r="AT3507" s="175" t="s">
        <v>184</v>
      </c>
      <c r="AU3507" s="175" t="s">
        <v>95</v>
      </c>
      <c r="AV3507" s="174" t="s">
        <v>180</v>
      </c>
      <c r="AW3507" s="174" t="s">
        <v>41</v>
      </c>
      <c r="AX3507" s="174" t="s">
        <v>93</v>
      </c>
      <c r="AY3507" s="175" t="s">
        <v>173</v>
      </c>
    </row>
    <row r="3508" spans="2:65" s="35" customFormat="1" ht="49.15" customHeight="1">
      <c r="B3508" s="34"/>
      <c r="C3508" s="144" t="s">
        <v>2028</v>
      </c>
      <c r="D3508" s="144" t="s">
        <v>175</v>
      </c>
      <c r="E3508" s="145" t="s">
        <v>2029</v>
      </c>
      <c r="F3508" s="146" t="s">
        <v>2030</v>
      </c>
      <c r="G3508" s="147" t="s">
        <v>362</v>
      </c>
      <c r="H3508" s="148">
        <v>60</v>
      </c>
      <c r="I3508" s="3"/>
      <c r="J3508" s="149">
        <f>ROUND(I3508*H3508,2)</f>
        <v>0</v>
      </c>
      <c r="K3508" s="146" t="s">
        <v>179</v>
      </c>
      <c r="L3508" s="34"/>
      <c r="M3508" s="150" t="s">
        <v>1</v>
      </c>
      <c r="N3508" s="151" t="s">
        <v>50</v>
      </c>
      <c r="P3508" s="152">
        <f>O3508*H3508</f>
        <v>0</v>
      </c>
      <c r="Q3508" s="152">
        <v>0</v>
      </c>
      <c r="R3508" s="152">
        <f>Q3508*H3508</f>
        <v>0</v>
      </c>
      <c r="S3508" s="152">
        <v>0</v>
      </c>
      <c r="T3508" s="153">
        <f>S3508*H3508</f>
        <v>0</v>
      </c>
      <c r="AR3508" s="154" t="s">
        <v>180</v>
      </c>
      <c r="AT3508" s="154" t="s">
        <v>175</v>
      </c>
      <c r="AU3508" s="154" t="s">
        <v>95</v>
      </c>
      <c r="AY3508" s="20" t="s">
        <v>173</v>
      </c>
      <c r="BE3508" s="155">
        <f>IF(N3508="základní",J3508,0)</f>
        <v>0</v>
      </c>
      <c r="BF3508" s="155">
        <f>IF(N3508="snížená",J3508,0)</f>
        <v>0</v>
      </c>
      <c r="BG3508" s="155">
        <f>IF(N3508="zákl. přenesená",J3508,0)</f>
        <v>0</v>
      </c>
      <c r="BH3508" s="155">
        <f>IF(N3508="sníž. přenesená",J3508,0)</f>
        <v>0</v>
      </c>
      <c r="BI3508" s="155">
        <f>IF(N3508="nulová",J3508,0)</f>
        <v>0</v>
      </c>
      <c r="BJ3508" s="20" t="s">
        <v>93</v>
      </c>
      <c r="BK3508" s="155">
        <f>ROUND(I3508*H3508,2)</f>
        <v>0</v>
      </c>
      <c r="BL3508" s="20" t="s">
        <v>180</v>
      </c>
      <c r="BM3508" s="154" t="s">
        <v>2031</v>
      </c>
    </row>
    <row r="3509" spans="2:65" s="35" customFormat="1">
      <c r="B3509" s="34"/>
      <c r="D3509" s="156" t="s">
        <v>182</v>
      </c>
      <c r="F3509" s="157" t="s">
        <v>2032</v>
      </c>
      <c r="L3509" s="34"/>
      <c r="M3509" s="158"/>
      <c r="T3509" s="62"/>
      <c r="AT3509" s="20" t="s">
        <v>182</v>
      </c>
      <c r="AU3509" s="20" t="s">
        <v>95</v>
      </c>
    </row>
    <row r="3510" spans="2:65" s="160" customFormat="1">
      <c r="B3510" s="159"/>
      <c r="D3510" s="161" t="s">
        <v>184</v>
      </c>
      <c r="E3510" s="162" t="s">
        <v>1</v>
      </c>
      <c r="F3510" s="163" t="s">
        <v>2033</v>
      </c>
      <c r="H3510" s="162" t="s">
        <v>1</v>
      </c>
      <c r="L3510" s="159"/>
      <c r="M3510" s="164"/>
      <c r="T3510" s="165"/>
      <c r="AT3510" s="162" t="s">
        <v>184</v>
      </c>
      <c r="AU3510" s="162" t="s">
        <v>95</v>
      </c>
      <c r="AV3510" s="160" t="s">
        <v>93</v>
      </c>
      <c r="AW3510" s="160" t="s">
        <v>41</v>
      </c>
      <c r="AX3510" s="160" t="s">
        <v>85</v>
      </c>
      <c r="AY3510" s="162" t="s">
        <v>173</v>
      </c>
    </row>
    <row r="3511" spans="2:65" s="167" customFormat="1">
      <c r="B3511" s="166"/>
      <c r="D3511" s="161" t="s">
        <v>184</v>
      </c>
      <c r="E3511" s="168" t="s">
        <v>1</v>
      </c>
      <c r="F3511" s="169" t="s">
        <v>2034</v>
      </c>
      <c r="H3511" s="170">
        <v>60</v>
      </c>
      <c r="L3511" s="166"/>
      <c r="M3511" s="171"/>
      <c r="T3511" s="172"/>
      <c r="AT3511" s="168" t="s">
        <v>184</v>
      </c>
      <c r="AU3511" s="168" t="s">
        <v>95</v>
      </c>
      <c r="AV3511" s="167" t="s">
        <v>95</v>
      </c>
      <c r="AW3511" s="167" t="s">
        <v>41</v>
      </c>
      <c r="AX3511" s="167" t="s">
        <v>85</v>
      </c>
      <c r="AY3511" s="168" t="s">
        <v>173</v>
      </c>
    </row>
    <row r="3512" spans="2:65" s="174" customFormat="1">
      <c r="B3512" s="173"/>
      <c r="D3512" s="161" t="s">
        <v>184</v>
      </c>
      <c r="E3512" s="175" t="s">
        <v>1</v>
      </c>
      <c r="F3512" s="176" t="s">
        <v>232</v>
      </c>
      <c r="H3512" s="177">
        <v>60</v>
      </c>
      <c r="L3512" s="173"/>
      <c r="M3512" s="178"/>
      <c r="T3512" s="179"/>
      <c r="AT3512" s="175" t="s">
        <v>184</v>
      </c>
      <c r="AU3512" s="175" t="s">
        <v>95</v>
      </c>
      <c r="AV3512" s="174" t="s">
        <v>180</v>
      </c>
      <c r="AW3512" s="174" t="s">
        <v>41</v>
      </c>
      <c r="AX3512" s="174" t="s">
        <v>93</v>
      </c>
      <c r="AY3512" s="175" t="s">
        <v>173</v>
      </c>
    </row>
    <row r="3513" spans="2:65" s="35" customFormat="1" ht="44.25" customHeight="1">
      <c r="B3513" s="34"/>
      <c r="C3513" s="144" t="s">
        <v>2035</v>
      </c>
      <c r="D3513" s="144" t="s">
        <v>175</v>
      </c>
      <c r="E3513" s="145" t="s">
        <v>2036</v>
      </c>
      <c r="F3513" s="146" t="s">
        <v>2037</v>
      </c>
      <c r="G3513" s="147" t="s">
        <v>362</v>
      </c>
      <c r="H3513" s="148">
        <v>1</v>
      </c>
      <c r="I3513" s="3"/>
      <c r="J3513" s="149">
        <f>ROUND(I3513*H3513,2)</f>
        <v>0</v>
      </c>
      <c r="K3513" s="146" t="s">
        <v>179</v>
      </c>
      <c r="L3513" s="34"/>
      <c r="M3513" s="150" t="s">
        <v>1</v>
      </c>
      <c r="N3513" s="151" t="s">
        <v>50</v>
      </c>
      <c r="P3513" s="152">
        <f>O3513*H3513</f>
        <v>0</v>
      </c>
      <c r="Q3513" s="152">
        <v>0</v>
      </c>
      <c r="R3513" s="152">
        <f>Q3513*H3513</f>
        <v>0</v>
      </c>
      <c r="S3513" s="152">
        <v>0</v>
      </c>
      <c r="T3513" s="153">
        <f>S3513*H3513</f>
        <v>0</v>
      </c>
      <c r="AR3513" s="154" t="s">
        <v>180</v>
      </c>
      <c r="AT3513" s="154" t="s">
        <v>175</v>
      </c>
      <c r="AU3513" s="154" t="s">
        <v>95</v>
      </c>
      <c r="AY3513" s="20" t="s">
        <v>173</v>
      </c>
      <c r="BE3513" s="155">
        <f>IF(N3513="základní",J3513,0)</f>
        <v>0</v>
      </c>
      <c r="BF3513" s="155">
        <f>IF(N3513="snížená",J3513,0)</f>
        <v>0</v>
      </c>
      <c r="BG3513" s="155">
        <f>IF(N3513="zákl. přenesená",J3513,0)</f>
        <v>0</v>
      </c>
      <c r="BH3513" s="155">
        <f>IF(N3513="sníž. přenesená",J3513,0)</f>
        <v>0</v>
      </c>
      <c r="BI3513" s="155">
        <f>IF(N3513="nulová",J3513,0)</f>
        <v>0</v>
      </c>
      <c r="BJ3513" s="20" t="s">
        <v>93</v>
      </c>
      <c r="BK3513" s="155">
        <f>ROUND(I3513*H3513,2)</f>
        <v>0</v>
      </c>
      <c r="BL3513" s="20" t="s">
        <v>180</v>
      </c>
      <c r="BM3513" s="154" t="s">
        <v>2038</v>
      </c>
    </row>
    <row r="3514" spans="2:65" s="35" customFormat="1">
      <c r="B3514" s="34"/>
      <c r="D3514" s="156" t="s">
        <v>182</v>
      </c>
      <c r="F3514" s="157" t="s">
        <v>2039</v>
      </c>
      <c r="L3514" s="34"/>
      <c r="M3514" s="158"/>
      <c r="T3514" s="62"/>
      <c r="AT3514" s="20" t="s">
        <v>182</v>
      </c>
      <c r="AU3514" s="20" t="s">
        <v>95</v>
      </c>
    </row>
    <row r="3515" spans="2:65" s="167" customFormat="1">
      <c r="B3515" s="166"/>
      <c r="D3515" s="161" t="s">
        <v>184</v>
      </c>
      <c r="E3515" s="168" t="s">
        <v>1</v>
      </c>
      <c r="F3515" s="169" t="s">
        <v>93</v>
      </c>
      <c r="H3515" s="170">
        <v>1</v>
      </c>
      <c r="L3515" s="166"/>
      <c r="M3515" s="171"/>
      <c r="T3515" s="172"/>
      <c r="AT3515" s="168" t="s">
        <v>184</v>
      </c>
      <c r="AU3515" s="168" t="s">
        <v>95</v>
      </c>
      <c r="AV3515" s="167" t="s">
        <v>95</v>
      </c>
      <c r="AW3515" s="167" t="s">
        <v>41</v>
      </c>
      <c r="AX3515" s="167" t="s">
        <v>85</v>
      </c>
      <c r="AY3515" s="168" t="s">
        <v>173</v>
      </c>
    </row>
    <row r="3516" spans="2:65" s="174" customFormat="1">
      <c r="B3516" s="173"/>
      <c r="D3516" s="161" t="s">
        <v>184</v>
      </c>
      <c r="E3516" s="175" t="s">
        <v>1</v>
      </c>
      <c r="F3516" s="176" t="s">
        <v>232</v>
      </c>
      <c r="H3516" s="177">
        <v>1</v>
      </c>
      <c r="L3516" s="173"/>
      <c r="M3516" s="178"/>
      <c r="T3516" s="179"/>
      <c r="AT3516" s="175" t="s">
        <v>184</v>
      </c>
      <c r="AU3516" s="175" t="s">
        <v>95</v>
      </c>
      <c r="AV3516" s="174" t="s">
        <v>180</v>
      </c>
      <c r="AW3516" s="174" t="s">
        <v>41</v>
      </c>
      <c r="AX3516" s="174" t="s">
        <v>93</v>
      </c>
      <c r="AY3516" s="175" t="s">
        <v>173</v>
      </c>
    </row>
    <row r="3517" spans="2:65" s="35" customFormat="1" ht="37.9" customHeight="1">
      <c r="B3517" s="34"/>
      <c r="C3517" s="144" t="s">
        <v>2040</v>
      </c>
      <c r="D3517" s="144" t="s">
        <v>175</v>
      </c>
      <c r="E3517" s="145" t="s">
        <v>2041</v>
      </c>
      <c r="F3517" s="146" t="s">
        <v>2042</v>
      </c>
      <c r="G3517" s="147" t="s">
        <v>270</v>
      </c>
      <c r="H3517" s="148">
        <v>362.8</v>
      </c>
      <c r="I3517" s="3"/>
      <c r="J3517" s="149">
        <f>ROUND(I3517*H3517,2)</f>
        <v>0</v>
      </c>
      <c r="K3517" s="146" t="s">
        <v>179</v>
      </c>
      <c r="L3517" s="34"/>
      <c r="M3517" s="150" t="s">
        <v>1</v>
      </c>
      <c r="N3517" s="151" t="s">
        <v>50</v>
      </c>
      <c r="P3517" s="152">
        <f>O3517*H3517</f>
        <v>0</v>
      </c>
      <c r="Q3517" s="152">
        <v>2.1000000000000001E-4</v>
      </c>
      <c r="R3517" s="152">
        <f>Q3517*H3517</f>
        <v>7.6188000000000006E-2</v>
      </c>
      <c r="S3517" s="152">
        <v>0</v>
      </c>
      <c r="T3517" s="153">
        <f>S3517*H3517</f>
        <v>0</v>
      </c>
      <c r="AR3517" s="154" t="s">
        <v>180</v>
      </c>
      <c r="AT3517" s="154" t="s">
        <v>175</v>
      </c>
      <c r="AU3517" s="154" t="s">
        <v>95</v>
      </c>
      <c r="AY3517" s="20" t="s">
        <v>173</v>
      </c>
      <c r="BE3517" s="155">
        <f>IF(N3517="základní",J3517,0)</f>
        <v>0</v>
      </c>
      <c r="BF3517" s="155">
        <f>IF(N3517="snížená",J3517,0)</f>
        <v>0</v>
      </c>
      <c r="BG3517" s="155">
        <f>IF(N3517="zákl. přenesená",J3517,0)</f>
        <v>0</v>
      </c>
      <c r="BH3517" s="155">
        <f>IF(N3517="sníž. přenesená",J3517,0)</f>
        <v>0</v>
      </c>
      <c r="BI3517" s="155">
        <f>IF(N3517="nulová",J3517,0)</f>
        <v>0</v>
      </c>
      <c r="BJ3517" s="20" t="s">
        <v>93</v>
      </c>
      <c r="BK3517" s="155">
        <f>ROUND(I3517*H3517,2)</f>
        <v>0</v>
      </c>
      <c r="BL3517" s="20" t="s">
        <v>180</v>
      </c>
      <c r="BM3517" s="154" t="s">
        <v>2043</v>
      </c>
    </row>
    <row r="3518" spans="2:65" s="35" customFormat="1">
      <c r="B3518" s="34"/>
      <c r="D3518" s="156" t="s">
        <v>182</v>
      </c>
      <c r="F3518" s="157" t="s">
        <v>2044</v>
      </c>
      <c r="L3518" s="34"/>
      <c r="M3518" s="158"/>
      <c r="T3518" s="62"/>
      <c r="AT3518" s="20" t="s">
        <v>182</v>
      </c>
      <c r="AU3518" s="20" t="s">
        <v>95</v>
      </c>
    </row>
    <row r="3519" spans="2:65" s="160" customFormat="1">
      <c r="B3519" s="159"/>
      <c r="D3519" s="161" t="s">
        <v>184</v>
      </c>
      <c r="E3519" s="162" t="s">
        <v>1</v>
      </c>
      <c r="F3519" s="163" t="s">
        <v>2045</v>
      </c>
      <c r="H3519" s="162" t="s">
        <v>1</v>
      </c>
      <c r="L3519" s="159"/>
      <c r="M3519" s="164"/>
      <c r="T3519" s="165"/>
      <c r="AT3519" s="162" t="s">
        <v>184</v>
      </c>
      <c r="AU3519" s="162" t="s">
        <v>95</v>
      </c>
      <c r="AV3519" s="160" t="s">
        <v>93</v>
      </c>
      <c r="AW3519" s="160" t="s">
        <v>41</v>
      </c>
      <c r="AX3519" s="160" t="s">
        <v>85</v>
      </c>
      <c r="AY3519" s="162" t="s">
        <v>173</v>
      </c>
    </row>
    <row r="3520" spans="2:65" s="167" customFormat="1">
      <c r="B3520" s="166"/>
      <c r="D3520" s="161" t="s">
        <v>184</v>
      </c>
      <c r="E3520" s="168" t="s">
        <v>1</v>
      </c>
      <c r="F3520" s="169" t="s">
        <v>2046</v>
      </c>
      <c r="H3520" s="170">
        <v>246.2</v>
      </c>
      <c r="L3520" s="166"/>
      <c r="M3520" s="171"/>
      <c r="T3520" s="172"/>
      <c r="AT3520" s="168" t="s">
        <v>184</v>
      </c>
      <c r="AU3520" s="168" t="s">
        <v>95</v>
      </c>
      <c r="AV3520" s="167" t="s">
        <v>95</v>
      </c>
      <c r="AW3520" s="167" t="s">
        <v>41</v>
      </c>
      <c r="AX3520" s="167" t="s">
        <v>85</v>
      </c>
      <c r="AY3520" s="168" t="s">
        <v>173</v>
      </c>
    </row>
    <row r="3521" spans="2:65" s="160" customFormat="1">
      <c r="B3521" s="159"/>
      <c r="D3521" s="161" t="s">
        <v>184</v>
      </c>
      <c r="E3521" s="162" t="s">
        <v>1</v>
      </c>
      <c r="F3521" s="163" t="s">
        <v>777</v>
      </c>
      <c r="H3521" s="162" t="s">
        <v>1</v>
      </c>
      <c r="L3521" s="159"/>
      <c r="M3521" s="164"/>
      <c r="T3521" s="165"/>
      <c r="AT3521" s="162" t="s">
        <v>184</v>
      </c>
      <c r="AU3521" s="162" t="s">
        <v>95</v>
      </c>
      <c r="AV3521" s="160" t="s">
        <v>93</v>
      </c>
      <c r="AW3521" s="160" t="s">
        <v>41</v>
      </c>
      <c r="AX3521" s="160" t="s">
        <v>85</v>
      </c>
      <c r="AY3521" s="162" t="s">
        <v>173</v>
      </c>
    </row>
    <row r="3522" spans="2:65" s="167" customFormat="1">
      <c r="B3522" s="166"/>
      <c r="D3522" s="161" t="s">
        <v>184</v>
      </c>
      <c r="E3522" s="168" t="s">
        <v>1</v>
      </c>
      <c r="F3522" s="169" t="s">
        <v>2047</v>
      </c>
      <c r="H3522" s="170">
        <v>86.6</v>
      </c>
      <c r="L3522" s="166"/>
      <c r="M3522" s="171"/>
      <c r="T3522" s="172"/>
      <c r="AT3522" s="168" t="s">
        <v>184</v>
      </c>
      <c r="AU3522" s="168" t="s">
        <v>95</v>
      </c>
      <c r="AV3522" s="167" t="s">
        <v>95</v>
      </c>
      <c r="AW3522" s="167" t="s">
        <v>41</v>
      </c>
      <c r="AX3522" s="167" t="s">
        <v>85</v>
      </c>
      <c r="AY3522" s="168" t="s">
        <v>173</v>
      </c>
    </row>
    <row r="3523" spans="2:65" s="160" customFormat="1">
      <c r="B3523" s="159"/>
      <c r="D3523" s="161" t="s">
        <v>184</v>
      </c>
      <c r="E3523" s="162" t="s">
        <v>1</v>
      </c>
      <c r="F3523" s="163" t="s">
        <v>2048</v>
      </c>
      <c r="H3523" s="162" t="s">
        <v>1</v>
      </c>
      <c r="L3523" s="159"/>
      <c r="M3523" s="164"/>
      <c r="T3523" s="165"/>
      <c r="AT3523" s="162" t="s">
        <v>184</v>
      </c>
      <c r="AU3523" s="162" t="s">
        <v>95</v>
      </c>
      <c r="AV3523" s="160" t="s">
        <v>93</v>
      </c>
      <c r="AW3523" s="160" t="s">
        <v>41</v>
      </c>
      <c r="AX3523" s="160" t="s">
        <v>85</v>
      </c>
      <c r="AY3523" s="162" t="s">
        <v>173</v>
      </c>
    </row>
    <row r="3524" spans="2:65" s="167" customFormat="1">
      <c r="B3524" s="166"/>
      <c r="D3524" s="161" t="s">
        <v>184</v>
      </c>
      <c r="E3524" s="168" t="s">
        <v>1</v>
      </c>
      <c r="F3524" s="169" t="s">
        <v>521</v>
      </c>
      <c r="H3524" s="170">
        <v>30</v>
      </c>
      <c r="L3524" s="166"/>
      <c r="M3524" s="171"/>
      <c r="T3524" s="172"/>
      <c r="AT3524" s="168" t="s">
        <v>184</v>
      </c>
      <c r="AU3524" s="168" t="s">
        <v>95</v>
      </c>
      <c r="AV3524" s="167" t="s">
        <v>95</v>
      </c>
      <c r="AW3524" s="167" t="s">
        <v>41</v>
      </c>
      <c r="AX3524" s="167" t="s">
        <v>85</v>
      </c>
      <c r="AY3524" s="168" t="s">
        <v>173</v>
      </c>
    </row>
    <row r="3525" spans="2:65" s="174" customFormat="1">
      <c r="B3525" s="173"/>
      <c r="D3525" s="161" t="s">
        <v>184</v>
      </c>
      <c r="E3525" s="175" t="s">
        <v>1</v>
      </c>
      <c r="F3525" s="176" t="s">
        <v>232</v>
      </c>
      <c r="H3525" s="177">
        <v>362.8</v>
      </c>
      <c r="L3525" s="173"/>
      <c r="M3525" s="178"/>
      <c r="T3525" s="179"/>
      <c r="AT3525" s="175" t="s">
        <v>184</v>
      </c>
      <c r="AU3525" s="175" t="s">
        <v>95</v>
      </c>
      <c r="AV3525" s="174" t="s">
        <v>180</v>
      </c>
      <c r="AW3525" s="174" t="s">
        <v>41</v>
      </c>
      <c r="AX3525" s="174" t="s">
        <v>93</v>
      </c>
      <c r="AY3525" s="175" t="s">
        <v>173</v>
      </c>
    </row>
    <row r="3526" spans="2:65" s="35" customFormat="1" ht="37.9" customHeight="1">
      <c r="B3526" s="34"/>
      <c r="C3526" s="144" t="s">
        <v>2049</v>
      </c>
      <c r="D3526" s="144" t="s">
        <v>175</v>
      </c>
      <c r="E3526" s="145" t="s">
        <v>2050</v>
      </c>
      <c r="F3526" s="146" t="s">
        <v>2051</v>
      </c>
      <c r="G3526" s="147" t="s">
        <v>270</v>
      </c>
      <c r="H3526" s="148">
        <v>362.8</v>
      </c>
      <c r="I3526" s="3"/>
      <c r="J3526" s="149">
        <f>ROUND(I3526*H3526,2)</f>
        <v>0</v>
      </c>
      <c r="K3526" s="146" t="s">
        <v>179</v>
      </c>
      <c r="L3526" s="34"/>
      <c r="M3526" s="150" t="s">
        <v>1</v>
      </c>
      <c r="N3526" s="151" t="s">
        <v>50</v>
      </c>
      <c r="P3526" s="152">
        <f>O3526*H3526</f>
        <v>0</v>
      </c>
      <c r="Q3526" s="152">
        <v>4.0000000000000003E-5</v>
      </c>
      <c r="R3526" s="152">
        <f>Q3526*H3526</f>
        <v>1.4512000000000002E-2</v>
      </c>
      <c r="S3526" s="152">
        <v>0</v>
      </c>
      <c r="T3526" s="153">
        <f>S3526*H3526</f>
        <v>0</v>
      </c>
      <c r="AR3526" s="154" t="s">
        <v>180</v>
      </c>
      <c r="AT3526" s="154" t="s">
        <v>175</v>
      </c>
      <c r="AU3526" s="154" t="s">
        <v>95</v>
      </c>
      <c r="AY3526" s="20" t="s">
        <v>173</v>
      </c>
      <c r="BE3526" s="155">
        <f>IF(N3526="základní",J3526,0)</f>
        <v>0</v>
      </c>
      <c r="BF3526" s="155">
        <f>IF(N3526="snížená",J3526,0)</f>
        <v>0</v>
      </c>
      <c r="BG3526" s="155">
        <f>IF(N3526="zákl. přenesená",J3526,0)</f>
        <v>0</v>
      </c>
      <c r="BH3526" s="155">
        <f>IF(N3526="sníž. přenesená",J3526,0)</f>
        <v>0</v>
      </c>
      <c r="BI3526" s="155">
        <f>IF(N3526="nulová",J3526,0)</f>
        <v>0</v>
      </c>
      <c r="BJ3526" s="20" t="s">
        <v>93</v>
      </c>
      <c r="BK3526" s="155">
        <f>ROUND(I3526*H3526,2)</f>
        <v>0</v>
      </c>
      <c r="BL3526" s="20" t="s">
        <v>180</v>
      </c>
      <c r="BM3526" s="154" t="s">
        <v>2052</v>
      </c>
    </row>
    <row r="3527" spans="2:65" s="35" customFormat="1">
      <c r="B3527" s="34"/>
      <c r="D3527" s="156" t="s">
        <v>182</v>
      </c>
      <c r="F3527" s="157" t="s">
        <v>2053</v>
      </c>
      <c r="L3527" s="34"/>
      <c r="M3527" s="158"/>
      <c r="T3527" s="62"/>
      <c r="AT3527" s="20" t="s">
        <v>182</v>
      </c>
      <c r="AU3527" s="20" t="s">
        <v>95</v>
      </c>
    </row>
    <row r="3528" spans="2:65" s="160" customFormat="1">
      <c r="B3528" s="159"/>
      <c r="D3528" s="161" t="s">
        <v>184</v>
      </c>
      <c r="E3528" s="162" t="s">
        <v>1</v>
      </c>
      <c r="F3528" s="163" t="s">
        <v>2045</v>
      </c>
      <c r="H3528" s="162" t="s">
        <v>1</v>
      </c>
      <c r="L3528" s="159"/>
      <c r="M3528" s="164"/>
      <c r="T3528" s="165"/>
      <c r="AT3528" s="162" t="s">
        <v>184</v>
      </c>
      <c r="AU3528" s="162" t="s">
        <v>95</v>
      </c>
      <c r="AV3528" s="160" t="s">
        <v>93</v>
      </c>
      <c r="AW3528" s="160" t="s">
        <v>41</v>
      </c>
      <c r="AX3528" s="160" t="s">
        <v>85</v>
      </c>
      <c r="AY3528" s="162" t="s">
        <v>173</v>
      </c>
    </row>
    <row r="3529" spans="2:65" s="167" customFormat="1">
      <c r="B3529" s="166"/>
      <c r="D3529" s="161" t="s">
        <v>184</v>
      </c>
      <c r="E3529" s="168" t="s">
        <v>1</v>
      </c>
      <c r="F3529" s="169" t="s">
        <v>2046</v>
      </c>
      <c r="H3529" s="170">
        <v>246.2</v>
      </c>
      <c r="L3529" s="166"/>
      <c r="M3529" s="171"/>
      <c r="T3529" s="172"/>
      <c r="AT3529" s="168" t="s">
        <v>184</v>
      </c>
      <c r="AU3529" s="168" t="s">
        <v>95</v>
      </c>
      <c r="AV3529" s="167" t="s">
        <v>95</v>
      </c>
      <c r="AW3529" s="167" t="s">
        <v>41</v>
      </c>
      <c r="AX3529" s="167" t="s">
        <v>85</v>
      </c>
      <c r="AY3529" s="168" t="s">
        <v>173</v>
      </c>
    </row>
    <row r="3530" spans="2:65" s="160" customFormat="1">
      <c r="B3530" s="159"/>
      <c r="D3530" s="161" t="s">
        <v>184</v>
      </c>
      <c r="E3530" s="162" t="s">
        <v>1</v>
      </c>
      <c r="F3530" s="163" t="s">
        <v>777</v>
      </c>
      <c r="H3530" s="162" t="s">
        <v>1</v>
      </c>
      <c r="L3530" s="159"/>
      <c r="M3530" s="164"/>
      <c r="T3530" s="165"/>
      <c r="AT3530" s="162" t="s">
        <v>184</v>
      </c>
      <c r="AU3530" s="162" t="s">
        <v>95</v>
      </c>
      <c r="AV3530" s="160" t="s">
        <v>93</v>
      </c>
      <c r="AW3530" s="160" t="s">
        <v>41</v>
      </c>
      <c r="AX3530" s="160" t="s">
        <v>85</v>
      </c>
      <c r="AY3530" s="162" t="s">
        <v>173</v>
      </c>
    </row>
    <row r="3531" spans="2:65" s="167" customFormat="1">
      <c r="B3531" s="166"/>
      <c r="D3531" s="161" t="s">
        <v>184</v>
      </c>
      <c r="E3531" s="168" t="s">
        <v>1</v>
      </c>
      <c r="F3531" s="169" t="s">
        <v>2047</v>
      </c>
      <c r="H3531" s="170">
        <v>86.6</v>
      </c>
      <c r="L3531" s="166"/>
      <c r="M3531" s="171"/>
      <c r="T3531" s="172"/>
      <c r="AT3531" s="168" t="s">
        <v>184</v>
      </c>
      <c r="AU3531" s="168" t="s">
        <v>95</v>
      </c>
      <c r="AV3531" s="167" t="s">
        <v>95</v>
      </c>
      <c r="AW3531" s="167" t="s">
        <v>41</v>
      </c>
      <c r="AX3531" s="167" t="s">
        <v>85</v>
      </c>
      <c r="AY3531" s="168" t="s">
        <v>173</v>
      </c>
    </row>
    <row r="3532" spans="2:65" s="160" customFormat="1">
      <c r="B3532" s="159"/>
      <c r="D3532" s="161" t="s">
        <v>184</v>
      </c>
      <c r="E3532" s="162" t="s">
        <v>1</v>
      </c>
      <c r="F3532" s="163" t="s">
        <v>2048</v>
      </c>
      <c r="H3532" s="162" t="s">
        <v>1</v>
      </c>
      <c r="L3532" s="159"/>
      <c r="M3532" s="164"/>
      <c r="T3532" s="165"/>
      <c r="AT3532" s="162" t="s">
        <v>184</v>
      </c>
      <c r="AU3532" s="162" t="s">
        <v>95</v>
      </c>
      <c r="AV3532" s="160" t="s">
        <v>93</v>
      </c>
      <c r="AW3532" s="160" t="s">
        <v>41</v>
      </c>
      <c r="AX3532" s="160" t="s">
        <v>85</v>
      </c>
      <c r="AY3532" s="162" t="s">
        <v>173</v>
      </c>
    </row>
    <row r="3533" spans="2:65" s="167" customFormat="1">
      <c r="B3533" s="166"/>
      <c r="D3533" s="161" t="s">
        <v>184</v>
      </c>
      <c r="E3533" s="168" t="s">
        <v>1</v>
      </c>
      <c r="F3533" s="169" t="s">
        <v>521</v>
      </c>
      <c r="H3533" s="170">
        <v>30</v>
      </c>
      <c r="L3533" s="166"/>
      <c r="M3533" s="171"/>
      <c r="T3533" s="172"/>
      <c r="AT3533" s="168" t="s">
        <v>184</v>
      </c>
      <c r="AU3533" s="168" t="s">
        <v>95</v>
      </c>
      <c r="AV3533" s="167" t="s">
        <v>95</v>
      </c>
      <c r="AW3533" s="167" t="s">
        <v>41</v>
      </c>
      <c r="AX3533" s="167" t="s">
        <v>85</v>
      </c>
      <c r="AY3533" s="168" t="s">
        <v>173</v>
      </c>
    </row>
    <row r="3534" spans="2:65" s="174" customFormat="1">
      <c r="B3534" s="173"/>
      <c r="D3534" s="161" t="s">
        <v>184</v>
      </c>
      <c r="E3534" s="175" t="s">
        <v>1</v>
      </c>
      <c r="F3534" s="176" t="s">
        <v>232</v>
      </c>
      <c r="H3534" s="177">
        <v>362.8</v>
      </c>
      <c r="L3534" s="173"/>
      <c r="M3534" s="178"/>
      <c r="T3534" s="179"/>
      <c r="AT3534" s="175" t="s">
        <v>184</v>
      </c>
      <c r="AU3534" s="175" t="s">
        <v>95</v>
      </c>
      <c r="AV3534" s="174" t="s">
        <v>180</v>
      </c>
      <c r="AW3534" s="174" t="s">
        <v>41</v>
      </c>
      <c r="AX3534" s="174" t="s">
        <v>93</v>
      </c>
      <c r="AY3534" s="175" t="s">
        <v>173</v>
      </c>
    </row>
    <row r="3535" spans="2:65" s="133" customFormat="1" ht="22.9" customHeight="1">
      <c r="B3535" s="132"/>
      <c r="D3535" s="134" t="s">
        <v>84</v>
      </c>
      <c r="E3535" s="142" t="s">
        <v>2054</v>
      </c>
      <c r="F3535" s="142" t="s">
        <v>2055</v>
      </c>
      <c r="J3535" s="143">
        <f>BK3535</f>
        <v>0</v>
      </c>
      <c r="L3535" s="132"/>
      <c r="M3535" s="137"/>
      <c r="P3535" s="138">
        <f>SUM(P3536:P3571)</f>
        <v>0</v>
      </c>
      <c r="R3535" s="138">
        <f>SUM(R3536:R3571)</f>
        <v>4.2630500000000002E-2</v>
      </c>
      <c r="T3535" s="139">
        <f>SUM(T3536:T3571)</f>
        <v>0</v>
      </c>
      <c r="AR3535" s="134" t="s">
        <v>93</v>
      </c>
      <c r="AT3535" s="140" t="s">
        <v>84</v>
      </c>
      <c r="AU3535" s="140" t="s">
        <v>93</v>
      </c>
      <c r="AY3535" s="134" t="s">
        <v>173</v>
      </c>
      <c r="BK3535" s="141">
        <f>SUM(BK3536:BK3571)</f>
        <v>0</v>
      </c>
    </row>
    <row r="3536" spans="2:65" s="35" customFormat="1" ht="37.9" customHeight="1">
      <c r="B3536" s="34"/>
      <c r="C3536" s="144" t="s">
        <v>2056</v>
      </c>
      <c r="D3536" s="144" t="s">
        <v>175</v>
      </c>
      <c r="E3536" s="145" t="s">
        <v>2057</v>
      </c>
      <c r="F3536" s="146" t="s">
        <v>2058</v>
      </c>
      <c r="G3536" s="147" t="s">
        <v>322</v>
      </c>
      <c r="H3536" s="148">
        <v>326.45800000000003</v>
      </c>
      <c r="I3536" s="3"/>
      <c r="J3536" s="149">
        <f>ROUND(I3536*H3536,2)</f>
        <v>0</v>
      </c>
      <c r="K3536" s="146" t="s">
        <v>179</v>
      </c>
      <c r="L3536" s="34"/>
      <c r="M3536" s="150" t="s">
        <v>1</v>
      </c>
      <c r="N3536" s="151" t="s">
        <v>50</v>
      </c>
      <c r="P3536" s="152">
        <f>O3536*H3536</f>
        <v>0</v>
      </c>
      <c r="Q3536" s="152">
        <v>0</v>
      </c>
      <c r="R3536" s="152">
        <f>Q3536*H3536</f>
        <v>0</v>
      </c>
      <c r="S3536" s="152">
        <v>0</v>
      </c>
      <c r="T3536" s="153">
        <f>S3536*H3536</f>
        <v>0</v>
      </c>
      <c r="AR3536" s="154" t="s">
        <v>180</v>
      </c>
      <c r="AT3536" s="154" t="s">
        <v>175</v>
      </c>
      <c r="AU3536" s="154" t="s">
        <v>95</v>
      </c>
      <c r="AY3536" s="20" t="s">
        <v>173</v>
      </c>
      <c r="BE3536" s="155">
        <f>IF(N3536="základní",J3536,0)</f>
        <v>0</v>
      </c>
      <c r="BF3536" s="155">
        <f>IF(N3536="snížená",J3536,0)</f>
        <v>0</v>
      </c>
      <c r="BG3536" s="155">
        <f>IF(N3536="zákl. přenesená",J3536,0)</f>
        <v>0</v>
      </c>
      <c r="BH3536" s="155">
        <f>IF(N3536="sníž. přenesená",J3536,0)</f>
        <v>0</v>
      </c>
      <c r="BI3536" s="155">
        <f>IF(N3536="nulová",J3536,0)</f>
        <v>0</v>
      </c>
      <c r="BJ3536" s="20" t="s">
        <v>93</v>
      </c>
      <c r="BK3536" s="155">
        <f>ROUND(I3536*H3536,2)</f>
        <v>0</v>
      </c>
      <c r="BL3536" s="20" t="s">
        <v>180</v>
      </c>
      <c r="BM3536" s="154" t="s">
        <v>2059</v>
      </c>
    </row>
    <row r="3537" spans="2:65" s="35" customFormat="1">
      <c r="B3537" s="34"/>
      <c r="D3537" s="156" t="s">
        <v>182</v>
      </c>
      <c r="F3537" s="157" t="s">
        <v>2060</v>
      </c>
      <c r="L3537" s="34"/>
      <c r="M3537" s="158"/>
      <c r="T3537" s="62"/>
      <c r="AT3537" s="20" t="s">
        <v>182</v>
      </c>
      <c r="AU3537" s="20" t="s">
        <v>95</v>
      </c>
    </row>
    <row r="3538" spans="2:65" s="35" customFormat="1" ht="33" customHeight="1">
      <c r="B3538" s="34"/>
      <c r="C3538" s="144" t="s">
        <v>2061</v>
      </c>
      <c r="D3538" s="144" t="s">
        <v>175</v>
      </c>
      <c r="E3538" s="145" t="s">
        <v>2062</v>
      </c>
      <c r="F3538" s="146" t="s">
        <v>2063</v>
      </c>
      <c r="G3538" s="147" t="s">
        <v>322</v>
      </c>
      <c r="H3538" s="148">
        <v>326.45800000000003</v>
      </c>
      <c r="I3538" s="3"/>
      <c r="J3538" s="149">
        <f>ROUND(I3538*H3538,2)</f>
        <v>0</v>
      </c>
      <c r="K3538" s="146" t="s">
        <v>179</v>
      </c>
      <c r="L3538" s="34"/>
      <c r="M3538" s="150" t="s">
        <v>1</v>
      </c>
      <c r="N3538" s="151" t="s">
        <v>50</v>
      </c>
      <c r="P3538" s="152">
        <f>O3538*H3538</f>
        <v>0</v>
      </c>
      <c r="Q3538" s="152">
        <v>0</v>
      </c>
      <c r="R3538" s="152">
        <f>Q3538*H3538</f>
        <v>0</v>
      </c>
      <c r="S3538" s="152">
        <v>0</v>
      </c>
      <c r="T3538" s="153">
        <f>S3538*H3538</f>
        <v>0</v>
      </c>
      <c r="AR3538" s="154" t="s">
        <v>180</v>
      </c>
      <c r="AT3538" s="154" t="s">
        <v>175</v>
      </c>
      <c r="AU3538" s="154" t="s">
        <v>95</v>
      </c>
      <c r="AY3538" s="20" t="s">
        <v>173</v>
      </c>
      <c r="BE3538" s="155">
        <f>IF(N3538="základní",J3538,0)</f>
        <v>0</v>
      </c>
      <c r="BF3538" s="155">
        <f>IF(N3538="snížená",J3538,0)</f>
        <v>0</v>
      </c>
      <c r="BG3538" s="155">
        <f>IF(N3538="zákl. přenesená",J3538,0)</f>
        <v>0</v>
      </c>
      <c r="BH3538" s="155">
        <f>IF(N3538="sníž. přenesená",J3538,0)</f>
        <v>0</v>
      </c>
      <c r="BI3538" s="155">
        <f>IF(N3538="nulová",J3538,0)</f>
        <v>0</v>
      </c>
      <c r="BJ3538" s="20" t="s">
        <v>93</v>
      </c>
      <c r="BK3538" s="155">
        <f>ROUND(I3538*H3538,2)</f>
        <v>0</v>
      </c>
      <c r="BL3538" s="20" t="s">
        <v>180</v>
      </c>
      <c r="BM3538" s="154" t="s">
        <v>2064</v>
      </c>
    </row>
    <row r="3539" spans="2:65" s="35" customFormat="1">
      <c r="B3539" s="34"/>
      <c r="D3539" s="156" t="s">
        <v>182</v>
      </c>
      <c r="F3539" s="157" t="s">
        <v>2065</v>
      </c>
      <c r="L3539" s="34"/>
      <c r="M3539" s="158"/>
      <c r="T3539" s="62"/>
      <c r="AT3539" s="20" t="s">
        <v>182</v>
      </c>
      <c r="AU3539" s="20" t="s">
        <v>95</v>
      </c>
    </row>
    <row r="3540" spans="2:65" s="35" customFormat="1" ht="44.25" customHeight="1">
      <c r="B3540" s="34"/>
      <c r="C3540" s="144" t="s">
        <v>2066</v>
      </c>
      <c r="D3540" s="144" t="s">
        <v>175</v>
      </c>
      <c r="E3540" s="145" t="s">
        <v>2067</v>
      </c>
      <c r="F3540" s="146" t="s">
        <v>2068</v>
      </c>
      <c r="G3540" s="147" t="s">
        <v>322</v>
      </c>
      <c r="H3540" s="148">
        <v>7810.8720000000003</v>
      </c>
      <c r="I3540" s="3"/>
      <c r="J3540" s="149">
        <f>ROUND(I3540*H3540,2)</f>
        <v>0</v>
      </c>
      <c r="K3540" s="146" t="s">
        <v>179</v>
      </c>
      <c r="L3540" s="34"/>
      <c r="M3540" s="150" t="s">
        <v>1</v>
      </c>
      <c r="N3540" s="151" t="s">
        <v>50</v>
      </c>
      <c r="P3540" s="152">
        <f>O3540*H3540</f>
        <v>0</v>
      </c>
      <c r="Q3540" s="152">
        <v>0</v>
      </c>
      <c r="R3540" s="152">
        <f>Q3540*H3540</f>
        <v>0</v>
      </c>
      <c r="S3540" s="152">
        <v>0</v>
      </c>
      <c r="T3540" s="153">
        <f>S3540*H3540</f>
        <v>0</v>
      </c>
      <c r="AR3540" s="154" t="s">
        <v>180</v>
      </c>
      <c r="AT3540" s="154" t="s">
        <v>175</v>
      </c>
      <c r="AU3540" s="154" t="s">
        <v>95</v>
      </c>
      <c r="AY3540" s="20" t="s">
        <v>173</v>
      </c>
      <c r="BE3540" s="155">
        <f>IF(N3540="základní",J3540,0)</f>
        <v>0</v>
      </c>
      <c r="BF3540" s="155">
        <f>IF(N3540="snížená",J3540,0)</f>
        <v>0</v>
      </c>
      <c r="BG3540" s="155">
        <f>IF(N3540="zákl. přenesená",J3540,0)</f>
        <v>0</v>
      </c>
      <c r="BH3540" s="155">
        <f>IF(N3540="sníž. přenesená",J3540,0)</f>
        <v>0</v>
      </c>
      <c r="BI3540" s="155">
        <f>IF(N3540="nulová",J3540,0)</f>
        <v>0</v>
      </c>
      <c r="BJ3540" s="20" t="s">
        <v>93</v>
      </c>
      <c r="BK3540" s="155">
        <f>ROUND(I3540*H3540,2)</f>
        <v>0</v>
      </c>
      <c r="BL3540" s="20" t="s">
        <v>180</v>
      </c>
      <c r="BM3540" s="154" t="s">
        <v>2069</v>
      </c>
    </row>
    <row r="3541" spans="2:65" s="35" customFormat="1">
      <c r="B3541" s="34"/>
      <c r="D3541" s="156" t="s">
        <v>182</v>
      </c>
      <c r="F3541" s="157" t="s">
        <v>2070</v>
      </c>
      <c r="L3541" s="34"/>
      <c r="M3541" s="158"/>
      <c r="T3541" s="62"/>
      <c r="AT3541" s="20" t="s">
        <v>182</v>
      </c>
      <c r="AU3541" s="20" t="s">
        <v>95</v>
      </c>
    </row>
    <row r="3542" spans="2:65" s="160" customFormat="1">
      <c r="B3542" s="159"/>
      <c r="D3542" s="161" t="s">
        <v>184</v>
      </c>
      <c r="E3542" s="162" t="s">
        <v>1</v>
      </c>
      <c r="F3542" s="163" t="s">
        <v>2071</v>
      </c>
      <c r="H3542" s="162" t="s">
        <v>1</v>
      </c>
      <c r="L3542" s="159"/>
      <c r="M3542" s="164"/>
      <c r="T3542" s="165"/>
      <c r="AT3542" s="162" t="s">
        <v>184</v>
      </c>
      <c r="AU3542" s="162" t="s">
        <v>95</v>
      </c>
      <c r="AV3542" s="160" t="s">
        <v>93</v>
      </c>
      <c r="AW3542" s="160" t="s">
        <v>41</v>
      </c>
      <c r="AX3542" s="160" t="s">
        <v>85</v>
      </c>
      <c r="AY3542" s="162" t="s">
        <v>173</v>
      </c>
    </row>
    <row r="3543" spans="2:65" s="167" customFormat="1">
      <c r="B3543" s="166"/>
      <c r="D3543" s="161" t="s">
        <v>184</v>
      </c>
      <c r="E3543" s="168" t="s">
        <v>1</v>
      </c>
      <c r="F3543" s="169" t="s">
        <v>2072</v>
      </c>
      <c r="H3543" s="170">
        <v>7810.8720000000003</v>
      </c>
      <c r="L3543" s="166"/>
      <c r="M3543" s="171"/>
      <c r="T3543" s="172"/>
      <c r="AT3543" s="168" t="s">
        <v>184</v>
      </c>
      <c r="AU3543" s="168" t="s">
        <v>95</v>
      </c>
      <c r="AV3543" s="167" t="s">
        <v>95</v>
      </c>
      <c r="AW3543" s="167" t="s">
        <v>41</v>
      </c>
      <c r="AX3543" s="167" t="s">
        <v>93</v>
      </c>
      <c r="AY3543" s="168" t="s">
        <v>173</v>
      </c>
    </row>
    <row r="3544" spans="2:65" s="35" customFormat="1" ht="44.25" customHeight="1">
      <c r="B3544" s="34"/>
      <c r="C3544" s="144" t="s">
        <v>2073</v>
      </c>
      <c r="D3544" s="144" t="s">
        <v>175</v>
      </c>
      <c r="E3544" s="145" t="s">
        <v>2074</v>
      </c>
      <c r="F3544" s="146" t="s">
        <v>2075</v>
      </c>
      <c r="G3544" s="147" t="s">
        <v>322</v>
      </c>
      <c r="H3544" s="148">
        <v>31.292999999999999</v>
      </c>
      <c r="I3544" s="3"/>
      <c r="J3544" s="149">
        <f>ROUND(I3544*H3544,2)</f>
        <v>0</v>
      </c>
      <c r="K3544" s="146" t="s">
        <v>179</v>
      </c>
      <c r="L3544" s="34"/>
      <c r="M3544" s="150" t="s">
        <v>1</v>
      </c>
      <c r="N3544" s="151" t="s">
        <v>50</v>
      </c>
      <c r="P3544" s="152">
        <f>O3544*H3544</f>
        <v>0</v>
      </c>
      <c r="Q3544" s="152">
        <v>0</v>
      </c>
      <c r="R3544" s="152">
        <f>Q3544*H3544</f>
        <v>0</v>
      </c>
      <c r="S3544" s="152">
        <v>0</v>
      </c>
      <c r="T3544" s="153">
        <f>S3544*H3544</f>
        <v>0</v>
      </c>
      <c r="AR3544" s="154" t="s">
        <v>180</v>
      </c>
      <c r="AT3544" s="154" t="s">
        <v>175</v>
      </c>
      <c r="AU3544" s="154" t="s">
        <v>95</v>
      </c>
      <c r="AY3544" s="20" t="s">
        <v>173</v>
      </c>
      <c r="BE3544" s="155">
        <f>IF(N3544="základní",J3544,0)</f>
        <v>0</v>
      </c>
      <c r="BF3544" s="155">
        <f>IF(N3544="snížená",J3544,0)</f>
        <v>0</v>
      </c>
      <c r="BG3544" s="155">
        <f>IF(N3544="zákl. přenesená",J3544,0)</f>
        <v>0</v>
      </c>
      <c r="BH3544" s="155">
        <f>IF(N3544="sníž. přenesená",J3544,0)</f>
        <v>0</v>
      </c>
      <c r="BI3544" s="155">
        <f>IF(N3544="nulová",J3544,0)</f>
        <v>0</v>
      </c>
      <c r="BJ3544" s="20" t="s">
        <v>93</v>
      </c>
      <c r="BK3544" s="155">
        <f>ROUND(I3544*H3544,2)</f>
        <v>0</v>
      </c>
      <c r="BL3544" s="20" t="s">
        <v>180</v>
      </c>
      <c r="BM3544" s="154" t="s">
        <v>2076</v>
      </c>
    </row>
    <row r="3545" spans="2:65" s="35" customFormat="1">
      <c r="B3545" s="34"/>
      <c r="D3545" s="156" t="s">
        <v>182</v>
      </c>
      <c r="F3545" s="157" t="s">
        <v>2077</v>
      </c>
      <c r="L3545" s="34"/>
      <c r="M3545" s="158"/>
      <c r="T3545" s="62"/>
      <c r="AT3545" s="20" t="s">
        <v>182</v>
      </c>
      <c r="AU3545" s="20" t="s">
        <v>95</v>
      </c>
    </row>
    <row r="3546" spans="2:65" s="167" customFormat="1">
      <c r="B3546" s="166"/>
      <c r="D3546" s="161" t="s">
        <v>184</v>
      </c>
      <c r="E3546" s="168" t="s">
        <v>1</v>
      </c>
      <c r="F3546" s="169" t="s">
        <v>2078</v>
      </c>
      <c r="H3546" s="170">
        <v>31.292999999999999</v>
      </c>
      <c r="L3546" s="166"/>
      <c r="M3546" s="171"/>
      <c r="T3546" s="172"/>
      <c r="AT3546" s="168" t="s">
        <v>184</v>
      </c>
      <c r="AU3546" s="168" t="s">
        <v>95</v>
      </c>
      <c r="AV3546" s="167" t="s">
        <v>95</v>
      </c>
      <c r="AW3546" s="167" t="s">
        <v>41</v>
      </c>
      <c r="AX3546" s="167" t="s">
        <v>85</v>
      </c>
      <c r="AY3546" s="168" t="s">
        <v>173</v>
      </c>
    </row>
    <row r="3547" spans="2:65" s="174" customFormat="1">
      <c r="B3547" s="173"/>
      <c r="D3547" s="161" t="s">
        <v>184</v>
      </c>
      <c r="E3547" s="175" t="s">
        <v>1</v>
      </c>
      <c r="F3547" s="176" t="s">
        <v>232</v>
      </c>
      <c r="H3547" s="177">
        <v>31.292999999999999</v>
      </c>
      <c r="L3547" s="173"/>
      <c r="M3547" s="178"/>
      <c r="T3547" s="179"/>
      <c r="AT3547" s="175" t="s">
        <v>184</v>
      </c>
      <c r="AU3547" s="175" t="s">
        <v>95</v>
      </c>
      <c r="AV3547" s="174" t="s">
        <v>180</v>
      </c>
      <c r="AW3547" s="174" t="s">
        <v>41</v>
      </c>
      <c r="AX3547" s="174" t="s">
        <v>93</v>
      </c>
      <c r="AY3547" s="175" t="s">
        <v>173</v>
      </c>
    </row>
    <row r="3548" spans="2:65" s="35" customFormat="1" ht="44.25" customHeight="1">
      <c r="B3548" s="34"/>
      <c r="C3548" s="144" t="s">
        <v>2079</v>
      </c>
      <c r="D3548" s="144" t="s">
        <v>175</v>
      </c>
      <c r="E3548" s="145" t="s">
        <v>2080</v>
      </c>
      <c r="F3548" s="146" t="s">
        <v>2081</v>
      </c>
      <c r="G3548" s="147" t="s">
        <v>322</v>
      </c>
      <c r="H3548" s="148">
        <v>55.427</v>
      </c>
      <c r="I3548" s="3"/>
      <c r="J3548" s="149">
        <f>ROUND(I3548*H3548,2)</f>
        <v>0</v>
      </c>
      <c r="K3548" s="146" t="s">
        <v>179</v>
      </c>
      <c r="L3548" s="34"/>
      <c r="M3548" s="150" t="s">
        <v>1</v>
      </c>
      <c r="N3548" s="151" t="s">
        <v>50</v>
      </c>
      <c r="P3548" s="152">
        <f>O3548*H3548</f>
        <v>0</v>
      </c>
      <c r="Q3548" s="152">
        <v>0</v>
      </c>
      <c r="R3548" s="152">
        <f>Q3548*H3548</f>
        <v>0</v>
      </c>
      <c r="S3548" s="152">
        <v>0</v>
      </c>
      <c r="T3548" s="153">
        <f>S3548*H3548</f>
        <v>0</v>
      </c>
      <c r="AR3548" s="154" t="s">
        <v>180</v>
      </c>
      <c r="AT3548" s="154" t="s">
        <v>175</v>
      </c>
      <c r="AU3548" s="154" t="s">
        <v>95</v>
      </c>
      <c r="AY3548" s="20" t="s">
        <v>173</v>
      </c>
      <c r="BE3548" s="155">
        <f>IF(N3548="základní",J3548,0)</f>
        <v>0</v>
      </c>
      <c r="BF3548" s="155">
        <f>IF(N3548="snížená",J3548,0)</f>
        <v>0</v>
      </c>
      <c r="BG3548" s="155">
        <f>IF(N3548="zákl. přenesená",J3548,0)</f>
        <v>0</v>
      </c>
      <c r="BH3548" s="155">
        <f>IF(N3548="sníž. přenesená",J3548,0)</f>
        <v>0</v>
      </c>
      <c r="BI3548" s="155">
        <f>IF(N3548="nulová",J3548,0)</f>
        <v>0</v>
      </c>
      <c r="BJ3548" s="20" t="s">
        <v>93</v>
      </c>
      <c r="BK3548" s="155">
        <f>ROUND(I3548*H3548,2)</f>
        <v>0</v>
      </c>
      <c r="BL3548" s="20" t="s">
        <v>180</v>
      </c>
      <c r="BM3548" s="154" t="s">
        <v>2082</v>
      </c>
    </row>
    <row r="3549" spans="2:65" s="35" customFormat="1">
      <c r="B3549" s="34"/>
      <c r="D3549" s="156" t="s">
        <v>182</v>
      </c>
      <c r="F3549" s="157" t="s">
        <v>2083</v>
      </c>
      <c r="L3549" s="34"/>
      <c r="M3549" s="158"/>
      <c r="T3549" s="62"/>
      <c r="AT3549" s="20" t="s">
        <v>182</v>
      </c>
      <c r="AU3549" s="20" t="s">
        <v>95</v>
      </c>
    </row>
    <row r="3550" spans="2:65" s="167" customFormat="1">
      <c r="B3550" s="166"/>
      <c r="D3550" s="161" t="s">
        <v>184</v>
      </c>
      <c r="E3550" s="168" t="s">
        <v>1</v>
      </c>
      <c r="F3550" s="169" t="s">
        <v>2084</v>
      </c>
      <c r="H3550" s="170">
        <v>55.427</v>
      </c>
      <c r="L3550" s="166"/>
      <c r="M3550" s="171"/>
      <c r="T3550" s="172"/>
      <c r="AT3550" s="168" t="s">
        <v>184</v>
      </c>
      <c r="AU3550" s="168" t="s">
        <v>95</v>
      </c>
      <c r="AV3550" s="167" t="s">
        <v>95</v>
      </c>
      <c r="AW3550" s="167" t="s">
        <v>41</v>
      </c>
      <c r="AX3550" s="167" t="s">
        <v>85</v>
      </c>
      <c r="AY3550" s="168" t="s">
        <v>173</v>
      </c>
    </row>
    <row r="3551" spans="2:65" s="174" customFormat="1">
      <c r="B3551" s="173"/>
      <c r="D3551" s="161" t="s">
        <v>184</v>
      </c>
      <c r="E3551" s="175" t="s">
        <v>1</v>
      </c>
      <c r="F3551" s="176" t="s">
        <v>232</v>
      </c>
      <c r="H3551" s="177">
        <v>55.427</v>
      </c>
      <c r="L3551" s="173"/>
      <c r="M3551" s="178"/>
      <c r="T3551" s="179"/>
      <c r="AT3551" s="175" t="s">
        <v>184</v>
      </c>
      <c r="AU3551" s="175" t="s">
        <v>95</v>
      </c>
      <c r="AV3551" s="174" t="s">
        <v>180</v>
      </c>
      <c r="AW3551" s="174" t="s">
        <v>41</v>
      </c>
      <c r="AX3551" s="174" t="s">
        <v>93</v>
      </c>
      <c r="AY3551" s="175" t="s">
        <v>173</v>
      </c>
    </row>
    <row r="3552" spans="2:65" s="35" customFormat="1" ht="37.9" customHeight="1">
      <c r="B3552" s="34"/>
      <c r="C3552" s="144" t="s">
        <v>2085</v>
      </c>
      <c r="D3552" s="144" t="s">
        <v>175</v>
      </c>
      <c r="E3552" s="145" t="s">
        <v>2086</v>
      </c>
      <c r="F3552" s="146" t="s">
        <v>2087</v>
      </c>
      <c r="G3552" s="147" t="s">
        <v>322</v>
      </c>
      <c r="H3552" s="148">
        <v>97.65</v>
      </c>
      <c r="I3552" s="3"/>
      <c r="J3552" s="149">
        <f>ROUND(I3552*H3552,2)</f>
        <v>0</v>
      </c>
      <c r="K3552" s="146" t="s">
        <v>179</v>
      </c>
      <c r="L3552" s="34"/>
      <c r="M3552" s="150" t="s">
        <v>1</v>
      </c>
      <c r="N3552" s="151" t="s">
        <v>50</v>
      </c>
      <c r="P3552" s="152">
        <f>O3552*H3552</f>
        <v>0</v>
      </c>
      <c r="Q3552" s="152">
        <v>0</v>
      </c>
      <c r="R3552" s="152">
        <f>Q3552*H3552</f>
        <v>0</v>
      </c>
      <c r="S3552" s="152">
        <v>0</v>
      </c>
      <c r="T3552" s="153">
        <f>S3552*H3552</f>
        <v>0</v>
      </c>
      <c r="AR3552" s="154" t="s">
        <v>180</v>
      </c>
      <c r="AT3552" s="154" t="s">
        <v>175</v>
      </c>
      <c r="AU3552" s="154" t="s">
        <v>95</v>
      </c>
      <c r="AY3552" s="20" t="s">
        <v>173</v>
      </c>
      <c r="BE3552" s="155">
        <f>IF(N3552="základní",J3552,0)</f>
        <v>0</v>
      </c>
      <c r="BF3552" s="155">
        <f>IF(N3552="snížená",J3552,0)</f>
        <v>0</v>
      </c>
      <c r="BG3552" s="155">
        <f>IF(N3552="zákl. přenesená",J3552,0)</f>
        <v>0</v>
      </c>
      <c r="BH3552" s="155">
        <f>IF(N3552="sníž. přenesená",J3552,0)</f>
        <v>0</v>
      </c>
      <c r="BI3552" s="155">
        <f>IF(N3552="nulová",J3552,0)</f>
        <v>0</v>
      </c>
      <c r="BJ3552" s="20" t="s">
        <v>93</v>
      </c>
      <c r="BK3552" s="155">
        <f>ROUND(I3552*H3552,2)</f>
        <v>0</v>
      </c>
      <c r="BL3552" s="20" t="s">
        <v>180</v>
      </c>
      <c r="BM3552" s="154" t="s">
        <v>2088</v>
      </c>
    </row>
    <row r="3553" spans="2:65" s="35" customFormat="1">
      <c r="B3553" s="34"/>
      <c r="D3553" s="156" t="s">
        <v>182</v>
      </c>
      <c r="F3553" s="157" t="s">
        <v>2089</v>
      </c>
      <c r="L3553" s="34"/>
      <c r="M3553" s="158"/>
      <c r="T3553" s="62"/>
      <c r="AT3553" s="20" t="s">
        <v>182</v>
      </c>
      <c r="AU3553" s="20" t="s">
        <v>95</v>
      </c>
    </row>
    <row r="3554" spans="2:65" s="167" customFormat="1">
      <c r="B3554" s="166"/>
      <c r="D3554" s="161" t="s">
        <v>184</v>
      </c>
      <c r="E3554" s="168" t="s">
        <v>1</v>
      </c>
      <c r="F3554" s="169" t="s">
        <v>2090</v>
      </c>
      <c r="H3554" s="170">
        <v>97.65</v>
      </c>
      <c r="L3554" s="166"/>
      <c r="M3554" s="171"/>
      <c r="T3554" s="172"/>
      <c r="AT3554" s="168" t="s">
        <v>184</v>
      </c>
      <c r="AU3554" s="168" t="s">
        <v>95</v>
      </c>
      <c r="AV3554" s="167" t="s">
        <v>95</v>
      </c>
      <c r="AW3554" s="167" t="s">
        <v>41</v>
      </c>
      <c r="AX3554" s="167" t="s">
        <v>85</v>
      </c>
      <c r="AY3554" s="168" t="s">
        <v>173</v>
      </c>
    </row>
    <row r="3555" spans="2:65" s="174" customFormat="1">
      <c r="B3555" s="173"/>
      <c r="D3555" s="161" t="s">
        <v>184</v>
      </c>
      <c r="E3555" s="175" t="s">
        <v>1</v>
      </c>
      <c r="F3555" s="176" t="s">
        <v>232</v>
      </c>
      <c r="H3555" s="177">
        <v>97.65</v>
      </c>
      <c r="L3555" s="173"/>
      <c r="M3555" s="178"/>
      <c r="T3555" s="179"/>
      <c r="AT3555" s="175" t="s">
        <v>184</v>
      </c>
      <c r="AU3555" s="175" t="s">
        <v>95</v>
      </c>
      <c r="AV3555" s="174" t="s">
        <v>180</v>
      </c>
      <c r="AW3555" s="174" t="s">
        <v>41</v>
      </c>
      <c r="AX3555" s="174" t="s">
        <v>93</v>
      </c>
      <c r="AY3555" s="175" t="s">
        <v>173</v>
      </c>
    </row>
    <row r="3556" spans="2:65" s="35" customFormat="1" ht="44.25" customHeight="1">
      <c r="B3556" s="34"/>
      <c r="C3556" s="144" t="s">
        <v>2091</v>
      </c>
      <c r="D3556" s="144" t="s">
        <v>175</v>
      </c>
      <c r="E3556" s="145" t="s">
        <v>2092</v>
      </c>
      <c r="F3556" s="146" t="s">
        <v>2093</v>
      </c>
      <c r="G3556" s="147" t="s">
        <v>322</v>
      </c>
      <c r="H3556" s="148">
        <v>104.36</v>
      </c>
      <c r="I3556" s="3"/>
      <c r="J3556" s="149">
        <f>ROUND(I3556*H3556,2)</f>
        <v>0</v>
      </c>
      <c r="K3556" s="146" t="s">
        <v>179</v>
      </c>
      <c r="L3556" s="34"/>
      <c r="M3556" s="150" t="s">
        <v>1</v>
      </c>
      <c r="N3556" s="151" t="s">
        <v>50</v>
      </c>
      <c r="P3556" s="152">
        <f>O3556*H3556</f>
        <v>0</v>
      </c>
      <c r="Q3556" s="152">
        <v>0</v>
      </c>
      <c r="R3556" s="152">
        <f>Q3556*H3556</f>
        <v>0</v>
      </c>
      <c r="S3556" s="152">
        <v>0</v>
      </c>
      <c r="T3556" s="153">
        <f>S3556*H3556</f>
        <v>0</v>
      </c>
      <c r="AR3556" s="154" t="s">
        <v>180</v>
      </c>
      <c r="AT3556" s="154" t="s">
        <v>175</v>
      </c>
      <c r="AU3556" s="154" t="s">
        <v>95</v>
      </c>
      <c r="AY3556" s="20" t="s">
        <v>173</v>
      </c>
      <c r="BE3556" s="155">
        <f>IF(N3556="základní",J3556,0)</f>
        <v>0</v>
      </c>
      <c r="BF3556" s="155">
        <f>IF(N3556="snížená",J3556,0)</f>
        <v>0</v>
      </c>
      <c r="BG3556" s="155">
        <f>IF(N3556="zákl. přenesená",J3556,0)</f>
        <v>0</v>
      </c>
      <c r="BH3556" s="155">
        <f>IF(N3556="sníž. přenesená",J3556,0)</f>
        <v>0</v>
      </c>
      <c r="BI3556" s="155">
        <f>IF(N3556="nulová",J3556,0)</f>
        <v>0</v>
      </c>
      <c r="BJ3556" s="20" t="s">
        <v>93</v>
      </c>
      <c r="BK3556" s="155">
        <f>ROUND(I3556*H3556,2)</f>
        <v>0</v>
      </c>
      <c r="BL3556" s="20" t="s">
        <v>180</v>
      </c>
      <c r="BM3556" s="154" t="s">
        <v>2094</v>
      </c>
    </row>
    <row r="3557" spans="2:65" s="35" customFormat="1">
      <c r="B3557" s="34"/>
      <c r="D3557" s="156" t="s">
        <v>182</v>
      </c>
      <c r="F3557" s="157" t="s">
        <v>2095</v>
      </c>
      <c r="L3557" s="34"/>
      <c r="M3557" s="158"/>
      <c r="T3557" s="62"/>
      <c r="AT3557" s="20" t="s">
        <v>182</v>
      </c>
      <c r="AU3557" s="20" t="s">
        <v>95</v>
      </c>
    </row>
    <row r="3558" spans="2:65" s="167" customFormat="1">
      <c r="B3558" s="166"/>
      <c r="D3558" s="161" t="s">
        <v>184</v>
      </c>
      <c r="E3558" s="168" t="s">
        <v>1</v>
      </c>
      <c r="F3558" s="169" t="s">
        <v>2096</v>
      </c>
      <c r="H3558" s="170">
        <v>104.36</v>
      </c>
      <c r="L3558" s="166"/>
      <c r="M3558" s="171"/>
      <c r="T3558" s="172"/>
      <c r="AT3558" s="168" t="s">
        <v>184</v>
      </c>
      <c r="AU3558" s="168" t="s">
        <v>95</v>
      </c>
      <c r="AV3558" s="167" t="s">
        <v>95</v>
      </c>
      <c r="AW3558" s="167" t="s">
        <v>41</v>
      </c>
      <c r="AX3558" s="167" t="s">
        <v>85</v>
      </c>
      <c r="AY3558" s="168" t="s">
        <v>173</v>
      </c>
    </row>
    <row r="3559" spans="2:65" s="174" customFormat="1">
      <c r="B3559" s="173"/>
      <c r="D3559" s="161" t="s">
        <v>184</v>
      </c>
      <c r="E3559" s="175" t="s">
        <v>1</v>
      </c>
      <c r="F3559" s="176" t="s">
        <v>232</v>
      </c>
      <c r="H3559" s="177">
        <v>104.36</v>
      </c>
      <c r="L3559" s="173"/>
      <c r="M3559" s="178"/>
      <c r="T3559" s="179"/>
      <c r="AT3559" s="175" t="s">
        <v>184</v>
      </c>
      <c r="AU3559" s="175" t="s">
        <v>95</v>
      </c>
      <c r="AV3559" s="174" t="s">
        <v>180</v>
      </c>
      <c r="AW3559" s="174" t="s">
        <v>41</v>
      </c>
      <c r="AX3559" s="174" t="s">
        <v>93</v>
      </c>
      <c r="AY3559" s="175" t="s">
        <v>173</v>
      </c>
    </row>
    <row r="3560" spans="2:65" s="35" customFormat="1" ht="37.9" customHeight="1">
      <c r="B3560" s="34"/>
      <c r="C3560" s="144" t="s">
        <v>2097</v>
      </c>
      <c r="D3560" s="144" t="s">
        <v>175</v>
      </c>
      <c r="E3560" s="145" t="s">
        <v>2098</v>
      </c>
      <c r="F3560" s="146" t="s">
        <v>2099</v>
      </c>
      <c r="G3560" s="147" t="s">
        <v>322</v>
      </c>
      <c r="H3560" s="148">
        <v>29.977</v>
      </c>
      <c r="I3560" s="3"/>
      <c r="J3560" s="149">
        <f>ROUND(I3560*H3560,2)</f>
        <v>0</v>
      </c>
      <c r="K3560" s="146" t="s">
        <v>179</v>
      </c>
      <c r="L3560" s="34"/>
      <c r="M3560" s="150" t="s">
        <v>1</v>
      </c>
      <c r="N3560" s="151" t="s">
        <v>50</v>
      </c>
      <c r="P3560" s="152">
        <f>O3560*H3560</f>
        <v>0</v>
      </c>
      <c r="Q3560" s="152">
        <v>0</v>
      </c>
      <c r="R3560" s="152">
        <f>Q3560*H3560</f>
        <v>0</v>
      </c>
      <c r="S3560" s="152">
        <v>0</v>
      </c>
      <c r="T3560" s="153">
        <f>S3560*H3560</f>
        <v>0</v>
      </c>
      <c r="AR3560" s="154" t="s">
        <v>180</v>
      </c>
      <c r="AT3560" s="154" t="s">
        <v>175</v>
      </c>
      <c r="AU3560" s="154" t="s">
        <v>95</v>
      </c>
      <c r="AY3560" s="20" t="s">
        <v>173</v>
      </c>
      <c r="BE3560" s="155">
        <f>IF(N3560="základní",J3560,0)</f>
        <v>0</v>
      </c>
      <c r="BF3560" s="155">
        <f>IF(N3560="snížená",J3560,0)</f>
        <v>0</v>
      </c>
      <c r="BG3560" s="155">
        <f>IF(N3560="zákl. přenesená",J3560,0)</f>
        <v>0</v>
      </c>
      <c r="BH3560" s="155">
        <f>IF(N3560="sníž. přenesená",J3560,0)</f>
        <v>0</v>
      </c>
      <c r="BI3560" s="155">
        <f>IF(N3560="nulová",J3560,0)</f>
        <v>0</v>
      </c>
      <c r="BJ3560" s="20" t="s">
        <v>93</v>
      </c>
      <c r="BK3560" s="155">
        <f>ROUND(I3560*H3560,2)</f>
        <v>0</v>
      </c>
      <c r="BL3560" s="20" t="s">
        <v>180</v>
      </c>
      <c r="BM3560" s="154" t="s">
        <v>2100</v>
      </c>
    </row>
    <row r="3561" spans="2:65" s="35" customFormat="1">
      <c r="B3561" s="34"/>
      <c r="D3561" s="156" t="s">
        <v>182</v>
      </c>
      <c r="F3561" s="157" t="s">
        <v>2101</v>
      </c>
      <c r="L3561" s="34"/>
      <c r="M3561" s="158"/>
      <c r="T3561" s="62"/>
      <c r="AT3561" s="20" t="s">
        <v>182</v>
      </c>
      <c r="AU3561" s="20" t="s">
        <v>95</v>
      </c>
    </row>
    <row r="3562" spans="2:65" s="167" customFormat="1">
      <c r="B3562" s="166"/>
      <c r="D3562" s="161" t="s">
        <v>184</v>
      </c>
      <c r="E3562" s="168" t="s">
        <v>1</v>
      </c>
      <c r="F3562" s="169" t="s">
        <v>2102</v>
      </c>
      <c r="H3562" s="170">
        <v>29.977</v>
      </c>
      <c r="L3562" s="166"/>
      <c r="M3562" s="171"/>
      <c r="T3562" s="172"/>
      <c r="AT3562" s="168" t="s">
        <v>184</v>
      </c>
      <c r="AU3562" s="168" t="s">
        <v>95</v>
      </c>
      <c r="AV3562" s="167" t="s">
        <v>95</v>
      </c>
      <c r="AW3562" s="167" t="s">
        <v>41</v>
      </c>
      <c r="AX3562" s="167" t="s">
        <v>85</v>
      </c>
      <c r="AY3562" s="168" t="s">
        <v>173</v>
      </c>
    </row>
    <row r="3563" spans="2:65" s="174" customFormat="1">
      <c r="B3563" s="173"/>
      <c r="D3563" s="161" t="s">
        <v>184</v>
      </c>
      <c r="E3563" s="175" t="s">
        <v>1</v>
      </c>
      <c r="F3563" s="176" t="s">
        <v>232</v>
      </c>
      <c r="H3563" s="177">
        <v>29.977</v>
      </c>
      <c r="L3563" s="173"/>
      <c r="M3563" s="178"/>
      <c r="T3563" s="179"/>
      <c r="AT3563" s="175" t="s">
        <v>184</v>
      </c>
      <c r="AU3563" s="175" t="s">
        <v>95</v>
      </c>
      <c r="AV3563" s="174" t="s">
        <v>180</v>
      </c>
      <c r="AW3563" s="174" t="s">
        <v>41</v>
      </c>
      <c r="AX3563" s="174" t="s">
        <v>93</v>
      </c>
      <c r="AY3563" s="175" t="s">
        <v>173</v>
      </c>
    </row>
    <row r="3564" spans="2:65" s="35" customFormat="1" ht="33" customHeight="1">
      <c r="B3564" s="34"/>
      <c r="C3564" s="144" t="s">
        <v>2103</v>
      </c>
      <c r="D3564" s="144" t="s">
        <v>175</v>
      </c>
      <c r="E3564" s="145" t="s">
        <v>2104</v>
      </c>
      <c r="F3564" s="146" t="s">
        <v>2105</v>
      </c>
      <c r="G3564" s="147" t="s">
        <v>322</v>
      </c>
      <c r="H3564" s="148">
        <v>7.7510000000000003</v>
      </c>
      <c r="I3564" s="3"/>
      <c r="J3564" s="149">
        <f>ROUND(I3564*H3564,2)</f>
        <v>0</v>
      </c>
      <c r="K3564" s="146" t="s">
        <v>179</v>
      </c>
      <c r="L3564" s="34"/>
      <c r="M3564" s="150" t="s">
        <v>1</v>
      </c>
      <c r="N3564" s="151" t="s">
        <v>50</v>
      </c>
      <c r="P3564" s="152">
        <f>O3564*H3564</f>
        <v>0</v>
      </c>
      <c r="Q3564" s="152">
        <v>5.4999999999999997E-3</v>
      </c>
      <c r="R3564" s="152">
        <f>Q3564*H3564</f>
        <v>4.2630500000000002E-2</v>
      </c>
      <c r="S3564" s="152">
        <v>0</v>
      </c>
      <c r="T3564" s="153">
        <f>S3564*H3564</f>
        <v>0</v>
      </c>
      <c r="AR3564" s="154" t="s">
        <v>180</v>
      </c>
      <c r="AT3564" s="154" t="s">
        <v>175</v>
      </c>
      <c r="AU3564" s="154" t="s">
        <v>95</v>
      </c>
      <c r="AY3564" s="20" t="s">
        <v>173</v>
      </c>
      <c r="BE3564" s="155">
        <f>IF(N3564="základní",J3564,0)</f>
        <v>0</v>
      </c>
      <c r="BF3564" s="155">
        <f>IF(N3564="snížená",J3564,0)</f>
        <v>0</v>
      </c>
      <c r="BG3564" s="155">
        <f>IF(N3564="zákl. přenesená",J3564,0)</f>
        <v>0</v>
      </c>
      <c r="BH3564" s="155">
        <f>IF(N3564="sníž. přenesená",J3564,0)</f>
        <v>0</v>
      </c>
      <c r="BI3564" s="155">
        <f>IF(N3564="nulová",J3564,0)</f>
        <v>0</v>
      </c>
      <c r="BJ3564" s="20" t="s">
        <v>93</v>
      </c>
      <c r="BK3564" s="155">
        <f>ROUND(I3564*H3564,2)</f>
        <v>0</v>
      </c>
      <c r="BL3564" s="20" t="s">
        <v>180</v>
      </c>
      <c r="BM3564" s="154" t="s">
        <v>2106</v>
      </c>
    </row>
    <row r="3565" spans="2:65" s="35" customFormat="1">
      <c r="B3565" s="34"/>
      <c r="D3565" s="156" t="s">
        <v>182</v>
      </c>
      <c r="F3565" s="157" t="s">
        <v>2107</v>
      </c>
      <c r="L3565" s="34"/>
      <c r="M3565" s="158"/>
      <c r="T3565" s="62"/>
      <c r="AT3565" s="20" t="s">
        <v>182</v>
      </c>
      <c r="AU3565" s="20" t="s">
        <v>95</v>
      </c>
    </row>
    <row r="3566" spans="2:65" s="167" customFormat="1">
      <c r="B3566" s="166"/>
      <c r="D3566" s="161" t="s">
        <v>184</v>
      </c>
      <c r="E3566" s="168" t="s">
        <v>1</v>
      </c>
      <c r="F3566" s="169" t="s">
        <v>2108</v>
      </c>
      <c r="H3566" s="170">
        <v>7.7510000000000003</v>
      </c>
      <c r="L3566" s="166"/>
      <c r="M3566" s="171"/>
      <c r="T3566" s="172"/>
      <c r="AT3566" s="168" t="s">
        <v>184</v>
      </c>
      <c r="AU3566" s="168" t="s">
        <v>95</v>
      </c>
      <c r="AV3566" s="167" t="s">
        <v>95</v>
      </c>
      <c r="AW3566" s="167" t="s">
        <v>41</v>
      </c>
      <c r="AX3566" s="167" t="s">
        <v>85</v>
      </c>
      <c r="AY3566" s="168" t="s">
        <v>173</v>
      </c>
    </row>
    <row r="3567" spans="2:65" s="174" customFormat="1">
      <c r="B3567" s="173"/>
      <c r="D3567" s="161" t="s">
        <v>184</v>
      </c>
      <c r="E3567" s="175" t="s">
        <v>1</v>
      </c>
      <c r="F3567" s="176" t="s">
        <v>232</v>
      </c>
      <c r="H3567" s="177">
        <v>7.7510000000000003</v>
      </c>
      <c r="L3567" s="173"/>
      <c r="M3567" s="178"/>
      <c r="T3567" s="179"/>
      <c r="AT3567" s="175" t="s">
        <v>184</v>
      </c>
      <c r="AU3567" s="175" t="s">
        <v>95</v>
      </c>
      <c r="AV3567" s="174" t="s">
        <v>180</v>
      </c>
      <c r="AW3567" s="174" t="s">
        <v>41</v>
      </c>
      <c r="AX3567" s="174" t="s">
        <v>93</v>
      </c>
      <c r="AY3567" s="175" t="s">
        <v>173</v>
      </c>
    </row>
    <row r="3568" spans="2:65" s="35" customFormat="1" ht="49.15" customHeight="1">
      <c r="B3568" s="34"/>
      <c r="C3568" s="144" t="s">
        <v>2109</v>
      </c>
      <c r="D3568" s="144" t="s">
        <v>175</v>
      </c>
      <c r="E3568" s="145" t="s">
        <v>2110</v>
      </c>
      <c r="F3568" s="146" t="s">
        <v>2111</v>
      </c>
      <c r="G3568" s="147" t="s">
        <v>322</v>
      </c>
      <c r="H3568" s="148">
        <v>7.7510000000000003</v>
      </c>
      <c r="I3568" s="3"/>
      <c r="J3568" s="149">
        <f>ROUND(I3568*H3568,2)</f>
        <v>0</v>
      </c>
      <c r="K3568" s="146" t="s">
        <v>179</v>
      </c>
      <c r="L3568" s="34"/>
      <c r="M3568" s="150" t="s">
        <v>1</v>
      </c>
      <c r="N3568" s="151" t="s">
        <v>50</v>
      </c>
      <c r="P3568" s="152">
        <f>O3568*H3568</f>
        <v>0</v>
      </c>
      <c r="Q3568" s="152">
        <v>0</v>
      </c>
      <c r="R3568" s="152">
        <f>Q3568*H3568</f>
        <v>0</v>
      </c>
      <c r="S3568" s="152">
        <v>0</v>
      </c>
      <c r="T3568" s="153">
        <f>S3568*H3568</f>
        <v>0</v>
      </c>
      <c r="AR3568" s="154" t="s">
        <v>180</v>
      </c>
      <c r="AT3568" s="154" t="s">
        <v>175</v>
      </c>
      <c r="AU3568" s="154" t="s">
        <v>95</v>
      </c>
      <c r="AY3568" s="20" t="s">
        <v>173</v>
      </c>
      <c r="BE3568" s="155">
        <f>IF(N3568="základní",J3568,0)</f>
        <v>0</v>
      </c>
      <c r="BF3568" s="155">
        <f>IF(N3568="snížená",J3568,0)</f>
        <v>0</v>
      </c>
      <c r="BG3568" s="155">
        <f>IF(N3568="zákl. přenesená",J3568,0)</f>
        <v>0</v>
      </c>
      <c r="BH3568" s="155">
        <f>IF(N3568="sníž. přenesená",J3568,0)</f>
        <v>0</v>
      </c>
      <c r="BI3568" s="155">
        <f>IF(N3568="nulová",J3568,0)</f>
        <v>0</v>
      </c>
      <c r="BJ3568" s="20" t="s">
        <v>93</v>
      </c>
      <c r="BK3568" s="155">
        <f>ROUND(I3568*H3568,2)</f>
        <v>0</v>
      </c>
      <c r="BL3568" s="20" t="s">
        <v>180</v>
      </c>
      <c r="BM3568" s="154" t="s">
        <v>2112</v>
      </c>
    </row>
    <row r="3569" spans="2:65" s="35" customFormat="1">
      <c r="B3569" s="34"/>
      <c r="D3569" s="156" t="s">
        <v>182</v>
      </c>
      <c r="F3569" s="157" t="s">
        <v>2113</v>
      </c>
      <c r="L3569" s="34"/>
      <c r="M3569" s="158"/>
      <c r="T3569" s="62"/>
      <c r="AT3569" s="20" t="s">
        <v>182</v>
      </c>
      <c r="AU3569" s="20" t="s">
        <v>95</v>
      </c>
    </row>
    <row r="3570" spans="2:65" s="167" customFormat="1">
      <c r="B3570" s="166"/>
      <c r="D3570" s="161" t="s">
        <v>184</v>
      </c>
      <c r="E3570" s="168" t="s">
        <v>1</v>
      </c>
      <c r="F3570" s="169" t="s">
        <v>2108</v>
      </c>
      <c r="H3570" s="170">
        <v>7.7510000000000003</v>
      </c>
      <c r="L3570" s="166"/>
      <c r="M3570" s="171"/>
      <c r="T3570" s="172"/>
      <c r="AT3570" s="168" t="s">
        <v>184</v>
      </c>
      <c r="AU3570" s="168" t="s">
        <v>95</v>
      </c>
      <c r="AV3570" s="167" t="s">
        <v>95</v>
      </c>
      <c r="AW3570" s="167" t="s">
        <v>41</v>
      </c>
      <c r="AX3570" s="167" t="s">
        <v>85</v>
      </c>
      <c r="AY3570" s="168" t="s">
        <v>173</v>
      </c>
    </row>
    <row r="3571" spans="2:65" s="174" customFormat="1">
      <c r="B3571" s="173"/>
      <c r="D3571" s="161" t="s">
        <v>184</v>
      </c>
      <c r="E3571" s="175" t="s">
        <v>1</v>
      </c>
      <c r="F3571" s="176" t="s">
        <v>232</v>
      </c>
      <c r="H3571" s="177">
        <v>7.7510000000000003</v>
      </c>
      <c r="L3571" s="173"/>
      <c r="M3571" s="178"/>
      <c r="T3571" s="179"/>
      <c r="AT3571" s="175" t="s">
        <v>184</v>
      </c>
      <c r="AU3571" s="175" t="s">
        <v>95</v>
      </c>
      <c r="AV3571" s="174" t="s">
        <v>180</v>
      </c>
      <c r="AW3571" s="174" t="s">
        <v>41</v>
      </c>
      <c r="AX3571" s="174" t="s">
        <v>93</v>
      </c>
      <c r="AY3571" s="175" t="s">
        <v>173</v>
      </c>
    </row>
    <row r="3572" spans="2:65" s="133" customFormat="1" ht="22.9" customHeight="1">
      <c r="B3572" s="132"/>
      <c r="D3572" s="134" t="s">
        <v>84</v>
      </c>
      <c r="E3572" s="142" t="s">
        <v>2114</v>
      </c>
      <c r="F3572" s="142" t="s">
        <v>2115</v>
      </c>
      <c r="J3572" s="143">
        <f>BK3572</f>
        <v>0</v>
      </c>
      <c r="L3572" s="132"/>
      <c r="M3572" s="137"/>
      <c r="P3572" s="138">
        <f>SUM(P3573:P3574)</f>
        <v>0</v>
      </c>
      <c r="R3572" s="138">
        <f>SUM(R3573:R3574)</f>
        <v>0</v>
      </c>
      <c r="T3572" s="139">
        <f>SUM(T3573:T3574)</f>
        <v>0</v>
      </c>
      <c r="AR3572" s="134" t="s">
        <v>93</v>
      </c>
      <c r="AT3572" s="140" t="s">
        <v>84</v>
      </c>
      <c r="AU3572" s="140" t="s">
        <v>93</v>
      </c>
      <c r="AY3572" s="134" t="s">
        <v>173</v>
      </c>
      <c r="BK3572" s="141">
        <f>SUM(BK3573:BK3574)</f>
        <v>0</v>
      </c>
    </row>
    <row r="3573" spans="2:65" s="35" customFormat="1" ht="55.5" customHeight="1">
      <c r="B3573" s="34"/>
      <c r="C3573" s="144" t="s">
        <v>2116</v>
      </c>
      <c r="D3573" s="144" t="s">
        <v>175</v>
      </c>
      <c r="E3573" s="145" t="s">
        <v>2117</v>
      </c>
      <c r="F3573" s="146" t="s">
        <v>2118</v>
      </c>
      <c r="G3573" s="147" t="s">
        <v>322</v>
      </c>
      <c r="H3573" s="148">
        <v>246.06200000000001</v>
      </c>
      <c r="I3573" s="3"/>
      <c r="J3573" s="149">
        <f>ROUND(I3573*H3573,2)</f>
        <v>0</v>
      </c>
      <c r="K3573" s="146" t="s">
        <v>179</v>
      </c>
      <c r="L3573" s="34"/>
      <c r="M3573" s="150" t="s">
        <v>1</v>
      </c>
      <c r="N3573" s="151" t="s">
        <v>50</v>
      </c>
      <c r="P3573" s="152">
        <f>O3573*H3573</f>
        <v>0</v>
      </c>
      <c r="Q3573" s="152">
        <v>0</v>
      </c>
      <c r="R3573" s="152">
        <f>Q3573*H3573</f>
        <v>0</v>
      </c>
      <c r="S3573" s="152">
        <v>0</v>
      </c>
      <c r="T3573" s="153">
        <f>S3573*H3573</f>
        <v>0</v>
      </c>
      <c r="AR3573" s="154" t="s">
        <v>180</v>
      </c>
      <c r="AT3573" s="154" t="s">
        <v>175</v>
      </c>
      <c r="AU3573" s="154" t="s">
        <v>95</v>
      </c>
      <c r="AY3573" s="20" t="s">
        <v>173</v>
      </c>
      <c r="BE3573" s="155">
        <f>IF(N3573="základní",J3573,0)</f>
        <v>0</v>
      </c>
      <c r="BF3573" s="155">
        <f>IF(N3573="snížená",J3573,0)</f>
        <v>0</v>
      </c>
      <c r="BG3573" s="155">
        <f>IF(N3573="zákl. přenesená",J3573,0)</f>
        <v>0</v>
      </c>
      <c r="BH3573" s="155">
        <f>IF(N3573="sníž. přenesená",J3573,0)</f>
        <v>0</v>
      </c>
      <c r="BI3573" s="155">
        <f>IF(N3573="nulová",J3573,0)</f>
        <v>0</v>
      </c>
      <c r="BJ3573" s="20" t="s">
        <v>93</v>
      </c>
      <c r="BK3573" s="155">
        <f>ROUND(I3573*H3573,2)</f>
        <v>0</v>
      </c>
      <c r="BL3573" s="20" t="s">
        <v>180</v>
      </c>
      <c r="BM3573" s="154" t="s">
        <v>2119</v>
      </c>
    </row>
    <row r="3574" spans="2:65" s="35" customFormat="1">
      <c r="B3574" s="34"/>
      <c r="D3574" s="156" t="s">
        <v>182</v>
      </c>
      <c r="F3574" s="157" t="s">
        <v>2120</v>
      </c>
      <c r="L3574" s="34"/>
      <c r="M3574" s="158"/>
      <c r="T3574" s="62"/>
      <c r="AT3574" s="20" t="s">
        <v>182</v>
      </c>
      <c r="AU3574" s="20" t="s">
        <v>95</v>
      </c>
    </row>
    <row r="3575" spans="2:65" s="133" customFormat="1" ht="25.9" customHeight="1">
      <c r="B3575" s="132"/>
      <c r="D3575" s="134" t="s">
        <v>84</v>
      </c>
      <c r="E3575" s="135" t="s">
        <v>2121</v>
      </c>
      <c r="F3575" s="135" t="s">
        <v>2122</v>
      </c>
      <c r="J3575" s="136">
        <f>BK3575</f>
        <v>0</v>
      </c>
      <c r="L3575" s="132"/>
      <c r="M3575" s="137"/>
      <c r="P3575" s="138">
        <f>P3576+P3639+P3798+P5351+P5400+P5666+P5749+P5887+P6006+P6281+P6335+P6465+P6610+P6663+P6881+P7134</f>
        <v>0</v>
      </c>
      <c r="R3575" s="138">
        <f>R3576+R3639+R3798+R5351+R5400+R5666+R5749+R5887+R6006+R6281+R6335+R6465+R6610+R6663+R6881+R7134</f>
        <v>64.356313759999992</v>
      </c>
      <c r="T3575" s="139">
        <f>T3576+T3639+T3798+T5351+T5400+T5666+T5749+T5887+T6006+T6281+T6335+T6465+T6610+T6663+T6881+T7134</f>
        <v>56.737741460000002</v>
      </c>
      <c r="AR3575" s="134" t="s">
        <v>95</v>
      </c>
      <c r="AT3575" s="140" t="s">
        <v>84</v>
      </c>
      <c r="AU3575" s="140" t="s">
        <v>85</v>
      </c>
      <c r="AY3575" s="134" t="s">
        <v>173</v>
      </c>
      <c r="BK3575" s="141">
        <f>BK3576+BK3639+BK3798+BK5351+BK5400+BK5666+BK5749+BK5887+BK6006+BK6281+BK6335+BK6465+BK6610+BK6663+BK6881+BK7134</f>
        <v>0</v>
      </c>
    </row>
    <row r="3576" spans="2:65" s="133" customFormat="1" ht="22.9" customHeight="1">
      <c r="B3576" s="132"/>
      <c r="D3576" s="134" t="s">
        <v>84</v>
      </c>
      <c r="E3576" s="142" t="s">
        <v>2123</v>
      </c>
      <c r="F3576" s="142" t="s">
        <v>2124</v>
      </c>
      <c r="J3576" s="143">
        <f>BK3576</f>
        <v>0</v>
      </c>
      <c r="L3576" s="132"/>
      <c r="M3576" s="137"/>
      <c r="P3576" s="138">
        <f>SUM(P3577:P3638)</f>
        <v>0</v>
      </c>
      <c r="R3576" s="138">
        <f>SUM(R3577:R3638)</f>
        <v>3.8862927999999997</v>
      </c>
      <c r="T3576" s="139">
        <f>SUM(T3577:T3638)</f>
        <v>0</v>
      </c>
      <c r="AR3576" s="134" t="s">
        <v>95</v>
      </c>
      <c r="AT3576" s="140" t="s">
        <v>84</v>
      </c>
      <c r="AU3576" s="140" t="s">
        <v>93</v>
      </c>
      <c r="AY3576" s="134" t="s">
        <v>173</v>
      </c>
      <c r="BK3576" s="141">
        <f>SUM(BK3577:BK3638)</f>
        <v>0</v>
      </c>
    </row>
    <row r="3577" spans="2:65" s="35" customFormat="1" ht="37.9" customHeight="1">
      <c r="B3577" s="34"/>
      <c r="C3577" s="144" t="s">
        <v>2125</v>
      </c>
      <c r="D3577" s="144" t="s">
        <v>175</v>
      </c>
      <c r="E3577" s="145" t="s">
        <v>2126</v>
      </c>
      <c r="F3577" s="146" t="s">
        <v>2127</v>
      </c>
      <c r="G3577" s="147" t="s">
        <v>270</v>
      </c>
      <c r="H3577" s="148">
        <v>266.96499999999997</v>
      </c>
      <c r="I3577" s="3"/>
      <c r="J3577" s="149">
        <f>ROUND(I3577*H3577,2)</f>
        <v>0</v>
      </c>
      <c r="K3577" s="146" t="s">
        <v>179</v>
      </c>
      <c r="L3577" s="34"/>
      <c r="M3577" s="150" t="s">
        <v>1</v>
      </c>
      <c r="N3577" s="151" t="s">
        <v>50</v>
      </c>
      <c r="P3577" s="152">
        <f>O3577*H3577</f>
        <v>0</v>
      </c>
      <c r="Q3577" s="152">
        <v>0</v>
      </c>
      <c r="R3577" s="152">
        <f>Q3577*H3577</f>
        <v>0</v>
      </c>
      <c r="S3577" s="152">
        <v>0</v>
      </c>
      <c r="T3577" s="153">
        <f>S3577*H3577</f>
        <v>0</v>
      </c>
      <c r="AR3577" s="154" t="s">
        <v>354</v>
      </c>
      <c r="AT3577" s="154" t="s">
        <v>175</v>
      </c>
      <c r="AU3577" s="154" t="s">
        <v>95</v>
      </c>
      <c r="AY3577" s="20" t="s">
        <v>173</v>
      </c>
      <c r="BE3577" s="155">
        <f>IF(N3577="základní",J3577,0)</f>
        <v>0</v>
      </c>
      <c r="BF3577" s="155">
        <f>IF(N3577="snížená",J3577,0)</f>
        <v>0</v>
      </c>
      <c r="BG3577" s="155">
        <f>IF(N3577="zákl. přenesená",J3577,0)</f>
        <v>0</v>
      </c>
      <c r="BH3577" s="155">
        <f>IF(N3577="sníž. přenesená",J3577,0)</f>
        <v>0</v>
      </c>
      <c r="BI3577" s="155">
        <f>IF(N3577="nulová",J3577,0)</f>
        <v>0</v>
      </c>
      <c r="BJ3577" s="20" t="s">
        <v>93</v>
      </c>
      <c r="BK3577" s="155">
        <f>ROUND(I3577*H3577,2)</f>
        <v>0</v>
      </c>
      <c r="BL3577" s="20" t="s">
        <v>354</v>
      </c>
      <c r="BM3577" s="154" t="s">
        <v>2128</v>
      </c>
    </row>
    <row r="3578" spans="2:65" s="35" customFormat="1">
      <c r="B3578" s="34"/>
      <c r="D3578" s="156" t="s">
        <v>182</v>
      </c>
      <c r="F3578" s="157" t="s">
        <v>2129</v>
      </c>
      <c r="L3578" s="34"/>
      <c r="M3578" s="158"/>
      <c r="T3578" s="62"/>
      <c r="AT3578" s="20" t="s">
        <v>182</v>
      </c>
      <c r="AU3578" s="20" t="s">
        <v>95</v>
      </c>
    </row>
    <row r="3579" spans="2:65" s="160" customFormat="1">
      <c r="B3579" s="159"/>
      <c r="D3579" s="161" t="s">
        <v>184</v>
      </c>
      <c r="E3579" s="162" t="s">
        <v>1</v>
      </c>
      <c r="F3579" s="163" t="s">
        <v>273</v>
      </c>
      <c r="H3579" s="162" t="s">
        <v>1</v>
      </c>
      <c r="L3579" s="159"/>
      <c r="M3579" s="164"/>
      <c r="T3579" s="165"/>
      <c r="AT3579" s="162" t="s">
        <v>184</v>
      </c>
      <c r="AU3579" s="162" t="s">
        <v>95</v>
      </c>
      <c r="AV3579" s="160" t="s">
        <v>93</v>
      </c>
      <c r="AW3579" s="160" t="s">
        <v>41</v>
      </c>
      <c r="AX3579" s="160" t="s">
        <v>85</v>
      </c>
      <c r="AY3579" s="162" t="s">
        <v>173</v>
      </c>
    </row>
    <row r="3580" spans="2:65" s="160" customFormat="1">
      <c r="B3580" s="159"/>
      <c r="D3580" s="161" t="s">
        <v>184</v>
      </c>
      <c r="E3580" s="162" t="s">
        <v>1</v>
      </c>
      <c r="F3580" s="163" t="s">
        <v>238</v>
      </c>
      <c r="H3580" s="162" t="s">
        <v>1</v>
      </c>
      <c r="L3580" s="159"/>
      <c r="M3580" s="164"/>
      <c r="T3580" s="165"/>
      <c r="AT3580" s="162" t="s">
        <v>184</v>
      </c>
      <c r="AU3580" s="162" t="s">
        <v>95</v>
      </c>
      <c r="AV3580" s="160" t="s">
        <v>93</v>
      </c>
      <c r="AW3580" s="160" t="s">
        <v>41</v>
      </c>
      <c r="AX3580" s="160" t="s">
        <v>85</v>
      </c>
      <c r="AY3580" s="162" t="s">
        <v>173</v>
      </c>
    </row>
    <row r="3581" spans="2:65" s="167" customFormat="1">
      <c r="B3581" s="166"/>
      <c r="D3581" s="161" t="s">
        <v>184</v>
      </c>
      <c r="E3581" s="168" t="s">
        <v>1</v>
      </c>
      <c r="F3581" s="169" t="s">
        <v>2130</v>
      </c>
      <c r="H3581" s="170">
        <v>10.664999999999999</v>
      </c>
      <c r="L3581" s="166"/>
      <c r="M3581" s="171"/>
      <c r="T3581" s="172"/>
      <c r="AT3581" s="168" t="s">
        <v>184</v>
      </c>
      <c r="AU3581" s="168" t="s">
        <v>95</v>
      </c>
      <c r="AV3581" s="167" t="s">
        <v>95</v>
      </c>
      <c r="AW3581" s="167" t="s">
        <v>41</v>
      </c>
      <c r="AX3581" s="167" t="s">
        <v>85</v>
      </c>
      <c r="AY3581" s="168" t="s">
        <v>173</v>
      </c>
    </row>
    <row r="3582" spans="2:65" s="181" customFormat="1">
      <c r="B3582" s="180"/>
      <c r="D3582" s="161" t="s">
        <v>184</v>
      </c>
      <c r="E3582" s="182" t="s">
        <v>1</v>
      </c>
      <c r="F3582" s="183" t="s">
        <v>266</v>
      </c>
      <c r="H3582" s="184">
        <v>10.664999999999999</v>
      </c>
      <c r="L3582" s="180"/>
      <c r="M3582" s="185"/>
      <c r="T3582" s="186"/>
      <c r="AT3582" s="182" t="s">
        <v>184</v>
      </c>
      <c r="AU3582" s="182" t="s">
        <v>95</v>
      </c>
      <c r="AV3582" s="181" t="s">
        <v>243</v>
      </c>
      <c r="AW3582" s="181" t="s">
        <v>41</v>
      </c>
      <c r="AX3582" s="181" t="s">
        <v>85</v>
      </c>
      <c r="AY3582" s="182" t="s">
        <v>173</v>
      </c>
    </row>
    <row r="3583" spans="2:65" s="160" customFormat="1">
      <c r="B3583" s="159"/>
      <c r="D3583" s="161" t="s">
        <v>184</v>
      </c>
      <c r="E3583" s="162" t="s">
        <v>1</v>
      </c>
      <c r="F3583" s="163" t="s">
        <v>338</v>
      </c>
      <c r="H3583" s="162" t="s">
        <v>1</v>
      </c>
      <c r="L3583" s="159"/>
      <c r="M3583" s="164"/>
      <c r="T3583" s="165"/>
      <c r="AT3583" s="162" t="s">
        <v>184</v>
      </c>
      <c r="AU3583" s="162" t="s">
        <v>95</v>
      </c>
      <c r="AV3583" s="160" t="s">
        <v>93</v>
      </c>
      <c r="AW3583" s="160" t="s">
        <v>41</v>
      </c>
      <c r="AX3583" s="160" t="s">
        <v>85</v>
      </c>
      <c r="AY3583" s="162" t="s">
        <v>173</v>
      </c>
    </row>
    <row r="3584" spans="2:65" s="167" customFormat="1">
      <c r="B3584" s="166"/>
      <c r="D3584" s="161" t="s">
        <v>184</v>
      </c>
      <c r="E3584" s="168" t="s">
        <v>1</v>
      </c>
      <c r="F3584" s="169" t="s">
        <v>2131</v>
      </c>
      <c r="H3584" s="170">
        <v>259</v>
      </c>
      <c r="L3584" s="166"/>
      <c r="M3584" s="171"/>
      <c r="T3584" s="172"/>
      <c r="AT3584" s="168" t="s">
        <v>184</v>
      </c>
      <c r="AU3584" s="168" t="s">
        <v>95</v>
      </c>
      <c r="AV3584" s="167" t="s">
        <v>95</v>
      </c>
      <c r="AW3584" s="167" t="s">
        <v>41</v>
      </c>
      <c r="AX3584" s="167" t="s">
        <v>85</v>
      </c>
      <c r="AY3584" s="168" t="s">
        <v>173</v>
      </c>
    </row>
    <row r="3585" spans="2:65" s="167" customFormat="1">
      <c r="B3585" s="166"/>
      <c r="D3585" s="161" t="s">
        <v>184</v>
      </c>
      <c r="E3585" s="168" t="s">
        <v>1</v>
      </c>
      <c r="F3585" s="169" t="s">
        <v>2132</v>
      </c>
      <c r="H3585" s="170">
        <v>-2.7</v>
      </c>
      <c r="L3585" s="166"/>
      <c r="M3585" s="171"/>
      <c r="T3585" s="172"/>
      <c r="AT3585" s="168" t="s">
        <v>184</v>
      </c>
      <c r="AU3585" s="168" t="s">
        <v>95</v>
      </c>
      <c r="AV3585" s="167" t="s">
        <v>95</v>
      </c>
      <c r="AW3585" s="167" t="s">
        <v>41</v>
      </c>
      <c r="AX3585" s="167" t="s">
        <v>85</v>
      </c>
      <c r="AY3585" s="168" t="s">
        <v>173</v>
      </c>
    </row>
    <row r="3586" spans="2:65" s="181" customFormat="1">
      <c r="B3586" s="180"/>
      <c r="D3586" s="161" t="s">
        <v>184</v>
      </c>
      <c r="E3586" s="182" t="s">
        <v>1</v>
      </c>
      <c r="F3586" s="183" t="s">
        <v>266</v>
      </c>
      <c r="H3586" s="184">
        <v>256.3</v>
      </c>
      <c r="L3586" s="180"/>
      <c r="M3586" s="185"/>
      <c r="T3586" s="186"/>
      <c r="AT3586" s="182" t="s">
        <v>184</v>
      </c>
      <c r="AU3586" s="182" t="s">
        <v>95</v>
      </c>
      <c r="AV3586" s="181" t="s">
        <v>243</v>
      </c>
      <c r="AW3586" s="181" t="s">
        <v>41</v>
      </c>
      <c r="AX3586" s="181" t="s">
        <v>85</v>
      </c>
      <c r="AY3586" s="182" t="s">
        <v>173</v>
      </c>
    </row>
    <row r="3587" spans="2:65" s="174" customFormat="1">
      <c r="B3587" s="173"/>
      <c r="D3587" s="161" t="s">
        <v>184</v>
      </c>
      <c r="E3587" s="175" t="s">
        <v>1</v>
      </c>
      <c r="F3587" s="176" t="s">
        <v>232</v>
      </c>
      <c r="H3587" s="177">
        <v>266.96499999999997</v>
      </c>
      <c r="L3587" s="173"/>
      <c r="M3587" s="178"/>
      <c r="T3587" s="179"/>
      <c r="AT3587" s="175" t="s">
        <v>184</v>
      </c>
      <c r="AU3587" s="175" t="s">
        <v>95</v>
      </c>
      <c r="AV3587" s="174" t="s">
        <v>180</v>
      </c>
      <c r="AW3587" s="174" t="s">
        <v>41</v>
      </c>
      <c r="AX3587" s="174" t="s">
        <v>93</v>
      </c>
      <c r="AY3587" s="175" t="s">
        <v>173</v>
      </c>
    </row>
    <row r="3588" spans="2:65" s="35" customFormat="1" ht="16.5" customHeight="1">
      <c r="B3588" s="34"/>
      <c r="C3588" s="188" t="s">
        <v>2133</v>
      </c>
      <c r="D3588" s="188" t="s">
        <v>1161</v>
      </c>
      <c r="E3588" s="189" t="s">
        <v>2134</v>
      </c>
      <c r="F3588" s="190" t="s">
        <v>2135</v>
      </c>
      <c r="G3588" s="191" t="s">
        <v>322</v>
      </c>
      <c r="H3588" s="192">
        <v>0.08</v>
      </c>
      <c r="I3588" s="4"/>
      <c r="J3588" s="193">
        <f>ROUND(I3588*H3588,2)</f>
        <v>0</v>
      </c>
      <c r="K3588" s="190" t="s">
        <v>179</v>
      </c>
      <c r="L3588" s="194"/>
      <c r="M3588" s="195" t="s">
        <v>1</v>
      </c>
      <c r="N3588" s="196" t="s">
        <v>50</v>
      </c>
      <c r="P3588" s="152">
        <f>O3588*H3588</f>
        <v>0</v>
      </c>
      <c r="Q3588" s="152">
        <v>1</v>
      </c>
      <c r="R3588" s="152">
        <f>Q3588*H3588</f>
        <v>0.08</v>
      </c>
      <c r="S3588" s="152">
        <v>0</v>
      </c>
      <c r="T3588" s="153">
        <f>S3588*H3588</f>
        <v>0</v>
      </c>
      <c r="AR3588" s="154" t="s">
        <v>533</v>
      </c>
      <c r="AT3588" s="154" t="s">
        <v>1161</v>
      </c>
      <c r="AU3588" s="154" t="s">
        <v>95</v>
      </c>
      <c r="AY3588" s="20" t="s">
        <v>173</v>
      </c>
      <c r="BE3588" s="155">
        <f>IF(N3588="základní",J3588,0)</f>
        <v>0</v>
      </c>
      <c r="BF3588" s="155">
        <f>IF(N3588="snížená",J3588,0)</f>
        <v>0</v>
      </c>
      <c r="BG3588" s="155">
        <f>IF(N3588="zákl. přenesená",J3588,0)</f>
        <v>0</v>
      </c>
      <c r="BH3588" s="155">
        <f>IF(N3588="sníž. přenesená",J3588,0)</f>
        <v>0</v>
      </c>
      <c r="BI3588" s="155">
        <f>IF(N3588="nulová",J3588,0)</f>
        <v>0</v>
      </c>
      <c r="BJ3588" s="20" t="s">
        <v>93</v>
      </c>
      <c r="BK3588" s="155">
        <f>ROUND(I3588*H3588,2)</f>
        <v>0</v>
      </c>
      <c r="BL3588" s="20" t="s">
        <v>354</v>
      </c>
      <c r="BM3588" s="154" t="s">
        <v>2136</v>
      </c>
    </row>
    <row r="3589" spans="2:65" s="167" customFormat="1">
      <c r="B3589" s="166"/>
      <c r="D3589" s="161" t="s">
        <v>184</v>
      </c>
      <c r="F3589" s="169" t="s">
        <v>2137</v>
      </c>
      <c r="H3589" s="170">
        <v>0.08</v>
      </c>
      <c r="L3589" s="166"/>
      <c r="M3589" s="171"/>
      <c r="T3589" s="172"/>
      <c r="AT3589" s="168" t="s">
        <v>184</v>
      </c>
      <c r="AU3589" s="168" t="s">
        <v>95</v>
      </c>
      <c r="AV3589" s="167" t="s">
        <v>95</v>
      </c>
      <c r="AW3589" s="167" t="s">
        <v>3</v>
      </c>
      <c r="AX3589" s="167" t="s">
        <v>93</v>
      </c>
      <c r="AY3589" s="168" t="s">
        <v>173</v>
      </c>
    </row>
    <row r="3590" spans="2:65" s="35" customFormat="1" ht="33" customHeight="1">
      <c r="B3590" s="34"/>
      <c r="C3590" s="144" t="s">
        <v>2138</v>
      </c>
      <c r="D3590" s="144" t="s">
        <v>175</v>
      </c>
      <c r="E3590" s="145" t="s">
        <v>2139</v>
      </c>
      <c r="F3590" s="146" t="s">
        <v>2140</v>
      </c>
      <c r="G3590" s="147" t="s">
        <v>270</v>
      </c>
      <c r="H3590" s="148">
        <v>47.094999999999999</v>
      </c>
      <c r="I3590" s="3"/>
      <c r="J3590" s="149">
        <f>ROUND(I3590*H3590,2)</f>
        <v>0</v>
      </c>
      <c r="K3590" s="146" t="s">
        <v>179</v>
      </c>
      <c r="L3590" s="34"/>
      <c r="M3590" s="150" t="s">
        <v>1</v>
      </c>
      <c r="N3590" s="151" t="s">
        <v>50</v>
      </c>
      <c r="P3590" s="152">
        <f>O3590*H3590</f>
        <v>0</v>
      </c>
      <c r="Q3590" s="152">
        <v>0</v>
      </c>
      <c r="R3590" s="152">
        <f>Q3590*H3590</f>
        <v>0</v>
      </c>
      <c r="S3590" s="152">
        <v>0</v>
      </c>
      <c r="T3590" s="153">
        <f>S3590*H3590</f>
        <v>0</v>
      </c>
      <c r="AR3590" s="154" t="s">
        <v>354</v>
      </c>
      <c r="AT3590" s="154" t="s">
        <v>175</v>
      </c>
      <c r="AU3590" s="154" t="s">
        <v>95</v>
      </c>
      <c r="AY3590" s="20" t="s">
        <v>173</v>
      </c>
      <c r="BE3590" s="155">
        <f>IF(N3590="základní",J3590,0)</f>
        <v>0</v>
      </c>
      <c r="BF3590" s="155">
        <f>IF(N3590="snížená",J3590,0)</f>
        <v>0</v>
      </c>
      <c r="BG3590" s="155">
        <f>IF(N3590="zákl. přenesená",J3590,0)</f>
        <v>0</v>
      </c>
      <c r="BH3590" s="155">
        <f>IF(N3590="sníž. přenesená",J3590,0)</f>
        <v>0</v>
      </c>
      <c r="BI3590" s="155">
        <f>IF(N3590="nulová",J3590,0)</f>
        <v>0</v>
      </c>
      <c r="BJ3590" s="20" t="s">
        <v>93</v>
      </c>
      <c r="BK3590" s="155">
        <f>ROUND(I3590*H3590,2)</f>
        <v>0</v>
      </c>
      <c r="BL3590" s="20" t="s">
        <v>354</v>
      </c>
      <c r="BM3590" s="154" t="s">
        <v>2141</v>
      </c>
    </row>
    <row r="3591" spans="2:65" s="35" customFormat="1">
      <c r="B3591" s="34"/>
      <c r="D3591" s="156" t="s">
        <v>182</v>
      </c>
      <c r="F3591" s="157" t="s">
        <v>2142</v>
      </c>
      <c r="L3591" s="34"/>
      <c r="M3591" s="158"/>
      <c r="T3591" s="62"/>
      <c r="AT3591" s="20" t="s">
        <v>182</v>
      </c>
      <c r="AU3591" s="20" t="s">
        <v>95</v>
      </c>
    </row>
    <row r="3592" spans="2:65" s="160" customFormat="1">
      <c r="B3592" s="159"/>
      <c r="D3592" s="161" t="s">
        <v>184</v>
      </c>
      <c r="E3592" s="162" t="s">
        <v>1</v>
      </c>
      <c r="F3592" s="163" t="s">
        <v>273</v>
      </c>
      <c r="H3592" s="162" t="s">
        <v>1</v>
      </c>
      <c r="L3592" s="159"/>
      <c r="M3592" s="164"/>
      <c r="T3592" s="165"/>
      <c r="AT3592" s="162" t="s">
        <v>184</v>
      </c>
      <c r="AU3592" s="162" t="s">
        <v>95</v>
      </c>
      <c r="AV3592" s="160" t="s">
        <v>93</v>
      </c>
      <c r="AW3592" s="160" t="s">
        <v>41</v>
      </c>
      <c r="AX3592" s="160" t="s">
        <v>85</v>
      </c>
      <c r="AY3592" s="162" t="s">
        <v>173</v>
      </c>
    </row>
    <row r="3593" spans="2:65" s="160" customFormat="1">
      <c r="B3593" s="159"/>
      <c r="D3593" s="161" t="s">
        <v>184</v>
      </c>
      <c r="E3593" s="162" t="s">
        <v>1</v>
      </c>
      <c r="F3593" s="163" t="s">
        <v>238</v>
      </c>
      <c r="H3593" s="162" t="s">
        <v>1</v>
      </c>
      <c r="L3593" s="159"/>
      <c r="M3593" s="164"/>
      <c r="T3593" s="165"/>
      <c r="AT3593" s="162" t="s">
        <v>184</v>
      </c>
      <c r="AU3593" s="162" t="s">
        <v>95</v>
      </c>
      <c r="AV3593" s="160" t="s">
        <v>93</v>
      </c>
      <c r="AW3593" s="160" t="s">
        <v>41</v>
      </c>
      <c r="AX3593" s="160" t="s">
        <v>85</v>
      </c>
      <c r="AY3593" s="162" t="s">
        <v>173</v>
      </c>
    </row>
    <row r="3594" spans="2:65" s="167" customFormat="1">
      <c r="B3594" s="166"/>
      <c r="D3594" s="161" t="s">
        <v>184</v>
      </c>
      <c r="E3594" s="168" t="s">
        <v>1</v>
      </c>
      <c r="F3594" s="169" t="s">
        <v>2143</v>
      </c>
      <c r="H3594" s="170">
        <v>2.66</v>
      </c>
      <c r="L3594" s="166"/>
      <c r="M3594" s="171"/>
      <c r="T3594" s="172"/>
      <c r="AT3594" s="168" t="s">
        <v>184</v>
      </c>
      <c r="AU3594" s="168" t="s">
        <v>95</v>
      </c>
      <c r="AV3594" s="167" t="s">
        <v>95</v>
      </c>
      <c r="AW3594" s="167" t="s">
        <v>41</v>
      </c>
      <c r="AX3594" s="167" t="s">
        <v>85</v>
      </c>
      <c r="AY3594" s="168" t="s">
        <v>173</v>
      </c>
    </row>
    <row r="3595" spans="2:65" s="181" customFormat="1">
      <c r="B3595" s="180"/>
      <c r="D3595" s="161" t="s">
        <v>184</v>
      </c>
      <c r="E3595" s="182" t="s">
        <v>1</v>
      </c>
      <c r="F3595" s="183" t="s">
        <v>266</v>
      </c>
      <c r="H3595" s="184">
        <v>2.66</v>
      </c>
      <c r="L3595" s="180"/>
      <c r="M3595" s="185"/>
      <c r="T3595" s="186"/>
      <c r="AT3595" s="182" t="s">
        <v>184</v>
      </c>
      <c r="AU3595" s="182" t="s">
        <v>95</v>
      </c>
      <c r="AV3595" s="181" t="s">
        <v>243</v>
      </c>
      <c r="AW3595" s="181" t="s">
        <v>41</v>
      </c>
      <c r="AX3595" s="181" t="s">
        <v>85</v>
      </c>
      <c r="AY3595" s="182" t="s">
        <v>173</v>
      </c>
    </row>
    <row r="3596" spans="2:65" s="160" customFormat="1">
      <c r="B3596" s="159"/>
      <c r="D3596" s="161" t="s">
        <v>184</v>
      </c>
      <c r="E3596" s="162" t="s">
        <v>1</v>
      </c>
      <c r="F3596" s="163" t="s">
        <v>265</v>
      </c>
      <c r="H3596" s="162" t="s">
        <v>1</v>
      </c>
      <c r="L3596" s="159"/>
      <c r="M3596" s="164"/>
      <c r="T3596" s="165"/>
      <c r="AT3596" s="162" t="s">
        <v>184</v>
      </c>
      <c r="AU3596" s="162" t="s">
        <v>95</v>
      </c>
      <c r="AV3596" s="160" t="s">
        <v>93</v>
      </c>
      <c r="AW3596" s="160" t="s">
        <v>41</v>
      </c>
      <c r="AX3596" s="160" t="s">
        <v>85</v>
      </c>
      <c r="AY3596" s="162" t="s">
        <v>173</v>
      </c>
    </row>
    <row r="3597" spans="2:65" s="160" customFormat="1">
      <c r="B3597" s="159"/>
      <c r="D3597" s="161" t="s">
        <v>184</v>
      </c>
      <c r="E3597" s="162" t="s">
        <v>1</v>
      </c>
      <c r="F3597" s="163" t="s">
        <v>238</v>
      </c>
      <c r="H3597" s="162" t="s">
        <v>1</v>
      </c>
      <c r="L3597" s="159"/>
      <c r="M3597" s="164"/>
      <c r="T3597" s="165"/>
      <c r="AT3597" s="162" t="s">
        <v>184</v>
      </c>
      <c r="AU3597" s="162" t="s">
        <v>95</v>
      </c>
      <c r="AV3597" s="160" t="s">
        <v>93</v>
      </c>
      <c r="AW3597" s="160" t="s">
        <v>41</v>
      </c>
      <c r="AX3597" s="160" t="s">
        <v>85</v>
      </c>
      <c r="AY3597" s="162" t="s">
        <v>173</v>
      </c>
    </row>
    <row r="3598" spans="2:65" s="167" customFormat="1">
      <c r="B3598" s="166"/>
      <c r="D3598" s="161" t="s">
        <v>184</v>
      </c>
      <c r="E3598" s="168" t="s">
        <v>1</v>
      </c>
      <c r="F3598" s="169" t="s">
        <v>2144</v>
      </c>
      <c r="H3598" s="170">
        <v>18.125</v>
      </c>
      <c r="L3598" s="166"/>
      <c r="M3598" s="171"/>
      <c r="T3598" s="172"/>
      <c r="AT3598" s="168" t="s">
        <v>184</v>
      </c>
      <c r="AU3598" s="168" t="s">
        <v>95</v>
      </c>
      <c r="AV3598" s="167" t="s">
        <v>95</v>
      </c>
      <c r="AW3598" s="167" t="s">
        <v>41</v>
      </c>
      <c r="AX3598" s="167" t="s">
        <v>85</v>
      </c>
      <c r="AY3598" s="168" t="s">
        <v>173</v>
      </c>
    </row>
    <row r="3599" spans="2:65" s="181" customFormat="1">
      <c r="B3599" s="180"/>
      <c r="D3599" s="161" t="s">
        <v>184</v>
      </c>
      <c r="E3599" s="182" t="s">
        <v>1</v>
      </c>
      <c r="F3599" s="183" t="s">
        <v>266</v>
      </c>
      <c r="H3599" s="184">
        <v>18.125</v>
      </c>
      <c r="L3599" s="180"/>
      <c r="M3599" s="185"/>
      <c r="T3599" s="186"/>
      <c r="AT3599" s="182" t="s">
        <v>184</v>
      </c>
      <c r="AU3599" s="182" t="s">
        <v>95</v>
      </c>
      <c r="AV3599" s="181" t="s">
        <v>243</v>
      </c>
      <c r="AW3599" s="181" t="s">
        <v>41</v>
      </c>
      <c r="AX3599" s="181" t="s">
        <v>85</v>
      </c>
      <c r="AY3599" s="182" t="s">
        <v>173</v>
      </c>
    </row>
    <row r="3600" spans="2:65" s="160" customFormat="1">
      <c r="B3600" s="159"/>
      <c r="D3600" s="161" t="s">
        <v>184</v>
      </c>
      <c r="E3600" s="162" t="s">
        <v>1</v>
      </c>
      <c r="F3600" s="163" t="s">
        <v>338</v>
      </c>
      <c r="H3600" s="162" t="s">
        <v>1</v>
      </c>
      <c r="L3600" s="159"/>
      <c r="M3600" s="164"/>
      <c r="T3600" s="165"/>
      <c r="AT3600" s="162" t="s">
        <v>184</v>
      </c>
      <c r="AU3600" s="162" t="s">
        <v>95</v>
      </c>
      <c r="AV3600" s="160" t="s">
        <v>93</v>
      </c>
      <c r="AW3600" s="160" t="s">
        <v>41</v>
      </c>
      <c r="AX3600" s="160" t="s">
        <v>85</v>
      </c>
      <c r="AY3600" s="162" t="s">
        <v>173</v>
      </c>
    </row>
    <row r="3601" spans="2:65" s="160" customFormat="1">
      <c r="B3601" s="159"/>
      <c r="D3601" s="161" t="s">
        <v>184</v>
      </c>
      <c r="E3601" s="162" t="s">
        <v>1</v>
      </c>
      <c r="F3601" s="163" t="s">
        <v>2145</v>
      </c>
      <c r="H3601" s="162" t="s">
        <v>1</v>
      </c>
      <c r="L3601" s="159"/>
      <c r="M3601" s="164"/>
      <c r="T3601" s="165"/>
      <c r="AT3601" s="162" t="s">
        <v>184</v>
      </c>
      <c r="AU3601" s="162" t="s">
        <v>95</v>
      </c>
      <c r="AV3601" s="160" t="s">
        <v>93</v>
      </c>
      <c r="AW3601" s="160" t="s">
        <v>41</v>
      </c>
      <c r="AX3601" s="160" t="s">
        <v>85</v>
      </c>
      <c r="AY3601" s="162" t="s">
        <v>173</v>
      </c>
    </row>
    <row r="3602" spans="2:65" s="167" customFormat="1">
      <c r="B3602" s="166"/>
      <c r="D3602" s="161" t="s">
        <v>184</v>
      </c>
      <c r="E3602" s="168" t="s">
        <v>1</v>
      </c>
      <c r="F3602" s="169" t="s">
        <v>2146</v>
      </c>
      <c r="H3602" s="170">
        <v>26.31</v>
      </c>
      <c r="L3602" s="166"/>
      <c r="M3602" s="171"/>
      <c r="T3602" s="172"/>
      <c r="AT3602" s="168" t="s">
        <v>184</v>
      </c>
      <c r="AU3602" s="168" t="s">
        <v>95</v>
      </c>
      <c r="AV3602" s="167" t="s">
        <v>95</v>
      </c>
      <c r="AW3602" s="167" t="s">
        <v>41</v>
      </c>
      <c r="AX3602" s="167" t="s">
        <v>85</v>
      </c>
      <c r="AY3602" s="168" t="s">
        <v>173</v>
      </c>
    </row>
    <row r="3603" spans="2:65" s="181" customFormat="1">
      <c r="B3603" s="180"/>
      <c r="D3603" s="161" t="s">
        <v>184</v>
      </c>
      <c r="E3603" s="182" t="s">
        <v>1</v>
      </c>
      <c r="F3603" s="183" t="s">
        <v>266</v>
      </c>
      <c r="H3603" s="184">
        <v>26.31</v>
      </c>
      <c r="L3603" s="180"/>
      <c r="M3603" s="185"/>
      <c r="T3603" s="186"/>
      <c r="AT3603" s="182" t="s">
        <v>184</v>
      </c>
      <c r="AU3603" s="182" t="s">
        <v>95</v>
      </c>
      <c r="AV3603" s="181" t="s">
        <v>243</v>
      </c>
      <c r="AW3603" s="181" t="s">
        <v>41</v>
      </c>
      <c r="AX3603" s="181" t="s">
        <v>85</v>
      </c>
      <c r="AY3603" s="182" t="s">
        <v>173</v>
      </c>
    </row>
    <row r="3604" spans="2:65" s="174" customFormat="1">
      <c r="B3604" s="173"/>
      <c r="D3604" s="161" t="s">
        <v>184</v>
      </c>
      <c r="E3604" s="175" t="s">
        <v>1</v>
      </c>
      <c r="F3604" s="176" t="s">
        <v>232</v>
      </c>
      <c r="H3604" s="177">
        <v>47.094999999999999</v>
      </c>
      <c r="L3604" s="173"/>
      <c r="M3604" s="178"/>
      <c r="T3604" s="179"/>
      <c r="AT3604" s="175" t="s">
        <v>184</v>
      </c>
      <c r="AU3604" s="175" t="s">
        <v>95</v>
      </c>
      <c r="AV3604" s="174" t="s">
        <v>180</v>
      </c>
      <c r="AW3604" s="174" t="s">
        <v>41</v>
      </c>
      <c r="AX3604" s="174" t="s">
        <v>93</v>
      </c>
      <c r="AY3604" s="175" t="s">
        <v>173</v>
      </c>
    </row>
    <row r="3605" spans="2:65" s="35" customFormat="1" ht="16.5" customHeight="1">
      <c r="B3605" s="34"/>
      <c r="C3605" s="188" t="s">
        <v>2147</v>
      </c>
      <c r="D3605" s="188" t="s">
        <v>1161</v>
      </c>
      <c r="E3605" s="189" t="s">
        <v>2134</v>
      </c>
      <c r="F3605" s="190" t="s">
        <v>2135</v>
      </c>
      <c r="G3605" s="191" t="s">
        <v>322</v>
      </c>
      <c r="H3605" s="192">
        <v>1.6E-2</v>
      </c>
      <c r="I3605" s="4"/>
      <c r="J3605" s="193">
        <f>ROUND(I3605*H3605,2)</f>
        <v>0</v>
      </c>
      <c r="K3605" s="190" t="s">
        <v>179</v>
      </c>
      <c r="L3605" s="194"/>
      <c r="M3605" s="195" t="s">
        <v>1</v>
      </c>
      <c r="N3605" s="196" t="s">
        <v>50</v>
      </c>
      <c r="P3605" s="152">
        <f>O3605*H3605</f>
        <v>0</v>
      </c>
      <c r="Q3605" s="152">
        <v>1</v>
      </c>
      <c r="R3605" s="152">
        <f>Q3605*H3605</f>
        <v>1.6E-2</v>
      </c>
      <c r="S3605" s="152">
        <v>0</v>
      </c>
      <c r="T3605" s="153">
        <f>S3605*H3605</f>
        <v>0</v>
      </c>
      <c r="AR3605" s="154" t="s">
        <v>533</v>
      </c>
      <c r="AT3605" s="154" t="s">
        <v>1161</v>
      </c>
      <c r="AU3605" s="154" t="s">
        <v>95</v>
      </c>
      <c r="AY3605" s="20" t="s">
        <v>173</v>
      </c>
      <c r="BE3605" s="155">
        <f>IF(N3605="základní",J3605,0)</f>
        <v>0</v>
      </c>
      <c r="BF3605" s="155">
        <f>IF(N3605="snížená",J3605,0)</f>
        <v>0</v>
      </c>
      <c r="BG3605" s="155">
        <f>IF(N3605="zákl. přenesená",J3605,0)</f>
        <v>0</v>
      </c>
      <c r="BH3605" s="155">
        <f>IF(N3605="sníž. přenesená",J3605,0)</f>
        <v>0</v>
      </c>
      <c r="BI3605" s="155">
        <f>IF(N3605="nulová",J3605,0)</f>
        <v>0</v>
      </c>
      <c r="BJ3605" s="20" t="s">
        <v>93</v>
      </c>
      <c r="BK3605" s="155">
        <f>ROUND(I3605*H3605,2)</f>
        <v>0</v>
      </c>
      <c r="BL3605" s="20" t="s">
        <v>354</v>
      </c>
      <c r="BM3605" s="154" t="s">
        <v>2148</v>
      </c>
    </row>
    <row r="3606" spans="2:65" s="167" customFormat="1">
      <c r="B3606" s="166"/>
      <c r="D3606" s="161" t="s">
        <v>184</v>
      </c>
      <c r="F3606" s="169" t="s">
        <v>2149</v>
      </c>
      <c r="H3606" s="170">
        <v>1.6E-2</v>
      </c>
      <c r="L3606" s="166"/>
      <c r="M3606" s="171"/>
      <c r="T3606" s="172"/>
      <c r="AT3606" s="168" t="s">
        <v>184</v>
      </c>
      <c r="AU3606" s="168" t="s">
        <v>95</v>
      </c>
      <c r="AV3606" s="167" t="s">
        <v>95</v>
      </c>
      <c r="AW3606" s="167" t="s">
        <v>3</v>
      </c>
      <c r="AX3606" s="167" t="s">
        <v>93</v>
      </c>
      <c r="AY3606" s="168" t="s">
        <v>173</v>
      </c>
    </row>
    <row r="3607" spans="2:65" s="35" customFormat="1" ht="24.2" customHeight="1">
      <c r="B3607" s="34"/>
      <c r="C3607" s="144" t="s">
        <v>2150</v>
      </c>
      <c r="D3607" s="144" t="s">
        <v>175</v>
      </c>
      <c r="E3607" s="145" t="s">
        <v>2151</v>
      </c>
      <c r="F3607" s="146" t="s">
        <v>2152</v>
      </c>
      <c r="G3607" s="147" t="s">
        <v>270</v>
      </c>
      <c r="H3607" s="148">
        <v>533.92999999999995</v>
      </c>
      <c r="I3607" s="3"/>
      <c r="J3607" s="149">
        <f>ROUND(I3607*H3607,2)</f>
        <v>0</v>
      </c>
      <c r="K3607" s="146" t="s">
        <v>179</v>
      </c>
      <c r="L3607" s="34"/>
      <c r="M3607" s="150" t="s">
        <v>1</v>
      </c>
      <c r="N3607" s="151" t="s">
        <v>50</v>
      </c>
      <c r="P3607" s="152">
        <f>O3607*H3607</f>
        <v>0</v>
      </c>
      <c r="Q3607" s="152">
        <v>4.0000000000000002E-4</v>
      </c>
      <c r="R3607" s="152">
        <f>Q3607*H3607</f>
        <v>0.21357199999999998</v>
      </c>
      <c r="S3607" s="152">
        <v>0</v>
      </c>
      <c r="T3607" s="153">
        <f>S3607*H3607</f>
        <v>0</v>
      </c>
      <c r="AR3607" s="154" t="s">
        <v>354</v>
      </c>
      <c r="AT3607" s="154" t="s">
        <v>175</v>
      </c>
      <c r="AU3607" s="154" t="s">
        <v>95</v>
      </c>
      <c r="AY3607" s="20" t="s">
        <v>173</v>
      </c>
      <c r="BE3607" s="155">
        <f>IF(N3607="základní",J3607,0)</f>
        <v>0</v>
      </c>
      <c r="BF3607" s="155">
        <f>IF(N3607="snížená",J3607,0)</f>
        <v>0</v>
      </c>
      <c r="BG3607" s="155">
        <f>IF(N3607="zákl. přenesená",J3607,0)</f>
        <v>0</v>
      </c>
      <c r="BH3607" s="155">
        <f>IF(N3607="sníž. přenesená",J3607,0)</f>
        <v>0</v>
      </c>
      <c r="BI3607" s="155">
        <f>IF(N3607="nulová",J3607,0)</f>
        <v>0</v>
      </c>
      <c r="BJ3607" s="20" t="s">
        <v>93</v>
      </c>
      <c r="BK3607" s="155">
        <f>ROUND(I3607*H3607,2)</f>
        <v>0</v>
      </c>
      <c r="BL3607" s="20" t="s">
        <v>354</v>
      </c>
      <c r="BM3607" s="154" t="s">
        <v>2153</v>
      </c>
    </row>
    <row r="3608" spans="2:65" s="35" customFormat="1">
      <c r="B3608" s="34"/>
      <c r="D3608" s="156" t="s">
        <v>182</v>
      </c>
      <c r="F3608" s="157" t="s">
        <v>2154</v>
      </c>
      <c r="L3608" s="34"/>
      <c r="M3608" s="158"/>
      <c r="T3608" s="62"/>
      <c r="AT3608" s="20" t="s">
        <v>182</v>
      </c>
      <c r="AU3608" s="20" t="s">
        <v>95</v>
      </c>
    </row>
    <row r="3609" spans="2:65" s="160" customFormat="1">
      <c r="B3609" s="159"/>
      <c r="D3609" s="161" t="s">
        <v>184</v>
      </c>
      <c r="E3609" s="162" t="s">
        <v>1</v>
      </c>
      <c r="F3609" s="163" t="s">
        <v>273</v>
      </c>
      <c r="H3609" s="162" t="s">
        <v>1</v>
      </c>
      <c r="L3609" s="159"/>
      <c r="M3609" s="164"/>
      <c r="T3609" s="165"/>
      <c r="AT3609" s="162" t="s">
        <v>184</v>
      </c>
      <c r="AU3609" s="162" t="s">
        <v>95</v>
      </c>
      <c r="AV3609" s="160" t="s">
        <v>93</v>
      </c>
      <c r="AW3609" s="160" t="s">
        <v>41</v>
      </c>
      <c r="AX3609" s="160" t="s">
        <v>85</v>
      </c>
      <c r="AY3609" s="162" t="s">
        <v>173</v>
      </c>
    </row>
    <row r="3610" spans="2:65" s="160" customFormat="1">
      <c r="B3610" s="159"/>
      <c r="D3610" s="161" t="s">
        <v>184</v>
      </c>
      <c r="E3610" s="162" t="s">
        <v>1</v>
      </c>
      <c r="F3610" s="163" t="s">
        <v>238</v>
      </c>
      <c r="H3610" s="162" t="s">
        <v>1</v>
      </c>
      <c r="L3610" s="159"/>
      <c r="M3610" s="164"/>
      <c r="T3610" s="165"/>
      <c r="AT3610" s="162" t="s">
        <v>184</v>
      </c>
      <c r="AU3610" s="162" t="s">
        <v>95</v>
      </c>
      <c r="AV3610" s="160" t="s">
        <v>93</v>
      </c>
      <c r="AW3610" s="160" t="s">
        <v>41</v>
      </c>
      <c r="AX3610" s="160" t="s">
        <v>85</v>
      </c>
      <c r="AY3610" s="162" t="s">
        <v>173</v>
      </c>
    </row>
    <row r="3611" spans="2:65" s="167" customFormat="1">
      <c r="B3611" s="166"/>
      <c r="D3611" s="161" t="s">
        <v>184</v>
      </c>
      <c r="E3611" s="168" t="s">
        <v>1</v>
      </c>
      <c r="F3611" s="169" t="s">
        <v>2155</v>
      </c>
      <c r="H3611" s="170">
        <v>21.33</v>
      </c>
      <c r="L3611" s="166"/>
      <c r="M3611" s="171"/>
      <c r="T3611" s="172"/>
      <c r="AT3611" s="168" t="s">
        <v>184</v>
      </c>
      <c r="AU3611" s="168" t="s">
        <v>95</v>
      </c>
      <c r="AV3611" s="167" t="s">
        <v>95</v>
      </c>
      <c r="AW3611" s="167" t="s">
        <v>41</v>
      </c>
      <c r="AX3611" s="167" t="s">
        <v>85</v>
      </c>
      <c r="AY3611" s="168" t="s">
        <v>173</v>
      </c>
    </row>
    <row r="3612" spans="2:65" s="181" customFormat="1">
      <c r="B3612" s="180"/>
      <c r="D3612" s="161" t="s">
        <v>184</v>
      </c>
      <c r="E3612" s="182" t="s">
        <v>1</v>
      </c>
      <c r="F3612" s="183" t="s">
        <v>266</v>
      </c>
      <c r="H3612" s="184">
        <v>21.33</v>
      </c>
      <c r="L3612" s="180"/>
      <c r="M3612" s="185"/>
      <c r="T3612" s="186"/>
      <c r="AT3612" s="182" t="s">
        <v>184</v>
      </c>
      <c r="AU3612" s="182" t="s">
        <v>95</v>
      </c>
      <c r="AV3612" s="181" t="s">
        <v>243</v>
      </c>
      <c r="AW3612" s="181" t="s">
        <v>41</v>
      </c>
      <c r="AX3612" s="181" t="s">
        <v>85</v>
      </c>
      <c r="AY3612" s="182" t="s">
        <v>173</v>
      </c>
    </row>
    <row r="3613" spans="2:65" s="160" customFormat="1">
      <c r="B3613" s="159"/>
      <c r="D3613" s="161" t="s">
        <v>184</v>
      </c>
      <c r="E3613" s="162" t="s">
        <v>1</v>
      </c>
      <c r="F3613" s="163" t="s">
        <v>338</v>
      </c>
      <c r="H3613" s="162" t="s">
        <v>1</v>
      </c>
      <c r="L3613" s="159"/>
      <c r="M3613" s="164"/>
      <c r="T3613" s="165"/>
      <c r="AT3613" s="162" t="s">
        <v>184</v>
      </c>
      <c r="AU3613" s="162" t="s">
        <v>95</v>
      </c>
      <c r="AV3613" s="160" t="s">
        <v>93</v>
      </c>
      <c r="AW3613" s="160" t="s">
        <v>41</v>
      </c>
      <c r="AX3613" s="160" t="s">
        <v>85</v>
      </c>
      <c r="AY3613" s="162" t="s">
        <v>173</v>
      </c>
    </row>
    <row r="3614" spans="2:65" s="167" customFormat="1">
      <c r="B3614" s="166"/>
      <c r="D3614" s="161" t="s">
        <v>184</v>
      </c>
      <c r="E3614" s="168" t="s">
        <v>1</v>
      </c>
      <c r="F3614" s="169" t="s">
        <v>2156</v>
      </c>
      <c r="H3614" s="170">
        <v>518</v>
      </c>
      <c r="L3614" s="166"/>
      <c r="M3614" s="171"/>
      <c r="T3614" s="172"/>
      <c r="AT3614" s="168" t="s">
        <v>184</v>
      </c>
      <c r="AU3614" s="168" t="s">
        <v>95</v>
      </c>
      <c r="AV3614" s="167" t="s">
        <v>95</v>
      </c>
      <c r="AW3614" s="167" t="s">
        <v>41</v>
      </c>
      <c r="AX3614" s="167" t="s">
        <v>85</v>
      </c>
      <c r="AY3614" s="168" t="s">
        <v>173</v>
      </c>
    </row>
    <row r="3615" spans="2:65" s="167" customFormat="1">
      <c r="B3615" s="166"/>
      <c r="D3615" s="161" t="s">
        <v>184</v>
      </c>
      <c r="E3615" s="168" t="s">
        <v>1</v>
      </c>
      <c r="F3615" s="169" t="s">
        <v>2157</v>
      </c>
      <c r="H3615" s="170">
        <v>-5.4</v>
      </c>
      <c r="L3615" s="166"/>
      <c r="M3615" s="171"/>
      <c r="T3615" s="172"/>
      <c r="AT3615" s="168" t="s">
        <v>184</v>
      </c>
      <c r="AU3615" s="168" t="s">
        <v>95</v>
      </c>
      <c r="AV3615" s="167" t="s">
        <v>95</v>
      </c>
      <c r="AW3615" s="167" t="s">
        <v>41</v>
      </c>
      <c r="AX3615" s="167" t="s">
        <v>85</v>
      </c>
      <c r="AY3615" s="168" t="s">
        <v>173</v>
      </c>
    </row>
    <row r="3616" spans="2:65" s="181" customFormat="1">
      <c r="B3616" s="180"/>
      <c r="D3616" s="161" t="s">
        <v>184</v>
      </c>
      <c r="E3616" s="182" t="s">
        <v>1</v>
      </c>
      <c r="F3616" s="183" t="s">
        <v>266</v>
      </c>
      <c r="H3616" s="184">
        <v>512.6</v>
      </c>
      <c r="L3616" s="180"/>
      <c r="M3616" s="185"/>
      <c r="T3616" s="186"/>
      <c r="AT3616" s="182" t="s">
        <v>184</v>
      </c>
      <c r="AU3616" s="182" t="s">
        <v>95</v>
      </c>
      <c r="AV3616" s="181" t="s">
        <v>243</v>
      </c>
      <c r="AW3616" s="181" t="s">
        <v>41</v>
      </c>
      <c r="AX3616" s="181" t="s">
        <v>85</v>
      </c>
      <c r="AY3616" s="182" t="s">
        <v>173</v>
      </c>
    </row>
    <row r="3617" spans="2:65" s="174" customFormat="1">
      <c r="B3617" s="173"/>
      <c r="D3617" s="161" t="s">
        <v>184</v>
      </c>
      <c r="E3617" s="175" t="s">
        <v>1</v>
      </c>
      <c r="F3617" s="176" t="s">
        <v>232</v>
      </c>
      <c r="H3617" s="177">
        <v>533.92999999999995</v>
      </c>
      <c r="L3617" s="173"/>
      <c r="M3617" s="178"/>
      <c r="T3617" s="179"/>
      <c r="AT3617" s="175" t="s">
        <v>184</v>
      </c>
      <c r="AU3617" s="175" t="s">
        <v>95</v>
      </c>
      <c r="AV3617" s="174" t="s">
        <v>180</v>
      </c>
      <c r="AW3617" s="174" t="s">
        <v>41</v>
      </c>
      <c r="AX3617" s="174" t="s">
        <v>93</v>
      </c>
      <c r="AY3617" s="175" t="s">
        <v>173</v>
      </c>
    </row>
    <row r="3618" spans="2:65" s="35" customFormat="1" ht="37.9" customHeight="1">
      <c r="B3618" s="34"/>
      <c r="C3618" s="188" t="s">
        <v>2158</v>
      </c>
      <c r="D3618" s="188" t="s">
        <v>1161</v>
      </c>
      <c r="E3618" s="189" t="s">
        <v>2159</v>
      </c>
      <c r="F3618" s="190" t="s">
        <v>2160</v>
      </c>
      <c r="G3618" s="191" t="s">
        <v>270</v>
      </c>
      <c r="H3618" s="192">
        <v>622.29499999999996</v>
      </c>
      <c r="I3618" s="4"/>
      <c r="J3618" s="193">
        <f>ROUND(I3618*H3618,2)</f>
        <v>0</v>
      </c>
      <c r="K3618" s="190" t="s">
        <v>179</v>
      </c>
      <c r="L3618" s="194"/>
      <c r="M3618" s="195" t="s">
        <v>1</v>
      </c>
      <c r="N3618" s="196" t="s">
        <v>50</v>
      </c>
      <c r="P3618" s="152">
        <f>O3618*H3618</f>
        <v>0</v>
      </c>
      <c r="Q3618" s="152">
        <v>4.7999999999999996E-3</v>
      </c>
      <c r="R3618" s="152">
        <f>Q3618*H3618</f>
        <v>2.9870159999999997</v>
      </c>
      <c r="S3618" s="152">
        <v>0</v>
      </c>
      <c r="T3618" s="153">
        <f>S3618*H3618</f>
        <v>0</v>
      </c>
      <c r="AR3618" s="154" t="s">
        <v>533</v>
      </c>
      <c r="AT3618" s="154" t="s">
        <v>1161</v>
      </c>
      <c r="AU3618" s="154" t="s">
        <v>95</v>
      </c>
      <c r="AY3618" s="20" t="s">
        <v>173</v>
      </c>
      <c r="BE3618" s="155">
        <f>IF(N3618="základní",J3618,0)</f>
        <v>0</v>
      </c>
      <c r="BF3618" s="155">
        <f>IF(N3618="snížená",J3618,0)</f>
        <v>0</v>
      </c>
      <c r="BG3618" s="155">
        <f>IF(N3618="zákl. přenesená",J3618,0)</f>
        <v>0</v>
      </c>
      <c r="BH3618" s="155">
        <f>IF(N3618="sníž. přenesená",J3618,0)</f>
        <v>0</v>
      </c>
      <c r="BI3618" s="155">
        <f>IF(N3618="nulová",J3618,0)</f>
        <v>0</v>
      </c>
      <c r="BJ3618" s="20" t="s">
        <v>93</v>
      </c>
      <c r="BK3618" s="155">
        <f>ROUND(I3618*H3618,2)</f>
        <v>0</v>
      </c>
      <c r="BL3618" s="20" t="s">
        <v>354</v>
      </c>
      <c r="BM3618" s="154" t="s">
        <v>2161</v>
      </c>
    </row>
    <row r="3619" spans="2:65" s="167" customFormat="1">
      <c r="B3619" s="166"/>
      <c r="D3619" s="161" t="s">
        <v>184</v>
      </c>
      <c r="F3619" s="169" t="s">
        <v>2162</v>
      </c>
      <c r="H3619" s="170">
        <v>622.29499999999996</v>
      </c>
      <c r="L3619" s="166"/>
      <c r="M3619" s="171"/>
      <c r="T3619" s="172"/>
      <c r="AT3619" s="168" t="s">
        <v>184</v>
      </c>
      <c r="AU3619" s="168" t="s">
        <v>95</v>
      </c>
      <c r="AV3619" s="167" t="s">
        <v>95</v>
      </c>
      <c r="AW3619" s="167" t="s">
        <v>3</v>
      </c>
      <c r="AX3619" s="167" t="s">
        <v>93</v>
      </c>
      <c r="AY3619" s="168" t="s">
        <v>173</v>
      </c>
    </row>
    <row r="3620" spans="2:65" s="35" customFormat="1" ht="24.2" customHeight="1">
      <c r="B3620" s="34"/>
      <c r="C3620" s="144" t="s">
        <v>2163</v>
      </c>
      <c r="D3620" s="144" t="s">
        <v>175</v>
      </c>
      <c r="E3620" s="145" t="s">
        <v>2164</v>
      </c>
      <c r="F3620" s="146" t="s">
        <v>2165</v>
      </c>
      <c r="G3620" s="147" t="s">
        <v>270</v>
      </c>
      <c r="H3620" s="148">
        <v>94.19</v>
      </c>
      <c r="I3620" s="3"/>
      <c r="J3620" s="149">
        <f>ROUND(I3620*H3620,2)</f>
        <v>0</v>
      </c>
      <c r="K3620" s="146" t="s">
        <v>179</v>
      </c>
      <c r="L3620" s="34"/>
      <c r="M3620" s="150" t="s">
        <v>1</v>
      </c>
      <c r="N3620" s="151" t="s">
        <v>50</v>
      </c>
      <c r="P3620" s="152">
        <f>O3620*H3620</f>
        <v>0</v>
      </c>
      <c r="Q3620" s="152">
        <v>4.0000000000000002E-4</v>
      </c>
      <c r="R3620" s="152">
        <f>Q3620*H3620</f>
        <v>3.7676000000000001E-2</v>
      </c>
      <c r="S3620" s="152">
        <v>0</v>
      </c>
      <c r="T3620" s="153">
        <f>S3620*H3620</f>
        <v>0</v>
      </c>
      <c r="AR3620" s="154" t="s">
        <v>354</v>
      </c>
      <c r="AT3620" s="154" t="s">
        <v>175</v>
      </c>
      <c r="AU3620" s="154" t="s">
        <v>95</v>
      </c>
      <c r="AY3620" s="20" t="s">
        <v>173</v>
      </c>
      <c r="BE3620" s="155">
        <f>IF(N3620="základní",J3620,0)</f>
        <v>0</v>
      </c>
      <c r="BF3620" s="155">
        <f>IF(N3620="snížená",J3620,0)</f>
        <v>0</v>
      </c>
      <c r="BG3620" s="155">
        <f>IF(N3620="zákl. přenesená",J3620,0)</f>
        <v>0</v>
      </c>
      <c r="BH3620" s="155">
        <f>IF(N3620="sníž. přenesená",J3620,0)</f>
        <v>0</v>
      </c>
      <c r="BI3620" s="155">
        <f>IF(N3620="nulová",J3620,0)</f>
        <v>0</v>
      </c>
      <c r="BJ3620" s="20" t="s">
        <v>93</v>
      </c>
      <c r="BK3620" s="155">
        <f>ROUND(I3620*H3620,2)</f>
        <v>0</v>
      </c>
      <c r="BL3620" s="20" t="s">
        <v>354</v>
      </c>
      <c r="BM3620" s="154" t="s">
        <v>2166</v>
      </c>
    </row>
    <row r="3621" spans="2:65" s="35" customFormat="1">
      <c r="B3621" s="34"/>
      <c r="D3621" s="156" t="s">
        <v>182</v>
      </c>
      <c r="F3621" s="157" t="s">
        <v>2167</v>
      </c>
      <c r="L3621" s="34"/>
      <c r="M3621" s="158"/>
      <c r="T3621" s="62"/>
      <c r="AT3621" s="20" t="s">
        <v>182</v>
      </c>
      <c r="AU3621" s="20" t="s">
        <v>95</v>
      </c>
    </row>
    <row r="3622" spans="2:65" s="160" customFormat="1">
      <c r="B3622" s="159"/>
      <c r="D3622" s="161" t="s">
        <v>184</v>
      </c>
      <c r="E3622" s="162" t="s">
        <v>1</v>
      </c>
      <c r="F3622" s="163" t="s">
        <v>273</v>
      </c>
      <c r="H3622" s="162" t="s">
        <v>1</v>
      </c>
      <c r="L3622" s="159"/>
      <c r="M3622" s="164"/>
      <c r="T3622" s="165"/>
      <c r="AT3622" s="162" t="s">
        <v>184</v>
      </c>
      <c r="AU3622" s="162" t="s">
        <v>95</v>
      </c>
      <c r="AV3622" s="160" t="s">
        <v>93</v>
      </c>
      <c r="AW3622" s="160" t="s">
        <v>41</v>
      </c>
      <c r="AX3622" s="160" t="s">
        <v>85</v>
      </c>
      <c r="AY3622" s="162" t="s">
        <v>173</v>
      </c>
    </row>
    <row r="3623" spans="2:65" s="160" customFormat="1">
      <c r="B3623" s="159"/>
      <c r="D3623" s="161" t="s">
        <v>184</v>
      </c>
      <c r="E3623" s="162" t="s">
        <v>1</v>
      </c>
      <c r="F3623" s="163" t="s">
        <v>238</v>
      </c>
      <c r="H3623" s="162" t="s">
        <v>1</v>
      </c>
      <c r="L3623" s="159"/>
      <c r="M3623" s="164"/>
      <c r="T3623" s="165"/>
      <c r="AT3623" s="162" t="s">
        <v>184</v>
      </c>
      <c r="AU3623" s="162" t="s">
        <v>95</v>
      </c>
      <c r="AV3623" s="160" t="s">
        <v>93</v>
      </c>
      <c r="AW3623" s="160" t="s">
        <v>41</v>
      </c>
      <c r="AX3623" s="160" t="s">
        <v>85</v>
      </c>
      <c r="AY3623" s="162" t="s">
        <v>173</v>
      </c>
    </row>
    <row r="3624" spans="2:65" s="167" customFormat="1">
      <c r="B3624" s="166"/>
      <c r="D3624" s="161" t="s">
        <v>184</v>
      </c>
      <c r="E3624" s="168" t="s">
        <v>1</v>
      </c>
      <c r="F3624" s="169" t="s">
        <v>2168</v>
      </c>
      <c r="H3624" s="170">
        <v>5.32</v>
      </c>
      <c r="L3624" s="166"/>
      <c r="M3624" s="171"/>
      <c r="T3624" s="172"/>
      <c r="AT3624" s="168" t="s">
        <v>184</v>
      </c>
      <c r="AU3624" s="168" t="s">
        <v>95</v>
      </c>
      <c r="AV3624" s="167" t="s">
        <v>95</v>
      </c>
      <c r="AW3624" s="167" t="s">
        <v>41</v>
      </c>
      <c r="AX3624" s="167" t="s">
        <v>85</v>
      </c>
      <c r="AY3624" s="168" t="s">
        <v>173</v>
      </c>
    </row>
    <row r="3625" spans="2:65" s="181" customFormat="1">
      <c r="B3625" s="180"/>
      <c r="D3625" s="161" t="s">
        <v>184</v>
      </c>
      <c r="E3625" s="182" t="s">
        <v>1</v>
      </c>
      <c r="F3625" s="183" t="s">
        <v>266</v>
      </c>
      <c r="H3625" s="184">
        <v>5.32</v>
      </c>
      <c r="L3625" s="180"/>
      <c r="M3625" s="185"/>
      <c r="T3625" s="186"/>
      <c r="AT3625" s="182" t="s">
        <v>184</v>
      </c>
      <c r="AU3625" s="182" t="s">
        <v>95</v>
      </c>
      <c r="AV3625" s="181" t="s">
        <v>243</v>
      </c>
      <c r="AW3625" s="181" t="s">
        <v>41</v>
      </c>
      <c r="AX3625" s="181" t="s">
        <v>85</v>
      </c>
      <c r="AY3625" s="182" t="s">
        <v>173</v>
      </c>
    </row>
    <row r="3626" spans="2:65" s="160" customFormat="1">
      <c r="B3626" s="159"/>
      <c r="D3626" s="161" t="s">
        <v>184</v>
      </c>
      <c r="E3626" s="162" t="s">
        <v>1</v>
      </c>
      <c r="F3626" s="163" t="s">
        <v>265</v>
      </c>
      <c r="H3626" s="162" t="s">
        <v>1</v>
      </c>
      <c r="L3626" s="159"/>
      <c r="M3626" s="164"/>
      <c r="T3626" s="165"/>
      <c r="AT3626" s="162" t="s">
        <v>184</v>
      </c>
      <c r="AU3626" s="162" t="s">
        <v>95</v>
      </c>
      <c r="AV3626" s="160" t="s">
        <v>93</v>
      </c>
      <c r="AW3626" s="160" t="s">
        <v>41</v>
      </c>
      <c r="AX3626" s="160" t="s">
        <v>85</v>
      </c>
      <c r="AY3626" s="162" t="s">
        <v>173</v>
      </c>
    </row>
    <row r="3627" spans="2:65" s="160" customFormat="1">
      <c r="B3627" s="159"/>
      <c r="D3627" s="161" t="s">
        <v>184</v>
      </c>
      <c r="E3627" s="162" t="s">
        <v>1</v>
      </c>
      <c r="F3627" s="163" t="s">
        <v>238</v>
      </c>
      <c r="H3627" s="162" t="s">
        <v>1</v>
      </c>
      <c r="L3627" s="159"/>
      <c r="M3627" s="164"/>
      <c r="T3627" s="165"/>
      <c r="AT3627" s="162" t="s">
        <v>184</v>
      </c>
      <c r="AU3627" s="162" t="s">
        <v>95</v>
      </c>
      <c r="AV3627" s="160" t="s">
        <v>93</v>
      </c>
      <c r="AW3627" s="160" t="s">
        <v>41</v>
      </c>
      <c r="AX3627" s="160" t="s">
        <v>85</v>
      </c>
      <c r="AY3627" s="162" t="s">
        <v>173</v>
      </c>
    </row>
    <row r="3628" spans="2:65" s="167" customFormat="1">
      <c r="B3628" s="166"/>
      <c r="D3628" s="161" t="s">
        <v>184</v>
      </c>
      <c r="E3628" s="168" t="s">
        <v>1</v>
      </c>
      <c r="F3628" s="169" t="s">
        <v>2169</v>
      </c>
      <c r="H3628" s="170">
        <v>36.25</v>
      </c>
      <c r="L3628" s="166"/>
      <c r="M3628" s="171"/>
      <c r="T3628" s="172"/>
      <c r="AT3628" s="168" t="s">
        <v>184</v>
      </c>
      <c r="AU3628" s="168" t="s">
        <v>95</v>
      </c>
      <c r="AV3628" s="167" t="s">
        <v>95</v>
      </c>
      <c r="AW3628" s="167" t="s">
        <v>41</v>
      </c>
      <c r="AX3628" s="167" t="s">
        <v>85</v>
      </c>
      <c r="AY3628" s="168" t="s">
        <v>173</v>
      </c>
    </row>
    <row r="3629" spans="2:65" s="181" customFormat="1">
      <c r="B3629" s="180"/>
      <c r="D3629" s="161" t="s">
        <v>184</v>
      </c>
      <c r="E3629" s="182" t="s">
        <v>1</v>
      </c>
      <c r="F3629" s="183" t="s">
        <v>266</v>
      </c>
      <c r="H3629" s="184">
        <v>36.25</v>
      </c>
      <c r="L3629" s="180"/>
      <c r="M3629" s="185"/>
      <c r="T3629" s="186"/>
      <c r="AT3629" s="182" t="s">
        <v>184</v>
      </c>
      <c r="AU3629" s="182" t="s">
        <v>95</v>
      </c>
      <c r="AV3629" s="181" t="s">
        <v>243</v>
      </c>
      <c r="AW3629" s="181" t="s">
        <v>41</v>
      </c>
      <c r="AX3629" s="181" t="s">
        <v>85</v>
      </c>
      <c r="AY3629" s="182" t="s">
        <v>173</v>
      </c>
    </row>
    <row r="3630" spans="2:65" s="160" customFormat="1">
      <c r="B3630" s="159"/>
      <c r="D3630" s="161" t="s">
        <v>184</v>
      </c>
      <c r="E3630" s="162" t="s">
        <v>1</v>
      </c>
      <c r="F3630" s="163" t="s">
        <v>338</v>
      </c>
      <c r="H3630" s="162" t="s">
        <v>1</v>
      </c>
      <c r="L3630" s="159"/>
      <c r="M3630" s="164"/>
      <c r="T3630" s="165"/>
      <c r="AT3630" s="162" t="s">
        <v>184</v>
      </c>
      <c r="AU3630" s="162" t="s">
        <v>95</v>
      </c>
      <c r="AV3630" s="160" t="s">
        <v>93</v>
      </c>
      <c r="AW3630" s="160" t="s">
        <v>41</v>
      </c>
      <c r="AX3630" s="160" t="s">
        <v>85</v>
      </c>
      <c r="AY3630" s="162" t="s">
        <v>173</v>
      </c>
    </row>
    <row r="3631" spans="2:65" s="160" customFormat="1">
      <c r="B3631" s="159"/>
      <c r="D3631" s="161" t="s">
        <v>184</v>
      </c>
      <c r="E3631" s="162" t="s">
        <v>1</v>
      </c>
      <c r="F3631" s="163" t="s">
        <v>2145</v>
      </c>
      <c r="H3631" s="162" t="s">
        <v>1</v>
      </c>
      <c r="L3631" s="159"/>
      <c r="M3631" s="164"/>
      <c r="T3631" s="165"/>
      <c r="AT3631" s="162" t="s">
        <v>184</v>
      </c>
      <c r="AU3631" s="162" t="s">
        <v>95</v>
      </c>
      <c r="AV3631" s="160" t="s">
        <v>93</v>
      </c>
      <c r="AW3631" s="160" t="s">
        <v>41</v>
      </c>
      <c r="AX3631" s="160" t="s">
        <v>85</v>
      </c>
      <c r="AY3631" s="162" t="s">
        <v>173</v>
      </c>
    </row>
    <row r="3632" spans="2:65" s="167" customFormat="1">
      <c r="B3632" s="166"/>
      <c r="D3632" s="161" t="s">
        <v>184</v>
      </c>
      <c r="E3632" s="168" t="s">
        <v>1</v>
      </c>
      <c r="F3632" s="169" t="s">
        <v>2170</v>
      </c>
      <c r="H3632" s="170">
        <v>52.62</v>
      </c>
      <c r="L3632" s="166"/>
      <c r="M3632" s="171"/>
      <c r="T3632" s="172"/>
      <c r="AT3632" s="168" t="s">
        <v>184</v>
      </c>
      <c r="AU3632" s="168" t="s">
        <v>95</v>
      </c>
      <c r="AV3632" s="167" t="s">
        <v>95</v>
      </c>
      <c r="AW3632" s="167" t="s">
        <v>41</v>
      </c>
      <c r="AX3632" s="167" t="s">
        <v>85</v>
      </c>
      <c r="AY3632" s="168" t="s">
        <v>173</v>
      </c>
    </row>
    <row r="3633" spans="2:65" s="181" customFormat="1">
      <c r="B3633" s="180"/>
      <c r="D3633" s="161" t="s">
        <v>184</v>
      </c>
      <c r="E3633" s="182" t="s">
        <v>1</v>
      </c>
      <c r="F3633" s="183" t="s">
        <v>266</v>
      </c>
      <c r="H3633" s="184">
        <v>52.62</v>
      </c>
      <c r="L3633" s="180"/>
      <c r="M3633" s="185"/>
      <c r="T3633" s="186"/>
      <c r="AT3633" s="182" t="s">
        <v>184</v>
      </c>
      <c r="AU3633" s="182" t="s">
        <v>95</v>
      </c>
      <c r="AV3633" s="181" t="s">
        <v>243</v>
      </c>
      <c r="AW3633" s="181" t="s">
        <v>41</v>
      </c>
      <c r="AX3633" s="181" t="s">
        <v>85</v>
      </c>
      <c r="AY3633" s="182" t="s">
        <v>173</v>
      </c>
    </row>
    <row r="3634" spans="2:65" s="174" customFormat="1">
      <c r="B3634" s="173"/>
      <c r="D3634" s="161" t="s">
        <v>184</v>
      </c>
      <c r="E3634" s="175" t="s">
        <v>1</v>
      </c>
      <c r="F3634" s="176" t="s">
        <v>232</v>
      </c>
      <c r="H3634" s="177">
        <v>94.19</v>
      </c>
      <c r="L3634" s="173"/>
      <c r="M3634" s="178"/>
      <c r="T3634" s="179"/>
      <c r="AT3634" s="175" t="s">
        <v>184</v>
      </c>
      <c r="AU3634" s="175" t="s">
        <v>95</v>
      </c>
      <c r="AV3634" s="174" t="s">
        <v>180</v>
      </c>
      <c r="AW3634" s="174" t="s">
        <v>41</v>
      </c>
      <c r="AX3634" s="174" t="s">
        <v>93</v>
      </c>
      <c r="AY3634" s="175" t="s">
        <v>173</v>
      </c>
    </row>
    <row r="3635" spans="2:65" s="35" customFormat="1" ht="37.9" customHeight="1">
      <c r="B3635" s="34"/>
      <c r="C3635" s="188" t="s">
        <v>2171</v>
      </c>
      <c r="D3635" s="188" t="s">
        <v>1161</v>
      </c>
      <c r="E3635" s="189" t="s">
        <v>2159</v>
      </c>
      <c r="F3635" s="190" t="s">
        <v>2160</v>
      </c>
      <c r="G3635" s="191" t="s">
        <v>270</v>
      </c>
      <c r="H3635" s="192">
        <v>115.006</v>
      </c>
      <c r="I3635" s="4"/>
      <c r="J3635" s="193">
        <f>ROUND(I3635*H3635,2)</f>
        <v>0</v>
      </c>
      <c r="K3635" s="190" t="s">
        <v>179</v>
      </c>
      <c r="L3635" s="194"/>
      <c r="M3635" s="195" t="s">
        <v>1</v>
      </c>
      <c r="N3635" s="196" t="s">
        <v>50</v>
      </c>
      <c r="P3635" s="152">
        <f>O3635*H3635</f>
        <v>0</v>
      </c>
      <c r="Q3635" s="152">
        <v>4.7999999999999996E-3</v>
      </c>
      <c r="R3635" s="152">
        <f>Q3635*H3635</f>
        <v>0.55202879999999999</v>
      </c>
      <c r="S3635" s="152">
        <v>0</v>
      </c>
      <c r="T3635" s="153">
        <f>S3635*H3635</f>
        <v>0</v>
      </c>
      <c r="AR3635" s="154" t="s">
        <v>533</v>
      </c>
      <c r="AT3635" s="154" t="s">
        <v>1161</v>
      </c>
      <c r="AU3635" s="154" t="s">
        <v>95</v>
      </c>
      <c r="AY3635" s="20" t="s">
        <v>173</v>
      </c>
      <c r="BE3635" s="155">
        <f>IF(N3635="základní",J3635,0)</f>
        <v>0</v>
      </c>
      <c r="BF3635" s="155">
        <f>IF(N3635="snížená",J3635,0)</f>
        <v>0</v>
      </c>
      <c r="BG3635" s="155">
        <f>IF(N3635="zákl. přenesená",J3635,0)</f>
        <v>0</v>
      </c>
      <c r="BH3635" s="155">
        <f>IF(N3635="sníž. přenesená",J3635,0)</f>
        <v>0</v>
      </c>
      <c r="BI3635" s="155">
        <f>IF(N3635="nulová",J3635,0)</f>
        <v>0</v>
      </c>
      <c r="BJ3635" s="20" t="s">
        <v>93</v>
      </c>
      <c r="BK3635" s="155">
        <f>ROUND(I3635*H3635,2)</f>
        <v>0</v>
      </c>
      <c r="BL3635" s="20" t="s">
        <v>354</v>
      </c>
      <c r="BM3635" s="154" t="s">
        <v>2172</v>
      </c>
    </row>
    <row r="3636" spans="2:65" s="167" customFormat="1">
      <c r="B3636" s="166"/>
      <c r="D3636" s="161" t="s">
        <v>184</v>
      </c>
      <c r="F3636" s="169" t="s">
        <v>2173</v>
      </c>
      <c r="H3636" s="170">
        <v>115.006</v>
      </c>
      <c r="L3636" s="166"/>
      <c r="M3636" s="171"/>
      <c r="T3636" s="172"/>
      <c r="AT3636" s="168" t="s">
        <v>184</v>
      </c>
      <c r="AU3636" s="168" t="s">
        <v>95</v>
      </c>
      <c r="AV3636" s="167" t="s">
        <v>95</v>
      </c>
      <c r="AW3636" s="167" t="s">
        <v>3</v>
      </c>
      <c r="AX3636" s="167" t="s">
        <v>93</v>
      </c>
      <c r="AY3636" s="168" t="s">
        <v>173</v>
      </c>
    </row>
    <row r="3637" spans="2:65" s="35" customFormat="1" ht="49.15" customHeight="1">
      <c r="B3637" s="34"/>
      <c r="C3637" s="144" t="s">
        <v>2174</v>
      </c>
      <c r="D3637" s="144" t="s">
        <v>175</v>
      </c>
      <c r="E3637" s="145" t="s">
        <v>2175</v>
      </c>
      <c r="F3637" s="146" t="s">
        <v>2176</v>
      </c>
      <c r="G3637" s="147" t="s">
        <v>322</v>
      </c>
      <c r="H3637" s="148">
        <v>3.8860000000000001</v>
      </c>
      <c r="I3637" s="3"/>
      <c r="J3637" s="149">
        <f>ROUND(I3637*H3637,2)</f>
        <v>0</v>
      </c>
      <c r="K3637" s="146" t="s">
        <v>179</v>
      </c>
      <c r="L3637" s="34"/>
      <c r="M3637" s="150" t="s">
        <v>1</v>
      </c>
      <c r="N3637" s="151" t="s">
        <v>50</v>
      </c>
      <c r="P3637" s="152">
        <f>O3637*H3637</f>
        <v>0</v>
      </c>
      <c r="Q3637" s="152">
        <v>0</v>
      </c>
      <c r="R3637" s="152">
        <f>Q3637*H3637</f>
        <v>0</v>
      </c>
      <c r="S3637" s="152">
        <v>0</v>
      </c>
      <c r="T3637" s="153">
        <f>S3637*H3637</f>
        <v>0</v>
      </c>
      <c r="AR3637" s="154" t="s">
        <v>354</v>
      </c>
      <c r="AT3637" s="154" t="s">
        <v>175</v>
      </c>
      <c r="AU3637" s="154" t="s">
        <v>95</v>
      </c>
      <c r="AY3637" s="20" t="s">
        <v>173</v>
      </c>
      <c r="BE3637" s="155">
        <f>IF(N3637="základní",J3637,0)</f>
        <v>0</v>
      </c>
      <c r="BF3637" s="155">
        <f>IF(N3637="snížená",J3637,0)</f>
        <v>0</v>
      </c>
      <c r="BG3637" s="155">
        <f>IF(N3637="zákl. přenesená",J3637,0)</f>
        <v>0</v>
      </c>
      <c r="BH3637" s="155">
        <f>IF(N3637="sníž. přenesená",J3637,0)</f>
        <v>0</v>
      </c>
      <c r="BI3637" s="155">
        <f>IF(N3637="nulová",J3637,0)</f>
        <v>0</v>
      </c>
      <c r="BJ3637" s="20" t="s">
        <v>93</v>
      </c>
      <c r="BK3637" s="155">
        <f>ROUND(I3637*H3637,2)</f>
        <v>0</v>
      </c>
      <c r="BL3637" s="20" t="s">
        <v>354</v>
      </c>
      <c r="BM3637" s="154" t="s">
        <v>2177</v>
      </c>
    </row>
    <row r="3638" spans="2:65" s="35" customFormat="1">
      <c r="B3638" s="34"/>
      <c r="D3638" s="156" t="s">
        <v>182</v>
      </c>
      <c r="F3638" s="157" t="s">
        <v>2178</v>
      </c>
      <c r="L3638" s="34"/>
      <c r="M3638" s="158"/>
      <c r="T3638" s="62"/>
      <c r="AT3638" s="20" t="s">
        <v>182</v>
      </c>
      <c r="AU3638" s="20" t="s">
        <v>95</v>
      </c>
    </row>
    <row r="3639" spans="2:65" s="133" customFormat="1" ht="22.9" customHeight="1">
      <c r="B3639" s="132"/>
      <c r="D3639" s="134" t="s">
        <v>84</v>
      </c>
      <c r="E3639" s="142" t="s">
        <v>2179</v>
      </c>
      <c r="F3639" s="142" t="s">
        <v>2180</v>
      </c>
      <c r="J3639" s="143">
        <f>BK3639</f>
        <v>0</v>
      </c>
      <c r="L3639" s="132"/>
      <c r="M3639" s="137"/>
      <c r="P3639" s="138">
        <f>SUM(P3640:P3797)</f>
        <v>0</v>
      </c>
      <c r="R3639" s="138">
        <f>SUM(R3640:R3797)</f>
        <v>3.9827005499999997</v>
      </c>
      <c r="T3639" s="139">
        <f>SUM(T3640:T3797)</f>
        <v>0.15140999999999999</v>
      </c>
      <c r="AR3639" s="134" t="s">
        <v>95</v>
      </c>
      <c r="AT3639" s="140" t="s">
        <v>84</v>
      </c>
      <c r="AU3639" s="140" t="s">
        <v>93</v>
      </c>
      <c r="AY3639" s="134" t="s">
        <v>173</v>
      </c>
      <c r="BK3639" s="141">
        <f>SUM(BK3640:BK3797)</f>
        <v>0</v>
      </c>
    </row>
    <row r="3640" spans="2:65" s="35" customFormat="1" ht="49.15" customHeight="1">
      <c r="B3640" s="34"/>
      <c r="C3640" s="144" t="s">
        <v>2181</v>
      </c>
      <c r="D3640" s="144" t="s">
        <v>175</v>
      </c>
      <c r="E3640" s="145" t="s">
        <v>2182</v>
      </c>
      <c r="F3640" s="146" t="s">
        <v>2183</v>
      </c>
      <c r="G3640" s="147" t="s">
        <v>270</v>
      </c>
      <c r="H3640" s="148">
        <v>36.049999999999997</v>
      </c>
      <c r="I3640" s="3"/>
      <c r="J3640" s="149">
        <f>ROUND(I3640*H3640,2)</f>
        <v>0</v>
      </c>
      <c r="K3640" s="146" t="s">
        <v>179</v>
      </c>
      <c r="L3640" s="34"/>
      <c r="M3640" s="150" t="s">
        <v>1</v>
      </c>
      <c r="N3640" s="151" t="s">
        <v>50</v>
      </c>
      <c r="P3640" s="152">
        <f>O3640*H3640</f>
        <v>0</v>
      </c>
      <c r="Q3640" s="152">
        <v>0</v>
      </c>
      <c r="R3640" s="152">
        <f>Q3640*H3640</f>
        <v>0</v>
      </c>
      <c r="S3640" s="152">
        <v>4.1999999999999997E-3</v>
      </c>
      <c r="T3640" s="153">
        <f>S3640*H3640</f>
        <v>0.15140999999999999</v>
      </c>
      <c r="AR3640" s="154" t="s">
        <v>354</v>
      </c>
      <c r="AT3640" s="154" t="s">
        <v>175</v>
      </c>
      <c r="AU3640" s="154" t="s">
        <v>95</v>
      </c>
      <c r="AY3640" s="20" t="s">
        <v>173</v>
      </c>
      <c r="BE3640" s="155">
        <f>IF(N3640="základní",J3640,0)</f>
        <v>0</v>
      </c>
      <c r="BF3640" s="155">
        <f>IF(N3640="snížená",J3640,0)</f>
        <v>0</v>
      </c>
      <c r="BG3640" s="155">
        <f>IF(N3640="zákl. přenesená",J3640,0)</f>
        <v>0</v>
      </c>
      <c r="BH3640" s="155">
        <f>IF(N3640="sníž. přenesená",J3640,0)</f>
        <v>0</v>
      </c>
      <c r="BI3640" s="155">
        <f>IF(N3640="nulová",J3640,0)</f>
        <v>0</v>
      </c>
      <c r="BJ3640" s="20" t="s">
        <v>93</v>
      </c>
      <c r="BK3640" s="155">
        <f>ROUND(I3640*H3640,2)</f>
        <v>0</v>
      </c>
      <c r="BL3640" s="20" t="s">
        <v>354</v>
      </c>
      <c r="BM3640" s="154" t="s">
        <v>2184</v>
      </c>
    </row>
    <row r="3641" spans="2:65" s="35" customFormat="1">
      <c r="B3641" s="34"/>
      <c r="D3641" s="156" t="s">
        <v>182</v>
      </c>
      <c r="F3641" s="157" t="s">
        <v>2185</v>
      </c>
      <c r="L3641" s="34"/>
      <c r="M3641" s="158"/>
      <c r="T3641" s="62"/>
      <c r="AT3641" s="20" t="s">
        <v>182</v>
      </c>
      <c r="AU3641" s="20" t="s">
        <v>95</v>
      </c>
    </row>
    <row r="3642" spans="2:65" s="160" customFormat="1">
      <c r="B3642" s="159"/>
      <c r="D3642" s="161" t="s">
        <v>184</v>
      </c>
      <c r="E3642" s="162" t="s">
        <v>1</v>
      </c>
      <c r="F3642" s="163" t="s">
        <v>2186</v>
      </c>
      <c r="H3642" s="162" t="s">
        <v>1</v>
      </c>
      <c r="L3642" s="159"/>
      <c r="M3642" s="164"/>
      <c r="T3642" s="165"/>
      <c r="AT3642" s="162" t="s">
        <v>184</v>
      </c>
      <c r="AU3642" s="162" t="s">
        <v>95</v>
      </c>
      <c r="AV3642" s="160" t="s">
        <v>93</v>
      </c>
      <c r="AW3642" s="160" t="s">
        <v>41</v>
      </c>
      <c r="AX3642" s="160" t="s">
        <v>85</v>
      </c>
      <c r="AY3642" s="162" t="s">
        <v>173</v>
      </c>
    </row>
    <row r="3643" spans="2:65" s="160" customFormat="1">
      <c r="B3643" s="159"/>
      <c r="D3643" s="161" t="s">
        <v>184</v>
      </c>
      <c r="E3643" s="162" t="s">
        <v>1</v>
      </c>
      <c r="F3643" s="163" t="s">
        <v>2187</v>
      </c>
      <c r="H3643" s="162" t="s">
        <v>1</v>
      </c>
      <c r="L3643" s="159"/>
      <c r="M3643" s="164"/>
      <c r="T3643" s="165"/>
      <c r="AT3643" s="162" t="s">
        <v>184</v>
      </c>
      <c r="AU3643" s="162" t="s">
        <v>95</v>
      </c>
      <c r="AV3643" s="160" t="s">
        <v>93</v>
      </c>
      <c r="AW3643" s="160" t="s">
        <v>41</v>
      </c>
      <c r="AX3643" s="160" t="s">
        <v>85</v>
      </c>
      <c r="AY3643" s="162" t="s">
        <v>173</v>
      </c>
    </row>
    <row r="3644" spans="2:65" s="160" customFormat="1">
      <c r="B3644" s="159"/>
      <c r="D3644" s="161" t="s">
        <v>184</v>
      </c>
      <c r="E3644" s="162" t="s">
        <v>1</v>
      </c>
      <c r="F3644" s="163" t="s">
        <v>197</v>
      </c>
      <c r="H3644" s="162" t="s">
        <v>1</v>
      </c>
      <c r="L3644" s="159"/>
      <c r="M3644" s="164"/>
      <c r="T3644" s="165"/>
      <c r="AT3644" s="162" t="s">
        <v>184</v>
      </c>
      <c r="AU3644" s="162" t="s">
        <v>95</v>
      </c>
      <c r="AV3644" s="160" t="s">
        <v>93</v>
      </c>
      <c r="AW3644" s="160" t="s">
        <v>41</v>
      </c>
      <c r="AX3644" s="160" t="s">
        <v>85</v>
      </c>
      <c r="AY3644" s="162" t="s">
        <v>173</v>
      </c>
    </row>
    <row r="3645" spans="2:65" s="167" customFormat="1">
      <c r="B3645" s="166"/>
      <c r="D3645" s="161" t="s">
        <v>184</v>
      </c>
      <c r="E3645" s="168" t="s">
        <v>1</v>
      </c>
      <c r="F3645" s="169" t="s">
        <v>1663</v>
      </c>
      <c r="H3645" s="170">
        <v>33.5</v>
      </c>
      <c r="L3645" s="166"/>
      <c r="M3645" s="171"/>
      <c r="T3645" s="172"/>
      <c r="AT3645" s="168" t="s">
        <v>184</v>
      </c>
      <c r="AU3645" s="168" t="s">
        <v>95</v>
      </c>
      <c r="AV3645" s="167" t="s">
        <v>95</v>
      </c>
      <c r="AW3645" s="167" t="s">
        <v>41</v>
      </c>
      <c r="AX3645" s="167" t="s">
        <v>85</v>
      </c>
      <c r="AY3645" s="168" t="s">
        <v>173</v>
      </c>
    </row>
    <row r="3646" spans="2:65" s="160" customFormat="1">
      <c r="B3646" s="159"/>
      <c r="D3646" s="161" t="s">
        <v>184</v>
      </c>
      <c r="E3646" s="162" t="s">
        <v>1</v>
      </c>
      <c r="F3646" s="163" t="s">
        <v>199</v>
      </c>
      <c r="H3646" s="162" t="s">
        <v>1</v>
      </c>
      <c r="L3646" s="159"/>
      <c r="M3646" s="164"/>
      <c r="T3646" s="165"/>
      <c r="AT3646" s="162" t="s">
        <v>184</v>
      </c>
      <c r="AU3646" s="162" t="s">
        <v>95</v>
      </c>
      <c r="AV3646" s="160" t="s">
        <v>93</v>
      </c>
      <c r="AW3646" s="160" t="s">
        <v>41</v>
      </c>
      <c r="AX3646" s="160" t="s">
        <v>85</v>
      </c>
      <c r="AY3646" s="162" t="s">
        <v>173</v>
      </c>
    </row>
    <row r="3647" spans="2:65" s="167" customFormat="1">
      <c r="B3647" s="166"/>
      <c r="D3647" s="161" t="s">
        <v>184</v>
      </c>
      <c r="E3647" s="168" t="s">
        <v>1</v>
      </c>
      <c r="F3647" s="169" t="s">
        <v>1664</v>
      </c>
      <c r="H3647" s="170">
        <v>2.5499999999999998</v>
      </c>
      <c r="L3647" s="166"/>
      <c r="M3647" s="171"/>
      <c r="T3647" s="172"/>
      <c r="AT3647" s="168" t="s">
        <v>184</v>
      </c>
      <c r="AU3647" s="168" t="s">
        <v>95</v>
      </c>
      <c r="AV3647" s="167" t="s">
        <v>95</v>
      </c>
      <c r="AW3647" s="167" t="s">
        <v>41</v>
      </c>
      <c r="AX3647" s="167" t="s">
        <v>85</v>
      </c>
      <c r="AY3647" s="168" t="s">
        <v>173</v>
      </c>
    </row>
    <row r="3648" spans="2:65" s="174" customFormat="1">
      <c r="B3648" s="173"/>
      <c r="D3648" s="161" t="s">
        <v>184</v>
      </c>
      <c r="E3648" s="175" t="s">
        <v>1</v>
      </c>
      <c r="F3648" s="176" t="s">
        <v>232</v>
      </c>
      <c r="H3648" s="177">
        <v>36.049999999999997</v>
      </c>
      <c r="L3648" s="173"/>
      <c r="M3648" s="178"/>
      <c r="T3648" s="179"/>
      <c r="AT3648" s="175" t="s">
        <v>184</v>
      </c>
      <c r="AU3648" s="175" t="s">
        <v>95</v>
      </c>
      <c r="AV3648" s="174" t="s">
        <v>180</v>
      </c>
      <c r="AW3648" s="174" t="s">
        <v>41</v>
      </c>
      <c r="AX3648" s="174" t="s">
        <v>93</v>
      </c>
      <c r="AY3648" s="175" t="s">
        <v>173</v>
      </c>
    </row>
    <row r="3649" spans="2:65" s="35" customFormat="1" ht="37.9" customHeight="1">
      <c r="B3649" s="34"/>
      <c r="C3649" s="144" t="s">
        <v>2188</v>
      </c>
      <c r="D3649" s="144" t="s">
        <v>175</v>
      </c>
      <c r="E3649" s="145" t="s">
        <v>2189</v>
      </c>
      <c r="F3649" s="146" t="s">
        <v>2190</v>
      </c>
      <c r="G3649" s="147" t="s">
        <v>270</v>
      </c>
      <c r="H3649" s="148">
        <v>346.85500000000002</v>
      </c>
      <c r="I3649" s="3"/>
      <c r="J3649" s="149">
        <f>ROUND(I3649*H3649,2)</f>
        <v>0</v>
      </c>
      <c r="K3649" s="146" t="s">
        <v>179</v>
      </c>
      <c r="L3649" s="34"/>
      <c r="M3649" s="150" t="s">
        <v>1</v>
      </c>
      <c r="N3649" s="151" t="s">
        <v>50</v>
      </c>
      <c r="P3649" s="152">
        <f>O3649*H3649</f>
        <v>0</v>
      </c>
      <c r="Q3649" s="152">
        <v>0</v>
      </c>
      <c r="R3649" s="152">
        <f>Q3649*H3649</f>
        <v>0</v>
      </c>
      <c r="S3649" s="152">
        <v>0</v>
      </c>
      <c r="T3649" s="153">
        <f>S3649*H3649</f>
        <v>0</v>
      </c>
      <c r="AR3649" s="154" t="s">
        <v>354</v>
      </c>
      <c r="AT3649" s="154" t="s">
        <v>175</v>
      </c>
      <c r="AU3649" s="154" t="s">
        <v>95</v>
      </c>
      <c r="AY3649" s="20" t="s">
        <v>173</v>
      </c>
      <c r="BE3649" s="155">
        <f>IF(N3649="základní",J3649,0)</f>
        <v>0</v>
      </c>
      <c r="BF3649" s="155">
        <f>IF(N3649="snížená",J3649,0)</f>
        <v>0</v>
      </c>
      <c r="BG3649" s="155">
        <f>IF(N3649="zákl. přenesená",J3649,0)</f>
        <v>0</v>
      </c>
      <c r="BH3649" s="155">
        <f>IF(N3649="sníž. přenesená",J3649,0)</f>
        <v>0</v>
      </c>
      <c r="BI3649" s="155">
        <f>IF(N3649="nulová",J3649,0)</f>
        <v>0</v>
      </c>
      <c r="BJ3649" s="20" t="s">
        <v>93</v>
      </c>
      <c r="BK3649" s="155">
        <f>ROUND(I3649*H3649,2)</f>
        <v>0</v>
      </c>
      <c r="BL3649" s="20" t="s">
        <v>354</v>
      </c>
      <c r="BM3649" s="154" t="s">
        <v>2191</v>
      </c>
    </row>
    <row r="3650" spans="2:65" s="35" customFormat="1">
      <c r="B3650" s="34"/>
      <c r="D3650" s="156" t="s">
        <v>182</v>
      </c>
      <c r="F3650" s="157" t="s">
        <v>2192</v>
      </c>
      <c r="L3650" s="34"/>
      <c r="M3650" s="158"/>
      <c r="T3650" s="62"/>
      <c r="AT3650" s="20" t="s">
        <v>182</v>
      </c>
      <c r="AU3650" s="20" t="s">
        <v>95</v>
      </c>
    </row>
    <row r="3651" spans="2:65" s="160" customFormat="1">
      <c r="B3651" s="159"/>
      <c r="D3651" s="161" t="s">
        <v>184</v>
      </c>
      <c r="E3651" s="162" t="s">
        <v>1</v>
      </c>
      <c r="F3651" s="163" t="s">
        <v>273</v>
      </c>
      <c r="H3651" s="162" t="s">
        <v>1</v>
      </c>
      <c r="L3651" s="159"/>
      <c r="M3651" s="164"/>
      <c r="T3651" s="165"/>
      <c r="AT3651" s="162" t="s">
        <v>184</v>
      </c>
      <c r="AU3651" s="162" t="s">
        <v>95</v>
      </c>
      <c r="AV3651" s="160" t="s">
        <v>93</v>
      </c>
      <c r="AW3651" s="160" t="s">
        <v>41</v>
      </c>
      <c r="AX3651" s="160" t="s">
        <v>85</v>
      </c>
      <c r="AY3651" s="162" t="s">
        <v>173</v>
      </c>
    </row>
    <row r="3652" spans="2:65" s="160" customFormat="1">
      <c r="B3652" s="159"/>
      <c r="D3652" s="161" t="s">
        <v>184</v>
      </c>
      <c r="E3652" s="162" t="s">
        <v>1</v>
      </c>
      <c r="F3652" s="163" t="s">
        <v>238</v>
      </c>
      <c r="H3652" s="162" t="s">
        <v>1</v>
      </c>
      <c r="L3652" s="159"/>
      <c r="M3652" s="164"/>
      <c r="T3652" s="165"/>
      <c r="AT3652" s="162" t="s">
        <v>184</v>
      </c>
      <c r="AU3652" s="162" t="s">
        <v>95</v>
      </c>
      <c r="AV3652" s="160" t="s">
        <v>93</v>
      </c>
      <c r="AW3652" s="160" t="s">
        <v>41</v>
      </c>
      <c r="AX3652" s="160" t="s">
        <v>85</v>
      </c>
      <c r="AY3652" s="162" t="s">
        <v>173</v>
      </c>
    </row>
    <row r="3653" spans="2:65" s="167" customFormat="1">
      <c r="B3653" s="166"/>
      <c r="D3653" s="161" t="s">
        <v>184</v>
      </c>
      <c r="E3653" s="168" t="s">
        <v>1</v>
      </c>
      <c r="F3653" s="169" t="s">
        <v>1312</v>
      </c>
      <c r="H3653" s="170">
        <v>6.5</v>
      </c>
      <c r="L3653" s="166"/>
      <c r="M3653" s="171"/>
      <c r="T3653" s="172"/>
      <c r="AT3653" s="168" t="s">
        <v>184</v>
      </c>
      <c r="AU3653" s="168" t="s">
        <v>95</v>
      </c>
      <c r="AV3653" s="167" t="s">
        <v>95</v>
      </c>
      <c r="AW3653" s="167" t="s">
        <v>41</v>
      </c>
      <c r="AX3653" s="167" t="s">
        <v>85</v>
      </c>
      <c r="AY3653" s="168" t="s">
        <v>173</v>
      </c>
    </row>
    <row r="3654" spans="2:65" s="181" customFormat="1">
      <c r="B3654" s="180"/>
      <c r="D3654" s="161" t="s">
        <v>184</v>
      </c>
      <c r="E3654" s="182" t="s">
        <v>1</v>
      </c>
      <c r="F3654" s="183" t="s">
        <v>266</v>
      </c>
      <c r="H3654" s="184">
        <v>6.5</v>
      </c>
      <c r="L3654" s="180"/>
      <c r="M3654" s="185"/>
      <c r="T3654" s="186"/>
      <c r="AT3654" s="182" t="s">
        <v>184</v>
      </c>
      <c r="AU3654" s="182" t="s">
        <v>95</v>
      </c>
      <c r="AV3654" s="181" t="s">
        <v>243</v>
      </c>
      <c r="AW3654" s="181" t="s">
        <v>41</v>
      </c>
      <c r="AX3654" s="181" t="s">
        <v>85</v>
      </c>
      <c r="AY3654" s="182" t="s">
        <v>173</v>
      </c>
    </row>
    <row r="3655" spans="2:65" s="160" customFormat="1">
      <c r="B3655" s="159"/>
      <c r="D3655" s="161" t="s">
        <v>184</v>
      </c>
      <c r="E3655" s="162" t="s">
        <v>1</v>
      </c>
      <c r="F3655" s="163" t="s">
        <v>338</v>
      </c>
      <c r="H3655" s="162" t="s">
        <v>1</v>
      </c>
      <c r="L3655" s="159"/>
      <c r="M3655" s="164"/>
      <c r="T3655" s="165"/>
      <c r="AT3655" s="162" t="s">
        <v>184</v>
      </c>
      <c r="AU3655" s="162" t="s">
        <v>95</v>
      </c>
      <c r="AV3655" s="160" t="s">
        <v>93</v>
      </c>
      <c r="AW3655" s="160" t="s">
        <v>41</v>
      </c>
      <c r="AX3655" s="160" t="s">
        <v>85</v>
      </c>
      <c r="AY3655" s="162" t="s">
        <v>173</v>
      </c>
    </row>
    <row r="3656" spans="2:65" s="160" customFormat="1">
      <c r="B3656" s="159"/>
      <c r="D3656" s="161" t="s">
        <v>184</v>
      </c>
      <c r="E3656" s="162" t="s">
        <v>1</v>
      </c>
      <c r="F3656" s="163" t="s">
        <v>1172</v>
      </c>
      <c r="H3656" s="162" t="s">
        <v>1</v>
      </c>
      <c r="L3656" s="159"/>
      <c r="M3656" s="164"/>
      <c r="T3656" s="165"/>
      <c r="AT3656" s="162" t="s">
        <v>184</v>
      </c>
      <c r="AU3656" s="162" t="s">
        <v>95</v>
      </c>
      <c r="AV3656" s="160" t="s">
        <v>93</v>
      </c>
      <c r="AW3656" s="160" t="s">
        <v>41</v>
      </c>
      <c r="AX3656" s="160" t="s">
        <v>85</v>
      </c>
      <c r="AY3656" s="162" t="s">
        <v>173</v>
      </c>
    </row>
    <row r="3657" spans="2:65" s="167" customFormat="1">
      <c r="B3657" s="166"/>
      <c r="D3657" s="161" t="s">
        <v>184</v>
      </c>
      <c r="E3657" s="168" t="s">
        <v>1</v>
      </c>
      <c r="F3657" s="169" t="s">
        <v>1313</v>
      </c>
      <c r="H3657" s="170">
        <v>17</v>
      </c>
      <c r="L3657" s="166"/>
      <c r="M3657" s="171"/>
      <c r="T3657" s="172"/>
      <c r="AT3657" s="168" t="s">
        <v>184</v>
      </c>
      <c r="AU3657" s="168" t="s">
        <v>95</v>
      </c>
      <c r="AV3657" s="167" t="s">
        <v>95</v>
      </c>
      <c r="AW3657" s="167" t="s">
        <v>41</v>
      </c>
      <c r="AX3657" s="167" t="s">
        <v>85</v>
      </c>
      <c r="AY3657" s="168" t="s">
        <v>173</v>
      </c>
    </row>
    <row r="3658" spans="2:65" s="160" customFormat="1">
      <c r="B3658" s="159"/>
      <c r="D3658" s="161" t="s">
        <v>184</v>
      </c>
      <c r="E3658" s="162" t="s">
        <v>1</v>
      </c>
      <c r="F3658" s="163" t="s">
        <v>1174</v>
      </c>
      <c r="H3658" s="162" t="s">
        <v>1</v>
      </c>
      <c r="L3658" s="159"/>
      <c r="M3658" s="164"/>
      <c r="T3658" s="165"/>
      <c r="AT3658" s="162" t="s">
        <v>184</v>
      </c>
      <c r="AU3658" s="162" t="s">
        <v>95</v>
      </c>
      <c r="AV3658" s="160" t="s">
        <v>93</v>
      </c>
      <c r="AW3658" s="160" t="s">
        <v>41</v>
      </c>
      <c r="AX3658" s="160" t="s">
        <v>85</v>
      </c>
      <c r="AY3658" s="162" t="s">
        <v>173</v>
      </c>
    </row>
    <row r="3659" spans="2:65" s="167" customFormat="1">
      <c r="B3659" s="166"/>
      <c r="D3659" s="161" t="s">
        <v>184</v>
      </c>
      <c r="E3659" s="168" t="s">
        <v>1</v>
      </c>
      <c r="F3659" s="169" t="s">
        <v>1314</v>
      </c>
      <c r="H3659" s="170">
        <v>12.1</v>
      </c>
      <c r="L3659" s="166"/>
      <c r="M3659" s="171"/>
      <c r="T3659" s="172"/>
      <c r="AT3659" s="168" t="s">
        <v>184</v>
      </c>
      <c r="AU3659" s="168" t="s">
        <v>95</v>
      </c>
      <c r="AV3659" s="167" t="s">
        <v>95</v>
      </c>
      <c r="AW3659" s="167" t="s">
        <v>41</v>
      </c>
      <c r="AX3659" s="167" t="s">
        <v>85</v>
      </c>
      <c r="AY3659" s="168" t="s">
        <v>173</v>
      </c>
    </row>
    <row r="3660" spans="2:65" s="160" customFormat="1">
      <c r="B3660" s="159"/>
      <c r="D3660" s="161" t="s">
        <v>184</v>
      </c>
      <c r="E3660" s="162" t="s">
        <v>1</v>
      </c>
      <c r="F3660" s="163" t="s">
        <v>571</v>
      </c>
      <c r="H3660" s="162" t="s">
        <v>1</v>
      </c>
      <c r="L3660" s="159"/>
      <c r="M3660" s="164"/>
      <c r="T3660" s="165"/>
      <c r="AT3660" s="162" t="s">
        <v>184</v>
      </c>
      <c r="AU3660" s="162" t="s">
        <v>95</v>
      </c>
      <c r="AV3660" s="160" t="s">
        <v>93</v>
      </c>
      <c r="AW3660" s="160" t="s">
        <v>41</v>
      </c>
      <c r="AX3660" s="160" t="s">
        <v>85</v>
      </c>
      <c r="AY3660" s="162" t="s">
        <v>173</v>
      </c>
    </row>
    <row r="3661" spans="2:65" s="167" customFormat="1">
      <c r="B3661" s="166"/>
      <c r="D3661" s="161" t="s">
        <v>184</v>
      </c>
      <c r="E3661" s="168" t="s">
        <v>1</v>
      </c>
      <c r="F3661" s="169" t="s">
        <v>1315</v>
      </c>
      <c r="H3661" s="170">
        <v>6.2</v>
      </c>
      <c r="L3661" s="166"/>
      <c r="M3661" s="171"/>
      <c r="T3661" s="172"/>
      <c r="AT3661" s="168" t="s">
        <v>184</v>
      </c>
      <c r="AU3661" s="168" t="s">
        <v>95</v>
      </c>
      <c r="AV3661" s="167" t="s">
        <v>95</v>
      </c>
      <c r="AW3661" s="167" t="s">
        <v>41</v>
      </c>
      <c r="AX3661" s="167" t="s">
        <v>85</v>
      </c>
      <c r="AY3661" s="168" t="s">
        <v>173</v>
      </c>
    </row>
    <row r="3662" spans="2:65" s="160" customFormat="1">
      <c r="B3662" s="159"/>
      <c r="D3662" s="161" t="s">
        <v>184</v>
      </c>
      <c r="E3662" s="162" t="s">
        <v>1</v>
      </c>
      <c r="F3662" s="163" t="s">
        <v>818</v>
      </c>
      <c r="H3662" s="162" t="s">
        <v>1</v>
      </c>
      <c r="L3662" s="159"/>
      <c r="M3662" s="164"/>
      <c r="T3662" s="165"/>
      <c r="AT3662" s="162" t="s">
        <v>184</v>
      </c>
      <c r="AU3662" s="162" t="s">
        <v>95</v>
      </c>
      <c r="AV3662" s="160" t="s">
        <v>93</v>
      </c>
      <c r="AW3662" s="160" t="s">
        <v>41</v>
      </c>
      <c r="AX3662" s="160" t="s">
        <v>85</v>
      </c>
      <c r="AY3662" s="162" t="s">
        <v>173</v>
      </c>
    </row>
    <row r="3663" spans="2:65" s="167" customFormat="1">
      <c r="B3663" s="166"/>
      <c r="D3663" s="161" t="s">
        <v>184</v>
      </c>
      <c r="E3663" s="168" t="s">
        <v>1</v>
      </c>
      <c r="F3663" s="169" t="s">
        <v>1316</v>
      </c>
      <c r="H3663" s="170">
        <v>3.25</v>
      </c>
      <c r="L3663" s="166"/>
      <c r="M3663" s="171"/>
      <c r="T3663" s="172"/>
      <c r="AT3663" s="168" t="s">
        <v>184</v>
      </c>
      <c r="AU3663" s="168" t="s">
        <v>95</v>
      </c>
      <c r="AV3663" s="167" t="s">
        <v>95</v>
      </c>
      <c r="AW3663" s="167" t="s">
        <v>41</v>
      </c>
      <c r="AX3663" s="167" t="s">
        <v>85</v>
      </c>
      <c r="AY3663" s="168" t="s">
        <v>173</v>
      </c>
    </row>
    <row r="3664" spans="2:65" s="160" customFormat="1">
      <c r="B3664" s="159"/>
      <c r="D3664" s="161" t="s">
        <v>184</v>
      </c>
      <c r="E3664" s="162" t="s">
        <v>1</v>
      </c>
      <c r="F3664" s="163" t="s">
        <v>1178</v>
      </c>
      <c r="H3664" s="162" t="s">
        <v>1</v>
      </c>
      <c r="L3664" s="159"/>
      <c r="M3664" s="164"/>
      <c r="T3664" s="165"/>
      <c r="AT3664" s="162" t="s">
        <v>184</v>
      </c>
      <c r="AU3664" s="162" t="s">
        <v>95</v>
      </c>
      <c r="AV3664" s="160" t="s">
        <v>93</v>
      </c>
      <c r="AW3664" s="160" t="s">
        <v>41</v>
      </c>
      <c r="AX3664" s="160" t="s">
        <v>85</v>
      </c>
      <c r="AY3664" s="162" t="s">
        <v>173</v>
      </c>
    </row>
    <row r="3665" spans="2:51" s="167" customFormat="1">
      <c r="B3665" s="166"/>
      <c r="D3665" s="161" t="s">
        <v>184</v>
      </c>
      <c r="E3665" s="168" t="s">
        <v>1</v>
      </c>
      <c r="F3665" s="169" t="s">
        <v>1317</v>
      </c>
      <c r="H3665" s="170">
        <v>2.15</v>
      </c>
      <c r="L3665" s="166"/>
      <c r="M3665" s="171"/>
      <c r="T3665" s="172"/>
      <c r="AT3665" s="168" t="s">
        <v>184</v>
      </c>
      <c r="AU3665" s="168" t="s">
        <v>95</v>
      </c>
      <c r="AV3665" s="167" t="s">
        <v>95</v>
      </c>
      <c r="AW3665" s="167" t="s">
        <v>41</v>
      </c>
      <c r="AX3665" s="167" t="s">
        <v>85</v>
      </c>
      <c r="AY3665" s="168" t="s">
        <v>173</v>
      </c>
    </row>
    <row r="3666" spans="2:51" s="160" customFormat="1">
      <c r="B3666" s="159"/>
      <c r="D3666" s="161" t="s">
        <v>184</v>
      </c>
      <c r="E3666" s="162" t="s">
        <v>1</v>
      </c>
      <c r="F3666" s="163" t="s">
        <v>1180</v>
      </c>
      <c r="H3666" s="162" t="s">
        <v>1</v>
      </c>
      <c r="L3666" s="159"/>
      <c r="M3666" s="164"/>
      <c r="T3666" s="165"/>
      <c r="AT3666" s="162" t="s">
        <v>184</v>
      </c>
      <c r="AU3666" s="162" t="s">
        <v>95</v>
      </c>
      <c r="AV3666" s="160" t="s">
        <v>93</v>
      </c>
      <c r="AW3666" s="160" t="s">
        <v>41</v>
      </c>
      <c r="AX3666" s="160" t="s">
        <v>85</v>
      </c>
      <c r="AY3666" s="162" t="s">
        <v>173</v>
      </c>
    </row>
    <row r="3667" spans="2:51" s="167" customFormat="1">
      <c r="B3667" s="166"/>
      <c r="D3667" s="161" t="s">
        <v>184</v>
      </c>
      <c r="E3667" s="168" t="s">
        <v>1</v>
      </c>
      <c r="F3667" s="169" t="s">
        <v>1318</v>
      </c>
      <c r="H3667" s="170">
        <v>36.65</v>
      </c>
      <c r="L3667" s="166"/>
      <c r="M3667" s="171"/>
      <c r="T3667" s="172"/>
      <c r="AT3667" s="168" t="s">
        <v>184</v>
      </c>
      <c r="AU3667" s="168" t="s">
        <v>95</v>
      </c>
      <c r="AV3667" s="167" t="s">
        <v>95</v>
      </c>
      <c r="AW3667" s="167" t="s">
        <v>41</v>
      </c>
      <c r="AX3667" s="167" t="s">
        <v>85</v>
      </c>
      <c r="AY3667" s="168" t="s">
        <v>173</v>
      </c>
    </row>
    <row r="3668" spans="2:51" s="160" customFormat="1">
      <c r="B3668" s="159"/>
      <c r="D3668" s="161" t="s">
        <v>184</v>
      </c>
      <c r="E3668" s="162" t="s">
        <v>1</v>
      </c>
      <c r="F3668" s="163" t="s">
        <v>1182</v>
      </c>
      <c r="H3668" s="162" t="s">
        <v>1</v>
      </c>
      <c r="L3668" s="159"/>
      <c r="M3668" s="164"/>
      <c r="T3668" s="165"/>
      <c r="AT3668" s="162" t="s">
        <v>184</v>
      </c>
      <c r="AU3668" s="162" t="s">
        <v>95</v>
      </c>
      <c r="AV3668" s="160" t="s">
        <v>93</v>
      </c>
      <c r="AW3668" s="160" t="s">
        <v>41</v>
      </c>
      <c r="AX3668" s="160" t="s">
        <v>85</v>
      </c>
      <c r="AY3668" s="162" t="s">
        <v>173</v>
      </c>
    </row>
    <row r="3669" spans="2:51" s="167" customFormat="1">
      <c r="B3669" s="166"/>
      <c r="D3669" s="161" t="s">
        <v>184</v>
      </c>
      <c r="E3669" s="168" t="s">
        <v>1</v>
      </c>
      <c r="F3669" s="169" t="s">
        <v>1319</v>
      </c>
      <c r="H3669" s="170">
        <v>53.2</v>
      </c>
      <c r="L3669" s="166"/>
      <c r="M3669" s="171"/>
      <c r="T3669" s="172"/>
      <c r="AT3669" s="168" t="s">
        <v>184</v>
      </c>
      <c r="AU3669" s="168" t="s">
        <v>95</v>
      </c>
      <c r="AV3669" s="167" t="s">
        <v>95</v>
      </c>
      <c r="AW3669" s="167" t="s">
        <v>41</v>
      </c>
      <c r="AX3669" s="167" t="s">
        <v>85</v>
      </c>
      <c r="AY3669" s="168" t="s">
        <v>173</v>
      </c>
    </row>
    <row r="3670" spans="2:51" s="160" customFormat="1">
      <c r="B3670" s="159"/>
      <c r="D3670" s="161" t="s">
        <v>184</v>
      </c>
      <c r="E3670" s="162" t="s">
        <v>1</v>
      </c>
      <c r="F3670" s="163" t="s">
        <v>1184</v>
      </c>
      <c r="H3670" s="162" t="s">
        <v>1</v>
      </c>
      <c r="L3670" s="159"/>
      <c r="M3670" s="164"/>
      <c r="T3670" s="165"/>
      <c r="AT3670" s="162" t="s">
        <v>184</v>
      </c>
      <c r="AU3670" s="162" t="s">
        <v>95</v>
      </c>
      <c r="AV3670" s="160" t="s">
        <v>93</v>
      </c>
      <c r="AW3670" s="160" t="s">
        <v>41</v>
      </c>
      <c r="AX3670" s="160" t="s">
        <v>85</v>
      </c>
      <c r="AY3670" s="162" t="s">
        <v>173</v>
      </c>
    </row>
    <row r="3671" spans="2:51" s="167" customFormat="1">
      <c r="B3671" s="166"/>
      <c r="D3671" s="161" t="s">
        <v>184</v>
      </c>
      <c r="E3671" s="168" t="s">
        <v>1</v>
      </c>
      <c r="F3671" s="169" t="s">
        <v>1320</v>
      </c>
      <c r="H3671" s="170">
        <v>78.2</v>
      </c>
      <c r="L3671" s="166"/>
      <c r="M3671" s="171"/>
      <c r="T3671" s="172"/>
      <c r="AT3671" s="168" t="s">
        <v>184</v>
      </c>
      <c r="AU3671" s="168" t="s">
        <v>95</v>
      </c>
      <c r="AV3671" s="167" t="s">
        <v>95</v>
      </c>
      <c r="AW3671" s="167" t="s">
        <v>41</v>
      </c>
      <c r="AX3671" s="167" t="s">
        <v>85</v>
      </c>
      <c r="AY3671" s="168" t="s">
        <v>173</v>
      </c>
    </row>
    <row r="3672" spans="2:51" s="167" customFormat="1">
      <c r="B3672" s="166"/>
      <c r="D3672" s="161" t="s">
        <v>184</v>
      </c>
      <c r="E3672" s="168" t="s">
        <v>1</v>
      </c>
      <c r="F3672" s="169" t="s">
        <v>1321</v>
      </c>
      <c r="H3672" s="170">
        <v>-2.3450000000000002</v>
      </c>
      <c r="L3672" s="166"/>
      <c r="M3672" s="171"/>
      <c r="T3672" s="172"/>
      <c r="AT3672" s="168" t="s">
        <v>184</v>
      </c>
      <c r="AU3672" s="168" t="s">
        <v>95</v>
      </c>
      <c r="AV3672" s="167" t="s">
        <v>95</v>
      </c>
      <c r="AW3672" s="167" t="s">
        <v>41</v>
      </c>
      <c r="AX3672" s="167" t="s">
        <v>85</v>
      </c>
      <c r="AY3672" s="168" t="s">
        <v>173</v>
      </c>
    </row>
    <row r="3673" spans="2:51" s="160" customFormat="1">
      <c r="B3673" s="159"/>
      <c r="D3673" s="161" t="s">
        <v>184</v>
      </c>
      <c r="E3673" s="162" t="s">
        <v>1</v>
      </c>
      <c r="F3673" s="163" t="s">
        <v>423</v>
      </c>
      <c r="H3673" s="162" t="s">
        <v>1</v>
      </c>
      <c r="L3673" s="159"/>
      <c r="M3673" s="164"/>
      <c r="T3673" s="165"/>
      <c r="AT3673" s="162" t="s">
        <v>184</v>
      </c>
      <c r="AU3673" s="162" t="s">
        <v>95</v>
      </c>
      <c r="AV3673" s="160" t="s">
        <v>93</v>
      </c>
      <c r="AW3673" s="160" t="s">
        <v>41</v>
      </c>
      <c r="AX3673" s="160" t="s">
        <v>85</v>
      </c>
      <c r="AY3673" s="162" t="s">
        <v>173</v>
      </c>
    </row>
    <row r="3674" spans="2:51" s="167" customFormat="1">
      <c r="B3674" s="166"/>
      <c r="D3674" s="161" t="s">
        <v>184</v>
      </c>
      <c r="E3674" s="168" t="s">
        <v>1</v>
      </c>
      <c r="F3674" s="169" t="s">
        <v>1315</v>
      </c>
      <c r="H3674" s="170">
        <v>6.2</v>
      </c>
      <c r="L3674" s="166"/>
      <c r="M3674" s="171"/>
      <c r="T3674" s="172"/>
      <c r="AT3674" s="168" t="s">
        <v>184</v>
      </c>
      <c r="AU3674" s="168" t="s">
        <v>95</v>
      </c>
      <c r="AV3674" s="167" t="s">
        <v>95</v>
      </c>
      <c r="AW3674" s="167" t="s">
        <v>41</v>
      </c>
      <c r="AX3674" s="167" t="s">
        <v>85</v>
      </c>
      <c r="AY3674" s="168" t="s">
        <v>173</v>
      </c>
    </row>
    <row r="3675" spans="2:51" s="160" customFormat="1">
      <c r="B3675" s="159"/>
      <c r="D3675" s="161" t="s">
        <v>184</v>
      </c>
      <c r="E3675" s="162" t="s">
        <v>1</v>
      </c>
      <c r="F3675" s="163" t="s">
        <v>761</v>
      </c>
      <c r="H3675" s="162" t="s">
        <v>1</v>
      </c>
      <c r="L3675" s="159"/>
      <c r="M3675" s="164"/>
      <c r="T3675" s="165"/>
      <c r="AT3675" s="162" t="s">
        <v>184</v>
      </c>
      <c r="AU3675" s="162" t="s">
        <v>95</v>
      </c>
      <c r="AV3675" s="160" t="s">
        <v>93</v>
      </c>
      <c r="AW3675" s="160" t="s">
        <v>41</v>
      </c>
      <c r="AX3675" s="160" t="s">
        <v>85</v>
      </c>
      <c r="AY3675" s="162" t="s">
        <v>173</v>
      </c>
    </row>
    <row r="3676" spans="2:51" s="167" customFormat="1">
      <c r="B3676" s="166"/>
      <c r="D3676" s="161" t="s">
        <v>184</v>
      </c>
      <c r="E3676" s="168" t="s">
        <v>1</v>
      </c>
      <c r="F3676" s="169" t="s">
        <v>853</v>
      </c>
      <c r="H3676" s="170">
        <v>3.5</v>
      </c>
      <c r="L3676" s="166"/>
      <c r="M3676" s="171"/>
      <c r="T3676" s="172"/>
      <c r="AT3676" s="168" t="s">
        <v>184</v>
      </c>
      <c r="AU3676" s="168" t="s">
        <v>95</v>
      </c>
      <c r="AV3676" s="167" t="s">
        <v>95</v>
      </c>
      <c r="AW3676" s="167" t="s">
        <v>41</v>
      </c>
      <c r="AX3676" s="167" t="s">
        <v>85</v>
      </c>
      <c r="AY3676" s="168" t="s">
        <v>173</v>
      </c>
    </row>
    <row r="3677" spans="2:51" s="160" customFormat="1">
      <c r="B3677" s="159"/>
      <c r="D3677" s="161" t="s">
        <v>184</v>
      </c>
      <c r="E3677" s="162" t="s">
        <v>1</v>
      </c>
      <c r="F3677" s="163" t="s">
        <v>609</v>
      </c>
      <c r="H3677" s="162" t="s">
        <v>1</v>
      </c>
      <c r="L3677" s="159"/>
      <c r="M3677" s="164"/>
      <c r="T3677" s="165"/>
      <c r="AT3677" s="162" t="s">
        <v>184</v>
      </c>
      <c r="AU3677" s="162" t="s">
        <v>95</v>
      </c>
      <c r="AV3677" s="160" t="s">
        <v>93</v>
      </c>
      <c r="AW3677" s="160" t="s">
        <v>41</v>
      </c>
      <c r="AX3677" s="160" t="s">
        <v>85</v>
      </c>
      <c r="AY3677" s="162" t="s">
        <v>173</v>
      </c>
    </row>
    <row r="3678" spans="2:51" s="167" customFormat="1">
      <c r="B3678" s="166"/>
      <c r="D3678" s="161" t="s">
        <v>184</v>
      </c>
      <c r="E3678" s="168" t="s">
        <v>1</v>
      </c>
      <c r="F3678" s="169" t="s">
        <v>763</v>
      </c>
      <c r="H3678" s="170">
        <v>2.2999999999999998</v>
      </c>
      <c r="L3678" s="166"/>
      <c r="M3678" s="171"/>
      <c r="T3678" s="172"/>
      <c r="AT3678" s="168" t="s">
        <v>184</v>
      </c>
      <c r="AU3678" s="168" t="s">
        <v>95</v>
      </c>
      <c r="AV3678" s="167" t="s">
        <v>95</v>
      </c>
      <c r="AW3678" s="167" t="s">
        <v>41</v>
      </c>
      <c r="AX3678" s="167" t="s">
        <v>85</v>
      </c>
      <c r="AY3678" s="168" t="s">
        <v>173</v>
      </c>
    </row>
    <row r="3679" spans="2:51" s="160" customFormat="1">
      <c r="B3679" s="159"/>
      <c r="D3679" s="161" t="s">
        <v>184</v>
      </c>
      <c r="E3679" s="162" t="s">
        <v>1</v>
      </c>
      <c r="F3679" s="163" t="s">
        <v>611</v>
      </c>
      <c r="H3679" s="162" t="s">
        <v>1</v>
      </c>
      <c r="L3679" s="159"/>
      <c r="M3679" s="164"/>
      <c r="T3679" s="165"/>
      <c r="AT3679" s="162" t="s">
        <v>184</v>
      </c>
      <c r="AU3679" s="162" t="s">
        <v>95</v>
      </c>
      <c r="AV3679" s="160" t="s">
        <v>93</v>
      </c>
      <c r="AW3679" s="160" t="s">
        <v>41</v>
      </c>
      <c r="AX3679" s="160" t="s">
        <v>85</v>
      </c>
      <c r="AY3679" s="162" t="s">
        <v>173</v>
      </c>
    </row>
    <row r="3680" spans="2:51" s="167" customFormat="1">
      <c r="B3680" s="166"/>
      <c r="D3680" s="161" t="s">
        <v>184</v>
      </c>
      <c r="E3680" s="168" t="s">
        <v>1</v>
      </c>
      <c r="F3680" s="169" t="s">
        <v>784</v>
      </c>
      <c r="H3680" s="170">
        <v>1.7</v>
      </c>
      <c r="L3680" s="166"/>
      <c r="M3680" s="171"/>
      <c r="T3680" s="172"/>
      <c r="AT3680" s="168" t="s">
        <v>184</v>
      </c>
      <c r="AU3680" s="168" t="s">
        <v>95</v>
      </c>
      <c r="AV3680" s="167" t="s">
        <v>95</v>
      </c>
      <c r="AW3680" s="167" t="s">
        <v>41</v>
      </c>
      <c r="AX3680" s="167" t="s">
        <v>85</v>
      </c>
      <c r="AY3680" s="168" t="s">
        <v>173</v>
      </c>
    </row>
    <row r="3681" spans="2:51" s="160" customFormat="1">
      <c r="B3681" s="159"/>
      <c r="D3681" s="161" t="s">
        <v>184</v>
      </c>
      <c r="E3681" s="162" t="s">
        <v>1</v>
      </c>
      <c r="F3681" s="163" t="s">
        <v>764</v>
      </c>
      <c r="H3681" s="162" t="s">
        <v>1</v>
      </c>
      <c r="L3681" s="159"/>
      <c r="M3681" s="164"/>
      <c r="T3681" s="165"/>
      <c r="AT3681" s="162" t="s">
        <v>184</v>
      </c>
      <c r="AU3681" s="162" t="s">
        <v>95</v>
      </c>
      <c r="AV3681" s="160" t="s">
        <v>93</v>
      </c>
      <c r="AW3681" s="160" t="s">
        <v>41</v>
      </c>
      <c r="AX3681" s="160" t="s">
        <v>85</v>
      </c>
      <c r="AY3681" s="162" t="s">
        <v>173</v>
      </c>
    </row>
    <row r="3682" spans="2:51" s="167" customFormat="1">
      <c r="B3682" s="166"/>
      <c r="D3682" s="161" t="s">
        <v>184</v>
      </c>
      <c r="E3682" s="168" t="s">
        <v>1</v>
      </c>
      <c r="F3682" s="169" t="s">
        <v>856</v>
      </c>
      <c r="H3682" s="170">
        <v>7.2</v>
      </c>
      <c r="L3682" s="166"/>
      <c r="M3682" s="171"/>
      <c r="T3682" s="172"/>
      <c r="AT3682" s="168" t="s">
        <v>184</v>
      </c>
      <c r="AU3682" s="168" t="s">
        <v>95</v>
      </c>
      <c r="AV3682" s="167" t="s">
        <v>95</v>
      </c>
      <c r="AW3682" s="167" t="s">
        <v>41</v>
      </c>
      <c r="AX3682" s="167" t="s">
        <v>85</v>
      </c>
      <c r="AY3682" s="168" t="s">
        <v>173</v>
      </c>
    </row>
    <row r="3683" spans="2:51" s="160" customFormat="1">
      <c r="B3683" s="159"/>
      <c r="D3683" s="161" t="s">
        <v>184</v>
      </c>
      <c r="E3683" s="162" t="s">
        <v>1</v>
      </c>
      <c r="F3683" s="163" t="s">
        <v>769</v>
      </c>
      <c r="H3683" s="162" t="s">
        <v>1</v>
      </c>
      <c r="L3683" s="159"/>
      <c r="M3683" s="164"/>
      <c r="T3683" s="165"/>
      <c r="AT3683" s="162" t="s">
        <v>184</v>
      </c>
      <c r="AU3683" s="162" t="s">
        <v>95</v>
      </c>
      <c r="AV3683" s="160" t="s">
        <v>93</v>
      </c>
      <c r="AW3683" s="160" t="s">
        <v>41</v>
      </c>
      <c r="AX3683" s="160" t="s">
        <v>85</v>
      </c>
      <c r="AY3683" s="162" t="s">
        <v>173</v>
      </c>
    </row>
    <row r="3684" spans="2:51" s="167" customFormat="1">
      <c r="B3684" s="166"/>
      <c r="D3684" s="161" t="s">
        <v>184</v>
      </c>
      <c r="E3684" s="168" t="s">
        <v>1</v>
      </c>
      <c r="F3684" s="169" t="s">
        <v>857</v>
      </c>
      <c r="H3684" s="170">
        <v>2.1</v>
      </c>
      <c r="L3684" s="166"/>
      <c r="M3684" s="171"/>
      <c r="T3684" s="172"/>
      <c r="AT3684" s="168" t="s">
        <v>184</v>
      </c>
      <c r="AU3684" s="168" t="s">
        <v>95</v>
      </c>
      <c r="AV3684" s="167" t="s">
        <v>95</v>
      </c>
      <c r="AW3684" s="167" t="s">
        <v>41</v>
      </c>
      <c r="AX3684" s="167" t="s">
        <v>85</v>
      </c>
      <c r="AY3684" s="168" t="s">
        <v>173</v>
      </c>
    </row>
    <row r="3685" spans="2:51" s="160" customFormat="1">
      <c r="B3685" s="159"/>
      <c r="D3685" s="161" t="s">
        <v>184</v>
      </c>
      <c r="E3685" s="162" t="s">
        <v>1</v>
      </c>
      <c r="F3685" s="163" t="s">
        <v>426</v>
      </c>
      <c r="H3685" s="162" t="s">
        <v>1</v>
      </c>
      <c r="L3685" s="159"/>
      <c r="M3685" s="164"/>
      <c r="T3685" s="165"/>
      <c r="AT3685" s="162" t="s">
        <v>184</v>
      </c>
      <c r="AU3685" s="162" t="s">
        <v>95</v>
      </c>
      <c r="AV3685" s="160" t="s">
        <v>93</v>
      </c>
      <c r="AW3685" s="160" t="s">
        <v>41</v>
      </c>
      <c r="AX3685" s="160" t="s">
        <v>85</v>
      </c>
      <c r="AY3685" s="162" t="s">
        <v>173</v>
      </c>
    </row>
    <row r="3686" spans="2:51" s="167" customFormat="1">
      <c r="B3686" s="166"/>
      <c r="D3686" s="161" t="s">
        <v>184</v>
      </c>
      <c r="E3686" s="168" t="s">
        <v>1</v>
      </c>
      <c r="F3686" s="169" t="s">
        <v>1322</v>
      </c>
      <c r="H3686" s="170">
        <v>7.05</v>
      </c>
      <c r="L3686" s="166"/>
      <c r="M3686" s="171"/>
      <c r="T3686" s="172"/>
      <c r="AT3686" s="168" t="s">
        <v>184</v>
      </c>
      <c r="AU3686" s="168" t="s">
        <v>95</v>
      </c>
      <c r="AV3686" s="167" t="s">
        <v>95</v>
      </c>
      <c r="AW3686" s="167" t="s">
        <v>41</v>
      </c>
      <c r="AX3686" s="167" t="s">
        <v>85</v>
      </c>
      <c r="AY3686" s="168" t="s">
        <v>173</v>
      </c>
    </row>
    <row r="3687" spans="2:51" s="160" customFormat="1">
      <c r="B3687" s="159"/>
      <c r="D3687" s="161" t="s">
        <v>184</v>
      </c>
      <c r="E3687" s="162" t="s">
        <v>1</v>
      </c>
      <c r="F3687" s="163" t="s">
        <v>602</v>
      </c>
      <c r="H3687" s="162" t="s">
        <v>1</v>
      </c>
      <c r="L3687" s="159"/>
      <c r="M3687" s="164"/>
      <c r="T3687" s="165"/>
      <c r="AT3687" s="162" t="s">
        <v>184</v>
      </c>
      <c r="AU3687" s="162" t="s">
        <v>95</v>
      </c>
      <c r="AV3687" s="160" t="s">
        <v>93</v>
      </c>
      <c r="AW3687" s="160" t="s">
        <v>41</v>
      </c>
      <c r="AX3687" s="160" t="s">
        <v>85</v>
      </c>
      <c r="AY3687" s="162" t="s">
        <v>173</v>
      </c>
    </row>
    <row r="3688" spans="2:51" s="167" customFormat="1">
      <c r="B3688" s="166"/>
      <c r="D3688" s="161" t="s">
        <v>184</v>
      </c>
      <c r="E3688" s="168" t="s">
        <v>1</v>
      </c>
      <c r="F3688" s="169" t="s">
        <v>1323</v>
      </c>
      <c r="H3688" s="170">
        <v>3.1</v>
      </c>
      <c r="L3688" s="166"/>
      <c r="M3688" s="171"/>
      <c r="T3688" s="172"/>
      <c r="AT3688" s="168" t="s">
        <v>184</v>
      </c>
      <c r="AU3688" s="168" t="s">
        <v>95</v>
      </c>
      <c r="AV3688" s="167" t="s">
        <v>95</v>
      </c>
      <c r="AW3688" s="167" t="s">
        <v>41</v>
      </c>
      <c r="AX3688" s="167" t="s">
        <v>85</v>
      </c>
      <c r="AY3688" s="168" t="s">
        <v>173</v>
      </c>
    </row>
    <row r="3689" spans="2:51" s="160" customFormat="1">
      <c r="B3689" s="159"/>
      <c r="D3689" s="161" t="s">
        <v>184</v>
      </c>
      <c r="E3689" s="162" t="s">
        <v>1</v>
      </c>
      <c r="F3689" s="163" t="s">
        <v>614</v>
      </c>
      <c r="H3689" s="162" t="s">
        <v>1</v>
      </c>
      <c r="L3689" s="159"/>
      <c r="M3689" s="164"/>
      <c r="T3689" s="165"/>
      <c r="AT3689" s="162" t="s">
        <v>184</v>
      </c>
      <c r="AU3689" s="162" t="s">
        <v>95</v>
      </c>
      <c r="AV3689" s="160" t="s">
        <v>93</v>
      </c>
      <c r="AW3689" s="160" t="s">
        <v>41</v>
      </c>
      <c r="AX3689" s="160" t="s">
        <v>85</v>
      </c>
      <c r="AY3689" s="162" t="s">
        <v>173</v>
      </c>
    </row>
    <row r="3690" spans="2:51" s="167" customFormat="1">
      <c r="B3690" s="166"/>
      <c r="D3690" s="161" t="s">
        <v>184</v>
      </c>
      <c r="E3690" s="168" t="s">
        <v>1</v>
      </c>
      <c r="F3690" s="169" t="s">
        <v>846</v>
      </c>
      <c r="H3690" s="170">
        <v>11</v>
      </c>
      <c r="L3690" s="166"/>
      <c r="M3690" s="171"/>
      <c r="T3690" s="172"/>
      <c r="AT3690" s="168" t="s">
        <v>184</v>
      </c>
      <c r="AU3690" s="168" t="s">
        <v>95</v>
      </c>
      <c r="AV3690" s="167" t="s">
        <v>95</v>
      </c>
      <c r="AW3690" s="167" t="s">
        <v>41</v>
      </c>
      <c r="AX3690" s="167" t="s">
        <v>85</v>
      </c>
      <c r="AY3690" s="168" t="s">
        <v>173</v>
      </c>
    </row>
    <row r="3691" spans="2:51" s="181" customFormat="1">
      <c r="B3691" s="180"/>
      <c r="D3691" s="161" t="s">
        <v>184</v>
      </c>
      <c r="E3691" s="182" t="s">
        <v>1</v>
      </c>
      <c r="F3691" s="183" t="s">
        <v>266</v>
      </c>
      <c r="H3691" s="184">
        <v>250.55500000000001</v>
      </c>
      <c r="L3691" s="180"/>
      <c r="M3691" s="185"/>
      <c r="T3691" s="186"/>
      <c r="AT3691" s="182" t="s">
        <v>184</v>
      </c>
      <c r="AU3691" s="182" t="s">
        <v>95</v>
      </c>
      <c r="AV3691" s="181" t="s">
        <v>243</v>
      </c>
      <c r="AW3691" s="181" t="s">
        <v>41</v>
      </c>
      <c r="AX3691" s="181" t="s">
        <v>85</v>
      </c>
      <c r="AY3691" s="182" t="s">
        <v>173</v>
      </c>
    </row>
    <row r="3692" spans="2:51" s="160" customFormat="1">
      <c r="B3692" s="159"/>
      <c r="D3692" s="161" t="s">
        <v>184</v>
      </c>
      <c r="E3692" s="162" t="s">
        <v>1</v>
      </c>
      <c r="F3692" s="163" t="s">
        <v>1195</v>
      </c>
      <c r="H3692" s="162" t="s">
        <v>1</v>
      </c>
      <c r="L3692" s="159"/>
      <c r="M3692" s="164"/>
      <c r="T3692" s="165"/>
      <c r="AT3692" s="162" t="s">
        <v>184</v>
      </c>
      <c r="AU3692" s="162" t="s">
        <v>95</v>
      </c>
      <c r="AV3692" s="160" t="s">
        <v>93</v>
      </c>
      <c r="AW3692" s="160" t="s">
        <v>41</v>
      </c>
      <c r="AX3692" s="160" t="s">
        <v>85</v>
      </c>
      <c r="AY3692" s="162" t="s">
        <v>173</v>
      </c>
    </row>
    <row r="3693" spans="2:51" s="160" customFormat="1">
      <c r="B3693" s="159"/>
      <c r="D3693" s="161" t="s">
        <v>184</v>
      </c>
      <c r="E3693" s="162" t="s">
        <v>1</v>
      </c>
      <c r="F3693" s="163" t="s">
        <v>1196</v>
      </c>
      <c r="H3693" s="162" t="s">
        <v>1</v>
      </c>
      <c r="L3693" s="159"/>
      <c r="M3693" s="164"/>
      <c r="T3693" s="165"/>
      <c r="AT3693" s="162" t="s">
        <v>184</v>
      </c>
      <c r="AU3693" s="162" t="s">
        <v>95</v>
      </c>
      <c r="AV3693" s="160" t="s">
        <v>93</v>
      </c>
      <c r="AW3693" s="160" t="s">
        <v>41</v>
      </c>
      <c r="AX3693" s="160" t="s">
        <v>85</v>
      </c>
      <c r="AY3693" s="162" t="s">
        <v>173</v>
      </c>
    </row>
    <row r="3694" spans="2:51" s="167" customFormat="1">
      <c r="B3694" s="166"/>
      <c r="D3694" s="161" t="s">
        <v>184</v>
      </c>
      <c r="E3694" s="168" t="s">
        <v>1</v>
      </c>
      <c r="F3694" s="169" t="s">
        <v>857</v>
      </c>
      <c r="H3694" s="170">
        <v>2.1</v>
      </c>
      <c r="L3694" s="166"/>
      <c r="M3694" s="171"/>
      <c r="T3694" s="172"/>
      <c r="AT3694" s="168" t="s">
        <v>184</v>
      </c>
      <c r="AU3694" s="168" t="s">
        <v>95</v>
      </c>
      <c r="AV3694" s="167" t="s">
        <v>95</v>
      </c>
      <c r="AW3694" s="167" t="s">
        <v>41</v>
      </c>
      <c r="AX3694" s="167" t="s">
        <v>85</v>
      </c>
      <c r="AY3694" s="168" t="s">
        <v>173</v>
      </c>
    </row>
    <row r="3695" spans="2:51" s="160" customFormat="1">
      <c r="B3695" s="159"/>
      <c r="D3695" s="161" t="s">
        <v>184</v>
      </c>
      <c r="E3695" s="162" t="s">
        <v>1</v>
      </c>
      <c r="F3695" s="163" t="s">
        <v>1198</v>
      </c>
      <c r="H3695" s="162" t="s">
        <v>1</v>
      </c>
      <c r="L3695" s="159"/>
      <c r="M3695" s="164"/>
      <c r="T3695" s="165"/>
      <c r="AT3695" s="162" t="s">
        <v>184</v>
      </c>
      <c r="AU3695" s="162" t="s">
        <v>95</v>
      </c>
      <c r="AV3695" s="160" t="s">
        <v>93</v>
      </c>
      <c r="AW3695" s="160" t="s">
        <v>41</v>
      </c>
      <c r="AX3695" s="160" t="s">
        <v>85</v>
      </c>
      <c r="AY3695" s="162" t="s">
        <v>173</v>
      </c>
    </row>
    <row r="3696" spans="2:51" s="167" customFormat="1">
      <c r="B3696" s="166"/>
      <c r="D3696" s="161" t="s">
        <v>184</v>
      </c>
      <c r="E3696" s="168" t="s">
        <v>1</v>
      </c>
      <c r="F3696" s="169" t="s">
        <v>1324</v>
      </c>
      <c r="H3696" s="170">
        <v>5.9</v>
      </c>
      <c r="L3696" s="166"/>
      <c r="M3696" s="171"/>
      <c r="T3696" s="172"/>
      <c r="AT3696" s="168" t="s">
        <v>184</v>
      </c>
      <c r="AU3696" s="168" t="s">
        <v>95</v>
      </c>
      <c r="AV3696" s="167" t="s">
        <v>95</v>
      </c>
      <c r="AW3696" s="167" t="s">
        <v>41</v>
      </c>
      <c r="AX3696" s="167" t="s">
        <v>85</v>
      </c>
      <c r="AY3696" s="168" t="s">
        <v>173</v>
      </c>
    </row>
    <row r="3697" spans="2:65" s="160" customFormat="1">
      <c r="B3697" s="159"/>
      <c r="D3697" s="161" t="s">
        <v>184</v>
      </c>
      <c r="E3697" s="162" t="s">
        <v>1</v>
      </c>
      <c r="F3697" s="163" t="s">
        <v>1200</v>
      </c>
      <c r="H3697" s="162" t="s">
        <v>1</v>
      </c>
      <c r="L3697" s="159"/>
      <c r="M3697" s="164"/>
      <c r="T3697" s="165"/>
      <c r="AT3697" s="162" t="s">
        <v>184</v>
      </c>
      <c r="AU3697" s="162" t="s">
        <v>95</v>
      </c>
      <c r="AV3697" s="160" t="s">
        <v>93</v>
      </c>
      <c r="AW3697" s="160" t="s">
        <v>41</v>
      </c>
      <c r="AX3697" s="160" t="s">
        <v>85</v>
      </c>
      <c r="AY3697" s="162" t="s">
        <v>173</v>
      </c>
    </row>
    <row r="3698" spans="2:65" s="167" customFormat="1">
      <c r="B3698" s="166"/>
      <c r="D3698" s="161" t="s">
        <v>184</v>
      </c>
      <c r="E3698" s="168" t="s">
        <v>1</v>
      </c>
      <c r="F3698" s="169" t="s">
        <v>846</v>
      </c>
      <c r="H3698" s="170">
        <v>11</v>
      </c>
      <c r="L3698" s="166"/>
      <c r="M3698" s="171"/>
      <c r="T3698" s="172"/>
      <c r="AT3698" s="168" t="s">
        <v>184</v>
      </c>
      <c r="AU3698" s="168" t="s">
        <v>95</v>
      </c>
      <c r="AV3698" s="167" t="s">
        <v>95</v>
      </c>
      <c r="AW3698" s="167" t="s">
        <v>41</v>
      </c>
      <c r="AX3698" s="167" t="s">
        <v>85</v>
      </c>
      <c r="AY3698" s="168" t="s">
        <v>173</v>
      </c>
    </row>
    <row r="3699" spans="2:65" s="160" customFormat="1">
      <c r="B3699" s="159"/>
      <c r="D3699" s="161" t="s">
        <v>184</v>
      </c>
      <c r="E3699" s="162" t="s">
        <v>1</v>
      </c>
      <c r="F3699" s="163" t="s">
        <v>1202</v>
      </c>
      <c r="H3699" s="162" t="s">
        <v>1</v>
      </c>
      <c r="L3699" s="159"/>
      <c r="M3699" s="164"/>
      <c r="T3699" s="165"/>
      <c r="AT3699" s="162" t="s">
        <v>184</v>
      </c>
      <c r="AU3699" s="162" t="s">
        <v>95</v>
      </c>
      <c r="AV3699" s="160" t="s">
        <v>93</v>
      </c>
      <c r="AW3699" s="160" t="s">
        <v>41</v>
      </c>
      <c r="AX3699" s="160" t="s">
        <v>85</v>
      </c>
      <c r="AY3699" s="162" t="s">
        <v>173</v>
      </c>
    </row>
    <row r="3700" spans="2:65" s="167" customFormat="1">
      <c r="B3700" s="166"/>
      <c r="D3700" s="161" t="s">
        <v>184</v>
      </c>
      <c r="E3700" s="168" t="s">
        <v>1</v>
      </c>
      <c r="F3700" s="169" t="s">
        <v>847</v>
      </c>
      <c r="H3700" s="170">
        <v>16.3</v>
      </c>
      <c r="L3700" s="166"/>
      <c r="M3700" s="171"/>
      <c r="T3700" s="172"/>
      <c r="AT3700" s="168" t="s">
        <v>184</v>
      </c>
      <c r="AU3700" s="168" t="s">
        <v>95</v>
      </c>
      <c r="AV3700" s="167" t="s">
        <v>95</v>
      </c>
      <c r="AW3700" s="167" t="s">
        <v>41</v>
      </c>
      <c r="AX3700" s="167" t="s">
        <v>85</v>
      </c>
      <c r="AY3700" s="168" t="s">
        <v>173</v>
      </c>
    </row>
    <row r="3701" spans="2:65" s="160" customFormat="1">
      <c r="B3701" s="159"/>
      <c r="D3701" s="161" t="s">
        <v>184</v>
      </c>
      <c r="E3701" s="162" t="s">
        <v>1</v>
      </c>
      <c r="F3701" s="163" t="s">
        <v>1204</v>
      </c>
      <c r="H3701" s="162" t="s">
        <v>1</v>
      </c>
      <c r="L3701" s="159"/>
      <c r="M3701" s="164"/>
      <c r="T3701" s="165"/>
      <c r="AT3701" s="162" t="s">
        <v>184</v>
      </c>
      <c r="AU3701" s="162" t="s">
        <v>95</v>
      </c>
      <c r="AV3701" s="160" t="s">
        <v>93</v>
      </c>
      <c r="AW3701" s="160" t="s">
        <v>41</v>
      </c>
      <c r="AX3701" s="160" t="s">
        <v>85</v>
      </c>
      <c r="AY3701" s="162" t="s">
        <v>173</v>
      </c>
    </row>
    <row r="3702" spans="2:65" s="167" customFormat="1">
      <c r="B3702" s="166"/>
      <c r="D3702" s="161" t="s">
        <v>184</v>
      </c>
      <c r="E3702" s="168" t="s">
        <v>1</v>
      </c>
      <c r="F3702" s="169" t="s">
        <v>1325</v>
      </c>
      <c r="H3702" s="170">
        <v>54.5</v>
      </c>
      <c r="L3702" s="166"/>
      <c r="M3702" s="171"/>
      <c r="T3702" s="172"/>
      <c r="AT3702" s="168" t="s">
        <v>184</v>
      </c>
      <c r="AU3702" s="168" t="s">
        <v>95</v>
      </c>
      <c r="AV3702" s="167" t="s">
        <v>95</v>
      </c>
      <c r="AW3702" s="167" t="s">
        <v>41</v>
      </c>
      <c r="AX3702" s="167" t="s">
        <v>85</v>
      </c>
      <c r="AY3702" s="168" t="s">
        <v>173</v>
      </c>
    </row>
    <row r="3703" spans="2:65" s="181" customFormat="1">
      <c r="B3703" s="180"/>
      <c r="D3703" s="161" t="s">
        <v>184</v>
      </c>
      <c r="E3703" s="182" t="s">
        <v>1</v>
      </c>
      <c r="F3703" s="183" t="s">
        <v>266</v>
      </c>
      <c r="H3703" s="184">
        <v>89.8</v>
      </c>
      <c r="L3703" s="180"/>
      <c r="M3703" s="185"/>
      <c r="T3703" s="186"/>
      <c r="AT3703" s="182" t="s">
        <v>184</v>
      </c>
      <c r="AU3703" s="182" t="s">
        <v>95</v>
      </c>
      <c r="AV3703" s="181" t="s">
        <v>243</v>
      </c>
      <c r="AW3703" s="181" t="s">
        <v>41</v>
      </c>
      <c r="AX3703" s="181" t="s">
        <v>85</v>
      </c>
      <c r="AY3703" s="182" t="s">
        <v>173</v>
      </c>
    </row>
    <row r="3704" spans="2:65" s="174" customFormat="1">
      <c r="B3704" s="173"/>
      <c r="D3704" s="161" t="s">
        <v>184</v>
      </c>
      <c r="E3704" s="175" t="s">
        <v>1</v>
      </c>
      <c r="F3704" s="176" t="s">
        <v>232</v>
      </c>
      <c r="H3704" s="177">
        <v>346.85500000000002</v>
      </c>
      <c r="L3704" s="173"/>
      <c r="M3704" s="178"/>
      <c r="T3704" s="179"/>
      <c r="AT3704" s="175" t="s">
        <v>184</v>
      </c>
      <c r="AU3704" s="175" t="s">
        <v>95</v>
      </c>
      <c r="AV3704" s="174" t="s">
        <v>180</v>
      </c>
      <c r="AW3704" s="174" t="s">
        <v>41</v>
      </c>
      <c r="AX3704" s="174" t="s">
        <v>93</v>
      </c>
      <c r="AY3704" s="175" t="s">
        <v>173</v>
      </c>
    </row>
    <row r="3705" spans="2:65" s="35" customFormat="1" ht="24.2" customHeight="1">
      <c r="B3705" s="34"/>
      <c r="C3705" s="188" t="s">
        <v>2193</v>
      </c>
      <c r="D3705" s="188" t="s">
        <v>1161</v>
      </c>
      <c r="E3705" s="189" t="s">
        <v>2194</v>
      </c>
      <c r="F3705" s="190" t="s">
        <v>2195</v>
      </c>
      <c r="G3705" s="191" t="s">
        <v>270</v>
      </c>
      <c r="H3705" s="192">
        <v>364.19799999999998</v>
      </c>
      <c r="I3705" s="4"/>
      <c r="J3705" s="193">
        <f>ROUND(I3705*H3705,2)</f>
        <v>0</v>
      </c>
      <c r="K3705" s="190" t="s">
        <v>179</v>
      </c>
      <c r="L3705" s="194"/>
      <c r="M3705" s="195" t="s">
        <v>1</v>
      </c>
      <c r="N3705" s="196" t="s">
        <v>50</v>
      </c>
      <c r="P3705" s="152">
        <f>O3705*H3705</f>
        <v>0</v>
      </c>
      <c r="Q3705" s="152">
        <v>2.5000000000000001E-3</v>
      </c>
      <c r="R3705" s="152">
        <f>Q3705*H3705</f>
        <v>0.91049499999999994</v>
      </c>
      <c r="S3705" s="152">
        <v>0</v>
      </c>
      <c r="T3705" s="153">
        <f>S3705*H3705</f>
        <v>0</v>
      </c>
      <c r="AR3705" s="154" t="s">
        <v>533</v>
      </c>
      <c r="AT3705" s="154" t="s">
        <v>1161</v>
      </c>
      <c r="AU3705" s="154" t="s">
        <v>95</v>
      </c>
      <c r="AY3705" s="20" t="s">
        <v>173</v>
      </c>
      <c r="BE3705" s="155">
        <f>IF(N3705="základní",J3705,0)</f>
        <v>0</v>
      </c>
      <c r="BF3705" s="155">
        <f>IF(N3705="snížená",J3705,0)</f>
        <v>0</v>
      </c>
      <c r="BG3705" s="155">
        <f>IF(N3705="zákl. přenesená",J3705,0)</f>
        <v>0</v>
      </c>
      <c r="BH3705" s="155">
        <f>IF(N3705="sníž. přenesená",J3705,0)</f>
        <v>0</v>
      </c>
      <c r="BI3705" s="155">
        <f>IF(N3705="nulová",J3705,0)</f>
        <v>0</v>
      </c>
      <c r="BJ3705" s="20" t="s">
        <v>93</v>
      </c>
      <c r="BK3705" s="155">
        <f>ROUND(I3705*H3705,2)</f>
        <v>0</v>
      </c>
      <c r="BL3705" s="20" t="s">
        <v>354</v>
      </c>
      <c r="BM3705" s="154" t="s">
        <v>2196</v>
      </c>
    </row>
    <row r="3706" spans="2:65" s="167" customFormat="1">
      <c r="B3706" s="166"/>
      <c r="D3706" s="161" t="s">
        <v>184</v>
      </c>
      <c r="F3706" s="169" t="s">
        <v>2197</v>
      </c>
      <c r="H3706" s="170">
        <v>364.19799999999998</v>
      </c>
      <c r="L3706" s="166"/>
      <c r="M3706" s="171"/>
      <c r="T3706" s="172"/>
      <c r="AT3706" s="168" t="s">
        <v>184</v>
      </c>
      <c r="AU3706" s="168" t="s">
        <v>95</v>
      </c>
      <c r="AV3706" s="167" t="s">
        <v>95</v>
      </c>
      <c r="AW3706" s="167" t="s">
        <v>3</v>
      </c>
      <c r="AX3706" s="167" t="s">
        <v>93</v>
      </c>
      <c r="AY3706" s="168" t="s">
        <v>173</v>
      </c>
    </row>
    <row r="3707" spans="2:65" s="35" customFormat="1" ht="44.25" customHeight="1">
      <c r="B3707" s="34"/>
      <c r="C3707" s="144" t="s">
        <v>2198</v>
      </c>
      <c r="D3707" s="144" t="s">
        <v>175</v>
      </c>
      <c r="E3707" s="145" t="s">
        <v>2199</v>
      </c>
      <c r="F3707" s="146" t="s">
        <v>2200</v>
      </c>
      <c r="G3707" s="147" t="s">
        <v>270</v>
      </c>
      <c r="H3707" s="148">
        <v>224.80500000000001</v>
      </c>
      <c r="I3707" s="3"/>
      <c r="J3707" s="149">
        <f>ROUND(I3707*H3707,2)</f>
        <v>0</v>
      </c>
      <c r="K3707" s="146" t="s">
        <v>179</v>
      </c>
      <c r="L3707" s="34"/>
      <c r="M3707" s="150" t="s">
        <v>1</v>
      </c>
      <c r="N3707" s="151" t="s">
        <v>50</v>
      </c>
      <c r="P3707" s="152">
        <f>O3707*H3707</f>
        <v>0</v>
      </c>
      <c r="Q3707" s="152">
        <v>0</v>
      </c>
      <c r="R3707" s="152">
        <f>Q3707*H3707</f>
        <v>0</v>
      </c>
      <c r="S3707" s="152">
        <v>0</v>
      </c>
      <c r="T3707" s="153">
        <f>S3707*H3707</f>
        <v>0</v>
      </c>
      <c r="AR3707" s="154" t="s">
        <v>354</v>
      </c>
      <c r="AT3707" s="154" t="s">
        <v>175</v>
      </c>
      <c r="AU3707" s="154" t="s">
        <v>95</v>
      </c>
      <c r="AY3707" s="20" t="s">
        <v>173</v>
      </c>
      <c r="BE3707" s="155">
        <f>IF(N3707="základní",J3707,0)</f>
        <v>0</v>
      </c>
      <c r="BF3707" s="155">
        <f>IF(N3707="snížená",J3707,0)</f>
        <v>0</v>
      </c>
      <c r="BG3707" s="155">
        <f>IF(N3707="zákl. přenesená",J3707,0)</f>
        <v>0</v>
      </c>
      <c r="BH3707" s="155">
        <f>IF(N3707="sníž. přenesená",J3707,0)</f>
        <v>0</v>
      </c>
      <c r="BI3707" s="155">
        <f>IF(N3707="nulová",J3707,0)</f>
        <v>0</v>
      </c>
      <c r="BJ3707" s="20" t="s">
        <v>93</v>
      </c>
      <c r="BK3707" s="155">
        <f>ROUND(I3707*H3707,2)</f>
        <v>0</v>
      </c>
      <c r="BL3707" s="20" t="s">
        <v>354</v>
      </c>
      <c r="BM3707" s="154" t="s">
        <v>2201</v>
      </c>
    </row>
    <row r="3708" spans="2:65" s="35" customFormat="1">
      <c r="B3708" s="34"/>
      <c r="D3708" s="156" t="s">
        <v>182</v>
      </c>
      <c r="F3708" s="157" t="s">
        <v>2202</v>
      </c>
      <c r="L3708" s="34"/>
      <c r="M3708" s="158"/>
      <c r="T3708" s="62"/>
      <c r="AT3708" s="20" t="s">
        <v>182</v>
      </c>
      <c r="AU3708" s="20" t="s">
        <v>95</v>
      </c>
    </row>
    <row r="3709" spans="2:65" s="35" customFormat="1" ht="24.2" customHeight="1">
      <c r="B3709" s="34"/>
      <c r="C3709" s="188" t="s">
        <v>2203</v>
      </c>
      <c r="D3709" s="188" t="s">
        <v>1161</v>
      </c>
      <c r="E3709" s="189" t="s">
        <v>2204</v>
      </c>
      <c r="F3709" s="190" t="s">
        <v>2205</v>
      </c>
      <c r="G3709" s="191" t="s">
        <v>270</v>
      </c>
      <c r="H3709" s="192">
        <v>63.21</v>
      </c>
      <c r="I3709" s="4"/>
      <c r="J3709" s="193">
        <f>ROUND(I3709*H3709,2)</f>
        <v>0</v>
      </c>
      <c r="K3709" s="190" t="s">
        <v>179</v>
      </c>
      <c r="L3709" s="194"/>
      <c r="M3709" s="195" t="s">
        <v>1</v>
      </c>
      <c r="N3709" s="196" t="s">
        <v>50</v>
      </c>
      <c r="P3709" s="152">
        <f>O3709*H3709</f>
        <v>0</v>
      </c>
      <c r="Q3709" s="152">
        <v>3.5000000000000001E-3</v>
      </c>
      <c r="R3709" s="152">
        <f>Q3709*H3709</f>
        <v>0.22123500000000001</v>
      </c>
      <c r="S3709" s="152">
        <v>0</v>
      </c>
      <c r="T3709" s="153">
        <f>S3709*H3709</f>
        <v>0</v>
      </c>
      <c r="AR3709" s="154" t="s">
        <v>533</v>
      </c>
      <c r="AT3709" s="154" t="s">
        <v>1161</v>
      </c>
      <c r="AU3709" s="154" t="s">
        <v>95</v>
      </c>
      <c r="AY3709" s="20" t="s">
        <v>173</v>
      </c>
      <c r="BE3709" s="155">
        <f>IF(N3709="základní",J3709,0)</f>
        <v>0</v>
      </c>
      <c r="BF3709" s="155">
        <f>IF(N3709="snížená",J3709,0)</f>
        <v>0</v>
      </c>
      <c r="BG3709" s="155">
        <f>IF(N3709="zákl. přenesená",J3709,0)</f>
        <v>0</v>
      </c>
      <c r="BH3709" s="155">
        <f>IF(N3709="sníž. přenesená",J3709,0)</f>
        <v>0</v>
      </c>
      <c r="BI3709" s="155">
        <f>IF(N3709="nulová",J3709,0)</f>
        <v>0</v>
      </c>
      <c r="BJ3709" s="20" t="s">
        <v>93</v>
      </c>
      <c r="BK3709" s="155">
        <f>ROUND(I3709*H3709,2)</f>
        <v>0</v>
      </c>
      <c r="BL3709" s="20" t="s">
        <v>354</v>
      </c>
      <c r="BM3709" s="154" t="s">
        <v>2206</v>
      </c>
    </row>
    <row r="3710" spans="2:65" s="160" customFormat="1">
      <c r="B3710" s="159"/>
      <c r="D3710" s="161" t="s">
        <v>184</v>
      </c>
      <c r="E3710" s="162" t="s">
        <v>1</v>
      </c>
      <c r="F3710" s="163" t="s">
        <v>2207</v>
      </c>
      <c r="H3710" s="162" t="s">
        <v>1</v>
      </c>
      <c r="L3710" s="159"/>
      <c r="M3710" s="164"/>
      <c r="T3710" s="165"/>
      <c r="AT3710" s="162" t="s">
        <v>184</v>
      </c>
      <c r="AU3710" s="162" t="s">
        <v>95</v>
      </c>
      <c r="AV3710" s="160" t="s">
        <v>93</v>
      </c>
      <c r="AW3710" s="160" t="s">
        <v>41</v>
      </c>
      <c r="AX3710" s="160" t="s">
        <v>85</v>
      </c>
      <c r="AY3710" s="162" t="s">
        <v>173</v>
      </c>
    </row>
    <row r="3711" spans="2:65" s="160" customFormat="1">
      <c r="B3711" s="159"/>
      <c r="D3711" s="161" t="s">
        <v>184</v>
      </c>
      <c r="E3711" s="162" t="s">
        <v>1</v>
      </c>
      <c r="F3711" s="163" t="s">
        <v>2208</v>
      </c>
      <c r="H3711" s="162" t="s">
        <v>1</v>
      </c>
      <c r="L3711" s="159"/>
      <c r="M3711" s="164"/>
      <c r="T3711" s="165"/>
      <c r="AT3711" s="162" t="s">
        <v>184</v>
      </c>
      <c r="AU3711" s="162" t="s">
        <v>95</v>
      </c>
      <c r="AV3711" s="160" t="s">
        <v>93</v>
      </c>
      <c r="AW3711" s="160" t="s">
        <v>41</v>
      </c>
      <c r="AX3711" s="160" t="s">
        <v>85</v>
      </c>
      <c r="AY3711" s="162" t="s">
        <v>173</v>
      </c>
    </row>
    <row r="3712" spans="2:65" s="167" customFormat="1">
      <c r="B3712" s="166"/>
      <c r="D3712" s="161" t="s">
        <v>184</v>
      </c>
      <c r="E3712" s="168" t="s">
        <v>1</v>
      </c>
      <c r="F3712" s="169" t="s">
        <v>2209</v>
      </c>
      <c r="H3712" s="170">
        <v>36.200000000000003</v>
      </c>
      <c r="L3712" s="166"/>
      <c r="M3712" s="171"/>
      <c r="T3712" s="172"/>
      <c r="AT3712" s="168" t="s">
        <v>184</v>
      </c>
      <c r="AU3712" s="168" t="s">
        <v>95</v>
      </c>
      <c r="AV3712" s="167" t="s">
        <v>95</v>
      </c>
      <c r="AW3712" s="167" t="s">
        <v>41</v>
      </c>
      <c r="AX3712" s="167" t="s">
        <v>85</v>
      </c>
      <c r="AY3712" s="168" t="s">
        <v>173</v>
      </c>
    </row>
    <row r="3713" spans="2:65" s="160" customFormat="1">
      <c r="B3713" s="159"/>
      <c r="D3713" s="161" t="s">
        <v>184</v>
      </c>
      <c r="E3713" s="162" t="s">
        <v>1</v>
      </c>
      <c r="F3713" s="163" t="s">
        <v>2210</v>
      </c>
      <c r="H3713" s="162" t="s">
        <v>1</v>
      </c>
      <c r="L3713" s="159"/>
      <c r="M3713" s="164"/>
      <c r="T3713" s="165"/>
      <c r="AT3713" s="162" t="s">
        <v>184</v>
      </c>
      <c r="AU3713" s="162" t="s">
        <v>95</v>
      </c>
      <c r="AV3713" s="160" t="s">
        <v>93</v>
      </c>
      <c r="AW3713" s="160" t="s">
        <v>41</v>
      </c>
      <c r="AX3713" s="160" t="s">
        <v>85</v>
      </c>
      <c r="AY3713" s="162" t="s">
        <v>173</v>
      </c>
    </row>
    <row r="3714" spans="2:65" s="167" customFormat="1">
      <c r="B3714" s="166"/>
      <c r="D3714" s="161" t="s">
        <v>184</v>
      </c>
      <c r="E3714" s="168" t="s">
        <v>1</v>
      </c>
      <c r="F3714" s="169" t="s">
        <v>1680</v>
      </c>
      <c r="H3714" s="170">
        <v>24</v>
      </c>
      <c r="L3714" s="166"/>
      <c r="M3714" s="171"/>
      <c r="T3714" s="172"/>
      <c r="AT3714" s="168" t="s">
        <v>184</v>
      </c>
      <c r="AU3714" s="168" t="s">
        <v>95</v>
      </c>
      <c r="AV3714" s="167" t="s">
        <v>95</v>
      </c>
      <c r="AW3714" s="167" t="s">
        <v>41</v>
      </c>
      <c r="AX3714" s="167" t="s">
        <v>85</v>
      </c>
      <c r="AY3714" s="168" t="s">
        <v>173</v>
      </c>
    </row>
    <row r="3715" spans="2:65" s="174" customFormat="1">
      <c r="B3715" s="173"/>
      <c r="D3715" s="161" t="s">
        <v>184</v>
      </c>
      <c r="E3715" s="175" t="s">
        <v>1</v>
      </c>
      <c r="F3715" s="176" t="s">
        <v>232</v>
      </c>
      <c r="H3715" s="177">
        <v>60.2</v>
      </c>
      <c r="L3715" s="173"/>
      <c r="M3715" s="178"/>
      <c r="T3715" s="179"/>
      <c r="AT3715" s="175" t="s">
        <v>184</v>
      </c>
      <c r="AU3715" s="175" t="s">
        <v>95</v>
      </c>
      <c r="AV3715" s="174" t="s">
        <v>180</v>
      </c>
      <c r="AW3715" s="174" t="s">
        <v>41</v>
      </c>
      <c r="AX3715" s="174" t="s">
        <v>93</v>
      </c>
      <c r="AY3715" s="175" t="s">
        <v>173</v>
      </c>
    </row>
    <row r="3716" spans="2:65" s="167" customFormat="1">
      <c r="B3716" s="166"/>
      <c r="D3716" s="161" t="s">
        <v>184</v>
      </c>
      <c r="F3716" s="169" t="s">
        <v>2211</v>
      </c>
      <c r="H3716" s="170">
        <v>63.21</v>
      </c>
      <c r="L3716" s="166"/>
      <c r="M3716" s="171"/>
      <c r="T3716" s="172"/>
      <c r="AT3716" s="168" t="s">
        <v>184</v>
      </c>
      <c r="AU3716" s="168" t="s">
        <v>95</v>
      </c>
      <c r="AV3716" s="167" t="s">
        <v>95</v>
      </c>
      <c r="AW3716" s="167" t="s">
        <v>3</v>
      </c>
      <c r="AX3716" s="167" t="s">
        <v>93</v>
      </c>
      <c r="AY3716" s="168" t="s">
        <v>173</v>
      </c>
    </row>
    <row r="3717" spans="2:65" s="35" customFormat="1" ht="24.2" customHeight="1">
      <c r="B3717" s="34"/>
      <c r="C3717" s="188" t="s">
        <v>2212</v>
      </c>
      <c r="D3717" s="188" t="s">
        <v>1161</v>
      </c>
      <c r="E3717" s="189" t="s">
        <v>2213</v>
      </c>
      <c r="F3717" s="190" t="s">
        <v>2214</v>
      </c>
      <c r="G3717" s="191" t="s">
        <v>270</v>
      </c>
      <c r="H3717" s="192">
        <v>80.534999999999997</v>
      </c>
      <c r="I3717" s="4"/>
      <c r="J3717" s="193">
        <f>ROUND(I3717*H3717,2)</f>
        <v>0</v>
      </c>
      <c r="K3717" s="190" t="s">
        <v>179</v>
      </c>
      <c r="L3717" s="194"/>
      <c r="M3717" s="195" t="s">
        <v>1</v>
      </c>
      <c r="N3717" s="196" t="s">
        <v>50</v>
      </c>
      <c r="P3717" s="152">
        <f>O3717*H3717</f>
        <v>0</v>
      </c>
      <c r="Q3717" s="152">
        <v>4.8999999999999998E-3</v>
      </c>
      <c r="R3717" s="152">
        <f>Q3717*H3717</f>
        <v>0.39462149999999996</v>
      </c>
      <c r="S3717" s="152">
        <v>0</v>
      </c>
      <c r="T3717" s="153">
        <f>S3717*H3717</f>
        <v>0</v>
      </c>
      <c r="AR3717" s="154" t="s">
        <v>533</v>
      </c>
      <c r="AT3717" s="154" t="s">
        <v>1161</v>
      </c>
      <c r="AU3717" s="154" t="s">
        <v>95</v>
      </c>
      <c r="AY3717" s="20" t="s">
        <v>173</v>
      </c>
      <c r="BE3717" s="155">
        <f>IF(N3717="základní",J3717,0)</f>
        <v>0</v>
      </c>
      <c r="BF3717" s="155">
        <f>IF(N3717="snížená",J3717,0)</f>
        <v>0</v>
      </c>
      <c r="BG3717" s="155">
        <f>IF(N3717="zákl. přenesená",J3717,0)</f>
        <v>0</v>
      </c>
      <c r="BH3717" s="155">
        <f>IF(N3717="sníž. přenesená",J3717,0)</f>
        <v>0</v>
      </c>
      <c r="BI3717" s="155">
        <f>IF(N3717="nulová",J3717,0)</f>
        <v>0</v>
      </c>
      <c r="BJ3717" s="20" t="s">
        <v>93</v>
      </c>
      <c r="BK3717" s="155">
        <f>ROUND(I3717*H3717,2)</f>
        <v>0</v>
      </c>
      <c r="BL3717" s="20" t="s">
        <v>354</v>
      </c>
      <c r="BM3717" s="154" t="s">
        <v>2215</v>
      </c>
    </row>
    <row r="3718" spans="2:65" s="160" customFormat="1">
      <c r="B3718" s="159"/>
      <c r="D3718" s="161" t="s">
        <v>184</v>
      </c>
      <c r="E3718" s="162" t="s">
        <v>1</v>
      </c>
      <c r="F3718" s="163" t="s">
        <v>2216</v>
      </c>
      <c r="H3718" s="162" t="s">
        <v>1</v>
      </c>
      <c r="L3718" s="159"/>
      <c r="M3718" s="164"/>
      <c r="T3718" s="165"/>
      <c r="AT3718" s="162" t="s">
        <v>184</v>
      </c>
      <c r="AU3718" s="162" t="s">
        <v>95</v>
      </c>
      <c r="AV3718" s="160" t="s">
        <v>93</v>
      </c>
      <c r="AW3718" s="160" t="s">
        <v>41</v>
      </c>
      <c r="AX3718" s="160" t="s">
        <v>85</v>
      </c>
      <c r="AY3718" s="162" t="s">
        <v>173</v>
      </c>
    </row>
    <row r="3719" spans="2:65" s="160" customFormat="1">
      <c r="B3719" s="159"/>
      <c r="D3719" s="161" t="s">
        <v>184</v>
      </c>
      <c r="E3719" s="162" t="s">
        <v>1</v>
      </c>
      <c r="F3719" s="163" t="s">
        <v>2217</v>
      </c>
      <c r="H3719" s="162" t="s">
        <v>1</v>
      </c>
      <c r="L3719" s="159"/>
      <c r="M3719" s="164"/>
      <c r="T3719" s="165"/>
      <c r="AT3719" s="162" t="s">
        <v>184</v>
      </c>
      <c r="AU3719" s="162" t="s">
        <v>95</v>
      </c>
      <c r="AV3719" s="160" t="s">
        <v>93</v>
      </c>
      <c r="AW3719" s="160" t="s">
        <v>41</v>
      </c>
      <c r="AX3719" s="160" t="s">
        <v>85</v>
      </c>
      <c r="AY3719" s="162" t="s">
        <v>173</v>
      </c>
    </row>
    <row r="3720" spans="2:65" s="167" customFormat="1">
      <c r="B3720" s="166"/>
      <c r="D3720" s="161" t="s">
        <v>184</v>
      </c>
      <c r="E3720" s="168" t="s">
        <v>1</v>
      </c>
      <c r="F3720" s="169" t="s">
        <v>1678</v>
      </c>
      <c r="H3720" s="170">
        <v>76.7</v>
      </c>
      <c r="L3720" s="166"/>
      <c r="M3720" s="171"/>
      <c r="T3720" s="172"/>
      <c r="AT3720" s="168" t="s">
        <v>184</v>
      </c>
      <c r="AU3720" s="168" t="s">
        <v>95</v>
      </c>
      <c r="AV3720" s="167" t="s">
        <v>95</v>
      </c>
      <c r="AW3720" s="167" t="s">
        <v>41</v>
      </c>
      <c r="AX3720" s="167" t="s">
        <v>85</v>
      </c>
      <c r="AY3720" s="168" t="s">
        <v>173</v>
      </c>
    </row>
    <row r="3721" spans="2:65" s="174" customFormat="1">
      <c r="B3721" s="173"/>
      <c r="D3721" s="161" t="s">
        <v>184</v>
      </c>
      <c r="E3721" s="175" t="s">
        <v>1</v>
      </c>
      <c r="F3721" s="176" t="s">
        <v>232</v>
      </c>
      <c r="H3721" s="177">
        <v>76.7</v>
      </c>
      <c r="L3721" s="173"/>
      <c r="M3721" s="178"/>
      <c r="T3721" s="179"/>
      <c r="AT3721" s="175" t="s">
        <v>184</v>
      </c>
      <c r="AU3721" s="175" t="s">
        <v>95</v>
      </c>
      <c r="AV3721" s="174" t="s">
        <v>180</v>
      </c>
      <c r="AW3721" s="174" t="s">
        <v>41</v>
      </c>
      <c r="AX3721" s="174" t="s">
        <v>93</v>
      </c>
      <c r="AY3721" s="175" t="s">
        <v>173</v>
      </c>
    </row>
    <row r="3722" spans="2:65" s="167" customFormat="1">
      <c r="B3722" s="166"/>
      <c r="D3722" s="161" t="s">
        <v>184</v>
      </c>
      <c r="F3722" s="169" t="s">
        <v>2218</v>
      </c>
      <c r="H3722" s="170">
        <v>80.534999999999997</v>
      </c>
      <c r="L3722" s="166"/>
      <c r="M3722" s="171"/>
      <c r="T3722" s="172"/>
      <c r="AT3722" s="168" t="s">
        <v>184</v>
      </c>
      <c r="AU3722" s="168" t="s">
        <v>95</v>
      </c>
      <c r="AV3722" s="167" t="s">
        <v>95</v>
      </c>
      <c r="AW3722" s="167" t="s">
        <v>3</v>
      </c>
      <c r="AX3722" s="167" t="s">
        <v>93</v>
      </c>
      <c r="AY3722" s="168" t="s">
        <v>173</v>
      </c>
    </row>
    <row r="3723" spans="2:65" s="35" customFormat="1" ht="24.2" customHeight="1">
      <c r="B3723" s="34"/>
      <c r="C3723" s="188" t="s">
        <v>2219</v>
      </c>
      <c r="D3723" s="188" t="s">
        <v>1161</v>
      </c>
      <c r="E3723" s="189" t="s">
        <v>2220</v>
      </c>
      <c r="F3723" s="190" t="s">
        <v>2221</v>
      </c>
      <c r="G3723" s="191" t="s">
        <v>270</v>
      </c>
      <c r="H3723" s="192">
        <v>92.3</v>
      </c>
      <c r="I3723" s="4"/>
      <c r="J3723" s="193">
        <f>ROUND(I3723*H3723,2)</f>
        <v>0</v>
      </c>
      <c r="K3723" s="190" t="s">
        <v>179</v>
      </c>
      <c r="L3723" s="194"/>
      <c r="M3723" s="195" t="s">
        <v>1</v>
      </c>
      <c r="N3723" s="196" t="s">
        <v>50</v>
      </c>
      <c r="P3723" s="152">
        <f>O3723*H3723</f>
        <v>0</v>
      </c>
      <c r="Q3723" s="152">
        <v>6.0000000000000001E-3</v>
      </c>
      <c r="R3723" s="152">
        <f>Q3723*H3723</f>
        <v>0.55379999999999996</v>
      </c>
      <c r="S3723" s="152">
        <v>0</v>
      </c>
      <c r="T3723" s="153">
        <f>S3723*H3723</f>
        <v>0</v>
      </c>
      <c r="AR3723" s="154" t="s">
        <v>533</v>
      </c>
      <c r="AT3723" s="154" t="s">
        <v>1161</v>
      </c>
      <c r="AU3723" s="154" t="s">
        <v>95</v>
      </c>
      <c r="AY3723" s="20" t="s">
        <v>173</v>
      </c>
      <c r="BE3723" s="155">
        <f>IF(N3723="základní",J3723,0)</f>
        <v>0</v>
      </c>
      <c r="BF3723" s="155">
        <f>IF(N3723="snížená",J3723,0)</f>
        <v>0</v>
      </c>
      <c r="BG3723" s="155">
        <f>IF(N3723="zákl. přenesená",J3723,0)</f>
        <v>0</v>
      </c>
      <c r="BH3723" s="155">
        <f>IF(N3723="sníž. přenesená",J3723,0)</f>
        <v>0</v>
      </c>
      <c r="BI3723" s="155">
        <f>IF(N3723="nulová",J3723,0)</f>
        <v>0</v>
      </c>
      <c r="BJ3723" s="20" t="s">
        <v>93</v>
      </c>
      <c r="BK3723" s="155">
        <f>ROUND(I3723*H3723,2)</f>
        <v>0</v>
      </c>
      <c r="BL3723" s="20" t="s">
        <v>354</v>
      </c>
      <c r="BM3723" s="154" t="s">
        <v>2222</v>
      </c>
    </row>
    <row r="3724" spans="2:65" s="160" customFormat="1">
      <c r="B3724" s="159"/>
      <c r="D3724" s="161" t="s">
        <v>184</v>
      </c>
      <c r="E3724" s="162" t="s">
        <v>1</v>
      </c>
      <c r="F3724" s="163" t="s">
        <v>2223</v>
      </c>
      <c r="H3724" s="162" t="s">
        <v>1</v>
      </c>
      <c r="L3724" s="159"/>
      <c r="M3724" s="164"/>
      <c r="T3724" s="165"/>
      <c r="AT3724" s="162" t="s">
        <v>184</v>
      </c>
      <c r="AU3724" s="162" t="s">
        <v>95</v>
      </c>
      <c r="AV3724" s="160" t="s">
        <v>93</v>
      </c>
      <c r="AW3724" s="160" t="s">
        <v>41</v>
      </c>
      <c r="AX3724" s="160" t="s">
        <v>85</v>
      </c>
      <c r="AY3724" s="162" t="s">
        <v>173</v>
      </c>
    </row>
    <row r="3725" spans="2:65" s="160" customFormat="1">
      <c r="B3725" s="159"/>
      <c r="D3725" s="161" t="s">
        <v>184</v>
      </c>
      <c r="E3725" s="162" t="s">
        <v>1</v>
      </c>
      <c r="F3725" s="163" t="s">
        <v>2224</v>
      </c>
      <c r="H3725" s="162" t="s">
        <v>1</v>
      </c>
      <c r="L3725" s="159"/>
      <c r="M3725" s="164"/>
      <c r="T3725" s="165"/>
      <c r="AT3725" s="162" t="s">
        <v>184</v>
      </c>
      <c r="AU3725" s="162" t="s">
        <v>95</v>
      </c>
      <c r="AV3725" s="160" t="s">
        <v>93</v>
      </c>
      <c r="AW3725" s="160" t="s">
        <v>41</v>
      </c>
      <c r="AX3725" s="160" t="s">
        <v>85</v>
      </c>
      <c r="AY3725" s="162" t="s">
        <v>173</v>
      </c>
    </row>
    <row r="3726" spans="2:65" s="167" customFormat="1">
      <c r="B3726" s="166"/>
      <c r="D3726" s="161" t="s">
        <v>184</v>
      </c>
      <c r="E3726" s="168" t="s">
        <v>1</v>
      </c>
      <c r="F3726" s="169" t="s">
        <v>2225</v>
      </c>
      <c r="H3726" s="170">
        <v>68.2</v>
      </c>
      <c r="L3726" s="166"/>
      <c r="M3726" s="171"/>
      <c r="T3726" s="172"/>
      <c r="AT3726" s="168" t="s">
        <v>184</v>
      </c>
      <c r="AU3726" s="168" t="s">
        <v>95</v>
      </c>
      <c r="AV3726" s="167" t="s">
        <v>95</v>
      </c>
      <c r="AW3726" s="167" t="s">
        <v>41</v>
      </c>
      <c r="AX3726" s="167" t="s">
        <v>85</v>
      </c>
      <c r="AY3726" s="168" t="s">
        <v>173</v>
      </c>
    </row>
    <row r="3727" spans="2:65" s="167" customFormat="1">
      <c r="B3727" s="166"/>
      <c r="D3727" s="161" t="s">
        <v>184</v>
      </c>
      <c r="E3727" s="168" t="s">
        <v>1</v>
      </c>
      <c r="F3727" s="169" t="s">
        <v>2226</v>
      </c>
      <c r="H3727" s="170">
        <v>-0.495</v>
      </c>
      <c r="L3727" s="166"/>
      <c r="M3727" s="171"/>
      <c r="T3727" s="172"/>
      <c r="AT3727" s="168" t="s">
        <v>184</v>
      </c>
      <c r="AU3727" s="168" t="s">
        <v>95</v>
      </c>
      <c r="AV3727" s="167" t="s">
        <v>95</v>
      </c>
      <c r="AW3727" s="167" t="s">
        <v>41</v>
      </c>
      <c r="AX3727" s="167" t="s">
        <v>85</v>
      </c>
      <c r="AY3727" s="168" t="s">
        <v>173</v>
      </c>
    </row>
    <row r="3728" spans="2:65" s="160" customFormat="1">
      <c r="B3728" s="159"/>
      <c r="D3728" s="161" t="s">
        <v>184</v>
      </c>
      <c r="E3728" s="162" t="s">
        <v>1</v>
      </c>
      <c r="F3728" s="163" t="s">
        <v>1831</v>
      </c>
      <c r="H3728" s="162" t="s">
        <v>1</v>
      </c>
      <c r="L3728" s="159"/>
      <c r="M3728" s="164"/>
      <c r="T3728" s="165"/>
      <c r="AT3728" s="162" t="s">
        <v>184</v>
      </c>
      <c r="AU3728" s="162" t="s">
        <v>95</v>
      </c>
      <c r="AV3728" s="160" t="s">
        <v>93</v>
      </c>
      <c r="AW3728" s="160" t="s">
        <v>41</v>
      </c>
      <c r="AX3728" s="160" t="s">
        <v>85</v>
      </c>
      <c r="AY3728" s="162" t="s">
        <v>173</v>
      </c>
    </row>
    <row r="3729" spans="2:65" s="167" customFormat="1">
      <c r="B3729" s="166"/>
      <c r="D3729" s="161" t="s">
        <v>184</v>
      </c>
      <c r="E3729" s="168" t="s">
        <v>1</v>
      </c>
      <c r="F3729" s="169" t="s">
        <v>2227</v>
      </c>
      <c r="H3729" s="170">
        <v>20.2</v>
      </c>
      <c r="L3729" s="166"/>
      <c r="M3729" s="171"/>
      <c r="T3729" s="172"/>
      <c r="AT3729" s="168" t="s">
        <v>184</v>
      </c>
      <c r="AU3729" s="168" t="s">
        <v>95</v>
      </c>
      <c r="AV3729" s="167" t="s">
        <v>95</v>
      </c>
      <c r="AW3729" s="167" t="s">
        <v>41</v>
      </c>
      <c r="AX3729" s="167" t="s">
        <v>85</v>
      </c>
      <c r="AY3729" s="168" t="s">
        <v>173</v>
      </c>
    </row>
    <row r="3730" spans="2:65" s="174" customFormat="1">
      <c r="B3730" s="173"/>
      <c r="D3730" s="161" t="s">
        <v>184</v>
      </c>
      <c r="E3730" s="175" t="s">
        <v>1</v>
      </c>
      <c r="F3730" s="176" t="s">
        <v>232</v>
      </c>
      <c r="H3730" s="177">
        <v>87.905000000000001</v>
      </c>
      <c r="L3730" s="173"/>
      <c r="M3730" s="178"/>
      <c r="T3730" s="179"/>
      <c r="AT3730" s="175" t="s">
        <v>184</v>
      </c>
      <c r="AU3730" s="175" t="s">
        <v>95</v>
      </c>
      <c r="AV3730" s="174" t="s">
        <v>180</v>
      </c>
      <c r="AW3730" s="174" t="s">
        <v>41</v>
      </c>
      <c r="AX3730" s="174" t="s">
        <v>93</v>
      </c>
      <c r="AY3730" s="175" t="s">
        <v>173</v>
      </c>
    </row>
    <row r="3731" spans="2:65" s="167" customFormat="1">
      <c r="B3731" s="166"/>
      <c r="D3731" s="161" t="s">
        <v>184</v>
      </c>
      <c r="F3731" s="169" t="s">
        <v>2228</v>
      </c>
      <c r="H3731" s="170">
        <v>92.3</v>
      </c>
      <c r="L3731" s="166"/>
      <c r="M3731" s="171"/>
      <c r="T3731" s="172"/>
      <c r="AT3731" s="168" t="s">
        <v>184</v>
      </c>
      <c r="AU3731" s="168" t="s">
        <v>95</v>
      </c>
      <c r="AV3731" s="167" t="s">
        <v>95</v>
      </c>
      <c r="AW3731" s="167" t="s">
        <v>3</v>
      </c>
      <c r="AX3731" s="167" t="s">
        <v>93</v>
      </c>
      <c r="AY3731" s="168" t="s">
        <v>173</v>
      </c>
    </row>
    <row r="3732" spans="2:65" s="35" customFormat="1" ht="44.25" customHeight="1">
      <c r="B3732" s="34"/>
      <c r="C3732" s="144" t="s">
        <v>2229</v>
      </c>
      <c r="D3732" s="144" t="s">
        <v>175</v>
      </c>
      <c r="E3732" s="145" t="s">
        <v>2230</v>
      </c>
      <c r="F3732" s="146" t="s">
        <v>2231</v>
      </c>
      <c r="G3732" s="147" t="s">
        <v>270</v>
      </c>
      <c r="H3732" s="148">
        <v>224.80500000000001</v>
      </c>
      <c r="I3732" s="3"/>
      <c r="J3732" s="149">
        <f>ROUND(I3732*H3732,2)</f>
        <v>0</v>
      </c>
      <c r="K3732" s="146" t="s">
        <v>179</v>
      </c>
      <c r="L3732" s="34"/>
      <c r="M3732" s="150" t="s">
        <v>1</v>
      </c>
      <c r="N3732" s="151" t="s">
        <v>50</v>
      </c>
      <c r="P3732" s="152">
        <f>O3732*H3732</f>
        <v>0</v>
      </c>
      <c r="Q3732" s="152">
        <v>0</v>
      </c>
      <c r="R3732" s="152">
        <f>Q3732*H3732</f>
        <v>0</v>
      </c>
      <c r="S3732" s="152">
        <v>0</v>
      </c>
      <c r="T3732" s="153">
        <f>S3732*H3732</f>
        <v>0</v>
      </c>
      <c r="AR3732" s="154" t="s">
        <v>354</v>
      </c>
      <c r="AT3732" s="154" t="s">
        <v>175</v>
      </c>
      <c r="AU3732" s="154" t="s">
        <v>95</v>
      </c>
      <c r="AY3732" s="20" t="s">
        <v>173</v>
      </c>
      <c r="BE3732" s="155">
        <f>IF(N3732="základní",J3732,0)</f>
        <v>0</v>
      </c>
      <c r="BF3732" s="155">
        <f>IF(N3732="snížená",J3732,0)</f>
        <v>0</v>
      </c>
      <c r="BG3732" s="155">
        <f>IF(N3732="zákl. přenesená",J3732,0)</f>
        <v>0</v>
      </c>
      <c r="BH3732" s="155">
        <f>IF(N3732="sníž. přenesená",J3732,0)</f>
        <v>0</v>
      </c>
      <c r="BI3732" s="155">
        <f>IF(N3732="nulová",J3732,0)</f>
        <v>0</v>
      </c>
      <c r="BJ3732" s="20" t="s">
        <v>93</v>
      </c>
      <c r="BK3732" s="155">
        <f>ROUND(I3732*H3732,2)</f>
        <v>0</v>
      </c>
      <c r="BL3732" s="20" t="s">
        <v>354</v>
      </c>
      <c r="BM3732" s="154" t="s">
        <v>2232</v>
      </c>
    </row>
    <row r="3733" spans="2:65" s="35" customFormat="1">
      <c r="B3733" s="34"/>
      <c r="D3733" s="156" t="s">
        <v>182</v>
      </c>
      <c r="F3733" s="157" t="s">
        <v>2233</v>
      </c>
      <c r="L3733" s="34"/>
      <c r="M3733" s="158"/>
      <c r="T3733" s="62"/>
      <c r="AT3733" s="20" t="s">
        <v>182</v>
      </c>
      <c r="AU3733" s="20" t="s">
        <v>95</v>
      </c>
    </row>
    <row r="3734" spans="2:65" s="35" customFormat="1" ht="24.2" customHeight="1">
      <c r="B3734" s="34"/>
      <c r="C3734" s="188" t="s">
        <v>2234</v>
      </c>
      <c r="D3734" s="188" t="s">
        <v>1161</v>
      </c>
      <c r="E3734" s="189" t="s">
        <v>2235</v>
      </c>
      <c r="F3734" s="190" t="s">
        <v>2236</v>
      </c>
      <c r="G3734" s="191" t="s">
        <v>270</v>
      </c>
      <c r="H3734" s="192">
        <v>184.601</v>
      </c>
      <c r="I3734" s="4"/>
      <c r="J3734" s="193">
        <f>ROUND(I3734*H3734,2)</f>
        <v>0</v>
      </c>
      <c r="K3734" s="190" t="s">
        <v>179</v>
      </c>
      <c r="L3734" s="194"/>
      <c r="M3734" s="195" t="s">
        <v>1</v>
      </c>
      <c r="N3734" s="196" t="s">
        <v>50</v>
      </c>
      <c r="P3734" s="152">
        <f>O3734*H3734</f>
        <v>0</v>
      </c>
      <c r="Q3734" s="152">
        <v>2.8E-3</v>
      </c>
      <c r="R3734" s="152">
        <f>Q3734*H3734</f>
        <v>0.51688279999999998</v>
      </c>
      <c r="S3734" s="152">
        <v>0</v>
      </c>
      <c r="T3734" s="153">
        <f>S3734*H3734</f>
        <v>0</v>
      </c>
      <c r="AR3734" s="154" t="s">
        <v>533</v>
      </c>
      <c r="AT3734" s="154" t="s">
        <v>1161</v>
      </c>
      <c r="AU3734" s="154" t="s">
        <v>95</v>
      </c>
      <c r="AY3734" s="20" t="s">
        <v>173</v>
      </c>
      <c r="BE3734" s="155">
        <f>IF(N3734="základní",J3734,0)</f>
        <v>0</v>
      </c>
      <c r="BF3734" s="155">
        <f>IF(N3734="snížená",J3734,0)</f>
        <v>0</v>
      </c>
      <c r="BG3734" s="155">
        <f>IF(N3734="zákl. přenesená",J3734,0)</f>
        <v>0</v>
      </c>
      <c r="BH3734" s="155">
        <f>IF(N3734="sníž. přenesená",J3734,0)</f>
        <v>0</v>
      </c>
      <c r="BI3734" s="155">
        <f>IF(N3734="nulová",J3734,0)</f>
        <v>0</v>
      </c>
      <c r="BJ3734" s="20" t="s">
        <v>93</v>
      </c>
      <c r="BK3734" s="155">
        <f>ROUND(I3734*H3734,2)</f>
        <v>0</v>
      </c>
      <c r="BL3734" s="20" t="s">
        <v>354</v>
      </c>
      <c r="BM3734" s="154" t="s">
        <v>2237</v>
      </c>
    </row>
    <row r="3735" spans="2:65" s="160" customFormat="1">
      <c r="B3735" s="159"/>
      <c r="D3735" s="161" t="s">
        <v>184</v>
      </c>
      <c r="E3735" s="162" t="s">
        <v>1</v>
      </c>
      <c r="F3735" s="163" t="s">
        <v>2223</v>
      </c>
      <c r="H3735" s="162" t="s">
        <v>1</v>
      </c>
      <c r="L3735" s="159"/>
      <c r="M3735" s="164"/>
      <c r="T3735" s="165"/>
      <c r="AT3735" s="162" t="s">
        <v>184</v>
      </c>
      <c r="AU3735" s="162" t="s">
        <v>95</v>
      </c>
      <c r="AV3735" s="160" t="s">
        <v>93</v>
      </c>
      <c r="AW3735" s="160" t="s">
        <v>41</v>
      </c>
      <c r="AX3735" s="160" t="s">
        <v>85</v>
      </c>
      <c r="AY3735" s="162" t="s">
        <v>173</v>
      </c>
    </row>
    <row r="3736" spans="2:65" s="160" customFormat="1">
      <c r="B3736" s="159"/>
      <c r="D3736" s="161" t="s">
        <v>184</v>
      </c>
      <c r="E3736" s="162" t="s">
        <v>1</v>
      </c>
      <c r="F3736" s="163" t="s">
        <v>2238</v>
      </c>
      <c r="H3736" s="162" t="s">
        <v>1</v>
      </c>
      <c r="L3736" s="159"/>
      <c r="M3736" s="164"/>
      <c r="T3736" s="165"/>
      <c r="AT3736" s="162" t="s">
        <v>184</v>
      </c>
      <c r="AU3736" s="162" t="s">
        <v>95</v>
      </c>
      <c r="AV3736" s="160" t="s">
        <v>93</v>
      </c>
      <c r="AW3736" s="160" t="s">
        <v>41</v>
      </c>
      <c r="AX3736" s="160" t="s">
        <v>85</v>
      </c>
      <c r="AY3736" s="162" t="s">
        <v>173</v>
      </c>
    </row>
    <row r="3737" spans="2:65" s="167" customFormat="1">
      <c r="B3737" s="166"/>
      <c r="D3737" s="161" t="s">
        <v>184</v>
      </c>
      <c r="E3737" s="168" t="s">
        <v>1</v>
      </c>
      <c r="F3737" s="169" t="s">
        <v>2225</v>
      </c>
      <c r="H3737" s="170">
        <v>68.2</v>
      </c>
      <c r="L3737" s="166"/>
      <c r="M3737" s="171"/>
      <c r="T3737" s="172"/>
      <c r="AT3737" s="168" t="s">
        <v>184</v>
      </c>
      <c r="AU3737" s="168" t="s">
        <v>95</v>
      </c>
      <c r="AV3737" s="167" t="s">
        <v>95</v>
      </c>
      <c r="AW3737" s="167" t="s">
        <v>41</v>
      </c>
      <c r="AX3737" s="167" t="s">
        <v>85</v>
      </c>
      <c r="AY3737" s="168" t="s">
        <v>173</v>
      </c>
    </row>
    <row r="3738" spans="2:65" s="167" customFormat="1">
      <c r="B3738" s="166"/>
      <c r="D3738" s="161" t="s">
        <v>184</v>
      </c>
      <c r="E3738" s="168" t="s">
        <v>1</v>
      </c>
      <c r="F3738" s="169" t="s">
        <v>2226</v>
      </c>
      <c r="H3738" s="170">
        <v>-0.495</v>
      </c>
      <c r="L3738" s="166"/>
      <c r="M3738" s="171"/>
      <c r="T3738" s="172"/>
      <c r="AT3738" s="168" t="s">
        <v>184</v>
      </c>
      <c r="AU3738" s="168" t="s">
        <v>95</v>
      </c>
      <c r="AV3738" s="167" t="s">
        <v>95</v>
      </c>
      <c r="AW3738" s="167" t="s">
        <v>41</v>
      </c>
      <c r="AX3738" s="167" t="s">
        <v>85</v>
      </c>
      <c r="AY3738" s="168" t="s">
        <v>173</v>
      </c>
    </row>
    <row r="3739" spans="2:65" s="160" customFormat="1">
      <c r="B3739" s="159"/>
      <c r="D3739" s="161" t="s">
        <v>184</v>
      </c>
      <c r="E3739" s="162" t="s">
        <v>1</v>
      </c>
      <c r="F3739" s="163" t="s">
        <v>2239</v>
      </c>
      <c r="H3739" s="162" t="s">
        <v>1</v>
      </c>
      <c r="L3739" s="159"/>
      <c r="M3739" s="164"/>
      <c r="T3739" s="165"/>
      <c r="AT3739" s="162" t="s">
        <v>184</v>
      </c>
      <c r="AU3739" s="162" t="s">
        <v>95</v>
      </c>
      <c r="AV3739" s="160" t="s">
        <v>93</v>
      </c>
      <c r="AW3739" s="160" t="s">
        <v>41</v>
      </c>
      <c r="AX3739" s="160" t="s">
        <v>85</v>
      </c>
      <c r="AY3739" s="162" t="s">
        <v>173</v>
      </c>
    </row>
    <row r="3740" spans="2:65" s="167" customFormat="1">
      <c r="B3740" s="166"/>
      <c r="D3740" s="161" t="s">
        <v>184</v>
      </c>
      <c r="E3740" s="168" t="s">
        <v>1</v>
      </c>
      <c r="F3740" s="169" t="s">
        <v>2227</v>
      </c>
      <c r="H3740" s="170">
        <v>20.2</v>
      </c>
      <c r="L3740" s="166"/>
      <c r="M3740" s="171"/>
      <c r="T3740" s="172"/>
      <c r="AT3740" s="168" t="s">
        <v>184</v>
      </c>
      <c r="AU3740" s="168" t="s">
        <v>95</v>
      </c>
      <c r="AV3740" s="167" t="s">
        <v>95</v>
      </c>
      <c r="AW3740" s="167" t="s">
        <v>41</v>
      </c>
      <c r="AX3740" s="167" t="s">
        <v>85</v>
      </c>
      <c r="AY3740" s="168" t="s">
        <v>173</v>
      </c>
    </row>
    <row r="3741" spans="2:65" s="174" customFormat="1">
      <c r="B3741" s="173"/>
      <c r="D3741" s="161" t="s">
        <v>184</v>
      </c>
      <c r="E3741" s="175" t="s">
        <v>1</v>
      </c>
      <c r="F3741" s="176" t="s">
        <v>232</v>
      </c>
      <c r="H3741" s="177">
        <v>87.905000000000001</v>
      </c>
      <c r="L3741" s="173"/>
      <c r="M3741" s="178"/>
      <c r="T3741" s="179"/>
      <c r="AT3741" s="175" t="s">
        <v>184</v>
      </c>
      <c r="AU3741" s="175" t="s">
        <v>95</v>
      </c>
      <c r="AV3741" s="174" t="s">
        <v>180</v>
      </c>
      <c r="AW3741" s="174" t="s">
        <v>41</v>
      </c>
      <c r="AX3741" s="174" t="s">
        <v>93</v>
      </c>
      <c r="AY3741" s="175" t="s">
        <v>173</v>
      </c>
    </row>
    <row r="3742" spans="2:65" s="167" customFormat="1">
      <c r="B3742" s="166"/>
      <c r="D3742" s="161" t="s">
        <v>184</v>
      </c>
      <c r="F3742" s="169" t="s">
        <v>2240</v>
      </c>
      <c r="H3742" s="170">
        <v>184.601</v>
      </c>
      <c r="L3742" s="166"/>
      <c r="M3742" s="171"/>
      <c r="T3742" s="172"/>
      <c r="AT3742" s="168" t="s">
        <v>184</v>
      </c>
      <c r="AU3742" s="168" t="s">
        <v>95</v>
      </c>
      <c r="AV3742" s="167" t="s">
        <v>95</v>
      </c>
      <c r="AW3742" s="167" t="s">
        <v>3</v>
      </c>
      <c r="AX3742" s="167" t="s">
        <v>93</v>
      </c>
      <c r="AY3742" s="168" t="s">
        <v>173</v>
      </c>
    </row>
    <row r="3743" spans="2:65" s="35" customFormat="1" ht="24.2" customHeight="1">
      <c r="B3743" s="34"/>
      <c r="C3743" s="188" t="s">
        <v>2241</v>
      </c>
      <c r="D3743" s="188" t="s">
        <v>1161</v>
      </c>
      <c r="E3743" s="189" t="s">
        <v>2204</v>
      </c>
      <c r="F3743" s="190" t="s">
        <v>2205</v>
      </c>
      <c r="G3743" s="191" t="s">
        <v>270</v>
      </c>
      <c r="H3743" s="192">
        <v>161.07</v>
      </c>
      <c r="I3743" s="4"/>
      <c r="J3743" s="193">
        <f>ROUND(I3743*H3743,2)</f>
        <v>0</v>
      </c>
      <c r="K3743" s="190" t="s">
        <v>179</v>
      </c>
      <c r="L3743" s="194"/>
      <c r="M3743" s="195" t="s">
        <v>1</v>
      </c>
      <c r="N3743" s="196" t="s">
        <v>50</v>
      </c>
      <c r="P3743" s="152">
        <f>O3743*H3743</f>
        <v>0</v>
      </c>
      <c r="Q3743" s="152">
        <v>3.5000000000000001E-3</v>
      </c>
      <c r="R3743" s="152">
        <f>Q3743*H3743</f>
        <v>0.56374499999999994</v>
      </c>
      <c r="S3743" s="152">
        <v>0</v>
      </c>
      <c r="T3743" s="153">
        <f>S3743*H3743</f>
        <v>0</v>
      </c>
      <c r="AR3743" s="154" t="s">
        <v>533</v>
      </c>
      <c r="AT3743" s="154" t="s">
        <v>1161</v>
      </c>
      <c r="AU3743" s="154" t="s">
        <v>95</v>
      </c>
      <c r="AY3743" s="20" t="s">
        <v>173</v>
      </c>
      <c r="BE3743" s="155">
        <f>IF(N3743="základní",J3743,0)</f>
        <v>0</v>
      </c>
      <c r="BF3743" s="155">
        <f>IF(N3743="snížená",J3743,0)</f>
        <v>0</v>
      </c>
      <c r="BG3743" s="155">
        <f>IF(N3743="zákl. přenesená",J3743,0)</f>
        <v>0</v>
      </c>
      <c r="BH3743" s="155">
        <f>IF(N3743="sníž. přenesená",J3743,0)</f>
        <v>0</v>
      </c>
      <c r="BI3743" s="155">
        <f>IF(N3743="nulová",J3743,0)</f>
        <v>0</v>
      </c>
      <c r="BJ3743" s="20" t="s">
        <v>93</v>
      </c>
      <c r="BK3743" s="155">
        <f>ROUND(I3743*H3743,2)</f>
        <v>0</v>
      </c>
      <c r="BL3743" s="20" t="s">
        <v>354</v>
      </c>
      <c r="BM3743" s="154" t="s">
        <v>2242</v>
      </c>
    </row>
    <row r="3744" spans="2:65" s="160" customFormat="1">
      <c r="B3744" s="159"/>
      <c r="D3744" s="161" t="s">
        <v>184</v>
      </c>
      <c r="E3744" s="162" t="s">
        <v>1</v>
      </c>
      <c r="F3744" s="163" t="s">
        <v>2216</v>
      </c>
      <c r="H3744" s="162" t="s">
        <v>1</v>
      </c>
      <c r="L3744" s="159"/>
      <c r="M3744" s="164"/>
      <c r="T3744" s="165"/>
      <c r="AT3744" s="162" t="s">
        <v>184</v>
      </c>
      <c r="AU3744" s="162" t="s">
        <v>95</v>
      </c>
      <c r="AV3744" s="160" t="s">
        <v>93</v>
      </c>
      <c r="AW3744" s="160" t="s">
        <v>41</v>
      </c>
      <c r="AX3744" s="160" t="s">
        <v>85</v>
      </c>
      <c r="AY3744" s="162" t="s">
        <v>173</v>
      </c>
    </row>
    <row r="3745" spans="2:65" s="160" customFormat="1">
      <c r="B3745" s="159"/>
      <c r="D3745" s="161" t="s">
        <v>184</v>
      </c>
      <c r="E3745" s="162" t="s">
        <v>1</v>
      </c>
      <c r="F3745" s="163" t="s">
        <v>2217</v>
      </c>
      <c r="H3745" s="162" t="s">
        <v>1</v>
      </c>
      <c r="L3745" s="159"/>
      <c r="M3745" s="164"/>
      <c r="T3745" s="165"/>
      <c r="AT3745" s="162" t="s">
        <v>184</v>
      </c>
      <c r="AU3745" s="162" t="s">
        <v>95</v>
      </c>
      <c r="AV3745" s="160" t="s">
        <v>93</v>
      </c>
      <c r="AW3745" s="160" t="s">
        <v>41</v>
      </c>
      <c r="AX3745" s="160" t="s">
        <v>85</v>
      </c>
      <c r="AY3745" s="162" t="s">
        <v>173</v>
      </c>
    </row>
    <row r="3746" spans="2:65" s="167" customFormat="1">
      <c r="B3746" s="166"/>
      <c r="D3746" s="161" t="s">
        <v>184</v>
      </c>
      <c r="E3746" s="168" t="s">
        <v>1</v>
      </c>
      <c r="F3746" s="169" t="s">
        <v>1678</v>
      </c>
      <c r="H3746" s="170">
        <v>76.7</v>
      </c>
      <c r="L3746" s="166"/>
      <c r="M3746" s="171"/>
      <c r="T3746" s="172"/>
      <c r="AT3746" s="168" t="s">
        <v>184</v>
      </c>
      <c r="AU3746" s="168" t="s">
        <v>95</v>
      </c>
      <c r="AV3746" s="167" t="s">
        <v>95</v>
      </c>
      <c r="AW3746" s="167" t="s">
        <v>41</v>
      </c>
      <c r="AX3746" s="167" t="s">
        <v>85</v>
      </c>
      <c r="AY3746" s="168" t="s">
        <v>173</v>
      </c>
    </row>
    <row r="3747" spans="2:65" s="174" customFormat="1">
      <c r="B3747" s="173"/>
      <c r="D3747" s="161" t="s">
        <v>184</v>
      </c>
      <c r="E3747" s="175" t="s">
        <v>1</v>
      </c>
      <c r="F3747" s="176" t="s">
        <v>232</v>
      </c>
      <c r="H3747" s="177">
        <v>76.7</v>
      </c>
      <c r="L3747" s="173"/>
      <c r="M3747" s="178"/>
      <c r="T3747" s="179"/>
      <c r="AT3747" s="175" t="s">
        <v>184</v>
      </c>
      <c r="AU3747" s="175" t="s">
        <v>95</v>
      </c>
      <c r="AV3747" s="174" t="s">
        <v>180</v>
      </c>
      <c r="AW3747" s="174" t="s">
        <v>41</v>
      </c>
      <c r="AX3747" s="174" t="s">
        <v>93</v>
      </c>
      <c r="AY3747" s="175" t="s">
        <v>173</v>
      </c>
    </row>
    <row r="3748" spans="2:65" s="167" customFormat="1">
      <c r="B3748" s="166"/>
      <c r="D3748" s="161" t="s">
        <v>184</v>
      </c>
      <c r="F3748" s="169" t="s">
        <v>2243</v>
      </c>
      <c r="H3748" s="170">
        <v>161.07</v>
      </c>
      <c r="L3748" s="166"/>
      <c r="M3748" s="171"/>
      <c r="T3748" s="172"/>
      <c r="AT3748" s="168" t="s">
        <v>184</v>
      </c>
      <c r="AU3748" s="168" t="s">
        <v>95</v>
      </c>
      <c r="AV3748" s="167" t="s">
        <v>95</v>
      </c>
      <c r="AW3748" s="167" t="s">
        <v>3</v>
      </c>
      <c r="AX3748" s="167" t="s">
        <v>93</v>
      </c>
      <c r="AY3748" s="168" t="s">
        <v>173</v>
      </c>
    </row>
    <row r="3749" spans="2:65" s="35" customFormat="1" ht="24.2" customHeight="1">
      <c r="B3749" s="34"/>
      <c r="C3749" s="188" t="s">
        <v>2244</v>
      </c>
      <c r="D3749" s="188" t="s">
        <v>1161</v>
      </c>
      <c r="E3749" s="189" t="s">
        <v>2245</v>
      </c>
      <c r="F3749" s="190" t="s">
        <v>2246</v>
      </c>
      <c r="G3749" s="191" t="s">
        <v>270</v>
      </c>
      <c r="H3749" s="192">
        <v>126.42</v>
      </c>
      <c r="I3749" s="4"/>
      <c r="J3749" s="193">
        <f>ROUND(I3749*H3749,2)</f>
        <v>0</v>
      </c>
      <c r="K3749" s="190" t="s">
        <v>179</v>
      </c>
      <c r="L3749" s="194"/>
      <c r="M3749" s="195" t="s">
        <v>1</v>
      </c>
      <c r="N3749" s="196" t="s">
        <v>50</v>
      </c>
      <c r="P3749" s="152">
        <f>O3749*H3749</f>
        <v>0</v>
      </c>
      <c r="Q3749" s="152">
        <v>4.1999999999999997E-3</v>
      </c>
      <c r="R3749" s="152">
        <f>Q3749*H3749</f>
        <v>0.53096399999999999</v>
      </c>
      <c r="S3749" s="152">
        <v>0</v>
      </c>
      <c r="T3749" s="153">
        <f>S3749*H3749</f>
        <v>0</v>
      </c>
      <c r="AR3749" s="154" t="s">
        <v>533</v>
      </c>
      <c r="AT3749" s="154" t="s">
        <v>1161</v>
      </c>
      <c r="AU3749" s="154" t="s">
        <v>95</v>
      </c>
      <c r="AY3749" s="20" t="s">
        <v>173</v>
      </c>
      <c r="BE3749" s="155">
        <f>IF(N3749="základní",J3749,0)</f>
        <v>0</v>
      </c>
      <c r="BF3749" s="155">
        <f>IF(N3749="snížená",J3749,0)</f>
        <v>0</v>
      </c>
      <c r="BG3749" s="155">
        <f>IF(N3749="zákl. přenesená",J3749,0)</f>
        <v>0</v>
      </c>
      <c r="BH3749" s="155">
        <f>IF(N3749="sníž. přenesená",J3749,0)</f>
        <v>0</v>
      </c>
      <c r="BI3749" s="155">
        <f>IF(N3749="nulová",J3749,0)</f>
        <v>0</v>
      </c>
      <c r="BJ3749" s="20" t="s">
        <v>93</v>
      </c>
      <c r="BK3749" s="155">
        <f>ROUND(I3749*H3749,2)</f>
        <v>0</v>
      </c>
      <c r="BL3749" s="20" t="s">
        <v>354</v>
      </c>
      <c r="BM3749" s="154" t="s">
        <v>2247</v>
      </c>
    </row>
    <row r="3750" spans="2:65" s="160" customFormat="1">
      <c r="B3750" s="159"/>
      <c r="D3750" s="161" t="s">
        <v>184</v>
      </c>
      <c r="E3750" s="162" t="s">
        <v>1</v>
      </c>
      <c r="F3750" s="163" t="s">
        <v>2207</v>
      </c>
      <c r="H3750" s="162" t="s">
        <v>1</v>
      </c>
      <c r="L3750" s="159"/>
      <c r="M3750" s="164"/>
      <c r="T3750" s="165"/>
      <c r="AT3750" s="162" t="s">
        <v>184</v>
      </c>
      <c r="AU3750" s="162" t="s">
        <v>95</v>
      </c>
      <c r="AV3750" s="160" t="s">
        <v>93</v>
      </c>
      <c r="AW3750" s="160" t="s">
        <v>41</v>
      </c>
      <c r="AX3750" s="160" t="s">
        <v>85</v>
      </c>
      <c r="AY3750" s="162" t="s">
        <v>173</v>
      </c>
    </row>
    <row r="3751" spans="2:65" s="160" customFormat="1">
      <c r="B3751" s="159"/>
      <c r="D3751" s="161" t="s">
        <v>184</v>
      </c>
      <c r="E3751" s="162" t="s">
        <v>1</v>
      </c>
      <c r="F3751" s="163" t="s">
        <v>2208</v>
      </c>
      <c r="H3751" s="162" t="s">
        <v>1</v>
      </c>
      <c r="L3751" s="159"/>
      <c r="M3751" s="164"/>
      <c r="T3751" s="165"/>
      <c r="AT3751" s="162" t="s">
        <v>184</v>
      </c>
      <c r="AU3751" s="162" t="s">
        <v>95</v>
      </c>
      <c r="AV3751" s="160" t="s">
        <v>93</v>
      </c>
      <c r="AW3751" s="160" t="s">
        <v>41</v>
      </c>
      <c r="AX3751" s="160" t="s">
        <v>85</v>
      </c>
      <c r="AY3751" s="162" t="s">
        <v>173</v>
      </c>
    </row>
    <row r="3752" spans="2:65" s="167" customFormat="1">
      <c r="B3752" s="166"/>
      <c r="D3752" s="161" t="s">
        <v>184</v>
      </c>
      <c r="E3752" s="168" t="s">
        <v>1</v>
      </c>
      <c r="F3752" s="169" t="s">
        <v>2209</v>
      </c>
      <c r="H3752" s="170">
        <v>36.200000000000003</v>
      </c>
      <c r="L3752" s="166"/>
      <c r="M3752" s="171"/>
      <c r="T3752" s="172"/>
      <c r="AT3752" s="168" t="s">
        <v>184</v>
      </c>
      <c r="AU3752" s="168" t="s">
        <v>95</v>
      </c>
      <c r="AV3752" s="167" t="s">
        <v>95</v>
      </c>
      <c r="AW3752" s="167" t="s">
        <v>41</v>
      </c>
      <c r="AX3752" s="167" t="s">
        <v>85</v>
      </c>
      <c r="AY3752" s="168" t="s">
        <v>173</v>
      </c>
    </row>
    <row r="3753" spans="2:65" s="160" customFormat="1">
      <c r="B3753" s="159"/>
      <c r="D3753" s="161" t="s">
        <v>184</v>
      </c>
      <c r="E3753" s="162" t="s">
        <v>1</v>
      </c>
      <c r="F3753" s="163" t="s">
        <v>2210</v>
      </c>
      <c r="H3753" s="162" t="s">
        <v>1</v>
      </c>
      <c r="L3753" s="159"/>
      <c r="M3753" s="164"/>
      <c r="T3753" s="165"/>
      <c r="AT3753" s="162" t="s">
        <v>184</v>
      </c>
      <c r="AU3753" s="162" t="s">
        <v>95</v>
      </c>
      <c r="AV3753" s="160" t="s">
        <v>93</v>
      </c>
      <c r="AW3753" s="160" t="s">
        <v>41</v>
      </c>
      <c r="AX3753" s="160" t="s">
        <v>85</v>
      </c>
      <c r="AY3753" s="162" t="s">
        <v>173</v>
      </c>
    </row>
    <row r="3754" spans="2:65" s="167" customFormat="1">
      <c r="B3754" s="166"/>
      <c r="D3754" s="161" t="s">
        <v>184</v>
      </c>
      <c r="E3754" s="168" t="s">
        <v>1</v>
      </c>
      <c r="F3754" s="169" t="s">
        <v>1680</v>
      </c>
      <c r="H3754" s="170">
        <v>24</v>
      </c>
      <c r="L3754" s="166"/>
      <c r="M3754" s="171"/>
      <c r="T3754" s="172"/>
      <c r="AT3754" s="168" t="s">
        <v>184</v>
      </c>
      <c r="AU3754" s="168" t="s">
        <v>95</v>
      </c>
      <c r="AV3754" s="167" t="s">
        <v>95</v>
      </c>
      <c r="AW3754" s="167" t="s">
        <v>41</v>
      </c>
      <c r="AX3754" s="167" t="s">
        <v>85</v>
      </c>
      <c r="AY3754" s="168" t="s">
        <v>173</v>
      </c>
    </row>
    <row r="3755" spans="2:65" s="174" customFormat="1">
      <c r="B3755" s="173"/>
      <c r="D3755" s="161" t="s">
        <v>184</v>
      </c>
      <c r="E3755" s="175" t="s">
        <v>1</v>
      </c>
      <c r="F3755" s="176" t="s">
        <v>232</v>
      </c>
      <c r="H3755" s="177">
        <v>60.2</v>
      </c>
      <c r="L3755" s="173"/>
      <c r="M3755" s="178"/>
      <c r="T3755" s="179"/>
      <c r="AT3755" s="175" t="s">
        <v>184</v>
      </c>
      <c r="AU3755" s="175" t="s">
        <v>95</v>
      </c>
      <c r="AV3755" s="174" t="s">
        <v>180</v>
      </c>
      <c r="AW3755" s="174" t="s">
        <v>41</v>
      </c>
      <c r="AX3755" s="174" t="s">
        <v>93</v>
      </c>
      <c r="AY3755" s="175" t="s">
        <v>173</v>
      </c>
    </row>
    <row r="3756" spans="2:65" s="167" customFormat="1">
      <c r="B3756" s="166"/>
      <c r="D3756" s="161" t="s">
        <v>184</v>
      </c>
      <c r="F3756" s="169" t="s">
        <v>2248</v>
      </c>
      <c r="H3756" s="170">
        <v>126.42</v>
      </c>
      <c r="L3756" s="166"/>
      <c r="M3756" s="171"/>
      <c r="T3756" s="172"/>
      <c r="AT3756" s="168" t="s">
        <v>184</v>
      </c>
      <c r="AU3756" s="168" t="s">
        <v>95</v>
      </c>
      <c r="AV3756" s="167" t="s">
        <v>95</v>
      </c>
      <c r="AW3756" s="167" t="s">
        <v>3</v>
      </c>
      <c r="AX3756" s="167" t="s">
        <v>93</v>
      </c>
      <c r="AY3756" s="168" t="s">
        <v>173</v>
      </c>
    </row>
    <row r="3757" spans="2:65" s="35" customFormat="1" ht="24.2" customHeight="1">
      <c r="B3757" s="34"/>
      <c r="C3757" s="144" t="s">
        <v>2249</v>
      </c>
      <c r="D3757" s="144" t="s">
        <v>175</v>
      </c>
      <c r="E3757" s="145" t="s">
        <v>2250</v>
      </c>
      <c r="F3757" s="146" t="s">
        <v>2251</v>
      </c>
      <c r="G3757" s="147" t="s">
        <v>270</v>
      </c>
      <c r="H3757" s="148">
        <v>224.80500000000001</v>
      </c>
      <c r="I3757" s="3"/>
      <c r="J3757" s="149">
        <f>ROUND(I3757*H3757,2)</f>
        <v>0</v>
      </c>
      <c r="K3757" s="146" t="s">
        <v>179</v>
      </c>
      <c r="L3757" s="34"/>
      <c r="M3757" s="150" t="s">
        <v>1</v>
      </c>
      <c r="N3757" s="151" t="s">
        <v>50</v>
      </c>
      <c r="P3757" s="152">
        <f>O3757*H3757</f>
        <v>0</v>
      </c>
      <c r="Q3757" s="152">
        <v>3.0000000000000001E-5</v>
      </c>
      <c r="R3757" s="152">
        <f>Q3757*H3757</f>
        <v>6.74415E-3</v>
      </c>
      <c r="S3757" s="152">
        <v>0</v>
      </c>
      <c r="T3757" s="153">
        <f>S3757*H3757</f>
        <v>0</v>
      </c>
      <c r="AR3757" s="154" t="s">
        <v>354</v>
      </c>
      <c r="AT3757" s="154" t="s">
        <v>175</v>
      </c>
      <c r="AU3757" s="154" t="s">
        <v>95</v>
      </c>
      <c r="AY3757" s="20" t="s">
        <v>173</v>
      </c>
      <c r="BE3757" s="155">
        <f>IF(N3757="základní",J3757,0)</f>
        <v>0</v>
      </c>
      <c r="BF3757" s="155">
        <f>IF(N3757="snížená",J3757,0)</f>
        <v>0</v>
      </c>
      <c r="BG3757" s="155">
        <f>IF(N3757="zákl. přenesená",J3757,0)</f>
        <v>0</v>
      </c>
      <c r="BH3757" s="155">
        <f>IF(N3757="sníž. přenesená",J3757,0)</f>
        <v>0</v>
      </c>
      <c r="BI3757" s="155">
        <f>IF(N3757="nulová",J3757,0)</f>
        <v>0</v>
      </c>
      <c r="BJ3757" s="20" t="s">
        <v>93</v>
      </c>
      <c r="BK3757" s="155">
        <f>ROUND(I3757*H3757,2)</f>
        <v>0</v>
      </c>
      <c r="BL3757" s="20" t="s">
        <v>354</v>
      </c>
      <c r="BM3757" s="154" t="s">
        <v>2252</v>
      </c>
    </row>
    <row r="3758" spans="2:65" s="35" customFormat="1">
      <c r="B3758" s="34"/>
      <c r="D3758" s="156" t="s">
        <v>182</v>
      </c>
      <c r="F3758" s="157" t="s">
        <v>2253</v>
      </c>
      <c r="L3758" s="34"/>
      <c r="M3758" s="158"/>
      <c r="T3758" s="62"/>
      <c r="AT3758" s="20" t="s">
        <v>182</v>
      </c>
      <c r="AU3758" s="20" t="s">
        <v>95</v>
      </c>
    </row>
    <row r="3759" spans="2:65" s="160" customFormat="1">
      <c r="B3759" s="159"/>
      <c r="D3759" s="161" t="s">
        <v>184</v>
      </c>
      <c r="E3759" s="162" t="s">
        <v>1</v>
      </c>
      <c r="F3759" s="163" t="s">
        <v>2223</v>
      </c>
      <c r="H3759" s="162" t="s">
        <v>1</v>
      </c>
      <c r="L3759" s="159"/>
      <c r="M3759" s="164"/>
      <c r="T3759" s="165"/>
      <c r="AT3759" s="162" t="s">
        <v>184</v>
      </c>
      <c r="AU3759" s="162" t="s">
        <v>95</v>
      </c>
      <c r="AV3759" s="160" t="s">
        <v>93</v>
      </c>
      <c r="AW3759" s="160" t="s">
        <v>41</v>
      </c>
      <c r="AX3759" s="160" t="s">
        <v>85</v>
      </c>
      <c r="AY3759" s="162" t="s">
        <v>173</v>
      </c>
    </row>
    <row r="3760" spans="2:65" s="160" customFormat="1">
      <c r="B3760" s="159"/>
      <c r="D3760" s="161" t="s">
        <v>184</v>
      </c>
      <c r="E3760" s="162" t="s">
        <v>1</v>
      </c>
      <c r="F3760" s="163" t="s">
        <v>2238</v>
      </c>
      <c r="H3760" s="162" t="s">
        <v>1</v>
      </c>
      <c r="L3760" s="159"/>
      <c r="M3760" s="164"/>
      <c r="T3760" s="165"/>
      <c r="AT3760" s="162" t="s">
        <v>184</v>
      </c>
      <c r="AU3760" s="162" t="s">
        <v>95</v>
      </c>
      <c r="AV3760" s="160" t="s">
        <v>93</v>
      </c>
      <c r="AW3760" s="160" t="s">
        <v>41</v>
      </c>
      <c r="AX3760" s="160" t="s">
        <v>85</v>
      </c>
      <c r="AY3760" s="162" t="s">
        <v>173</v>
      </c>
    </row>
    <row r="3761" spans="2:51" s="167" customFormat="1">
      <c r="B3761" s="166"/>
      <c r="D3761" s="161" t="s">
        <v>184</v>
      </c>
      <c r="E3761" s="168" t="s">
        <v>1</v>
      </c>
      <c r="F3761" s="169" t="s">
        <v>2225</v>
      </c>
      <c r="H3761" s="170">
        <v>68.2</v>
      </c>
      <c r="L3761" s="166"/>
      <c r="M3761" s="171"/>
      <c r="T3761" s="172"/>
      <c r="AT3761" s="168" t="s">
        <v>184</v>
      </c>
      <c r="AU3761" s="168" t="s">
        <v>95</v>
      </c>
      <c r="AV3761" s="167" t="s">
        <v>95</v>
      </c>
      <c r="AW3761" s="167" t="s">
        <v>41</v>
      </c>
      <c r="AX3761" s="167" t="s">
        <v>85</v>
      </c>
      <c r="AY3761" s="168" t="s">
        <v>173</v>
      </c>
    </row>
    <row r="3762" spans="2:51" s="167" customFormat="1">
      <c r="B3762" s="166"/>
      <c r="D3762" s="161" t="s">
        <v>184</v>
      </c>
      <c r="E3762" s="168" t="s">
        <v>1</v>
      </c>
      <c r="F3762" s="169" t="s">
        <v>2226</v>
      </c>
      <c r="H3762" s="170">
        <v>-0.495</v>
      </c>
      <c r="L3762" s="166"/>
      <c r="M3762" s="171"/>
      <c r="T3762" s="172"/>
      <c r="AT3762" s="168" t="s">
        <v>184</v>
      </c>
      <c r="AU3762" s="168" t="s">
        <v>95</v>
      </c>
      <c r="AV3762" s="167" t="s">
        <v>95</v>
      </c>
      <c r="AW3762" s="167" t="s">
        <v>41</v>
      </c>
      <c r="AX3762" s="167" t="s">
        <v>85</v>
      </c>
      <c r="AY3762" s="168" t="s">
        <v>173</v>
      </c>
    </row>
    <row r="3763" spans="2:51" s="160" customFormat="1">
      <c r="B3763" s="159"/>
      <c r="D3763" s="161" t="s">
        <v>184</v>
      </c>
      <c r="E3763" s="162" t="s">
        <v>1</v>
      </c>
      <c r="F3763" s="163" t="s">
        <v>2239</v>
      </c>
      <c r="H3763" s="162" t="s">
        <v>1</v>
      </c>
      <c r="L3763" s="159"/>
      <c r="M3763" s="164"/>
      <c r="T3763" s="165"/>
      <c r="AT3763" s="162" t="s">
        <v>184</v>
      </c>
      <c r="AU3763" s="162" t="s">
        <v>95</v>
      </c>
      <c r="AV3763" s="160" t="s">
        <v>93</v>
      </c>
      <c r="AW3763" s="160" t="s">
        <v>41</v>
      </c>
      <c r="AX3763" s="160" t="s">
        <v>85</v>
      </c>
      <c r="AY3763" s="162" t="s">
        <v>173</v>
      </c>
    </row>
    <row r="3764" spans="2:51" s="167" customFormat="1">
      <c r="B3764" s="166"/>
      <c r="D3764" s="161" t="s">
        <v>184</v>
      </c>
      <c r="E3764" s="168" t="s">
        <v>1</v>
      </c>
      <c r="F3764" s="169" t="s">
        <v>2227</v>
      </c>
      <c r="H3764" s="170">
        <v>20.2</v>
      </c>
      <c r="L3764" s="166"/>
      <c r="M3764" s="171"/>
      <c r="T3764" s="172"/>
      <c r="AT3764" s="168" t="s">
        <v>184</v>
      </c>
      <c r="AU3764" s="168" t="s">
        <v>95</v>
      </c>
      <c r="AV3764" s="167" t="s">
        <v>95</v>
      </c>
      <c r="AW3764" s="167" t="s">
        <v>41</v>
      </c>
      <c r="AX3764" s="167" t="s">
        <v>85</v>
      </c>
      <c r="AY3764" s="168" t="s">
        <v>173</v>
      </c>
    </row>
    <row r="3765" spans="2:51" s="181" customFormat="1">
      <c r="B3765" s="180"/>
      <c r="D3765" s="161" t="s">
        <v>184</v>
      </c>
      <c r="E3765" s="182" t="s">
        <v>1</v>
      </c>
      <c r="F3765" s="183" t="s">
        <v>266</v>
      </c>
      <c r="H3765" s="184">
        <v>87.905000000000001</v>
      </c>
      <c r="L3765" s="180"/>
      <c r="M3765" s="185"/>
      <c r="T3765" s="186"/>
      <c r="AT3765" s="182" t="s">
        <v>184</v>
      </c>
      <c r="AU3765" s="182" t="s">
        <v>95</v>
      </c>
      <c r="AV3765" s="181" t="s">
        <v>243</v>
      </c>
      <c r="AW3765" s="181" t="s">
        <v>41</v>
      </c>
      <c r="AX3765" s="181" t="s">
        <v>85</v>
      </c>
      <c r="AY3765" s="182" t="s">
        <v>173</v>
      </c>
    </row>
    <row r="3766" spans="2:51" s="160" customFormat="1">
      <c r="B3766" s="159"/>
      <c r="D3766" s="161" t="s">
        <v>184</v>
      </c>
      <c r="E3766" s="162" t="s">
        <v>1</v>
      </c>
      <c r="F3766" s="163" t="s">
        <v>2207</v>
      </c>
      <c r="H3766" s="162" t="s">
        <v>1</v>
      </c>
      <c r="L3766" s="159"/>
      <c r="M3766" s="164"/>
      <c r="T3766" s="165"/>
      <c r="AT3766" s="162" t="s">
        <v>184</v>
      </c>
      <c r="AU3766" s="162" t="s">
        <v>95</v>
      </c>
      <c r="AV3766" s="160" t="s">
        <v>93</v>
      </c>
      <c r="AW3766" s="160" t="s">
        <v>41</v>
      </c>
      <c r="AX3766" s="160" t="s">
        <v>85</v>
      </c>
      <c r="AY3766" s="162" t="s">
        <v>173</v>
      </c>
    </row>
    <row r="3767" spans="2:51" s="160" customFormat="1">
      <c r="B3767" s="159"/>
      <c r="D3767" s="161" t="s">
        <v>184</v>
      </c>
      <c r="E3767" s="162" t="s">
        <v>1</v>
      </c>
      <c r="F3767" s="163" t="s">
        <v>2208</v>
      </c>
      <c r="H3767" s="162" t="s">
        <v>1</v>
      </c>
      <c r="L3767" s="159"/>
      <c r="M3767" s="164"/>
      <c r="T3767" s="165"/>
      <c r="AT3767" s="162" t="s">
        <v>184</v>
      </c>
      <c r="AU3767" s="162" t="s">
        <v>95</v>
      </c>
      <c r="AV3767" s="160" t="s">
        <v>93</v>
      </c>
      <c r="AW3767" s="160" t="s">
        <v>41</v>
      </c>
      <c r="AX3767" s="160" t="s">
        <v>85</v>
      </c>
      <c r="AY3767" s="162" t="s">
        <v>173</v>
      </c>
    </row>
    <row r="3768" spans="2:51" s="167" customFormat="1">
      <c r="B3768" s="166"/>
      <c r="D3768" s="161" t="s">
        <v>184</v>
      </c>
      <c r="E3768" s="168" t="s">
        <v>1</v>
      </c>
      <c r="F3768" s="169" t="s">
        <v>2209</v>
      </c>
      <c r="H3768" s="170">
        <v>36.200000000000003</v>
      </c>
      <c r="L3768" s="166"/>
      <c r="M3768" s="171"/>
      <c r="T3768" s="172"/>
      <c r="AT3768" s="168" t="s">
        <v>184</v>
      </c>
      <c r="AU3768" s="168" t="s">
        <v>95</v>
      </c>
      <c r="AV3768" s="167" t="s">
        <v>95</v>
      </c>
      <c r="AW3768" s="167" t="s">
        <v>41</v>
      </c>
      <c r="AX3768" s="167" t="s">
        <v>85</v>
      </c>
      <c r="AY3768" s="168" t="s">
        <v>173</v>
      </c>
    </row>
    <row r="3769" spans="2:51" s="160" customFormat="1">
      <c r="B3769" s="159"/>
      <c r="D3769" s="161" t="s">
        <v>184</v>
      </c>
      <c r="E3769" s="162" t="s">
        <v>1</v>
      </c>
      <c r="F3769" s="163" t="s">
        <v>2210</v>
      </c>
      <c r="H3769" s="162" t="s">
        <v>1</v>
      </c>
      <c r="L3769" s="159"/>
      <c r="M3769" s="164"/>
      <c r="T3769" s="165"/>
      <c r="AT3769" s="162" t="s">
        <v>184</v>
      </c>
      <c r="AU3769" s="162" t="s">
        <v>95</v>
      </c>
      <c r="AV3769" s="160" t="s">
        <v>93</v>
      </c>
      <c r="AW3769" s="160" t="s">
        <v>41</v>
      </c>
      <c r="AX3769" s="160" t="s">
        <v>85</v>
      </c>
      <c r="AY3769" s="162" t="s">
        <v>173</v>
      </c>
    </row>
    <row r="3770" spans="2:51" s="167" customFormat="1">
      <c r="B3770" s="166"/>
      <c r="D3770" s="161" t="s">
        <v>184</v>
      </c>
      <c r="E3770" s="168" t="s">
        <v>1</v>
      </c>
      <c r="F3770" s="169" t="s">
        <v>1680</v>
      </c>
      <c r="H3770" s="170">
        <v>24</v>
      </c>
      <c r="L3770" s="166"/>
      <c r="M3770" s="171"/>
      <c r="T3770" s="172"/>
      <c r="AT3770" s="168" t="s">
        <v>184</v>
      </c>
      <c r="AU3770" s="168" t="s">
        <v>95</v>
      </c>
      <c r="AV3770" s="167" t="s">
        <v>95</v>
      </c>
      <c r="AW3770" s="167" t="s">
        <v>41</v>
      </c>
      <c r="AX3770" s="167" t="s">
        <v>85</v>
      </c>
      <c r="AY3770" s="168" t="s">
        <v>173</v>
      </c>
    </row>
    <row r="3771" spans="2:51" s="181" customFormat="1">
      <c r="B3771" s="180"/>
      <c r="D3771" s="161" t="s">
        <v>184</v>
      </c>
      <c r="E3771" s="182" t="s">
        <v>1</v>
      </c>
      <c r="F3771" s="183" t="s">
        <v>266</v>
      </c>
      <c r="H3771" s="184">
        <v>60.2</v>
      </c>
      <c r="L3771" s="180"/>
      <c r="M3771" s="185"/>
      <c r="T3771" s="186"/>
      <c r="AT3771" s="182" t="s">
        <v>184</v>
      </c>
      <c r="AU3771" s="182" t="s">
        <v>95</v>
      </c>
      <c r="AV3771" s="181" t="s">
        <v>243</v>
      </c>
      <c r="AW3771" s="181" t="s">
        <v>41</v>
      </c>
      <c r="AX3771" s="181" t="s">
        <v>85</v>
      </c>
      <c r="AY3771" s="182" t="s">
        <v>173</v>
      </c>
    </row>
    <row r="3772" spans="2:51" s="160" customFormat="1">
      <c r="B3772" s="159"/>
      <c r="D3772" s="161" t="s">
        <v>184</v>
      </c>
      <c r="E3772" s="162" t="s">
        <v>1</v>
      </c>
      <c r="F3772" s="163" t="s">
        <v>2216</v>
      </c>
      <c r="H3772" s="162" t="s">
        <v>1</v>
      </c>
      <c r="L3772" s="159"/>
      <c r="M3772" s="164"/>
      <c r="T3772" s="165"/>
      <c r="AT3772" s="162" t="s">
        <v>184</v>
      </c>
      <c r="AU3772" s="162" t="s">
        <v>95</v>
      </c>
      <c r="AV3772" s="160" t="s">
        <v>93</v>
      </c>
      <c r="AW3772" s="160" t="s">
        <v>41</v>
      </c>
      <c r="AX3772" s="160" t="s">
        <v>85</v>
      </c>
      <c r="AY3772" s="162" t="s">
        <v>173</v>
      </c>
    </row>
    <row r="3773" spans="2:51" s="160" customFormat="1">
      <c r="B3773" s="159"/>
      <c r="D3773" s="161" t="s">
        <v>184</v>
      </c>
      <c r="E3773" s="162" t="s">
        <v>1</v>
      </c>
      <c r="F3773" s="163" t="s">
        <v>2217</v>
      </c>
      <c r="H3773" s="162" t="s">
        <v>1</v>
      </c>
      <c r="L3773" s="159"/>
      <c r="M3773" s="164"/>
      <c r="T3773" s="165"/>
      <c r="AT3773" s="162" t="s">
        <v>184</v>
      </c>
      <c r="AU3773" s="162" t="s">
        <v>95</v>
      </c>
      <c r="AV3773" s="160" t="s">
        <v>93</v>
      </c>
      <c r="AW3773" s="160" t="s">
        <v>41</v>
      </c>
      <c r="AX3773" s="160" t="s">
        <v>85</v>
      </c>
      <c r="AY3773" s="162" t="s">
        <v>173</v>
      </c>
    </row>
    <row r="3774" spans="2:51" s="167" customFormat="1">
      <c r="B3774" s="166"/>
      <c r="D3774" s="161" t="s">
        <v>184</v>
      </c>
      <c r="E3774" s="168" t="s">
        <v>1</v>
      </c>
      <c r="F3774" s="169" t="s">
        <v>1678</v>
      </c>
      <c r="H3774" s="170">
        <v>76.7</v>
      </c>
      <c r="L3774" s="166"/>
      <c r="M3774" s="171"/>
      <c r="T3774" s="172"/>
      <c r="AT3774" s="168" t="s">
        <v>184</v>
      </c>
      <c r="AU3774" s="168" t="s">
        <v>95</v>
      </c>
      <c r="AV3774" s="167" t="s">
        <v>95</v>
      </c>
      <c r="AW3774" s="167" t="s">
        <v>41</v>
      </c>
      <c r="AX3774" s="167" t="s">
        <v>85</v>
      </c>
      <c r="AY3774" s="168" t="s">
        <v>173</v>
      </c>
    </row>
    <row r="3775" spans="2:51" s="181" customFormat="1">
      <c r="B3775" s="180"/>
      <c r="D3775" s="161" t="s">
        <v>184</v>
      </c>
      <c r="E3775" s="182" t="s">
        <v>1</v>
      </c>
      <c r="F3775" s="183" t="s">
        <v>266</v>
      </c>
      <c r="H3775" s="184">
        <v>76.7</v>
      </c>
      <c r="L3775" s="180"/>
      <c r="M3775" s="185"/>
      <c r="T3775" s="186"/>
      <c r="AT3775" s="182" t="s">
        <v>184</v>
      </c>
      <c r="AU3775" s="182" t="s">
        <v>95</v>
      </c>
      <c r="AV3775" s="181" t="s">
        <v>243</v>
      </c>
      <c r="AW3775" s="181" t="s">
        <v>41</v>
      </c>
      <c r="AX3775" s="181" t="s">
        <v>85</v>
      </c>
      <c r="AY3775" s="182" t="s">
        <v>173</v>
      </c>
    </row>
    <row r="3776" spans="2:51" s="174" customFormat="1">
      <c r="B3776" s="173"/>
      <c r="D3776" s="161" t="s">
        <v>184</v>
      </c>
      <c r="E3776" s="175" t="s">
        <v>1</v>
      </c>
      <c r="F3776" s="176" t="s">
        <v>232</v>
      </c>
      <c r="H3776" s="177">
        <v>224.80500000000001</v>
      </c>
      <c r="L3776" s="173"/>
      <c r="M3776" s="178"/>
      <c r="T3776" s="179"/>
      <c r="AT3776" s="175" t="s">
        <v>184</v>
      </c>
      <c r="AU3776" s="175" t="s">
        <v>95</v>
      </c>
      <c r="AV3776" s="174" t="s">
        <v>180</v>
      </c>
      <c r="AW3776" s="174" t="s">
        <v>41</v>
      </c>
      <c r="AX3776" s="174" t="s">
        <v>93</v>
      </c>
      <c r="AY3776" s="175" t="s">
        <v>173</v>
      </c>
    </row>
    <row r="3777" spans="2:65" s="35" customFormat="1" ht="24.2" customHeight="1">
      <c r="B3777" s="34"/>
      <c r="C3777" s="188" t="s">
        <v>2254</v>
      </c>
      <c r="D3777" s="188" t="s">
        <v>1161</v>
      </c>
      <c r="E3777" s="189" t="s">
        <v>2255</v>
      </c>
      <c r="F3777" s="190" t="s">
        <v>2256</v>
      </c>
      <c r="G3777" s="191" t="s">
        <v>270</v>
      </c>
      <c r="H3777" s="192">
        <v>236.04499999999999</v>
      </c>
      <c r="I3777" s="4"/>
      <c r="J3777" s="193">
        <f>ROUND(I3777*H3777,2)</f>
        <v>0</v>
      </c>
      <c r="K3777" s="190" t="s">
        <v>179</v>
      </c>
      <c r="L3777" s="194"/>
      <c r="M3777" s="195" t="s">
        <v>1</v>
      </c>
      <c r="N3777" s="196" t="s">
        <v>50</v>
      </c>
      <c r="P3777" s="152">
        <f>O3777*H3777</f>
        <v>0</v>
      </c>
      <c r="Q3777" s="152">
        <v>1.8000000000000001E-4</v>
      </c>
      <c r="R3777" s="152">
        <f>Q3777*H3777</f>
        <v>4.2488100000000001E-2</v>
      </c>
      <c r="S3777" s="152">
        <v>0</v>
      </c>
      <c r="T3777" s="153">
        <f>S3777*H3777</f>
        <v>0</v>
      </c>
      <c r="AR3777" s="154" t="s">
        <v>533</v>
      </c>
      <c r="AT3777" s="154" t="s">
        <v>1161</v>
      </c>
      <c r="AU3777" s="154" t="s">
        <v>95</v>
      </c>
      <c r="AY3777" s="20" t="s">
        <v>173</v>
      </c>
      <c r="BE3777" s="155">
        <f>IF(N3777="základní",J3777,0)</f>
        <v>0</v>
      </c>
      <c r="BF3777" s="155">
        <f>IF(N3777="snížená",J3777,0)</f>
        <v>0</v>
      </c>
      <c r="BG3777" s="155">
        <f>IF(N3777="zákl. přenesená",J3777,0)</f>
        <v>0</v>
      </c>
      <c r="BH3777" s="155">
        <f>IF(N3777="sníž. přenesená",J3777,0)</f>
        <v>0</v>
      </c>
      <c r="BI3777" s="155">
        <f>IF(N3777="nulová",J3777,0)</f>
        <v>0</v>
      </c>
      <c r="BJ3777" s="20" t="s">
        <v>93</v>
      </c>
      <c r="BK3777" s="155">
        <f>ROUND(I3777*H3777,2)</f>
        <v>0</v>
      </c>
      <c r="BL3777" s="20" t="s">
        <v>354</v>
      </c>
      <c r="BM3777" s="154" t="s">
        <v>2257</v>
      </c>
    </row>
    <row r="3778" spans="2:65" s="167" customFormat="1">
      <c r="B3778" s="166"/>
      <c r="D3778" s="161" t="s">
        <v>184</v>
      </c>
      <c r="F3778" s="169" t="s">
        <v>2258</v>
      </c>
      <c r="H3778" s="170">
        <v>236.04499999999999</v>
      </c>
      <c r="L3778" s="166"/>
      <c r="M3778" s="171"/>
      <c r="T3778" s="172"/>
      <c r="AT3778" s="168" t="s">
        <v>184</v>
      </c>
      <c r="AU3778" s="168" t="s">
        <v>95</v>
      </c>
      <c r="AV3778" s="167" t="s">
        <v>95</v>
      </c>
      <c r="AW3778" s="167" t="s">
        <v>3</v>
      </c>
      <c r="AX3778" s="167" t="s">
        <v>93</v>
      </c>
      <c r="AY3778" s="168" t="s">
        <v>173</v>
      </c>
    </row>
    <row r="3779" spans="2:65" s="35" customFormat="1" ht="37.9" customHeight="1">
      <c r="B3779" s="34"/>
      <c r="C3779" s="144" t="s">
        <v>2259</v>
      </c>
      <c r="D3779" s="144" t="s">
        <v>175</v>
      </c>
      <c r="E3779" s="145" t="s">
        <v>2260</v>
      </c>
      <c r="F3779" s="146" t="s">
        <v>2261</v>
      </c>
      <c r="G3779" s="147" t="s">
        <v>270</v>
      </c>
      <c r="H3779" s="148">
        <v>20.635999999999999</v>
      </c>
      <c r="I3779" s="3"/>
      <c r="J3779" s="149">
        <f>ROUND(I3779*H3779,2)</f>
        <v>0</v>
      </c>
      <c r="K3779" s="146" t="s">
        <v>179</v>
      </c>
      <c r="L3779" s="34"/>
      <c r="M3779" s="150" t="s">
        <v>1</v>
      </c>
      <c r="N3779" s="151" t="s">
        <v>50</v>
      </c>
      <c r="P3779" s="152">
        <f>O3779*H3779</f>
        <v>0</v>
      </c>
      <c r="Q3779" s="152">
        <v>6.0000000000000001E-3</v>
      </c>
      <c r="R3779" s="152">
        <f>Q3779*H3779</f>
        <v>0.123816</v>
      </c>
      <c r="S3779" s="152">
        <v>0</v>
      </c>
      <c r="T3779" s="153">
        <f>S3779*H3779</f>
        <v>0</v>
      </c>
      <c r="AR3779" s="154" t="s">
        <v>354</v>
      </c>
      <c r="AT3779" s="154" t="s">
        <v>175</v>
      </c>
      <c r="AU3779" s="154" t="s">
        <v>95</v>
      </c>
      <c r="AY3779" s="20" t="s">
        <v>173</v>
      </c>
      <c r="BE3779" s="155">
        <f>IF(N3779="základní",J3779,0)</f>
        <v>0</v>
      </c>
      <c r="BF3779" s="155">
        <f>IF(N3779="snížená",J3779,0)</f>
        <v>0</v>
      </c>
      <c r="BG3779" s="155">
        <f>IF(N3779="zákl. přenesená",J3779,0)</f>
        <v>0</v>
      </c>
      <c r="BH3779" s="155">
        <f>IF(N3779="sníž. přenesená",J3779,0)</f>
        <v>0</v>
      </c>
      <c r="BI3779" s="155">
        <f>IF(N3779="nulová",J3779,0)</f>
        <v>0</v>
      </c>
      <c r="BJ3779" s="20" t="s">
        <v>93</v>
      </c>
      <c r="BK3779" s="155">
        <f>ROUND(I3779*H3779,2)</f>
        <v>0</v>
      </c>
      <c r="BL3779" s="20" t="s">
        <v>354</v>
      </c>
      <c r="BM3779" s="154" t="s">
        <v>2262</v>
      </c>
    </row>
    <row r="3780" spans="2:65" s="35" customFormat="1">
      <c r="B3780" s="34"/>
      <c r="D3780" s="156" t="s">
        <v>182</v>
      </c>
      <c r="F3780" s="157" t="s">
        <v>2263</v>
      </c>
      <c r="L3780" s="34"/>
      <c r="M3780" s="158"/>
      <c r="T3780" s="62"/>
      <c r="AT3780" s="20" t="s">
        <v>182</v>
      </c>
      <c r="AU3780" s="20" t="s">
        <v>95</v>
      </c>
    </row>
    <row r="3781" spans="2:65" s="35" customFormat="1" ht="24.2" customHeight="1">
      <c r="B3781" s="34"/>
      <c r="C3781" s="188" t="s">
        <v>2264</v>
      </c>
      <c r="D3781" s="188" t="s">
        <v>1161</v>
      </c>
      <c r="E3781" s="189" t="s">
        <v>2265</v>
      </c>
      <c r="F3781" s="190" t="s">
        <v>2266</v>
      </c>
      <c r="G3781" s="191" t="s">
        <v>270</v>
      </c>
      <c r="H3781" s="192">
        <v>2.7949999999999999</v>
      </c>
      <c r="I3781" s="4"/>
      <c r="J3781" s="193">
        <f>ROUND(I3781*H3781,2)</f>
        <v>0</v>
      </c>
      <c r="K3781" s="190" t="s">
        <v>179</v>
      </c>
      <c r="L3781" s="194"/>
      <c r="M3781" s="195" t="s">
        <v>1</v>
      </c>
      <c r="N3781" s="196" t="s">
        <v>50</v>
      </c>
      <c r="P3781" s="152">
        <f>O3781*H3781</f>
        <v>0</v>
      </c>
      <c r="Q3781" s="152">
        <v>3.0000000000000001E-3</v>
      </c>
      <c r="R3781" s="152">
        <f>Q3781*H3781</f>
        <v>8.3850000000000001E-3</v>
      </c>
      <c r="S3781" s="152">
        <v>0</v>
      </c>
      <c r="T3781" s="153">
        <f>S3781*H3781</f>
        <v>0</v>
      </c>
      <c r="AR3781" s="154" t="s">
        <v>533</v>
      </c>
      <c r="AT3781" s="154" t="s">
        <v>1161</v>
      </c>
      <c r="AU3781" s="154" t="s">
        <v>95</v>
      </c>
      <c r="AY3781" s="20" t="s">
        <v>173</v>
      </c>
      <c r="BE3781" s="155">
        <f>IF(N3781="základní",J3781,0)</f>
        <v>0</v>
      </c>
      <c r="BF3781" s="155">
        <f>IF(N3781="snížená",J3781,0)</f>
        <v>0</v>
      </c>
      <c r="BG3781" s="155">
        <f>IF(N3781="zákl. přenesená",J3781,0)</f>
        <v>0</v>
      </c>
      <c r="BH3781" s="155">
        <f>IF(N3781="sníž. přenesená",J3781,0)</f>
        <v>0</v>
      </c>
      <c r="BI3781" s="155">
        <f>IF(N3781="nulová",J3781,0)</f>
        <v>0</v>
      </c>
      <c r="BJ3781" s="20" t="s">
        <v>93</v>
      </c>
      <c r="BK3781" s="155">
        <f>ROUND(I3781*H3781,2)</f>
        <v>0</v>
      </c>
      <c r="BL3781" s="20" t="s">
        <v>354</v>
      </c>
      <c r="BM3781" s="154" t="s">
        <v>2267</v>
      </c>
    </row>
    <row r="3782" spans="2:65" s="160" customFormat="1">
      <c r="B3782" s="159"/>
      <c r="D3782" s="161" t="s">
        <v>184</v>
      </c>
      <c r="E3782" s="162" t="s">
        <v>1</v>
      </c>
      <c r="F3782" s="163" t="s">
        <v>265</v>
      </c>
      <c r="H3782" s="162" t="s">
        <v>1</v>
      </c>
      <c r="L3782" s="159"/>
      <c r="M3782" s="164"/>
      <c r="T3782" s="165"/>
      <c r="AT3782" s="162" t="s">
        <v>184</v>
      </c>
      <c r="AU3782" s="162" t="s">
        <v>95</v>
      </c>
      <c r="AV3782" s="160" t="s">
        <v>93</v>
      </c>
      <c r="AW3782" s="160" t="s">
        <v>41</v>
      </c>
      <c r="AX3782" s="160" t="s">
        <v>85</v>
      </c>
      <c r="AY3782" s="162" t="s">
        <v>173</v>
      </c>
    </row>
    <row r="3783" spans="2:65" s="160" customFormat="1">
      <c r="B3783" s="159"/>
      <c r="D3783" s="161" t="s">
        <v>184</v>
      </c>
      <c r="E3783" s="162" t="s">
        <v>1</v>
      </c>
      <c r="F3783" s="163" t="s">
        <v>238</v>
      </c>
      <c r="H3783" s="162" t="s">
        <v>1</v>
      </c>
      <c r="L3783" s="159"/>
      <c r="M3783" s="164"/>
      <c r="T3783" s="165"/>
      <c r="AT3783" s="162" t="s">
        <v>184</v>
      </c>
      <c r="AU3783" s="162" t="s">
        <v>95</v>
      </c>
      <c r="AV3783" s="160" t="s">
        <v>93</v>
      </c>
      <c r="AW3783" s="160" t="s">
        <v>41</v>
      </c>
      <c r="AX3783" s="160" t="s">
        <v>85</v>
      </c>
      <c r="AY3783" s="162" t="s">
        <v>173</v>
      </c>
    </row>
    <row r="3784" spans="2:65" s="160" customFormat="1">
      <c r="B3784" s="159"/>
      <c r="D3784" s="161" t="s">
        <v>184</v>
      </c>
      <c r="E3784" s="162" t="s">
        <v>1</v>
      </c>
      <c r="F3784" s="163" t="s">
        <v>2268</v>
      </c>
      <c r="H3784" s="162" t="s">
        <v>1</v>
      </c>
      <c r="L3784" s="159"/>
      <c r="M3784" s="164"/>
      <c r="T3784" s="165"/>
      <c r="AT3784" s="162" t="s">
        <v>184</v>
      </c>
      <c r="AU3784" s="162" t="s">
        <v>95</v>
      </c>
      <c r="AV3784" s="160" t="s">
        <v>93</v>
      </c>
      <c r="AW3784" s="160" t="s">
        <v>41</v>
      </c>
      <c r="AX3784" s="160" t="s">
        <v>85</v>
      </c>
      <c r="AY3784" s="162" t="s">
        <v>173</v>
      </c>
    </row>
    <row r="3785" spans="2:65" s="167" customFormat="1">
      <c r="B3785" s="166"/>
      <c r="D3785" s="161" t="s">
        <v>184</v>
      </c>
      <c r="E3785" s="168" t="s">
        <v>1</v>
      </c>
      <c r="F3785" s="169" t="s">
        <v>2269</v>
      </c>
      <c r="H3785" s="170">
        <v>2.74</v>
      </c>
      <c r="L3785" s="166"/>
      <c r="M3785" s="171"/>
      <c r="T3785" s="172"/>
      <c r="AT3785" s="168" t="s">
        <v>184</v>
      </c>
      <c r="AU3785" s="168" t="s">
        <v>95</v>
      </c>
      <c r="AV3785" s="167" t="s">
        <v>95</v>
      </c>
      <c r="AW3785" s="167" t="s">
        <v>41</v>
      </c>
      <c r="AX3785" s="167" t="s">
        <v>85</v>
      </c>
      <c r="AY3785" s="168" t="s">
        <v>173</v>
      </c>
    </row>
    <row r="3786" spans="2:65" s="174" customFormat="1">
      <c r="B3786" s="173"/>
      <c r="D3786" s="161" t="s">
        <v>184</v>
      </c>
      <c r="E3786" s="175" t="s">
        <v>1</v>
      </c>
      <c r="F3786" s="176" t="s">
        <v>232</v>
      </c>
      <c r="H3786" s="177">
        <v>2.74</v>
      </c>
      <c r="L3786" s="173"/>
      <c r="M3786" s="178"/>
      <c r="T3786" s="179"/>
      <c r="AT3786" s="175" t="s">
        <v>184</v>
      </c>
      <c r="AU3786" s="175" t="s">
        <v>95</v>
      </c>
      <c r="AV3786" s="174" t="s">
        <v>180</v>
      </c>
      <c r="AW3786" s="174" t="s">
        <v>41</v>
      </c>
      <c r="AX3786" s="174" t="s">
        <v>93</v>
      </c>
      <c r="AY3786" s="175" t="s">
        <v>173</v>
      </c>
    </row>
    <row r="3787" spans="2:65" s="167" customFormat="1">
      <c r="B3787" s="166"/>
      <c r="D3787" s="161" t="s">
        <v>184</v>
      </c>
      <c r="F3787" s="169" t="s">
        <v>2270</v>
      </c>
      <c r="H3787" s="170">
        <v>2.7949999999999999</v>
      </c>
      <c r="L3787" s="166"/>
      <c r="M3787" s="171"/>
      <c r="T3787" s="172"/>
      <c r="AT3787" s="168" t="s">
        <v>184</v>
      </c>
      <c r="AU3787" s="168" t="s">
        <v>95</v>
      </c>
      <c r="AV3787" s="167" t="s">
        <v>95</v>
      </c>
      <c r="AW3787" s="167" t="s">
        <v>3</v>
      </c>
      <c r="AX3787" s="167" t="s">
        <v>93</v>
      </c>
      <c r="AY3787" s="168" t="s">
        <v>173</v>
      </c>
    </row>
    <row r="3788" spans="2:65" s="35" customFormat="1" ht="24.2" customHeight="1">
      <c r="B3788" s="34"/>
      <c r="C3788" s="188" t="s">
        <v>2271</v>
      </c>
      <c r="D3788" s="188" t="s">
        <v>1161</v>
      </c>
      <c r="E3788" s="189" t="s">
        <v>2272</v>
      </c>
      <c r="F3788" s="190" t="s">
        <v>2273</v>
      </c>
      <c r="G3788" s="191" t="s">
        <v>270</v>
      </c>
      <c r="H3788" s="192">
        <v>18.254000000000001</v>
      </c>
      <c r="I3788" s="4"/>
      <c r="J3788" s="193">
        <f>ROUND(I3788*H3788,2)</f>
        <v>0</v>
      </c>
      <c r="K3788" s="190" t="s">
        <v>179</v>
      </c>
      <c r="L3788" s="194"/>
      <c r="M3788" s="195" t="s">
        <v>1</v>
      </c>
      <c r="N3788" s="196" t="s">
        <v>50</v>
      </c>
      <c r="P3788" s="152">
        <f>O3788*H3788</f>
        <v>0</v>
      </c>
      <c r="Q3788" s="152">
        <v>6.0000000000000001E-3</v>
      </c>
      <c r="R3788" s="152">
        <f>Q3788*H3788</f>
        <v>0.10952400000000001</v>
      </c>
      <c r="S3788" s="152">
        <v>0</v>
      </c>
      <c r="T3788" s="153">
        <f>S3788*H3788</f>
        <v>0</v>
      </c>
      <c r="AR3788" s="154" t="s">
        <v>533</v>
      </c>
      <c r="AT3788" s="154" t="s">
        <v>1161</v>
      </c>
      <c r="AU3788" s="154" t="s">
        <v>95</v>
      </c>
      <c r="AY3788" s="20" t="s">
        <v>173</v>
      </c>
      <c r="BE3788" s="155">
        <f>IF(N3788="základní",J3788,0)</f>
        <v>0</v>
      </c>
      <c r="BF3788" s="155">
        <f>IF(N3788="snížená",J3788,0)</f>
        <v>0</v>
      </c>
      <c r="BG3788" s="155">
        <f>IF(N3788="zákl. přenesená",J3788,0)</f>
        <v>0</v>
      </c>
      <c r="BH3788" s="155">
        <f>IF(N3788="sníž. přenesená",J3788,0)</f>
        <v>0</v>
      </c>
      <c r="BI3788" s="155">
        <f>IF(N3788="nulová",J3788,0)</f>
        <v>0</v>
      </c>
      <c r="BJ3788" s="20" t="s">
        <v>93</v>
      </c>
      <c r="BK3788" s="155">
        <f>ROUND(I3788*H3788,2)</f>
        <v>0</v>
      </c>
      <c r="BL3788" s="20" t="s">
        <v>354</v>
      </c>
      <c r="BM3788" s="154" t="s">
        <v>2274</v>
      </c>
    </row>
    <row r="3789" spans="2:65" s="160" customFormat="1">
      <c r="B3789" s="159"/>
      <c r="D3789" s="161" t="s">
        <v>184</v>
      </c>
      <c r="E3789" s="162" t="s">
        <v>1</v>
      </c>
      <c r="F3789" s="163" t="s">
        <v>265</v>
      </c>
      <c r="H3789" s="162" t="s">
        <v>1</v>
      </c>
      <c r="L3789" s="159"/>
      <c r="M3789" s="164"/>
      <c r="T3789" s="165"/>
      <c r="AT3789" s="162" t="s">
        <v>184</v>
      </c>
      <c r="AU3789" s="162" t="s">
        <v>95</v>
      </c>
      <c r="AV3789" s="160" t="s">
        <v>93</v>
      </c>
      <c r="AW3789" s="160" t="s">
        <v>41</v>
      </c>
      <c r="AX3789" s="160" t="s">
        <v>85</v>
      </c>
      <c r="AY3789" s="162" t="s">
        <v>173</v>
      </c>
    </row>
    <row r="3790" spans="2:65" s="160" customFormat="1">
      <c r="B3790" s="159"/>
      <c r="D3790" s="161" t="s">
        <v>184</v>
      </c>
      <c r="E3790" s="162" t="s">
        <v>1</v>
      </c>
      <c r="F3790" s="163" t="s">
        <v>238</v>
      </c>
      <c r="H3790" s="162" t="s">
        <v>1</v>
      </c>
      <c r="L3790" s="159"/>
      <c r="M3790" s="164"/>
      <c r="T3790" s="165"/>
      <c r="AT3790" s="162" t="s">
        <v>184</v>
      </c>
      <c r="AU3790" s="162" t="s">
        <v>95</v>
      </c>
      <c r="AV3790" s="160" t="s">
        <v>93</v>
      </c>
      <c r="AW3790" s="160" t="s">
        <v>41</v>
      </c>
      <c r="AX3790" s="160" t="s">
        <v>85</v>
      </c>
      <c r="AY3790" s="162" t="s">
        <v>173</v>
      </c>
    </row>
    <row r="3791" spans="2:65" s="160" customFormat="1">
      <c r="B3791" s="159"/>
      <c r="D3791" s="161" t="s">
        <v>184</v>
      </c>
      <c r="E3791" s="162" t="s">
        <v>1</v>
      </c>
      <c r="F3791" s="163" t="s">
        <v>2275</v>
      </c>
      <c r="H3791" s="162" t="s">
        <v>1</v>
      </c>
      <c r="L3791" s="159"/>
      <c r="M3791" s="164"/>
      <c r="T3791" s="165"/>
      <c r="AT3791" s="162" t="s">
        <v>184</v>
      </c>
      <c r="AU3791" s="162" t="s">
        <v>95</v>
      </c>
      <c r="AV3791" s="160" t="s">
        <v>93</v>
      </c>
      <c r="AW3791" s="160" t="s">
        <v>41</v>
      </c>
      <c r="AX3791" s="160" t="s">
        <v>85</v>
      </c>
      <c r="AY3791" s="162" t="s">
        <v>173</v>
      </c>
    </row>
    <row r="3792" spans="2:65" s="167" customFormat="1">
      <c r="B3792" s="166"/>
      <c r="D3792" s="161" t="s">
        <v>184</v>
      </c>
      <c r="E3792" s="168" t="s">
        <v>1</v>
      </c>
      <c r="F3792" s="169" t="s">
        <v>2276</v>
      </c>
      <c r="H3792" s="170">
        <v>9.2080000000000002</v>
      </c>
      <c r="L3792" s="166"/>
      <c r="M3792" s="171"/>
      <c r="T3792" s="172"/>
      <c r="AT3792" s="168" t="s">
        <v>184</v>
      </c>
      <c r="AU3792" s="168" t="s">
        <v>95</v>
      </c>
      <c r="AV3792" s="167" t="s">
        <v>95</v>
      </c>
      <c r="AW3792" s="167" t="s">
        <v>41</v>
      </c>
      <c r="AX3792" s="167" t="s">
        <v>85</v>
      </c>
      <c r="AY3792" s="168" t="s">
        <v>173</v>
      </c>
    </row>
    <row r="3793" spans="2:65" s="167" customFormat="1">
      <c r="B3793" s="166"/>
      <c r="D3793" s="161" t="s">
        <v>184</v>
      </c>
      <c r="E3793" s="168" t="s">
        <v>1</v>
      </c>
      <c r="F3793" s="169" t="s">
        <v>2277</v>
      </c>
      <c r="H3793" s="170">
        <v>8.6880000000000006</v>
      </c>
      <c r="L3793" s="166"/>
      <c r="M3793" s="171"/>
      <c r="T3793" s="172"/>
      <c r="AT3793" s="168" t="s">
        <v>184</v>
      </c>
      <c r="AU3793" s="168" t="s">
        <v>95</v>
      </c>
      <c r="AV3793" s="167" t="s">
        <v>95</v>
      </c>
      <c r="AW3793" s="167" t="s">
        <v>41</v>
      </c>
      <c r="AX3793" s="167" t="s">
        <v>85</v>
      </c>
      <c r="AY3793" s="168" t="s">
        <v>173</v>
      </c>
    </row>
    <row r="3794" spans="2:65" s="174" customFormat="1">
      <c r="B3794" s="173"/>
      <c r="D3794" s="161" t="s">
        <v>184</v>
      </c>
      <c r="E3794" s="175" t="s">
        <v>1</v>
      </c>
      <c r="F3794" s="176" t="s">
        <v>232</v>
      </c>
      <c r="H3794" s="177">
        <v>17.896000000000001</v>
      </c>
      <c r="L3794" s="173"/>
      <c r="M3794" s="178"/>
      <c r="T3794" s="179"/>
      <c r="AT3794" s="175" t="s">
        <v>184</v>
      </c>
      <c r="AU3794" s="175" t="s">
        <v>95</v>
      </c>
      <c r="AV3794" s="174" t="s">
        <v>180</v>
      </c>
      <c r="AW3794" s="174" t="s">
        <v>41</v>
      </c>
      <c r="AX3794" s="174" t="s">
        <v>93</v>
      </c>
      <c r="AY3794" s="175" t="s">
        <v>173</v>
      </c>
    </row>
    <row r="3795" spans="2:65" s="167" customFormat="1">
      <c r="B3795" s="166"/>
      <c r="D3795" s="161" t="s">
        <v>184</v>
      </c>
      <c r="F3795" s="169" t="s">
        <v>2278</v>
      </c>
      <c r="H3795" s="170">
        <v>18.254000000000001</v>
      </c>
      <c r="L3795" s="166"/>
      <c r="M3795" s="171"/>
      <c r="T3795" s="172"/>
      <c r="AT3795" s="168" t="s">
        <v>184</v>
      </c>
      <c r="AU3795" s="168" t="s">
        <v>95</v>
      </c>
      <c r="AV3795" s="167" t="s">
        <v>95</v>
      </c>
      <c r="AW3795" s="167" t="s">
        <v>3</v>
      </c>
      <c r="AX3795" s="167" t="s">
        <v>93</v>
      </c>
      <c r="AY3795" s="168" t="s">
        <v>173</v>
      </c>
    </row>
    <row r="3796" spans="2:65" s="35" customFormat="1" ht="44.25" customHeight="1">
      <c r="B3796" s="34"/>
      <c r="C3796" s="144" t="s">
        <v>2279</v>
      </c>
      <c r="D3796" s="144" t="s">
        <v>175</v>
      </c>
      <c r="E3796" s="145" t="s">
        <v>2280</v>
      </c>
      <c r="F3796" s="146" t="s">
        <v>2281</v>
      </c>
      <c r="G3796" s="147" t="s">
        <v>322</v>
      </c>
      <c r="H3796" s="148">
        <v>3.9830000000000001</v>
      </c>
      <c r="I3796" s="3"/>
      <c r="J3796" s="149">
        <f>ROUND(I3796*H3796,2)</f>
        <v>0</v>
      </c>
      <c r="K3796" s="146" t="s">
        <v>179</v>
      </c>
      <c r="L3796" s="34"/>
      <c r="M3796" s="150" t="s">
        <v>1</v>
      </c>
      <c r="N3796" s="151" t="s">
        <v>50</v>
      </c>
      <c r="P3796" s="152">
        <f>O3796*H3796</f>
        <v>0</v>
      </c>
      <c r="Q3796" s="152">
        <v>0</v>
      </c>
      <c r="R3796" s="152">
        <f>Q3796*H3796</f>
        <v>0</v>
      </c>
      <c r="S3796" s="152">
        <v>0</v>
      </c>
      <c r="T3796" s="153">
        <f>S3796*H3796</f>
        <v>0</v>
      </c>
      <c r="AR3796" s="154" t="s">
        <v>354</v>
      </c>
      <c r="AT3796" s="154" t="s">
        <v>175</v>
      </c>
      <c r="AU3796" s="154" t="s">
        <v>95</v>
      </c>
      <c r="AY3796" s="20" t="s">
        <v>173</v>
      </c>
      <c r="BE3796" s="155">
        <f>IF(N3796="základní",J3796,0)</f>
        <v>0</v>
      </c>
      <c r="BF3796" s="155">
        <f>IF(N3796="snížená",J3796,0)</f>
        <v>0</v>
      </c>
      <c r="BG3796" s="155">
        <f>IF(N3796="zákl. přenesená",J3796,0)</f>
        <v>0</v>
      </c>
      <c r="BH3796" s="155">
        <f>IF(N3796="sníž. přenesená",J3796,0)</f>
        <v>0</v>
      </c>
      <c r="BI3796" s="155">
        <f>IF(N3796="nulová",J3796,0)</f>
        <v>0</v>
      </c>
      <c r="BJ3796" s="20" t="s">
        <v>93</v>
      </c>
      <c r="BK3796" s="155">
        <f>ROUND(I3796*H3796,2)</f>
        <v>0</v>
      </c>
      <c r="BL3796" s="20" t="s">
        <v>354</v>
      </c>
      <c r="BM3796" s="154" t="s">
        <v>2282</v>
      </c>
    </row>
    <row r="3797" spans="2:65" s="35" customFormat="1">
      <c r="B3797" s="34"/>
      <c r="D3797" s="156" t="s">
        <v>182</v>
      </c>
      <c r="F3797" s="157" t="s">
        <v>2283</v>
      </c>
      <c r="L3797" s="34"/>
      <c r="M3797" s="158"/>
      <c r="T3797" s="62"/>
      <c r="AT3797" s="20" t="s">
        <v>182</v>
      </c>
      <c r="AU3797" s="20" t="s">
        <v>95</v>
      </c>
    </row>
    <row r="3798" spans="2:65" s="133" customFormat="1" ht="22.9" customHeight="1">
      <c r="B3798" s="132"/>
      <c r="D3798" s="134" t="s">
        <v>84</v>
      </c>
      <c r="E3798" s="142" t="s">
        <v>2284</v>
      </c>
      <c r="F3798" s="142" t="s">
        <v>2285</v>
      </c>
      <c r="J3798" s="143">
        <f>BK3798</f>
        <v>0</v>
      </c>
      <c r="L3798" s="132"/>
      <c r="M3798" s="137"/>
      <c r="P3798" s="138">
        <f>SUM(P3799:P5350)</f>
        <v>0</v>
      </c>
      <c r="R3798" s="138">
        <f>SUM(R3799:R5350)</f>
        <v>27.130224550000001</v>
      </c>
      <c r="T3798" s="139">
        <f>SUM(T3799:T5350)</f>
        <v>22.280205700000003</v>
      </c>
      <c r="AR3798" s="134" t="s">
        <v>95</v>
      </c>
      <c r="AT3798" s="140" t="s">
        <v>84</v>
      </c>
      <c r="AU3798" s="140" t="s">
        <v>93</v>
      </c>
      <c r="AY3798" s="134" t="s">
        <v>173</v>
      </c>
      <c r="BK3798" s="141">
        <f>SUM(BK3799:BK5350)</f>
        <v>0</v>
      </c>
    </row>
    <row r="3799" spans="2:65" s="35" customFormat="1" ht="44.25" customHeight="1">
      <c r="B3799" s="34"/>
      <c r="C3799" s="144" t="s">
        <v>2286</v>
      </c>
      <c r="D3799" s="144" t="s">
        <v>175</v>
      </c>
      <c r="E3799" s="145" t="s">
        <v>2287</v>
      </c>
      <c r="F3799" s="146" t="s">
        <v>2288</v>
      </c>
      <c r="G3799" s="147" t="s">
        <v>586</v>
      </c>
      <c r="H3799" s="148">
        <v>40.765000000000001</v>
      </c>
      <c r="I3799" s="3"/>
      <c r="J3799" s="149">
        <f>ROUND(I3799*H3799,2)</f>
        <v>0</v>
      </c>
      <c r="K3799" s="146" t="s">
        <v>179</v>
      </c>
      <c r="L3799" s="34"/>
      <c r="M3799" s="150" t="s">
        <v>1</v>
      </c>
      <c r="N3799" s="151" t="s">
        <v>50</v>
      </c>
      <c r="P3799" s="152">
        <f>O3799*H3799</f>
        <v>0</v>
      </c>
      <c r="Q3799" s="152">
        <v>0</v>
      </c>
      <c r="R3799" s="152">
        <f>Q3799*H3799</f>
        <v>0</v>
      </c>
      <c r="S3799" s="152">
        <v>1.2319999999999999E-2</v>
      </c>
      <c r="T3799" s="153">
        <f>S3799*H3799</f>
        <v>0.50222480000000003</v>
      </c>
      <c r="AR3799" s="154" t="s">
        <v>354</v>
      </c>
      <c r="AT3799" s="154" t="s">
        <v>175</v>
      </c>
      <c r="AU3799" s="154" t="s">
        <v>95</v>
      </c>
      <c r="AY3799" s="20" t="s">
        <v>173</v>
      </c>
      <c r="BE3799" s="155">
        <f>IF(N3799="základní",J3799,0)</f>
        <v>0</v>
      </c>
      <c r="BF3799" s="155">
        <f>IF(N3799="snížená",J3799,0)</f>
        <v>0</v>
      </c>
      <c r="BG3799" s="155">
        <f>IF(N3799="zákl. přenesená",J3799,0)</f>
        <v>0</v>
      </c>
      <c r="BH3799" s="155">
        <f>IF(N3799="sníž. přenesená",J3799,0)</f>
        <v>0</v>
      </c>
      <c r="BI3799" s="155">
        <f>IF(N3799="nulová",J3799,0)</f>
        <v>0</v>
      </c>
      <c r="BJ3799" s="20" t="s">
        <v>93</v>
      </c>
      <c r="BK3799" s="155">
        <f>ROUND(I3799*H3799,2)</f>
        <v>0</v>
      </c>
      <c r="BL3799" s="20" t="s">
        <v>354</v>
      </c>
      <c r="BM3799" s="154" t="s">
        <v>2289</v>
      </c>
    </row>
    <row r="3800" spans="2:65" s="35" customFormat="1">
      <c r="B3800" s="34"/>
      <c r="D3800" s="156" t="s">
        <v>182</v>
      </c>
      <c r="F3800" s="157" t="s">
        <v>2290</v>
      </c>
      <c r="L3800" s="34"/>
      <c r="M3800" s="158"/>
      <c r="T3800" s="62"/>
      <c r="AT3800" s="20" t="s">
        <v>182</v>
      </c>
      <c r="AU3800" s="20" t="s">
        <v>95</v>
      </c>
    </row>
    <row r="3801" spans="2:65" s="160" customFormat="1" ht="22.5">
      <c r="B3801" s="159"/>
      <c r="D3801" s="161" t="s">
        <v>184</v>
      </c>
      <c r="E3801" s="162" t="s">
        <v>1</v>
      </c>
      <c r="F3801" s="163" t="s">
        <v>2291</v>
      </c>
      <c r="H3801" s="162" t="s">
        <v>1</v>
      </c>
      <c r="L3801" s="159"/>
      <c r="M3801" s="164"/>
      <c r="T3801" s="165"/>
      <c r="AT3801" s="162" t="s">
        <v>184</v>
      </c>
      <c r="AU3801" s="162" t="s">
        <v>95</v>
      </c>
      <c r="AV3801" s="160" t="s">
        <v>93</v>
      </c>
      <c r="AW3801" s="160" t="s">
        <v>41</v>
      </c>
      <c r="AX3801" s="160" t="s">
        <v>85</v>
      </c>
      <c r="AY3801" s="162" t="s">
        <v>173</v>
      </c>
    </row>
    <row r="3802" spans="2:65" s="160" customFormat="1">
      <c r="B3802" s="159"/>
      <c r="D3802" s="161" t="s">
        <v>184</v>
      </c>
      <c r="E3802" s="162" t="s">
        <v>1</v>
      </c>
      <c r="F3802" s="163" t="s">
        <v>2208</v>
      </c>
      <c r="H3802" s="162" t="s">
        <v>1</v>
      </c>
      <c r="L3802" s="159"/>
      <c r="M3802" s="164"/>
      <c r="T3802" s="165"/>
      <c r="AT3802" s="162" t="s">
        <v>184</v>
      </c>
      <c r="AU3802" s="162" t="s">
        <v>95</v>
      </c>
      <c r="AV3802" s="160" t="s">
        <v>93</v>
      </c>
      <c r="AW3802" s="160" t="s">
        <v>41</v>
      </c>
      <c r="AX3802" s="160" t="s">
        <v>85</v>
      </c>
      <c r="AY3802" s="162" t="s">
        <v>173</v>
      </c>
    </row>
    <row r="3803" spans="2:65" s="167" customFormat="1">
      <c r="B3803" s="166"/>
      <c r="D3803" s="161" t="s">
        <v>184</v>
      </c>
      <c r="E3803" s="168" t="s">
        <v>1</v>
      </c>
      <c r="F3803" s="169" t="s">
        <v>2292</v>
      </c>
      <c r="H3803" s="170">
        <v>3.36</v>
      </c>
      <c r="L3803" s="166"/>
      <c r="M3803" s="171"/>
      <c r="T3803" s="172"/>
      <c r="AT3803" s="168" t="s">
        <v>184</v>
      </c>
      <c r="AU3803" s="168" t="s">
        <v>95</v>
      </c>
      <c r="AV3803" s="167" t="s">
        <v>95</v>
      </c>
      <c r="AW3803" s="167" t="s">
        <v>41</v>
      </c>
      <c r="AX3803" s="167" t="s">
        <v>85</v>
      </c>
      <c r="AY3803" s="168" t="s">
        <v>173</v>
      </c>
    </row>
    <row r="3804" spans="2:65" s="167" customFormat="1">
      <c r="B3804" s="166"/>
      <c r="D3804" s="161" t="s">
        <v>184</v>
      </c>
      <c r="E3804" s="168" t="s">
        <v>1</v>
      </c>
      <c r="F3804" s="169" t="s">
        <v>2293</v>
      </c>
      <c r="H3804" s="170">
        <v>2.8069999999999999</v>
      </c>
      <c r="L3804" s="166"/>
      <c r="M3804" s="171"/>
      <c r="T3804" s="172"/>
      <c r="AT3804" s="168" t="s">
        <v>184</v>
      </c>
      <c r="AU3804" s="168" t="s">
        <v>95</v>
      </c>
      <c r="AV3804" s="167" t="s">
        <v>95</v>
      </c>
      <c r="AW3804" s="167" t="s">
        <v>41</v>
      </c>
      <c r="AX3804" s="167" t="s">
        <v>85</v>
      </c>
      <c r="AY3804" s="168" t="s">
        <v>173</v>
      </c>
    </row>
    <row r="3805" spans="2:65" s="160" customFormat="1">
      <c r="B3805" s="159"/>
      <c r="D3805" s="161" t="s">
        <v>184</v>
      </c>
      <c r="E3805" s="162" t="s">
        <v>1</v>
      </c>
      <c r="F3805" s="163" t="s">
        <v>2294</v>
      </c>
      <c r="H3805" s="162" t="s">
        <v>1</v>
      </c>
      <c r="L3805" s="159"/>
      <c r="M3805" s="164"/>
      <c r="T3805" s="165"/>
      <c r="AT3805" s="162" t="s">
        <v>184</v>
      </c>
      <c r="AU3805" s="162" t="s">
        <v>95</v>
      </c>
      <c r="AV3805" s="160" t="s">
        <v>93</v>
      </c>
      <c r="AW3805" s="160" t="s">
        <v>41</v>
      </c>
      <c r="AX3805" s="160" t="s">
        <v>85</v>
      </c>
      <c r="AY3805" s="162" t="s">
        <v>173</v>
      </c>
    </row>
    <row r="3806" spans="2:65" s="167" customFormat="1">
      <c r="B3806" s="166"/>
      <c r="D3806" s="161" t="s">
        <v>184</v>
      </c>
      <c r="E3806" s="168" t="s">
        <v>1</v>
      </c>
      <c r="F3806" s="169" t="s">
        <v>2295</v>
      </c>
      <c r="H3806" s="170">
        <v>7.4880000000000004</v>
      </c>
      <c r="L3806" s="166"/>
      <c r="M3806" s="171"/>
      <c r="T3806" s="172"/>
      <c r="AT3806" s="168" t="s">
        <v>184</v>
      </c>
      <c r="AU3806" s="168" t="s">
        <v>95</v>
      </c>
      <c r="AV3806" s="167" t="s">
        <v>95</v>
      </c>
      <c r="AW3806" s="167" t="s">
        <v>41</v>
      </c>
      <c r="AX3806" s="167" t="s">
        <v>85</v>
      </c>
      <c r="AY3806" s="168" t="s">
        <v>173</v>
      </c>
    </row>
    <row r="3807" spans="2:65" s="167" customFormat="1">
      <c r="B3807" s="166"/>
      <c r="D3807" s="161" t="s">
        <v>184</v>
      </c>
      <c r="E3807" s="168" t="s">
        <v>1</v>
      </c>
      <c r="F3807" s="169" t="s">
        <v>2296</v>
      </c>
      <c r="H3807" s="170">
        <v>7.1840000000000002</v>
      </c>
      <c r="L3807" s="166"/>
      <c r="M3807" s="171"/>
      <c r="T3807" s="172"/>
      <c r="AT3807" s="168" t="s">
        <v>184</v>
      </c>
      <c r="AU3807" s="168" t="s">
        <v>95</v>
      </c>
      <c r="AV3807" s="167" t="s">
        <v>95</v>
      </c>
      <c r="AW3807" s="167" t="s">
        <v>41</v>
      </c>
      <c r="AX3807" s="167" t="s">
        <v>85</v>
      </c>
      <c r="AY3807" s="168" t="s">
        <v>173</v>
      </c>
    </row>
    <row r="3808" spans="2:65" s="160" customFormat="1">
      <c r="B3808" s="159"/>
      <c r="D3808" s="161" t="s">
        <v>184</v>
      </c>
      <c r="E3808" s="162" t="s">
        <v>1</v>
      </c>
      <c r="F3808" s="163" t="s">
        <v>2297</v>
      </c>
      <c r="H3808" s="162" t="s">
        <v>1</v>
      </c>
      <c r="L3808" s="159"/>
      <c r="M3808" s="164"/>
      <c r="T3808" s="165"/>
      <c r="AT3808" s="162" t="s">
        <v>184</v>
      </c>
      <c r="AU3808" s="162" t="s">
        <v>95</v>
      </c>
      <c r="AV3808" s="160" t="s">
        <v>93</v>
      </c>
      <c r="AW3808" s="160" t="s">
        <v>41</v>
      </c>
      <c r="AX3808" s="160" t="s">
        <v>85</v>
      </c>
      <c r="AY3808" s="162" t="s">
        <v>173</v>
      </c>
    </row>
    <row r="3809" spans="2:51" s="167" customFormat="1">
      <c r="B3809" s="166"/>
      <c r="D3809" s="161" t="s">
        <v>184</v>
      </c>
      <c r="E3809" s="168" t="s">
        <v>1</v>
      </c>
      <c r="F3809" s="169" t="s">
        <v>2298</v>
      </c>
      <c r="H3809" s="170">
        <v>2.5299999999999998</v>
      </c>
      <c r="L3809" s="166"/>
      <c r="M3809" s="171"/>
      <c r="T3809" s="172"/>
      <c r="AT3809" s="168" t="s">
        <v>184</v>
      </c>
      <c r="AU3809" s="168" t="s">
        <v>95</v>
      </c>
      <c r="AV3809" s="167" t="s">
        <v>95</v>
      </c>
      <c r="AW3809" s="167" t="s">
        <v>41</v>
      </c>
      <c r="AX3809" s="167" t="s">
        <v>85</v>
      </c>
      <c r="AY3809" s="168" t="s">
        <v>173</v>
      </c>
    </row>
    <row r="3810" spans="2:51" s="160" customFormat="1">
      <c r="B3810" s="159"/>
      <c r="D3810" s="161" t="s">
        <v>184</v>
      </c>
      <c r="E3810" s="162" t="s">
        <v>1</v>
      </c>
      <c r="F3810" s="163" t="s">
        <v>2299</v>
      </c>
      <c r="H3810" s="162" t="s">
        <v>1</v>
      </c>
      <c r="L3810" s="159"/>
      <c r="M3810" s="164"/>
      <c r="T3810" s="165"/>
      <c r="AT3810" s="162" t="s">
        <v>184</v>
      </c>
      <c r="AU3810" s="162" t="s">
        <v>95</v>
      </c>
      <c r="AV3810" s="160" t="s">
        <v>93</v>
      </c>
      <c r="AW3810" s="160" t="s">
        <v>41</v>
      </c>
      <c r="AX3810" s="160" t="s">
        <v>85</v>
      </c>
      <c r="AY3810" s="162" t="s">
        <v>173</v>
      </c>
    </row>
    <row r="3811" spans="2:51" s="167" customFormat="1">
      <c r="B3811" s="166"/>
      <c r="D3811" s="161" t="s">
        <v>184</v>
      </c>
      <c r="E3811" s="168" t="s">
        <v>1</v>
      </c>
      <c r="F3811" s="169" t="s">
        <v>2300</v>
      </c>
      <c r="H3811" s="170">
        <v>0.18</v>
      </c>
      <c r="L3811" s="166"/>
      <c r="M3811" s="171"/>
      <c r="T3811" s="172"/>
      <c r="AT3811" s="168" t="s">
        <v>184</v>
      </c>
      <c r="AU3811" s="168" t="s">
        <v>95</v>
      </c>
      <c r="AV3811" s="167" t="s">
        <v>95</v>
      </c>
      <c r="AW3811" s="167" t="s">
        <v>41</v>
      </c>
      <c r="AX3811" s="167" t="s">
        <v>85</v>
      </c>
      <c r="AY3811" s="168" t="s">
        <v>173</v>
      </c>
    </row>
    <row r="3812" spans="2:51" s="167" customFormat="1">
      <c r="B3812" s="166"/>
      <c r="D3812" s="161" t="s">
        <v>184</v>
      </c>
      <c r="E3812" s="168" t="s">
        <v>1</v>
      </c>
      <c r="F3812" s="169" t="s">
        <v>2301</v>
      </c>
      <c r="H3812" s="170">
        <v>0.34699999999999998</v>
      </c>
      <c r="L3812" s="166"/>
      <c r="M3812" s="171"/>
      <c r="T3812" s="172"/>
      <c r="AT3812" s="168" t="s">
        <v>184</v>
      </c>
      <c r="AU3812" s="168" t="s">
        <v>95</v>
      </c>
      <c r="AV3812" s="167" t="s">
        <v>95</v>
      </c>
      <c r="AW3812" s="167" t="s">
        <v>41</v>
      </c>
      <c r="AX3812" s="167" t="s">
        <v>85</v>
      </c>
      <c r="AY3812" s="168" t="s">
        <v>173</v>
      </c>
    </row>
    <row r="3813" spans="2:51" s="167" customFormat="1">
      <c r="B3813" s="166"/>
      <c r="D3813" s="161" t="s">
        <v>184</v>
      </c>
      <c r="E3813" s="168" t="s">
        <v>1</v>
      </c>
      <c r="F3813" s="169" t="s">
        <v>2302</v>
      </c>
      <c r="H3813" s="170">
        <v>0.52300000000000002</v>
      </c>
      <c r="L3813" s="166"/>
      <c r="M3813" s="171"/>
      <c r="T3813" s="172"/>
      <c r="AT3813" s="168" t="s">
        <v>184</v>
      </c>
      <c r="AU3813" s="168" t="s">
        <v>95</v>
      </c>
      <c r="AV3813" s="167" t="s">
        <v>95</v>
      </c>
      <c r="AW3813" s="167" t="s">
        <v>41</v>
      </c>
      <c r="AX3813" s="167" t="s">
        <v>85</v>
      </c>
      <c r="AY3813" s="168" t="s">
        <v>173</v>
      </c>
    </row>
    <row r="3814" spans="2:51" s="167" customFormat="1">
      <c r="B3814" s="166"/>
      <c r="D3814" s="161" t="s">
        <v>184</v>
      </c>
      <c r="E3814" s="168" t="s">
        <v>1</v>
      </c>
      <c r="F3814" s="169" t="s">
        <v>2303</v>
      </c>
      <c r="H3814" s="170">
        <v>0.69799999999999995</v>
      </c>
      <c r="L3814" s="166"/>
      <c r="M3814" s="171"/>
      <c r="T3814" s="172"/>
      <c r="AT3814" s="168" t="s">
        <v>184</v>
      </c>
      <c r="AU3814" s="168" t="s">
        <v>95</v>
      </c>
      <c r="AV3814" s="167" t="s">
        <v>95</v>
      </c>
      <c r="AW3814" s="167" t="s">
        <v>41</v>
      </c>
      <c r="AX3814" s="167" t="s">
        <v>85</v>
      </c>
      <c r="AY3814" s="168" t="s">
        <v>173</v>
      </c>
    </row>
    <row r="3815" spans="2:51" s="167" customFormat="1">
      <c r="B3815" s="166"/>
      <c r="D3815" s="161" t="s">
        <v>184</v>
      </c>
      <c r="E3815" s="168" t="s">
        <v>1</v>
      </c>
      <c r="F3815" s="169" t="s">
        <v>2304</v>
      </c>
      <c r="H3815" s="170">
        <v>0.874</v>
      </c>
      <c r="L3815" s="166"/>
      <c r="M3815" s="171"/>
      <c r="T3815" s="172"/>
      <c r="AT3815" s="168" t="s">
        <v>184</v>
      </c>
      <c r="AU3815" s="168" t="s">
        <v>95</v>
      </c>
      <c r="AV3815" s="167" t="s">
        <v>95</v>
      </c>
      <c r="AW3815" s="167" t="s">
        <v>41</v>
      </c>
      <c r="AX3815" s="167" t="s">
        <v>85</v>
      </c>
      <c r="AY3815" s="168" t="s">
        <v>173</v>
      </c>
    </row>
    <row r="3816" spans="2:51" s="167" customFormat="1">
      <c r="B3816" s="166"/>
      <c r="D3816" s="161" t="s">
        <v>184</v>
      </c>
      <c r="E3816" s="168" t="s">
        <v>1</v>
      </c>
      <c r="F3816" s="169" t="s">
        <v>2305</v>
      </c>
      <c r="H3816" s="170">
        <v>0.53</v>
      </c>
      <c r="L3816" s="166"/>
      <c r="M3816" s="171"/>
      <c r="T3816" s="172"/>
      <c r="AT3816" s="168" t="s">
        <v>184</v>
      </c>
      <c r="AU3816" s="168" t="s">
        <v>95</v>
      </c>
      <c r="AV3816" s="167" t="s">
        <v>95</v>
      </c>
      <c r="AW3816" s="167" t="s">
        <v>41</v>
      </c>
      <c r="AX3816" s="167" t="s">
        <v>85</v>
      </c>
      <c r="AY3816" s="168" t="s">
        <v>173</v>
      </c>
    </row>
    <row r="3817" spans="2:51" s="160" customFormat="1">
      <c r="B3817" s="159"/>
      <c r="D3817" s="161" t="s">
        <v>184</v>
      </c>
      <c r="E3817" s="162" t="s">
        <v>1</v>
      </c>
      <c r="F3817" s="163" t="s">
        <v>2306</v>
      </c>
      <c r="H3817" s="162" t="s">
        <v>1</v>
      </c>
      <c r="L3817" s="159"/>
      <c r="M3817" s="164"/>
      <c r="T3817" s="165"/>
      <c r="AT3817" s="162" t="s">
        <v>184</v>
      </c>
      <c r="AU3817" s="162" t="s">
        <v>95</v>
      </c>
      <c r="AV3817" s="160" t="s">
        <v>93</v>
      </c>
      <c r="AW3817" s="160" t="s">
        <v>41</v>
      </c>
      <c r="AX3817" s="160" t="s">
        <v>85</v>
      </c>
      <c r="AY3817" s="162" t="s">
        <v>173</v>
      </c>
    </row>
    <row r="3818" spans="2:51" s="167" customFormat="1">
      <c r="B3818" s="166"/>
      <c r="D3818" s="161" t="s">
        <v>184</v>
      </c>
      <c r="E3818" s="168" t="s">
        <v>1</v>
      </c>
      <c r="F3818" s="169" t="s">
        <v>2307</v>
      </c>
      <c r="H3818" s="170">
        <v>0.23100000000000001</v>
      </c>
      <c r="L3818" s="166"/>
      <c r="M3818" s="171"/>
      <c r="T3818" s="172"/>
      <c r="AT3818" s="168" t="s">
        <v>184</v>
      </c>
      <c r="AU3818" s="168" t="s">
        <v>95</v>
      </c>
      <c r="AV3818" s="167" t="s">
        <v>95</v>
      </c>
      <c r="AW3818" s="167" t="s">
        <v>41</v>
      </c>
      <c r="AX3818" s="167" t="s">
        <v>85</v>
      </c>
      <c r="AY3818" s="168" t="s">
        <v>173</v>
      </c>
    </row>
    <row r="3819" spans="2:51" s="167" customFormat="1">
      <c r="B3819" s="166"/>
      <c r="D3819" s="161" t="s">
        <v>184</v>
      </c>
      <c r="E3819" s="168" t="s">
        <v>1</v>
      </c>
      <c r="F3819" s="169" t="s">
        <v>2308</v>
      </c>
      <c r="H3819" s="170">
        <v>0.432</v>
      </c>
      <c r="L3819" s="166"/>
      <c r="M3819" s="171"/>
      <c r="T3819" s="172"/>
      <c r="AT3819" s="168" t="s">
        <v>184</v>
      </c>
      <c r="AU3819" s="168" t="s">
        <v>95</v>
      </c>
      <c r="AV3819" s="167" t="s">
        <v>95</v>
      </c>
      <c r="AW3819" s="167" t="s">
        <v>41</v>
      </c>
      <c r="AX3819" s="167" t="s">
        <v>85</v>
      </c>
      <c r="AY3819" s="168" t="s">
        <v>173</v>
      </c>
    </row>
    <row r="3820" spans="2:51" s="167" customFormat="1">
      <c r="B3820" s="166"/>
      <c r="D3820" s="161" t="s">
        <v>184</v>
      </c>
      <c r="E3820" s="168" t="s">
        <v>1</v>
      </c>
      <c r="F3820" s="169" t="s">
        <v>2309</v>
      </c>
      <c r="H3820" s="170">
        <v>0.63200000000000001</v>
      </c>
      <c r="L3820" s="166"/>
      <c r="M3820" s="171"/>
      <c r="T3820" s="172"/>
      <c r="AT3820" s="168" t="s">
        <v>184</v>
      </c>
      <c r="AU3820" s="168" t="s">
        <v>95</v>
      </c>
      <c r="AV3820" s="167" t="s">
        <v>95</v>
      </c>
      <c r="AW3820" s="167" t="s">
        <v>41</v>
      </c>
      <c r="AX3820" s="167" t="s">
        <v>85</v>
      </c>
      <c r="AY3820" s="168" t="s">
        <v>173</v>
      </c>
    </row>
    <row r="3821" spans="2:51" s="167" customFormat="1">
      <c r="B3821" s="166"/>
      <c r="D3821" s="161" t="s">
        <v>184</v>
      </c>
      <c r="E3821" s="168" t="s">
        <v>1</v>
      </c>
      <c r="F3821" s="169" t="s">
        <v>2310</v>
      </c>
      <c r="H3821" s="170">
        <v>0.83299999999999996</v>
      </c>
      <c r="L3821" s="166"/>
      <c r="M3821" s="171"/>
      <c r="T3821" s="172"/>
      <c r="AT3821" s="168" t="s">
        <v>184</v>
      </c>
      <c r="AU3821" s="168" t="s">
        <v>95</v>
      </c>
      <c r="AV3821" s="167" t="s">
        <v>95</v>
      </c>
      <c r="AW3821" s="167" t="s">
        <v>41</v>
      </c>
      <c r="AX3821" s="167" t="s">
        <v>85</v>
      </c>
      <c r="AY3821" s="168" t="s">
        <v>173</v>
      </c>
    </row>
    <row r="3822" spans="2:51" s="167" customFormat="1">
      <c r="B3822" s="166"/>
      <c r="D3822" s="161" t="s">
        <v>184</v>
      </c>
      <c r="E3822" s="168" t="s">
        <v>1</v>
      </c>
      <c r="F3822" s="169" t="s">
        <v>2311</v>
      </c>
      <c r="H3822" s="170">
        <v>1.034</v>
      </c>
      <c r="L3822" s="166"/>
      <c r="M3822" s="171"/>
      <c r="T3822" s="172"/>
      <c r="AT3822" s="168" t="s">
        <v>184</v>
      </c>
      <c r="AU3822" s="168" t="s">
        <v>95</v>
      </c>
      <c r="AV3822" s="167" t="s">
        <v>95</v>
      </c>
      <c r="AW3822" s="167" t="s">
        <v>41</v>
      </c>
      <c r="AX3822" s="167" t="s">
        <v>85</v>
      </c>
      <c r="AY3822" s="168" t="s">
        <v>173</v>
      </c>
    </row>
    <row r="3823" spans="2:51" s="167" customFormat="1">
      <c r="B3823" s="166"/>
      <c r="D3823" s="161" t="s">
        <v>184</v>
      </c>
      <c r="E3823" s="168" t="s">
        <v>1</v>
      </c>
      <c r="F3823" s="169" t="s">
        <v>2312</v>
      </c>
      <c r="H3823" s="170">
        <v>0.62</v>
      </c>
      <c r="L3823" s="166"/>
      <c r="M3823" s="171"/>
      <c r="T3823" s="172"/>
      <c r="AT3823" s="168" t="s">
        <v>184</v>
      </c>
      <c r="AU3823" s="168" t="s">
        <v>95</v>
      </c>
      <c r="AV3823" s="167" t="s">
        <v>95</v>
      </c>
      <c r="AW3823" s="167" t="s">
        <v>41</v>
      </c>
      <c r="AX3823" s="167" t="s">
        <v>85</v>
      </c>
      <c r="AY3823" s="168" t="s">
        <v>173</v>
      </c>
    </row>
    <row r="3824" spans="2:51" s="160" customFormat="1">
      <c r="B3824" s="159"/>
      <c r="D3824" s="161" t="s">
        <v>184</v>
      </c>
      <c r="E3824" s="162" t="s">
        <v>1</v>
      </c>
      <c r="F3824" s="163" t="s">
        <v>2313</v>
      </c>
      <c r="H3824" s="162" t="s">
        <v>1</v>
      </c>
      <c r="L3824" s="159"/>
      <c r="M3824" s="164"/>
      <c r="T3824" s="165"/>
      <c r="AT3824" s="162" t="s">
        <v>184</v>
      </c>
      <c r="AU3824" s="162" t="s">
        <v>95</v>
      </c>
      <c r="AV3824" s="160" t="s">
        <v>93</v>
      </c>
      <c r="AW3824" s="160" t="s">
        <v>41</v>
      </c>
      <c r="AX3824" s="160" t="s">
        <v>85</v>
      </c>
      <c r="AY3824" s="162" t="s">
        <v>173</v>
      </c>
    </row>
    <row r="3825" spans="2:51" s="167" customFormat="1">
      <c r="B3825" s="166"/>
      <c r="D3825" s="161" t="s">
        <v>184</v>
      </c>
      <c r="E3825" s="168" t="s">
        <v>1</v>
      </c>
      <c r="F3825" s="169" t="s">
        <v>2300</v>
      </c>
      <c r="H3825" s="170">
        <v>0.18</v>
      </c>
      <c r="L3825" s="166"/>
      <c r="M3825" s="171"/>
      <c r="T3825" s="172"/>
      <c r="AT3825" s="168" t="s">
        <v>184</v>
      </c>
      <c r="AU3825" s="168" t="s">
        <v>95</v>
      </c>
      <c r="AV3825" s="167" t="s">
        <v>95</v>
      </c>
      <c r="AW3825" s="167" t="s">
        <v>41</v>
      </c>
      <c r="AX3825" s="167" t="s">
        <v>85</v>
      </c>
      <c r="AY3825" s="168" t="s">
        <v>173</v>
      </c>
    </row>
    <row r="3826" spans="2:51" s="167" customFormat="1">
      <c r="B3826" s="166"/>
      <c r="D3826" s="161" t="s">
        <v>184</v>
      </c>
      <c r="E3826" s="168" t="s">
        <v>1</v>
      </c>
      <c r="F3826" s="169" t="s">
        <v>2314</v>
      </c>
      <c r="H3826" s="170">
        <v>0.34499999999999997</v>
      </c>
      <c r="L3826" s="166"/>
      <c r="M3826" s="171"/>
      <c r="T3826" s="172"/>
      <c r="AT3826" s="168" t="s">
        <v>184</v>
      </c>
      <c r="AU3826" s="168" t="s">
        <v>95</v>
      </c>
      <c r="AV3826" s="167" t="s">
        <v>95</v>
      </c>
      <c r="AW3826" s="167" t="s">
        <v>41</v>
      </c>
      <c r="AX3826" s="167" t="s">
        <v>85</v>
      </c>
      <c r="AY3826" s="168" t="s">
        <v>173</v>
      </c>
    </row>
    <row r="3827" spans="2:51" s="167" customFormat="1">
      <c r="B3827" s="166"/>
      <c r="D3827" s="161" t="s">
        <v>184</v>
      </c>
      <c r="E3827" s="168" t="s">
        <v>1</v>
      </c>
      <c r="F3827" s="169" t="s">
        <v>2315</v>
      </c>
      <c r="H3827" s="170">
        <v>0.7</v>
      </c>
      <c r="L3827" s="166"/>
      <c r="M3827" s="171"/>
      <c r="T3827" s="172"/>
      <c r="AT3827" s="168" t="s">
        <v>184</v>
      </c>
      <c r="AU3827" s="168" t="s">
        <v>95</v>
      </c>
      <c r="AV3827" s="167" t="s">
        <v>95</v>
      </c>
      <c r="AW3827" s="167" t="s">
        <v>41</v>
      </c>
      <c r="AX3827" s="167" t="s">
        <v>85</v>
      </c>
      <c r="AY3827" s="168" t="s">
        <v>173</v>
      </c>
    </row>
    <row r="3828" spans="2:51" s="167" customFormat="1">
      <c r="B3828" s="166"/>
      <c r="D3828" s="161" t="s">
        <v>184</v>
      </c>
      <c r="E3828" s="168" t="s">
        <v>1</v>
      </c>
      <c r="F3828" s="169" t="s">
        <v>2316</v>
      </c>
      <c r="H3828" s="170">
        <v>0.878</v>
      </c>
      <c r="L3828" s="166"/>
      <c r="M3828" s="171"/>
      <c r="T3828" s="172"/>
      <c r="AT3828" s="168" t="s">
        <v>184</v>
      </c>
      <c r="AU3828" s="168" t="s">
        <v>95</v>
      </c>
      <c r="AV3828" s="167" t="s">
        <v>95</v>
      </c>
      <c r="AW3828" s="167" t="s">
        <v>41</v>
      </c>
      <c r="AX3828" s="167" t="s">
        <v>85</v>
      </c>
      <c r="AY3828" s="168" t="s">
        <v>173</v>
      </c>
    </row>
    <row r="3829" spans="2:51" s="167" customFormat="1">
      <c r="B3829" s="166"/>
      <c r="D3829" s="161" t="s">
        <v>184</v>
      </c>
      <c r="E3829" s="168" t="s">
        <v>1</v>
      </c>
      <c r="F3829" s="169" t="s">
        <v>2305</v>
      </c>
      <c r="H3829" s="170">
        <v>0.53</v>
      </c>
      <c r="L3829" s="166"/>
      <c r="M3829" s="171"/>
      <c r="T3829" s="172"/>
      <c r="AT3829" s="168" t="s">
        <v>184</v>
      </c>
      <c r="AU3829" s="168" t="s">
        <v>95</v>
      </c>
      <c r="AV3829" s="167" t="s">
        <v>95</v>
      </c>
      <c r="AW3829" s="167" t="s">
        <v>41</v>
      </c>
      <c r="AX3829" s="167" t="s">
        <v>85</v>
      </c>
      <c r="AY3829" s="168" t="s">
        <v>173</v>
      </c>
    </row>
    <row r="3830" spans="2:51" s="160" customFormat="1">
      <c r="B3830" s="159"/>
      <c r="D3830" s="161" t="s">
        <v>184</v>
      </c>
      <c r="E3830" s="162" t="s">
        <v>1</v>
      </c>
      <c r="F3830" s="163" t="s">
        <v>2317</v>
      </c>
      <c r="H3830" s="162" t="s">
        <v>1</v>
      </c>
      <c r="L3830" s="159"/>
      <c r="M3830" s="164"/>
      <c r="T3830" s="165"/>
      <c r="AT3830" s="162" t="s">
        <v>184</v>
      </c>
      <c r="AU3830" s="162" t="s">
        <v>95</v>
      </c>
      <c r="AV3830" s="160" t="s">
        <v>93</v>
      </c>
      <c r="AW3830" s="160" t="s">
        <v>41</v>
      </c>
      <c r="AX3830" s="160" t="s">
        <v>85</v>
      </c>
      <c r="AY3830" s="162" t="s">
        <v>173</v>
      </c>
    </row>
    <row r="3831" spans="2:51" s="167" customFormat="1">
      <c r="B3831" s="166"/>
      <c r="D3831" s="161" t="s">
        <v>184</v>
      </c>
      <c r="E3831" s="168" t="s">
        <v>1</v>
      </c>
      <c r="F3831" s="169" t="s">
        <v>2318</v>
      </c>
      <c r="H3831" s="170">
        <v>0.219</v>
      </c>
      <c r="L3831" s="166"/>
      <c r="M3831" s="171"/>
      <c r="T3831" s="172"/>
      <c r="AT3831" s="168" t="s">
        <v>184</v>
      </c>
      <c r="AU3831" s="168" t="s">
        <v>95</v>
      </c>
      <c r="AV3831" s="167" t="s">
        <v>95</v>
      </c>
      <c r="AW3831" s="167" t="s">
        <v>41</v>
      </c>
      <c r="AX3831" s="167" t="s">
        <v>85</v>
      </c>
      <c r="AY3831" s="168" t="s">
        <v>173</v>
      </c>
    </row>
    <row r="3832" spans="2:51" s="167" customFormat="1">
      <c r="B3832" s="166"/>
      <c r="D3832" s="161" t="s">
        <v>184</v>
      </c>
      <c r="E3832" s="168" t="s">
        <v>1</v>
      </c>
      <c r="F3832" s="169" t="s">
        <v>2319</v>
      </c>
      <c r="H3832" s="170">
        <v>0.41899999999999998</v>
      </c>
      <c r="L3832" s="166"/>
      <c r="M3832" s="171"/>
      <c r="T3832" s="172"/>
      <c r="AT3832" s="168" t="s">
        <v>184</v>
      </c>
      <c r="AU3832" s="168" t="s">
        <v>95</v>
      </c>
      <c r="AV3832" s="167" t="s">
        <v>95</v>
      </c>
      <c r="AW3832" s="167" t="s">
        <v>41</v>
      </c>
      <c r="AX3832" s="167" t="s">
        <v>85</v>
      </c>
      <c r="AY3832" s="168" t="s">
        <v>173</v>
      </c>
    </row>
    <row r="3833" spans="2:51" s="167" customFormat="1">
      <c r="B3833" s="166"/>
      <c r="D3833" s="161" t="s">
        <v>184</v>
      </c>
      <c r="E3833" s="168" t="s">
        <v>1</v>
      </c>
      <c r="F3833" s="169" t="s">
        <v>2320</v>
      </c>
      <c r="H3833" s="170">
        <v>0.62</v>
      </c>
      <c r="L3833" s="166"/>
      <c r="M3833" s="171"/>
      <c r="T3833" s="172"/>
      <c r="AT3833" s="168" t="s">
        <v>184</v>
      </c>
      <c r="AU3833" s="168" t="s">
        <v>95</v>
      </c>
      <c r="AV3833" s="167" t="s">
        <v>95</v>
      </c>
      <c r="AW3833" s="167" t="s">
        <v>41</v>
      </c>
      <c r="AX3833" s="167" t="s">
        <v>85</v>
      </c>
      <c r="AY3833" s="168" t="s">
        <v>173</v>
      </c>
    </row>
    <row r="3834" spans="2:51" s="167" customFormat="1">
      <c r="B3834" s="166"/>
      <c r="D3834" s="161" t="s">
        <v>184</v>
      </c>
      <c r="E3834" s="168" t="s">
        <v>1</v>
      </c>
      <c r="F3834" s="169" t="s">
        <v>2321</v>
      </c>
      <c r="H3834" s="170">
        <v>0.82099999999999995</v>
      </c>
      <c r="L3834" s="166"/>
      <c r="M3834" s="171"/>
      <c r="T3834" s="172"/>
      <c r="AT3834" s="168" t="s">
        <v>184</v>
      </c>
      <c r="AU3834" s="168" t="s">
        <v>95</v>
      </c>
      <c r="AV3834" s="167" t="s">
        <v>95</v>
      </c>
      <c r="AW3834" s="167" t="s">
        <v>41</v>
      </c>
      <c r="AX3834" s="167" t="s">
        <v>85</v>
      </c>
      <c r="AY3834" s="168" t="s">
        <v>173</v>
      </c>
    </row>
    <row r="3835" spans="2:51" s="167" customFormat="1">
      <c r="B3835" s="166"/>
      <c r="D3835" s="161" t="s">
        <v>184</v>
      </c>
      <c r="E3835" s="168" t="s">
        <v>1</v>
      </c>
      <c r="F3835" s="169" t="s">
        <v>2322</v>
      </c>
      <c r="H3835" s="170">
        <v>1.1399999999999999</v>
      </c>
      <c r="L3835" s="166"/>
      <c r="M3835" s="171"/>
      <c r="T3835" s="172"/>
      <c r="AT3835" s="168" t="s">
        <v>184</v>
      </c>
      <c r="AU3835" s="168" t="s">
        <v>95</v>
      </c>
      <c r="AV3835" s="167" t="s">
        <v>95</v>
      </c>
      <c r="AW3835" s="167" t="s">
        <v>41</v>
      </c>
      <c r="AX3835" s="167" t="s">
        <v>85</v>
      </c>
      <c r="AY3835" s="168" t="s">
        <v>173</v>
      </c>
    </row>
    <row r="3836" spans="2:51" s="167" customFormat="1">
      <c r="B3836" s="166"/>
      <c r="D3836" s="161" t="s">
        <v>184</v>
      </c>
      <c r="E3836" s="168" t="s">
        <v>1</v>
      </c>
      <c r="F3836" s="169" t="s">
        <v>2323</v>
      </c>
      <c r="H3836" s="170">
        <v>0.61</v>
      </c>
      <c r="L3836" s="166"/>
      <c r="M3836" s="171"/>
      <c r="T3836" s="172"/>
      <c r="AT3836" s="168" t="s">
        <v>184</v>
      </c>
      <c r="AU3836" s="168" t="s">
        <v>95</v>
      </c>
      <c r="AV3836" s="167" t="s">
        <v>95</v>
      </c>
      <c r="AW3836" s="167" t="s">
        <v>41</v>
      </c>
      <c r="AX3836" s="167" t="s">
        <v>85</v>
      </c>
      <c r="AY3836" s="168" t="s">
        <v>173</v>
      </c>
    </row>
    <row r="3837" spans="2:51" s="181" customFormat="1">
      <c r="B3837" s="180"/>
      <c r="D3837" s="161" t="s">
        <v>184</v>
      </c>
      <c r="E3837" s="182" t="s">
        <v>1</v>
      </c>
      <c r="F3837" s="183" t="s">
        <v>266</v>
      </c>
      <c r="H3837" s="184">
        <v>36.765000000000001</v>
      </c>
      <c r="L3837" s="180"/>
      <c r="M3837" s="185"/>
      <c r="T3837" s="186"/>
      <c r="AT3837" s="182" t="s">
        <v>184</v>
      </c>
      <c r="AU3837" s="182" t="s">
        <v>95</v>
      </c>
      <c r="AV3837" s="181" t="s">
        <v>243</v>
      </c>
      <c r="AW3837" s="181" t="s">
        <v>41</v>
      </c>
      <c r="AX3837" s="181" t="s">
        <v>85</v>
      </c>
      <c r="AY3837" s="182" t="s">
        <v>173</v>
      </c>
    </row>
    <row r="3838" spans="2:51" s="160" customFormat="1">
      <c r="B3838" s="159"/>
      <c r="D3838" s="161" t="s">
        <v>184</v>
      </c>
      <c r="E3838" s="162" t="s">
        <v>1</v>
      </c>
      <c r="F3838" s="163" t="s">
        <v>2324</v>
      </c>
      <c r="H3838" s="162" t="s">
        <v>1</v>
      </c>
      <c r="L3838" s="159"/>
      <c r="M3838" s="164"/>
      <c r="T3838" s="165"/>
      <c r="AT3838" s="162" t="s">
        <v>184</v>
      </c>
      <c r="AU3838" s="162" t="s">
        <v>95</v>
      </c>
      <c r="AV3838" s="160" t="s">
        <v>93</v>
      </c>
      <c r="AW3838" s="160" t="s">
        <v>41</v>
      </c>
      <c r="AX3838" s="160" t="s">
        <v>85</v>
      </c>
      <c r="AY3838" s="162" t="s">
        <v>173</v>
      </c>
    </row>
    <row r="3839" spans="2:51" s="160" customFormat="1">
      <c r="B3839" s="159"/>
      <c r="D3839" s="161" t="s">
        <v>184</v>
      </c>
      <c r="E3839" s="162" t="s">
        <v>1</v>
      </c>
      <c r="F3839" s="163" t="s">
        <v>2208</v>
      </c>
      <c r="H3839" s="162" t="s">
        <v>1</v>
      </c>
      <c r="L3839" s="159"/>
      <c r="M3839" s="164"/>
      <c r="T3839" s="165"/>
      <c r="AT3839" s="162" t="s">
        <v>184</v>
      </c>
      <c r="AU3839" s="162" t="s">
        <v>95</v>
      </c>
      <c r="AV3839" s="160" t="s">
        <v>93</v>
      </c>
      <c r="AW3839" s="160" t="s">
        <v>41</v>
      </c>
      <c r="AX3839" s="160" t="s">
        <v>85</v>
      </c>
      <c r="AY3839" s="162" t="s">
        <v>173</v>
      </c>
    </row>
    <row r="3840" spans="2:51" s="167" customFormat="1">
      <c r="B3840" s="166"/>
      <c r="D3840" s="161" t="s">
        <v>184</v>
      </c>
      <c r="E3840" s="168" t="s">
        <v>1</v>
      </c>
      <c r="F3840" s="169" t="s">
        <v>745</v>
      </c>
      <c r="H3840" s="170">
        <v>4</v>
      </c>
      <c r="L3840" s="166"/>
      <c r="M3840" s="171"/>
      <c r="T3840" s="172"/>
      <c r="AT3840" s="168" t="s">
        <v>184</v>
      </c>
      <c r="AU3840" s="168" t="s">
        <v>95</v>
      </c>
      <c r="AV3840" s="167" t="s">
        <v>95</v>
      </c>
      <c r="AW3840" s="167" t="s">
        <v>41</v>
      </c>
      <c r="AX3840" s="167" t="s">
        <v>85</v>
      </c>
      <c r="AY3840" s="168" t="s">
        <v>173</v>
      </c>
    </row>
    <row r="3841" spans="2:65" s="181" customFormat="1">
      <c r="B3841" s="180"/>
      <c r="D3841" s="161" t="s">
        <v>184</v>
      </c>
      <c r="E3841" s="182" t="s">
        <v>1</v>
      </c>
      <c r="F3841" s="183" t="s">
        <v>266</v>
      </c>
      <c r="H3841" s="184">
        <v>4</v>
      </c>
      <c r="L3841" s="180"/>
      <c r="M3841" s="185"/>
      <c r="T3841" s="186"/>
      <c r="AT3841" s="182" t="s">
        <v>184</v>
      </c>
      <c r="AU3841" s="182" t="s">
        <v>95</v>
      </c>
      <c r="AV3841" s="181" t="s">
        <v>243</v>
      </c>
      <c r="AW3841" s="181" t="s">
        <v>41</v>
      </c>
      <c r="AX3841" s="181" t="s">
        <v>85</v>
      </c>
      <c r="AY3841" s="182" t="s">
        <v>173</v>
      </c>
    </row>
    <row r="3842" spans="2:65" s="174" customFormat="1">
      <c r="B3842" s="173"/>
      <c r="D3842" s="161" t="s">
        <v>184</v>
      </c>
      <c r="E3842" s="175" t="s">
        <v>1</v>
      </c>
      <c r="F3842" s="176" t="s">
        <v>232</v>
      </c>
      <c r="H3842" s="177">
        <v>40.765000000000001</v>
      </c>
      <c r="L3842" s="173"/>
      <c r="M3842" s="178"/>
      <c r="T3842" s="179"/>
      <c r="AT3842" s="175" t="s">
        <v>184</v>
      </c>
      <c r="AU3842" s="175" t="s">
        <v>95</v>
      </c>
      <c r="AV3842" s="174" t="s">
        <v>180</v>
      </c>
      <c r="AW3842" s="174" t="s">
        <v>41</v>
      </c>
      <c r="AX3842" s="174" t="s">
        <v>93</v>
      </c>
      <c r="AY3842" s="175" t="s">
        <v>173</v>
      </c>
    </row>
    <row r="3843" spans="2:65" s="35" customFormat="1" ht="49.15" customHeight="1">
      <c r="B3843" s="34"/>
      <c r="C3843" s="144" t="s">
        <v>2325</v>
      </c>
      <c r="D3843" s="144" t="s">
        <v>175</v>
      </c>
      <c r="E3843" s="145" t="s">
        <v>2326</v>
      </c>
      <c r="F3843" s="146" t="s">
        <v>2327</v>
      </c>
      <c r="G3843" s="147" t="s">
        <v>270</v>
      </c>
      <c r="H3843" s="148">
        <v>91.808999999999997</v>
      </c>
      <c r="I3843" s="3"/>
      <c r="J3843" s="149">
        <f>ROUND(I3843*H3843,2)</f>
        <v>0</v>
      </c>
      <c r="K3843" s="146" t="s">
        <v>179</v>
      </c>
      <c r="L3843" s="34"/>
      <c r="M3843" s="150" t="s">
        <v>1</v>
      </c>
      <c r="N3843" s="151" t="s">
        <v>50</v>
      </c>
      <c r="P3843" s="152">
        <f>O3843*H3843</f>
        <v>0</v>
      </c>
      <c r="Q3843" s="152">
        <v>0</v>
      </c>
      <c r="R3843" s="152">
        <f>Q3843*H3843</f>
        <v>0</v>
      </c>
      <c r="S3843" s="152">
        <v>1.4999999999999999E-2</v>
      </c>
      <c r="T3843" s="153">
        <f>S3843*H3843</f>
        <v>1.377135</v>
      </c>
      <c r="AR3843" s="154" t="s">
        <v>354</v>
      </c>
      <c r="AT3843" s="154" t="s">
        <v>175</v>
      </c>
      <c r="AU3843" s="154" t="s">
        <v>95</v>
      </c>
      <c r="AY3843" s="20" t="s">
        <v>173</v>
      </c>
      <c r="BE3843" s="155">
        <f>IF(N3843="základní",J3843,0)</f>
        <v>0</v>
      </c>
      <c r="BF3843" s="155">
        <f>IF(N3843="snížená",J3843,0)</f>
        <v>0</v>
      </c>
      <c r="BG3843" s="155">
        <f>IF(N3843="zákl. přenesená",J3843,0)</f>
        <v>0</v>
      </c>
      <c r="BH3843" s="155">
        <f>IF(N3843="sníž. přenesená",J3843,0)</f>
        <v>0</v>
      </c>
      <c r="BI3843" s="155">
        <f>IF(N3843="nulová",J3843,0)</f>
        <v>0</v>
      </c>
      <c r="BJ3843" s="20" t="s">
        <v>93</v>
      </c>
      <c r="BK3843" s="155">
        <f>ROUND(I3843*H3843,2)</f>
        <v>0</v>
      </c>
      <c r="BL3843" s="20" t="s">
        <v>354</v>
      </c>
      <c r="BM3843" s="154" t="s">
        <v>2328</v>
      </c>
    </row>
    <row r="3844" spans="2:65" s="35" customFormat="1">
      <c r="B3844" s="34"/>
      <c r="D3844" s="156" t="s">
        <v>182</v>
      </c>
      <c r="F3844" s="157" t="s">
        <v>2329</v>
      </c>
      <c r="L3844" s="34"/>
      <c r="M3844" s="158"/>
      <c r="T3844" s="62"/>
      <c r="AT3844" s="20" t="s">
        <v>182</v>
      </c>
      <c r="AU3844" s="20" t="s">
        <v>95</v>
      </c>
    </row>
    <row r="3845" spans="2:65" s="160" customFormat="1">
      <c r="B3845" s="159"/>
      <c r="D3845" s="161" t="s">
        <v>184</v>
      </c>
      <c r="E3845" s="162" t="s">
        <v>1</v>
      </c>
      <c r="F3845" s="163" t="s">
        <v>2330</v>
      </c>
      <c r="H3845" s="162" t="s">
        <v>1</v>
      </c>
      <c r="L3845" s="159"/>
      <c r="M3845" s="164"/>
      <c r="T3845" s="165"/>
      <c r="AT3845" s="162" t="s">
        <v>184</v>
      </c>
      <c r="AU3845" s="162" t="s">
        <v>95</v>
      </c>
      <c r="AV3845" s="160" t="s">
        <v>93</v>
      </c>
      <c r="AW3845" s="160" t="s">
        <v>41</v>
      </c>
      <c r="AX3845" s="160" t="s">
        <v>85</v>
      </c>
      <c r="AY3845" s="162" t="s">
        <v>173</v>
      </c>
    </row>
    <row r="3846" spans="2:65" s="160" customFormat="1" ht="22.5">
      <c r="B3846" s="159"/>
      <c r="D3846" s="161" t="s">
        <v>184</v>
      </c>
      <c r="E3846" s="162" t="s">
        <v>1</v>
      </c>
      <c r="F3846" s="163" t="s">
        <v>2331</v>
      </c>
      <c r="H3846" s="162" t="s">
        <v>1</v>
      </c>
      <c r="L3846" s="159"/>
      <c r="M3846" s="164"/>
      <c r="T3846" s="165"/>
      <c r="AT3846" s="162" t="s">
        <v>184</v>
      </c>
      <c r="AU3846" s="162" t="s">
        <v>95</v>
      </c>
      <c r="AV3846" s="160" t="s">
        <v>93</v>
      </c>
      <c r="AW3846" s="160" t="s">
        <v>41</v>
      </c>
      <c r="AX3846" s="160" t="s">
        <v>85</v>
      </c>
      <c r="AY3846" s="162" t="s">
        <v>173</v>
      </c>
    </row>
    <row r="3847" spans="2:65" s="160" customFormat="1">
      <c r="B3847" s="159"/>
      <c r="D3847" s="161" t="s">
        <v>184</v>
      </c>
      <c r="E3847" s="162" t="s">
        <v>1</v>
      </c>
      <c r="F3847" s="163" t="s">
        <v>1419</v>
      </c>
      <c r="H3847" s="162" t="s">
        <v>1</v>
      </c>
      <c r="L3847" s="159"/>
      <c r="M3847" s="164"/>
      <c r="T3847" s="165"/>
      <c r="AT3847" s="162" t="s">
        <v>184</v>
      </c>
      <c r="AU3847" s="162" t="s">
        <v>95</v>
      </c>
      <c r="AV3847" s="160" t="s">
        <v>93</v>
      </c>
      <c r="AW3847" s="160" t="s">
        <v>41</v>
      </c>
      <c r="AX3847" s="160" t="s">
        <v>85</v>
      </c>
      <c r="AY3847" s="162" t="s">
        <v>173</v>
      </c>
    </row>
    <row r="3848" spans="2:65" s="167" customFormat="1">
      <c r="B3848" s="166"/>
      <c r="D3848" s="161" t="s">
        <v>184</v>
      </c>
      <c r="E3848" s="168" t="s">
        <v>1</v>
      </c>
      <c r="F3848" s="169" t="s">
        <v>2332</v>
      </c>
      <c r="H3848" s="170">
        <v>33.296999999999997</v>
      </c>
      <c r="L3848" s="166"/>
      <c r="M3848" s="171"/>
      <c r="T3848" s="172"/>
      <c r="AT3848" s="168" t="s">
        <v>184</v>
      </c>
      <c r="AU3848" s="168" t="s">
        <v>95</v>
      </c>
      <c r="AV3848" s="167" t="s">
        <v>95</v>
      </c>
      <c r="AW3848" s="167" t="s">
        <v>41</v>
      </c>
      <c r="AX3848" s="167" t="s">
        <v>85</v>
      </c>
      <c r="AY3848" s="168" t="s">
        <v>173</v>
      </c>
    </row>
    <row r="3849" spans="2:65" s="160" customFormat="1">
      <c r="B3849" s="159"/>
      <c r="D3849" s="161" t="s">
        <v>184</v>
      </c>
      <c r="E3849" s="162" t="s">
        <v>1</v>
      </c>
      <c r="F3849" s="163" t="s">
        <v>2208</v>
      </c>
      <c r="H3849" s="162" t="s">
        <v>1</v>
      </c>
      <c r="L3849" s="159"/>
      <c r="M3849" s="164"/>
      <c r="T3849" s="165"/>
      <c r="AT3849" s="162" t="s">
        <v>184</v>
      </c>
      <c r="AU3849" s="162" t="s">
        <v>95</v>
      </c>
      <c r="AV3849" s="160" t="s">
        <v>93</v>
      </c>
      <c r="AW3849" s="160" t="s">
        <v>41</v>
      </c>
      <c r="AX3849" s="160" t="s">
        <v>85</v>
      </c>
      <c r="AY3849" s="162" t="s">
        <v>173</v>
      </c>
    </row>
    <row r="3850" spans="2:65" s="167" customFormat="1">
      <c r="B3850" s="166"/>
      <c r="D3850" s="161" t="s">
        <v>184</v>
      </c>
      <c r="E3850" s="168" t="s">
        <v>1</v>
      </c>
      <c r="F3850" s="169" t="s">
        <v>2333</v>
      </c>
      <c r="H3850" s="170">
        <v>15.025</v>
      </c>
      <c r="L3850" s="166"/>
      <c r="M3850" s="171"/>
      <c r="T3850" s="172"/>
      <c r="AT3850" s="168" t="s">
        <v>184</v>
      </c>
      <c r="AU3850" s="168" t="s">
        <v>95</v>
      </c>
      <c r="AV3850" s="167" t="s">
        <v>95</v>
      </c>
      <c r="AW3850" s="167" t="s">
        <v>41</v>
      </c>
      <c r="AX3850" s="167" t="s">
        <v>85</v>
      </c>
      <c r="AY3850" s="168" t="s">
        <v>173</v>
      </c>
    </row>
    <row r="3851" spans="2:65" s="160" customFormat="1">
      <c r="B3851" s="159"/>
      <c r="D3851" s="161" t="s">
        <v>184</v>
      </c>
      <c r="E3851" s="162" t="s">
        <v>1</v>
      </c>
      <c r="F3851" s="163" t="s">
        <v>2294</v>
      </c>
      <c r="H3851" s="162" t="s">
        <v>1</v>
      </c>
      <c r="L3851" s="159"/>
      <c r="M3851" s="164"/>
      <c r="T3851" s="165"/>
      <c r="AT3851" s="162" t="s">
        <v>184</v>
      </c>
      <c r="AU3851" s="162" t="s">
        <v>95</v>
      </c>
      <c r="AV3851" s="160" t="s">
        <v>93</v>
      </c>
      <c r="AW3851" s="160" t="s">
        <v>41</v>
      </c>
      <c r="AX3851" s="160" t="s">
        <v>85</v>
      </c>
      <c r="AY3851" s="162" t="s">
        <v>173</v>
      </c>
    </row>
    <row r="3852" spans="2:65" s="167" customFormat="1">
      <c r="B3852" s="166"/>
      <c r="D3852" s="161" t="s">
        <v>184</v>
      </c>
      <c r="E3852" s="168" t="s">
        <v>1</v>
      </c>
      <c r="F3852" s="169" t="s">
        <v>2334</v>
      </c>
      <c r="H3852" s="170">
        <v>35.411000000000001</v>
      </c>
      <c r="L3852" s="166"/>
      <c r="M3852" s="171"/>
      <c r="T3852" s="172"/>
      <c r="AT3852" s="168" t="s">
        <v>184</v>
      </c>
      <c r="AU3852" s="168" t="s">
        <v>95</v>
      </c>
      <c r="AV3852" s="167" t="s">
        <v>95</v>
      </c>
      <c r="AW3852" s="167" t="s">
        <v>41</v>
      </c>
      <c r="AX3852" s="167" t="s">
        <v>85</v>
      </c>
      <c r="AY3852" s="168" t="s">
        <v>173</v>
      </c>
    </row>
    <row r="3853" spans="2:65" s="160" customFormat="1">
      <c r="B3853" s="159"/>
      <c r="D3853" s="161" t="s">
        <v>184</v>
      </c>
      <c r="E3853" s="162" t="s">
        <v>1</v>
      </c>
      <c r="F3853" s="163" t="s">
        <v>2297</v>
      </c>
      <c r="H3853" s="162" t="s">
        <v>1</v>
      </c>
      <c r="L3853" s="159"/>
      <c r="M3853" s="164"/>
      <c r="T3853" s="165"/>
      <c r="AT3853" s="162" t="s">
        <v>184</v>
      </c>
      <c r="AU3853" s="162" t="s">
        <v>95</v>
      </c>
      <c r="AV3853" s="160" t="s">
        <v>93</v>
      </c>
      <c r="AW3853" s="160" t="s">
        <v>41</v>
      </c>
      <c r="AX3853" s="160" t="s">
        <v>85</v>
      </c>
      <c r="AY3853" s="162" t="s">
        <v>173</v>
      </c>
    </row>
    <row r="3854" spans="2:65" s="167" customFormat="1">
      <c r="B3854" s="166"/>
      <c r="D3854" s="161" t="s">
        <v>184</v>
      </c>
      <c r="E3854" s="168" t="s">
        <v>1</v>
      </c>
      <c r="F3854" s="169" t="s">
        <v>2335</v>
      </c>
      <c r="H3854" s="170">
        <v>8.0760000000000005</v>
      </c>
      <c r="L3854" s="166"/>
      <c r="M3854" s="171"/>
      <c r="T3854" s="172"/>
      <c r="AT3854" s="168" t="s">
        <v>184</v>
      </c>
      <c r="AU3854" s="168" t="s">
        <v>95</v>
      </c>
      <c r="AV3854" s="167" t="s">
        <v>95</v>
      </c>
      <c r="AW3854" s="167" t="s">
        <v>41</v>
      </c>
      <c r="AX3854" s="167" t="s">
        <v>85</v>
      </c>
      <c r="AY3854" s="168" t="s">
        <v>173</v>
      </c>
    </row>
    <row r="3855" spans="2:65" s="174" customFormat="1">
      <c r="B3855" s="173"/>
      <c r="D3855" s="161" t="s">
        <v>184</v>
      </c>
      <c r="E3855" s="175" t="s">
        <v>1</v>
      </c>
      <c r="F3855" s="176" t="s">
        <v>232</v>
      </c>
      <c r="H3855" s="177">
        <v>91.808999999999997</v>
      </c>
      <c r="L3855" s="173"/>
      <c r="M3855" s="178"/>
      <c r="T3855" s="179"/>
      <c r="AT3855" s="175" t="s">
        <v>184</v>
      </c>
      <c r="AU3855" s="175" t="s">
        <v>95</v>
      </c>
      <c r="AV3855" s="174" t="s">
        <v>180</v>
      </c>
      <c r="AW3855" s="174" t="s">
        <v>41</v>
      </c>
      <c r="AX3855" s="174" t="s">
        <v>93</v>
      </c>
      <c r="AY3855" s="175" t="s">
        <v>173</v>
      </c>
    </row>
    <row r="3856" spans="2:65" s="35" customFormat="1" ht="49.15" customHeight="1">
      <c r="B3856" s="34"/>
      <c r="C3856" s="144" t="s">
        <v>2336</v>
      </c>
      <c r="D3856" s="144" t="s">
        <v>175</v>
      </c>
      <c r="E3856" s="145" t="s">
        <v>2337</v>
      </c>
      <c r="F3856" s="146" t="s">
        <v>2338</v>
      </c>
      <c r="G3856" s="147" t="s">
        <v>270</v>
      </c>
      <c r="H3856" s="148">
        <v>367.23399999999998</v>
      </c>
      <c r="I3856" s="3"/>
      <c r="J3856" s="149">
        <f>ROUND(I3856*H3856,2)</f>
        <v>0</v>
      </c>
      <c r="K3856" s="146" t="s">
        <v>179</v>
      </c>
      <c r="L3856" s="34"/>
      <c r="M3856" s="150" t="s">
        <v>1</v>
      </c>
      <c r="N3856" s="151" t="s">
        <v>50</v>
      </c>
      <c r="P3856" s="152">
        <f>O3856*H3856</f>
        <v>0</v>
      </c>
      <c r="Q3856" s="152">
        <v>0</v>
      </c>
      <c r="R3856" s="152">
        <f>Q3856*H3856</f>
        <v>0</v>
      </c>
      <c r="S3856" s="152">
        <v>1.4999999999999999E-2</v>
      </c>
      <c r="T3856" s="153">
        <f>S3856*H3856</f>
        <v>5.5085099999999994</v>
      </c>
      <c r="AR3856" s="154" t="s">
        <v>354</v>
      </c>
      <c r="AT3856" s="154" t="s">
        <v>175</v>
      </c>
      <c r="AU3856" s="154" t="s">
        <v>95</v>
      </c>
      <c r="AY3856" s="20" t="s">
        <v>173</v>
      </c>
      <c r="BE3856" s="155">
        <f>IF(N3856="základní",J3856,0)</f>
        <v>0</v>
      </c>
      <c r="BF3856" s="155">
        <f>IF(N3856="snížená",J3856,0)</f>
        <v>0</v>
      </c>
      <c r="BG3856" s="155">
        <f>IF(N3856="zákl. přenesená",J3856,0)</f>
        <v>0</v>
      </c>
      <c r="BH3856" s="155">
        <f>IF(N3856="sníž. přenesená",J3856,0)</f>
        <v>0</v>
      </c>
      <c r="BI3856" s="155">
        <f>IF(N3856="nulová",J3856,0)</f>
        <v>0</v>
      </c>
      <c r="BJ3856" s="20" t="s">
        <v>93</v>
      </c>
      <c r="BK3856" s="155">
        <f>ROUND(I3856*H3856,2)</f>
        <v>0</v>
      </c>
      <c r="BL3856" s="20" t="s">
        <v>354</v>
      </c>
      <c r="BM3856" s="154" t="s">
        <v>2339</v>
      </c>
    </row>
    <row r="3857" spans="2:65" s="35" customFormat="1">
      <c r="B3857" s="34"/>
      <c r="D3857" s="156" t="s">
        <v>182</v>
      </c>
      <c r="F3857" s="157" t="s">
        <v>2340</v>
      </c>
      <c r="L3857" s="34"/>
      <c r="M3857" s="158"/>
      <c r="T3857" s="62"/>
      <c r="AT3857" s="20" t="s">
        <v>182</v>
      </c>
      <c r="AU3857" s="20" t="s">
        <v>95</v>
      </c>
    </row>
    <row r="3858" spans="2:65" s="160" customFormat="1">
      <c r="B3858" s="159"/>
      <c r="D3858" s="161" t="s">
        <v>184</v>
      </c>
      <c r="E3858" s="162" t="s">
        <v>1</v>
      </c>
      <c r="F3858" s="163" t="s">
        <v>2330</v>
      </c>
      <c r="H3858" s="162" t="s">
        <v>1</v>
      </c>
      <c r="L3858" s="159"/>
      <c r="M3858" s="164"/>
      <c r="T3858" s="165"/>
      <c r="AT3858" s="162" t="s">
        <v>184</v>
      </c>
      <c r="AU3858" s="162" t="s">
        <v>95</v>
      </c>
      <c r="AV3858" s="160" t="s">
        <v>93</v>
      </c>
      <c r="AW3858" s="160" t="s">
        <v>41</v>
      </c>
      <c r="AX3858" s="160" t="s">
        <v>85</v>
      </c>
      <c r="AY3858" s="162" t="s">
        <v>173</v>
      </c>
    </row>
    <row r="3859" spans="2:65" s="160" customFormat="1" ht="22.5">
      <c r="B3859" s="159"/>
      <c r="D3859" s="161" t="s">
        <v>184</v>
      </c>
      <c r="E3859" s="162" t="s">
        <v>1</v>
      </c>
      <c r="F3859" s="163" t="s">
        <v>2341</v>
      </c>
      <c r="H3859" s="162" t="s">
        <v>1</v>
      </c>
      <c r="L3859" s="159"/>
      <c r="M3859" s="164"/>
      <c r="T3859" s="165"/>
      <c r="AT3859" s="162" t="s">
        <v>184</v>
      </c>
      <c r="AU3859" s="162" t="s">
        <v>95</v>
      </c>
      <c r="AV3859" s="160" t="s">
        <v>93</v>
      </c>
      <c r="AW3859" s="160" t="s">
        <v>41</v>
      </c>
      <c r="AX3859" s="160" t="s">
        <v>85</v>
      </c>
      <c r="AY3859" s="162" t="s">
        <v>173</v>
      </c>
    </row>
    <row r="3860" spans="2:65" s="160" customFormat="1">
      <c r="B3860" s="159"/>
      <c r="D3860" s="161" t="s">
        <v>184</v>
      </c>
      <c r="E3860" s="162" t="s">
        <v>1</v>
      </c>
      <c r="F3860" s="163" t="s">
        <v>1419</v>
      </c>
      <c r="H3860" s="162" t="s">
        <v>1</v>
      </c>
      <c r="L3860" s="159"/>
      <c r="M3860" s="164"/>
      <c r="T3860" s="165"/>
      <c r="AT3860" s="162" t="s">
        <v>184</v>
      </c>
      <c r="AU3860" s="162" t="s">
        <v>95</v>
      </c>
      <c r="AV3860" s="160" t="s">
        <v>93</v>
      </c>
      <c r="AW3860" s="160" t="s">
        <v>41</v>
      </c>
      <c r="AX3860" s="160" t="s">
        <v>85</v>
      </c>
      <c r="AY3860" s="162" t="s">
        <v>173</v>
      </c>
    </row>
    <row r="3861" spans="2:65" s="167" customFormat="1">
      <c r="B3861" s="166"/>
      <c r="D3861" s="161" t="s">
        <v>184</v>
      </c>
      <c r="E3861" s="168" t="s">
        <v>1</v>
      </c>
      <c r="F3861" s="169" t="s">
        <v>2342</v>
      </c>
      <c r="H3861" s="170">
        <v>133.18899999999999</v>
      </c>
      <c r="L3861" s="166"/>
      <c r="M3861" s="171"/>
      <c r="T3861" s="172"/>
      <c r="AT3861" s="168" t="s">
        <v>184</v>
      </c>
      <c r="AU3861" s="168" t="s">
        <v>95</v>
      </c>
      <c r="AV3861" s="167" t="s">
        <v>95</v>
      </c>
      <c r="AW3861" s="167" t="s">
        <v>41</v>
      </c>
      <c r="AX3861" s="167" t="s">
        <v>85</v>
      </c>
      <c r="AY3861" s="168" t="s">
        <v>173</v>
      </c>
    </row>
    <row r="3862" spans="2:65" s="160" customFormat="1">
      <c r="B3862" s="159"/>
      <c r="D3862" s="161" t="s">
        <v>184</v>
      </c>
      <c r="E3862" s="162" t="s">
        <v>1</v>
      </c>
      <c r="F3862" s="163" t="s">
        <v>2208</v>
      </c>
      <c r="H3862" s="162" t="s">
        <v>1</v>
      </c>
      <c r="L3862" s="159"/>
      <c r="M3862" s="164"/>
      <c r="T3862" s="165"/>
      <c r="AT3862" s="162" t="s">
        <v>184</v>
      </c>
      <c r="AU3862" s="162" t="s">
        <v>95</v>
      </c>
      <c r="AV3862" s="160" t="s">
        <v>93</v>
      </c>
      <c r="AW3862" s="160" t="s">
        <v>41</v>
      </c>
      <c r="AX3862" s="160" t="s">
        <v>85</v>
      </c>
      <c r="AY3862" s="162" t="s">
        <v>173</v>
      </c>
    </row>
    <row r="3863" spans="2:65" s="167" customFormat="1">
      <c r="B3863" s="166"/>
      <c r="D3863" s="161" t="s">
        <v>184</v>
      </c>
      <c r="E3863" s="168" t="s">
        <v>1</v>
      </c>
      <c r="F3863" s="169" t="s">
        <v>2343</v>
      </c>
      <c r="H3863" s="170">
        <v>60.1</v>
      </c>
      <c r="L3863" s="166"/>
      <c r="M3863" s="171"/>
      <c r="T3863" s="172"/>
      <c r="AT3863" s="168" t="s">
        <v>184</v>
      </c>
      <c r="AU3863" s="168" t="s">
        <v>95</v>
      </c>
      <c r="AV3863" s="167" t="s">
        <v>95</v>
      </c>
      <c r="AW3863" s="167" t="s">
        <v>41</v>
      </c>
      <c r="AX3863" s="167" t="s">
        <v>85</v>
      </c>
      <c r="AY3863" s="168" t="s">
        <v>173</v>
      </c>
    </row>
    <row r="3864" spans="2:65" s="160" customFormat="1">
      <c r="B3864" s="159"/>
      <c r="D3864" s="161" t="s">
        <v>184</v>
      </c>
      <c r="E3864" s="162" t="s">
        <v>1</v>
      </c>
      <c r="F3864" s="163" t="s">
        <v>2294</v>
      </c>
      <c r="H3864" s="162" t="s">
        <v>1</v>
      </c>
      <c r="L3864" s="159"/>
      <c r="M3864" s="164"/>
      <c r="T3864" s="165"/>
      <c r="AT3864" s="162" t="s">
        <v>184</v>
      </c>
      <c r="AU3864" s="162" t="s">
        <v>95</v>
      </c>
      <c r="AV3864" s="160" t="s">
        <v>93</v>
      </c>
      <c r="AW3864" s="160" t="s">
        <v>41</v>
      </c>
      <c r="AX3864" s="160" t="s">
        <v>85</v>
      </c>
      <c r="AY3864" s="162" t="s">
        <v>173</v>
      </c>
    </row>
    <row r="3865" spans="2:65" s="167" customFormat="1">
      <c r="B3865" s="166"/>
      <c r="D3865" s="161" t="s">
        <v>184</v>
      </c>
      <c r="E3865" s="168" t="s">
        <v>1</v>
      </c>
      <c r="F3865" s="169" t="s">
        <v>2344</v>
      </c>
      <c r="H3865" s="170">
        <v>141.642</v>
      </c>
      <c r="L3865" s="166"/>
      <c r="M3865" s="171"/>
      <c r="T3865" s="172"/>
      <c r="AT3865" s="168" t="s">
        <v>184</v>
      </c>
      <c r="AU3865" s="168" t="s">
        <v>95</v>
      </c>
      <c r="AV3865" s="167" t="s">
        <v>95</v>
      </c>
      <c r="AW3865" s="167" t="s">
        <v>41</v>
      </c>
      <c r="AX3865" s="167" t="s">
        <v>85</v>
      </c>
      <c r="AY3865" s="168" t="s">
        <v>173</v>
      </c>
    </row>
    <row r="3866" spans="2:65" s="160" customFormat="1">
      <c r="B3866" s="159"/>
      <c r="D3866" s="161" t="s">
        <v>184</v>
      </c>
      <c r="E3866" s="162" t="s">
        <v>1</v>
      </c>
      <c r="F3866" s="163" t="s">
        <v>2297</v>
      </c>
      <c r="H3866" s="162" t="s">
        <v>1</v>
      </c>
      <c r="L3866" s="159"/>
      <c r="M3866" s="164"/>
      <c r="T3866" s="165"/>
      <c r="AT3866" s="162" t="s">
        <v>184</v>
      </c>
      <c r="AU3866" s="162" t="s">
        <v>95</v>
      </c>
      <c r="AV3866" s="160" t="s">
        <v>93</v>
      </c>
      <c r="AW3866" s="160" t="s">
        <v>41</v>
      </c>
      <c r="AX3866" s="160" t="s">
        <v>85</v>
      </c>
      <c r="AY3866" s="162" t="s">
        <v>173</v>
      </c>
    </row>
    <row r="3867" spans="2:65" s="167" customFormat="1">
      <c r="B3867" s="166"/>
      <c r="D3867" s="161" t="s">
        <v>184</v>
      </c>
      <c r="E3867" s="168" t="s">
        <v>1</v>
      </c>
      <c r="F3867" s="169" t="s">
        <v>2345</v>
      </c>
      <c r="H3867" s="170">
        <v>32.302999999999997</v>
      </c>
      <c r="L3867" s="166"/>
      <c r="M3867" s="171"/>
      <c r="T3867" s="172"/>
      <c r="AT3867" s="168" t="s">
        <v>184</v>
      </c>
      <c r="AU3867" s="168" t="s">
        <v>95</v>
      </c>
      <c r="AV3867" s="167" t="s">
        <v>95</v>
      </c>
      <c r="AW3867" s="167" t="s">
        <v>41</v>
      </c>
      <c r="AX3867" s="167" t="s">
        <v>85</v>
      </c>
      <c r="AY3867" s="168" t="s">
        <v>173</v>
      </c>
    </row>
    <row r="3868" spans="2:65" s="174" customFormat="1">
      <c r="B3868" s="173"/>
      <c r="D3868" s="161" t="s">
        <v>184</v>
      </c>
      <c r="E3868" s="175" t="s">
        <v>1</v>
      </c>
      <c r="F3868" s="176" t="s">
        <v>232</v>
      </c>
      <c r="H3868" s="177">
        <v>367.23399999999998</v>
      </c>
      <c r="L3868" s="173"/>
      <c r="M3868" s="178"/>
      <c r="T3868" s="179"/>
      <c r="AT3868" s="175" t="s">
        <v>184</v>
      </c>
      <c r="AU3868" s="175" t="s">
        <v>95</v>
      </c>
      <c r="AV3868" s="174" t="s">
        <v>180</v>
      </c>
      <c r="AW3868" s="174" t="s">
        <v>41</v>
      </c>
      <c r="AX3868" s="174" t="s">
        <v>93</v>
      </c>
      <c r="AY3868" s="175" t="s">
        <v>173</v>
      </c>
    </row>
    <row r="3869" spans="2:65" s="35" customFormat="1" ht="33" customHeight="1">
      <c r="B3869" s="34"/>
      <c r="C3869" s="144" t="s">
        <v>2346</v>
      </c>
      <c r="D3869" s="144" t="s">
        <v>175</v>
      </c>
      <c r="E3869" s="145" t="s">
        <v>2347</v>
      </c>
      <c r="F3869" s="146" t="s">
        <v>2348</v>
      </c>
      <c r="G3869" s="147" t="s">
        <v>270</v>
      </c>
      <c r="H3869" s="148">
        <v>25.535</v>
      </c>
      <c r="I3869" s="3"/>
      <c r="J3869" s="149">
        <f>ROUND(I3869*H3869,2)</f>
        <v>0</v>
      </c>
      <c r="K3869" s="146" t="s">
        <v>179</v>
      </c>
      <c r="L3869" s="34"/>
      <c r="M3869" s="150" t="s">
        <v>1</v>
      </c>
      <c r="N3869" s="151" t="s">
        <v>50</v>
      </c>
      <c r="P3869" s="152">
        <f>O3869*H3869</f>
        <v>0</v>
      </c>
      <c r="Q3869" s="152">
        <v>0</v>
      </c>
      <c r="R3869" s="152">
        <f>Q3869*H3869</f>
        <v>0</v>
      </c>
      <c r="S3869" s="152">
        <v>1.3440000000000001E-2</v>
      </c>
      <c r="T3869" s="153">
        <f>S3869*H3869</f>
        <v>0.34319040000000001</v>
      </c>
      <c r="AR3869" s="154" t="s">
        <v>354</v>
      </c>
      <c r="AT3869" s="154" t="s">
        <v>175</v>
      </c>
      <c r="AU3869" s="154" t="s">
        <v>95</v>
      </c>
      <c r="AY3869" s="20" t="s">
        <v>173</v>
      </c>
      <c r="BE3869" s="155">
        <f>IF(N3869="základní",J3869,0)</f>
        <v>0</v>
      </c>
      <c r="BF3869" s="155">
        <f>IF(N3869="snížená",J3869,0)</f>
        <v>0</v>
      </c>
      <c r="BG3869" s="155">
        <f>IF(N3869="zákl. přenesená",J3869,0)</f>
        <v>0</v>
      </c>
      <c r="BH3869" s="155">
        <f>IF(N3869="sníž. přenesená",J3869,0)</f>
        <v>0</v>
      </c>
      <c r="BI3869" s="155">
        <f>IF(N3869="nulová",J3869,0)</f>
        <v>0</v>
      </c>
      <c r="BJ3869" s="20" t="s">
        <v>93</v>
      </c>
      <c r="BK3869" s="155">
        <f>ROUND(I3869*H3869,2)</f>
        <v>0</v>
      </c>
      <c r="BL3869" s="20" t="s">
        <v>354</v>
      </c>
      <c r="BM3869" s="154" t="s">
        <v>2349</v>
      </c>
    </row>
    <row r="3870" spans="2:65" s="35" customFormat="1">
      <c r="B3870" s="34"/>
      <c r="D3870" s="156" t="s">
        <v>182</v>
      </c>
      <c r="F3870" s="157" t="s">
        <v>2350</v>
      </c>
      <c r="L3870" s="34"/>
      <c r="M3870" s="158"/>
      <c r="T3870" s="62"/>
      <c r="AT3870" s="20" t="s">
        <v>182</v>
      </c>
      <c r="AU3870" s="20" t="s">
        <v>95</v>
      </c>
    </row>
    <row r="3871" spans="2:65" s="160" customFormat="1">
      <c r="B3871" s="159"/>
      <c r="D3871" s="161" t="s">
        <v>184</v>
      </c>
      <c r="E3871" s="162" t="s">
        <v>1</v>
      </c>
      <c r="F3871" s="163" t="s">
        <v>2351</v>
      </c>
      <c r="H3871" s="162" t="s">
        <v>1</v>
      </c>
      <c r="L3871" s="159"/>
      <c r="M3871" s="164"/>
      <c r="T3871" s="165"/>
      <c r="AT3871" s="162" t="s">
        <v>184</v>
      </c>
      <c r="AU3871" s="162" t="s">
        <v>95</v>
      </c>
      <c r="AV3871" s="160" t="s">
        <v>93</v>
      </c>
      <c r="AW3871" s="160" t="s">
        <v>41</v>
      </c>
      <c r="AX3871" s="160" t="s">
        <v>85</v>
      </c>
      <c r="AY3871" s="162" t="s">
        <v>173</v>
      </c>
    </row>
    <row r="3872" spans="2:65" s="160" customFormat="1">
      <c r="B3872" s="159"/>
      <c r="D3872" s="161" t="s">
        <v>184</v>
      </c>
      <c r="E3872" s="162" t="s">
        <v>1</v>
      </c>
      <c r="F3872" s="163" t="s">
        <v>1790</v>
      </c>
      <c r="H3872" s="162" t="s">
        <v>1</v>
      </c>
      <c r="L3872" s="159"/>
      <c r="M3872" s="164"/>
      <c r="T3872" s="165"/>
      <c r="AT3872" s="162" t="s">
        <v>184</v>
      </c>
      <c r="AU3872" s="162" t="s">
        <v>95</v>
      </c>
      <c r="AV3872" s="160" t="s">
        <v>93</v>
      </c>
      <c r="AW3872" s="160" t="s">
        <v>41</v>
      </c>
      <c r="AX3872" s="160" t="s">
        <v>85</v>
      </c>
      <c r="AY3872" s="162" t="s">
        <v>173</v>
      </c>
    </row>
    <row r="3873" spans="2:65" s="167" customFormat="1">
      <c r="B3873" s="166"/>
      <c r="D3873" s="161" t="s">
        <v>184</v>
      </c>
      <c r="E3873" s="168" t="s">
        <v>1</v>
      </c>
      <c r="F3873" s="169" t="s">
        <v>2352</v>
      </c>
      <c r="H3873" s="170">
        <v>5.4</v>
      </c>
      <c r="L3873" s="166"/>
      <c r="M3873" s="171"/>
      <c r="T3873" s="172"/>
      <c r="AT3873" s="168" t="s">
        <v>184</v>
      </c>
      <c r="AU3873" s="168" t="s">
        <v>95</v>
      </c>
      <c r="AV3873" s="167" t="s">
        <v>95</v>
      </c>
      <c r="AW3873" s="167" t="s">
        <v>41</v>
      </c>
      <c r="AX3873" s="167" t="s">
        <v>85</v>
      </c>
      <c r="AY3873" s="168" t="s">
        <v>173</v>
      </c>
    </row>
    <row r="3874" spans="2:65" s="167" customFormat="1">
      <c r="B3874" s="166"/>
      <c r="D3874" s="161" t="s">
        <v>184</v>
      </c>
      <c r="E3874" s="168" t="s">
        <v>1</v>
      </c>
      <c r="F3874" s="169" t="s">
        <v>758</v>
      </c>
      <c r="H3874" s="170">
        <v>3.2</v>
      </c>
      <c r="L3874" s="166"/>
      <c r="M3874" s="171"/>
      <c r="T3874" s="172"/>
      <c r="AT3874" s="168" t="s">
        <v>184</v>
      </c>
      <c r="AU3874" s="168" t="s">
        <v>95</v>
      </c>
      <c r="AV3874" s="167" t="s">
        <v>95</v>
      </c>
      <c r="AW3874" s="167" t="s">
        <v>41</v>
      </c>
      <c r="AX3874" s="167" t="s">
        <v>85</v>
      </c>
      <c r="AY3874" s="168" t="s">
        <v>173</v>
      </c>
    </row>
    <row r="3875" spans="2:65" s="181" customFormat="1">
      <c r="B3875" s="180"/>
      <c r="D3875" s="161" t="s">
        <v>184</v>
      </c>
      <c r="E3875" s="182" t="s">
        <v>1</v>
      </c>
      <c r="F3875" s="183" t="s">
        <v>266</v>
      </c>
      <c r="H3875" s="184">
        <v>8.6</v>
      </c>
      <c r="L3875" s="180"/>
      <c r="M3875" s="185"/>
      <c r="T3875" s="186"/>
      <c r="AT3875" s="182" t="s">
        <v>184</v>
      </c>
      <c r="AU3875" s="182" t="s">
        <v>95</v>
      </c>
      <c r="AV3875" s="181" t="s">
        <v>243</v>
      </c>
      <c r="AW3875" s="181" t="s">
        <v>41</v>
      </c>
      <c r="AX3875" s="181" t="s">
        <v>85</v>
      </c>
      <c r="AY3875" s="182" t="s">
        <v>173</v>
      </c>
    </row>
    <row r="3876" spans="2:65" s="160" customFormat="1">
      <c r="B3876" s="159"/>
      <c r="D3876" s="161" t="s">
        <v>184</v>
      </c>
      <c r="E3876" s="162" t="s">
        <v>1</v>
      </c>
      <c r="F3876" s="163" t="s">
        <v>1807</v>
      </c>
      <c r="H3876" s="162" t="s">
        <v>1</v>
      </c>
      <c r="L3876" s="159"/>
      <c r="M3876" s="164"/>
      <c r="T3876" s="165"/>
      <c r="AT3876" s="162" t="s">
        <v>184</v>
      </c>
      <c r="AU3876" s="162" t="s">
        <v>95</v>
      </c>
      <c r="AV3876" s="160" t="s">
        <v>93</v>
      </c>
      <c r="AW3876" s="160" t="s">
        <v>41</v>
      </c>
      <c r="AX3876" s="160" t="s">
        <v>85</v>
      </c>
      <c r="AY3876" s="162" t="s">
        <v>173</v>
      </c>
    </row>
    <row r="3877" spans="2:65" s="167" customFormat="1">
      <c r="B3877" s="166"/>
      <c r="D3877" s="161" t="s">
        <v>184</v>
      </c>
      <c r="E3877" s="168" t="s">
        <v>1</v>
      </c>
      <c r="F3877" s="169" t="s">
        <v>2353</v>
      </c>
      <c r="H3877" s="170">
        <v>2.09</v>
      </c>
      <c r="L3877" s="166"/>
      <c r="M3877" s="171"/>
      <c r="T3877" s="172"/>
      <c r="AT3877" s="168" t="s">
        <v>184</v>
      </c>
      <c r="AU3877" s="168" t="s">
        <v>95</v>
      </c>
      <c r="AV3877" s="167" t="s">
        <v>95</v>
      </c>
      <c r="AW3877" s="167" t="s">
        <v>41</v>
      </c>
      <c r="AX3877" s="167" t="s">
        <v>85</v>
      </c>
      <c r="AY3877" s="168" t="s">
        <v>173</v>
      </c>
    </row>
    <row r="3878" spans="2:65" s="181" customFormat="1">
      <c r="B3878" s="180"/>
      <c r="D3878" s="161" t="s">
        <v>184</v>
      </c>
      <c r="E3878" s="182" t="s">
        <v>1</v>
      </c>
      <c r="F3878" s="183" t="s">
        <v>266</v>
      </c>
      <c r="H3878" s="184">
        <v>2.09</v>
      </c>
      <c r="L3878" s="180"/>
      <c r="M3878" s="185"/>
      <c r="T3878" s="186"/>
      <c r="AT3878" s="182" t="s">
        <v>184</v>
      </c>
      <c r="AU3878" s="182" t="s">
        <v>95</v>
      </c>
      <c r="AV3878" s="181" t="s">
        <v>243</v>
      </c>
      <c r="AW3878" s="181" t="s">
        <v>41</v>
      </c>
      <c r="AX3878" s="181" t="s">
        <v>85</v>
      </c>
      <c r="AY3878" s="182" t="s">
        <v>173</v>
      </c>
    </row>
    <row r="3879" spans="2:65" s="160" customFormat="1">
      <c r="B3879" s="159"/>
      <c r="D3879" s="161" t="s">
        <v>184</v>
      </c>
      <c r="E3879" s="162" t="s">
        <v>1</v>
      </c>
      <c r="F3879" s="163" t="s">
        <v>1797</v>
      </c>
      <c r="H3879" s="162" t="s">
        <v>1</v>
      </c>
      <c r="L3879" s="159"/>
      <c r="M3879" s="164"/>
      <c r="T3879" s="165"/>
      <c r="AT3879" s="162" t="s">
        <v>184</v>
      </c>
      <c r="AU3879" s="162" t="s">
        <v>95</v>
      </c>
      <c r="AV3879" s="160" t="s">
        <v>93</v>
      </c>
      <c r="AW3879" s="160" t="s">
        <v>41</v>
      </c>
      <c r="AX3879" s="160" t="s">
        <v>85</v>
      </c>
      <c r="AY3879" s="162" t="s">
        <v>173</v>
      </c>
    </row>
    <row r="3880" spans="2:65" s="167" customFormat="1">
      <c r="B3880" s="166"/>
      <c r="D3880" s="161" t="s">
        <v>184</v>
      </c>
      <c r="E3880" s="168" t="s">
        <v>1</v>
      </c>
      <c r="F3880" s="169" t="s">
        <v>1763</v>
      </c>
      <c r="H3880" s="170">
        <v>3.7</v>
      </c>
      <c r="L3880" s="166"/>
      <c r="M3880" s="171"/>
      <c r="T3880" s="172"/>
      <c r="AT3880" s="168" t="s">
        <v>184</v>
      </c>
      <c r="AU3880" s="168" t="s">
        <v>95</v>
      </c>
      <c r="AV3880" s="167" t="s">
        <v>95</v>
      </c>
      <c r="AW3880" s="167" t="s">
        <v>41</v>
      </c>
      <c r="AX3880" s="167" t="s">
        <v>85</v>
      </c>
      <c r="AY3880" s="168" t="s">
        <v>173</v>
      </c>
    </row>
    <row r="3881" spans="2:65" s="167" customFormat="1">
      <c r="B3881" s="166"/>
      <c r="D3881" s="161" t="s">
        <v>184</v>
      </c>
      <c r="E3881" s="168" t="s">
        <v>1</v>
      </c>
      <c r="F3881" s="169" t="s">
        <v>763</v>
      </c>
      <c r="H3881" s="170">
        <v>2.2999999999999998</v>
      </c>
      <c r="L3881" s="166"/>
      <c r="M3881" s="171"/>
      <c r="T3881" s="172"/>
      <c r="AT3881" s="168" t="s">
        <v>184</v>
      </c>
      <c r="AU3881" s="168" t="s">
        <v>95</v>
      </c>
      <c r="AV3881" s="167" t="s">
        <v>95</v>
      </c>
      <c r="AW3881" s="167" t="s">
        <v>41</v>
      </c>
      <c r="AX3881" s="167" t="s">
        <v>85</v>
      </c>
      <c r="AY3881" s="168" t="s">
        <v>173</v>
      </c>
    </row>
    <row r="3882" spans="2:65" s="167" customFormat="1">
      <c r="B3882" s="166"/>
      <c r="D3882" s="161" t="s">
        <v>184</v>
      </c>
      <c r="E3882" s="168" t="s">
        <v>1</v>
      </c>
      <c r="F3882" s="169" t="s">
        <v>594</v>
      </c>
      <c r="H3882" s="170">
        <v>6.6</v>
      </c>
      <c r="L3882" s="166"/>
      <c r="M3882" s="171"/>
      <c r="T3882" s="172"/>
      <c r="AT3882" s="168" t="s">
        <v>184</v>
      </c>
      <c r="AU3882" s="168" t="s">
        <v>95</v>
      </c>
      <c r="AV3882" s="167" t="s">
        <v>95</v>
      </c>
      <c r="AW3882" s="167" t="s">
        <v>41</v>
      </c>
      <c r="AX3882" s="167" t="s">
        <v>85</v>
      </c>
      <c r="AY3882" s="168" t="s">
        <v>173</v>
      </c>
    </row>
    <row r="3883" spans="2:65" s="167" customFormat="1">
      <c r="B3883" s="166"/>
      <c r="D3883" s="161" t="s">
        <v>184</v>
      </c>
      <c r="E3883" s="168" t="s">
        <v>1</v>
      </c>
      <c r="F3883" s="169" t="s">
        <v>2354</v>
      </c>
      <c r="H3883" s="170">
        <v>1.47</v>
      </c>
      <c r="L3883" s="166"/>
      <c r="M3883" s="171"/>
      <c r="T3883" s="172"/>
      <c r="AT3883" s="168" t="s">
        <v>184</v>
      </c>
      <c r="AU3883" s="168" t="s">
        <v>95</v>
      </c>
      <c r="AV3883" s="167" t="s">
        <v>95</v>
      </c>
      <c r="AW3883" s="167" t="s">
        <v>41</v>
      </c>
      <c r="AX3883" s="167" t="s">
        <v>85</v>
      </c>
      <c r="AY3883" s="168" t="s">
        <v>173</v>
      </c>
    </row>
    <row r="3884" spans="2:65" s="167" customFormat="1">
      <c r="B3884" s="166"/>
      <c r="D3884" s="161" t="s">
        <v>184</v>
      </c>
      <c r="E3884" s="168" t="s">
        <v>1</v>
      </c>
      <c r="F3884" s="169" t="s">
        <v>2355</v>
      </c>
      <c r="H3884" s="170">
        <v>0.77500000000000002</v>
      </c>
      <c r="L3884" s="166"/>
      <c r="M3884" s="171"/>
      <c r="T3884" s="172"/>
      <c r="AT3884" s="168" t="s">
        <v>184</v>
      </c>
      <c r="AU3884" s="168" t="s">
        <v>95</v>
      </c>
      <c r="AV3884" s="167" t="s">
        <v>95</v>
      </c>
      <c r="AW3884" s="167" t="s">
        <v>41</v>
      </c>
      <c r="AX3884" s="167" t="s">
        <v>85</v>
      </c>
      <c r="AY3884" s="168" t="s">
        <v>173</v>
      </c>
    </row>
    <row r="3885" spans="2:65" s="181" customFormat="1">
      <c r="B3885" s="180"/>
      <c r="D3885" s="161" t="s">
        <v>184</v>
      </c>
      <c r="E3885" s="182" t="s">
        <v>1</v>
      </c>
      <c r="F3885" s="183" t="s">
        <v>266</v>
      </c>
      <c r="H3885" s="184">
        <v>14.845000000000001</v>
      </c>
      <c r="L3885" s="180"/>
      <c r="M3885" s="185"/>
      <c r="T3885" s="186"/>
      <c r="AT3885" s="182" t="s">
        <v>184</v>
      </c>
      <c r="AU3885" s="182" t="s">
        <v>95</v>
      </c>
      <c r="AV3885" s="181" t="s">
        <v>243</v>
      </c>
      <c r="AW3885" s="181" t="s">
        <v>41</v>
      </c>
      <c r="AX3885" s="181" t="s">
        <v>85</v>
      </c>
      <c r="AY3885" s="182" t="s">
        <v>173</v>
      </c>
    </row>
    <row r="3886" spans="2:65" s="174" customFormat="1">
      <c r="B3886" s="173"/>
      <c r="D3886" s="161" t="s">
        <v>184</v>
      </c>
      <c r="E3886" s="175" t="s">
        <v>1</v>
      </c>
      <c r="F3886" s="176" t="s">
        <v>232</v>
      </c>
      <c r="H3886" s="177">
        <v>25.535</v>
      </c>
      <c r="L3886" s="173"/>
      <c r="M3886" s="178"/>
      <c r="T3886" s="179"/>
      <c r="AT3886" s="175" t="s">
        <v>184</v>
      </c>
      <c r="AU3886" s="175" t="s">
        <v>95</v>
      </c>
      <c r="AV3886" s="174" t="s">
        <v>180</v>
      </c>
      <c r="AW3886" s="174" t="s">
        <v>41</v>
      </c>
      <c r="AX3886" s="174" t="s">
        <v>93</v>
      </c>
      <c r="AY3886" s="175" t="s">
        <v>173</v>
      </c>
    </row>
    <row r="3887" spans="2:65" s="35" customFormat="1" ht="21.75" customHeight="1">
      <c r="B3887" s="34"/>
      <c r="C3887" s="144" t="s">
        <v>2356</v>
      </c>
      <c r="D3887" s="144" t="s">
        <v>175</v>
      </c>
      <c r="E3887" s="145" t="s">
        <v>2357</v>
      </c>
      <c r="F3887" s="146" t="s">
        <v>2358</v>
      </c>
      <c r="G3887" s="147" t="s">
        <v>270</v>
      </c>
      <c r="H3887" s="148">
        <v>100.7</v>
      </c>
      <c r="I3887" s="3"/>
      <c r="J3887" s="149">
        <f>ROUND(I3887*H3887,2)</f>
        <v>0</v>
      </c>
      <c r="K3887" s="146" t="s">
        <v>179</v>
      </c>
      <c r="L3887" s="34"/>
      <c r="M3887" s="150" t="s">
        <v>1</v>
      </c>
      <c r="N3887" s="151" t="s">
        <v>50</v>
      </c>
      <c r="P3887" s="152">
        <f>O3887*H3887</f>
        <v>0</v>
      </c>
      <c r="Q3887" s="152">
        <v>0</v>
      </c>
      <c r="R3887" s="152">
        <f>Q3887*H3887</f>
        <v>0</v>
      </c>
      <c r="S3887" s="152">
        <v>1.7999999999999999E-2</v>
      </c>
      <c r="T3887" s="153">
        <f>S3887*H3887</f>
        <v>1.8126</v>
      </c>
      <c r="AR3887" s="154" t="s">
        <v>354</v>
      </c>
      <c r="AT3887" s="154" t="s">
        <v>175</v>
      </c>
      <c r="AU3887" s="154" t="s">
        <v>95</v>
      </c>
      <c r="AY3887" s="20" t="s">
        <v>173</v>
      </c>
      <c r="BE3887" s="155">
        <f>IF(N3887="základní",J3887,0)</f>
        <v>0</v>
      </c>
      <c r="BF3887" s="155">
        <f>IF(N3887="snížená",J3887,0)</f>
        <v>0</v>
      </c>
      <c r="BG3887" s="155">
        <f>IF(N3887="zákl. přenesená",J3887,0)</f>
        <v>0</v>
      </c>
      <c r="BH3887" s="155">
        <f>IF(N3887="sníž. přenesená",J3887,0)</f>
        <v>0</v>
      </c>
      <c r="BI3887" s="155">
        <f>IF(N3887="nulová",J3887,0)</f>
        <v>0</v>
      </c>
      <c r="BJ3887" s="20" t="s">
        <v>93</v>
      </c>
      <c r="BK3887" s="155">
        <f>ROUND(I3887*H3887,2)</f>
        <v>0</v>
      </c>
      <c r="BL3887" s="20" t="s">
        <v>354</v>
      </c>
      <c r="BM3887" s="154" t="s">
        <v>2359</v>
      </c>
    </row>
    <row r="3888" spans="2:65" s="35" customFormat="1">
      <c r="B3888" s="34"/>
      <c r="D3888" s="156" t="s">
        <v>182</v>
      </c>
      <c r="F3888" s="157" t="s">
        <v>2360</v>
      </c>
      <c r="L3888" s="34"/>
      <c r="M3888" s="158"/>
      <c r="T3888" s="62"/>
      <c r="AT3888" s="20" t="s">
        <v>182</v>
      </c>
      <c r="AU3888" s="20" t="s">
        <v>95</v>
      </c>
    </row>
    <row r="3889" spans="2:65" s="160" customFormat="1">
      <c r="B3889" s="159"/>
      <c r="D3889" s="161" t="s">
        <v>184</v>
      </c>
      <c r="E3889" s="162" t="s">
        <v>1</v>
      </c>
      <c r="F3889" s="163" t="s">
        <v>1675</v>
      </c>
      <c r="H3889" s="162" t="s">
        <v>1</v>
      </c>
      <c r="L3889" s="159"/>
      <c r="M3889" s="164"/>
      <c r="T3889" s="165"/>
      <c r="AT3889" s="162" t="s">
        <v>184</v>
      </c>
      <c r="AU3889" s="162" t="s">
        <v>95</v>
      </c>
      <c r="AV3889" s="160" t="s">
        <v>93</v>
      </c>
      <c r="AW3889" s="160" t="s">
        <v>41</v>
      </c>
      <c r="AX3889" s="160" t="s">
        <v>85</v>
      </c>
      <c r="AY3889" s="162" t="s">
        <v>173</v>
      </c>
    </row>
    <row r="3890" spans="2:65" s="160" customFormat="1">
      <c r="B3890" s="159"/>
      <c r="D3890" s="161" t="s">
        <v>184</v>
      </c>
      <c r="E3890" s="162" t="s">
        <v>1</v>
      </c>
      <c r="F3890" s="163" t="s">
        <v>2361</v>
      </c>
      <c r="H3890" s="162" t="s">
        <v>1</v>
      </c>
      <c r="L3890" s="159"/>
      <c r="M3890" s="164"/>
      <c r="T3890" s="165"/>
      <c r="AT3890" s="162" t="s">
        <v>184</v>
      </c>
      <c r="AU3890" s="162" t="s">
        <v>95</v>
      </c>
      <c r="AV3890" s="160" t="s">
        <v>93</v>
      </c>
      <c r="AW3890" s="160" t="s">
        <v>41</v>
      </c>
      <c r="AX3890" s="160" t="s">
        <v>85</v>
      </c>
      <c r="AY3890" s="162" t="s">
        <v>173</v>
      </c>
    </row>
    <row r="3891" spans="2:65" s="160" customFormat="1">
      <c r="B3891" s="159"/>
      <c r="D3891" s="161" t="s">
        <v>184</v>
      </c>
      <c r="E3891" s="162" t="s">
        <v>1</v>
      </c>
      <c r="F3891" s="163" t="s">
        <v>1677</v>
      </c>
      <c r="H3891" s="162" t="s">
        <v>1</v>
      </c>
      <c r="L3891" s="159"/>
      <c r="M3891" s="164"/>
      <c r="T3891" s="165"/>
      <c r="AT3891" s="162" t="s">
        <v>184</v>
      </c>
      <c r="AU3891" s="162" t="s">
        <v>95</v>
      </c>
      <c r="AV3891" s="160" t="s">
        <v>93</v>
      </c>
      <c r="AW3891" s="160" t="s">
        <v>41</v>
      </c>
      <c r="AX3891" s="160" t="s">
        <v>85</v>
      </c>
      <c r="AY3891" s="162" t="s">
        <v>173</v>
      </c>
    </row>
    <row r="3892" spans="2:65" s="167" customFormat="1">
      <c r="B3892" s="166"/>
      <c r="D3892" s="161" t="s">
        <v>184</v>
      </c>
      <c r="E3892" s="168" t="s">
        <v>1</v>
      </c>
      <c r="F3892" s="169" t="s">
        <v>1678</v>
      </c>
      <c r="H3892" s="170">
        <v>76.7</v>
      </c>
      <c r="L3892" s="166"/>
      <c r="M3892" s="171"/>
      <c r="T3892" s="172"/>
      <c r="AT3892" s="168" t="s">
        <v>184</v>
      </c>
      <c r="AU3892" s="168" t="s">
        <v>95</v>
      </c>
      <c r="AV3892" s="167" t="s">
        <v>95</v>
      </c>
      <c r="AW3892" s="167" t="s">
        <v>41</v>
      </c>
      <c r="AX3892" s="167" t="s">
        <v>85</v>
      </c>
      <c r="AY3892" s="168" t="s">
        <v>173</v>
      </c>
    </row>
    <row r="3893" spans="2:65" s="160" customFormat="1">
      <c r="B3893" s="159"/>
      <c r="D3893" s="161" t="s">
        <v>184</v>
      </c>
      <c r="E3893" s="162" t="s">
        <v>1</v>
      </c>
      <c r="F3893" s="163" t="s">
        <v>1679</v>
      </c>
      <c r="H3893" s="162" t="s">
        <v>1</v>
      </c>
      <c r="L3893" s="159"/>
      <c r="M3893" s="164"/>
      <c r="T3893" s="165"/>
      <c r="AT3893" s="162" t="s">
        <v>184</v>
      </c>
      <c r="AU3893" s="162" t="s">
        <v>95</v>
      </c>
      <c r="AV3893" s="160" t="s">
        <v>93</v>
      </c>
      <c r="AW3893" s="160" t="s">
        <v>41</v>
      </c>
      <c r="AX3893" s="160" t="s">
        <v>85</v>
      </c>
      <c r="AY3893" s="162" t="s">
        <v>173</v>
      </c>
    </row>
    <row r="3894" spans="2:65" s="167" customFormat="1">
      <c r="B3894" s="166"/>
      <c r="D3894" s="161" t="s">
        <v>184</v>
      </c>
      <c r="E3894" s="168" t="s">
        <v>1</v>
      </c>
      <c r="F3894" s="169" t="s">
        <v>1680</v>
      </c>
      <c r="H3894" s="170">
        <v>24</v>
      </c>
      <c r="L3894" s="166"/>
      <c r="M3894" s="171"/>
      <c r="T3894" s="172"/>
      <c r="AT3894" s="168" t="s">
        <v>184</v>
      </c>
      <c r="AU3894" s="168" t="s">
        <v>95</v>
      </c>
      <c r="AV3894" s="167" t="s">
        <v>95</v>
      </c>
      <c r="AW3894" s="167" t="s">
        <v>41</v>
      </c>
      <c r="AX3894" s="167" t="s">
        <v>85</v>
      </c>
      <c r="AY3894" s="168" t="s">
        <v>173</v>
      </c>
    </row>
    <row r="3895" spans="2:65" s="174" customFormat="1">
      <c r="B3895" s="173"/>
      <c r="D3895" s="161" t="s">
        <v>184</v>
      </c>
      <c r="E3895" s="175" t="s">
        <v>1</v>
      </c>
      <c r="F3895" s="176" t="s">
        <v>232</v>
      </c>
      <c r="H3895" s="177">
        <v>100.7</v>
      </c>
      <c r="L3895" s="173"/>
      <c r="M3895" s="178"/>
      <c r="T3895" s="179"/>
      <c r="AT3895" s="175" t="s">
        <v>184</v>
      </c>
      <c r="AU3895" s="175" t="s">
        <v>95</v>
      </c>
      <c r="AV3895" s="174" t="s">
        <v>180</v>
      </c>
      <c r="AW3895" s="174" t="s">
        <v>41</v>
      </c>
      <c r="AX3895" s="174" t="s">
        <v>93</v>
      </c>
      <c r="AY3895" s="175" t="s">
        <v>173</v>
      </c>
    </row>
    <row r="3896" spans="2:65" s="35" customFormat="1" ht="37.9" customHeight="1">
      <c r="B3896" s="34"/>
      <c r="C3896" s="144" t="s">
        <v>2362</v>
      </c>
      <c r="D3896" s="144" t="s">
        <v>175</v>
      </c>
      <c r="E3896" s="145" t="s">
        <v>2363</v>
      </c>
      <c r="F3896" s="146" t="s">
        <v>2364</v>
      </c>
      <c r="G3896" s="147" t="s">
        <v>586</v>
      </c>
      <c r="H3896" s="148">
        <v>81.400000000000006</v>
      </c>
      <c r="I3896" s="3"/>
      <c r="J3896" s="149">
        <f>ROUND(I3896*H3896,2)</f>
        <v>0</v>
      </c>
      <c r="K3896" s="146" t="s">
        <v>179</v>
      </c>
      <c r="L3896" s="34"/>
      <c r="M3896" s="150" t="s">
        <v>1</v>
      </c>
      <c r="N3896" s="151" t="s">
        <v>50</v>
      </c>
      <c r="P3896" s="152">
        <f>O3896*H3896</f>
        <v>0</v>
      </c>
      <c r="Q3896" s="152">
        <v>0</v>
      </c>
      <c r="R3896" s="152">
        <f>Q3896*H3896</f>
        <v>0</v>
      </c>
      <c r="S3896" s="152">
        <v>0.01</v>
      </c>
      <c r="T3896" s="153">
        <f>S3896*H3896</f>
        <v>0.81400000000000006</v>
      </c>
      <c r="AR3896" s="154" t="s">
        <v>354</v>
      </c>
      <c r="AT3896" s="154" t="s">
        <v>175</v>
      </c>
      <c r="AU3896" s="154" t="s">
        <v>95</v>
      </c>
      <c r="AY3896" s="20" t="s">
        <v>173</v>
      </c>
      <c r="BE3896" s="155">
        <f>IF(N3896="základní",J3896,0)</f>
        <v>0</v>
      </c>
      <c r="BF3896" s="155">
        <f>IF(N3896="snížená",J3896,0)</f>
        <v>0</v>
      </c>
      <c r="BG3896" s="155">
        <f>IF(N3896="zákl. přenesená",J3896,0)</f>
        <v>0</v>
      </c>
      <c r="BH3896" s="155">
        <f>IF(N3896="sníž. přenesená",J3896,0)</f>
        <v>0</v>
      </c>
      <c r="BI3896" s="155">
        <f>IF(N3896="nulová",J3896,0)</f>
        <v>0</v>
      </c>
      <c r="BJ3896" s="20" t="s">
        <v>93</v>
      </c>
      <c r="BK3896" s="155">
        <f>ROUND(I3896*H3896,2)</f>
        <v>0</v>
      </c>
      <c r="BL3896" s="20" t="s">
        <v>354</v>
      </c>
      <c r="BM3896" s="154" t="s">
        <v>2365</v>
      </c>
    </row>
    <row r="3897" spans="2:65" s="35" customFormat="1">
      <c r="B3897" s="34"/>
      <c r="D3897" s="156" t="s">
        <v>182</v>
      </c>
      <c r="F3897" s="157" t="s">
        <v>2366</v>
      </c>
      <c r="L3897" s="34"/>
      <c r="M3897" s="158"/>
      <c r="T3897" s="62"/>
      <c r="AT3897" s="20" t="s">
        <v>182</v>
      </c>
      <c r="AU3897" s="20" t="s">
        <v>95</v>
      </c>
    </row>
    <row r="3898" spans="2:65" s="160" customFormat="1">
      <c r="B3898" s="159"/>
      <c r="D3898" s="161" t="s">
        <v>184</v>
      </c>
      <c r="E3898" s="162" t="s">
        <v>1</v>
      </c>
      <c r="F3898" s="163" t="s">
        <v>2367</v>
      </c>
      <c r="H3898" s="162" t="s">
        <v>1</v>
      </c>
      <c r="L3898" s="159"/>
      <c r="M3898" s="164"/>
      <c r="T3898" s="165"/>
      <c r="AT3898" s="162" t="s">
        <v>184</v>
      </c>
      <c r="AU3898" s="162" t="s">
        <v>95</v>
      </c>
      <c r="AV3898" s="160" t="s">
        <v>93</v>
      </c>
      <c r="AW3898" s="160" t="s">
        <v>41</v>
      </c>
      <c r="AX3898" s="160" t="s">
        <v>85</v>
      </c>
      <c r="AY3898" s="162" t="s">
        <v>173</v>
      </c>
    </row>
    <row r="3899" spans="2:65" s="160" customFormat="1">
      <c r="B3899" s="159"/>
      <c r="D3899" s="161" t="s">
        <v>184</v>
      </c>
      <c r="E3899" s="162" t="s">
        <v>1</v>
      </c>
      <c r="F3899" s="163" t="s">
        <v>2368</v>
      </c>
      <c r="H3899" s="162" t="s">
        <v>1</v>
      </c>
      <c r="L3899" s="159"/>
      <c r="M3899" s="164"/>
      <c r="T3899" s="165"/>
      <c r="AT3899" s="162" t="s">
        <v>184</v>
      </c>
      <c r="AU3899" s="162" t="s">
        <v>95</v>
      </c>
      <c r="AV3899" s="160" t="s">
        <v>93</v>
      </c>
      <c r="AW3899" s="160" t="s">
        <v>41</v>
      </c>
      <c r="AX3899" s="160" t="s">
        <v>85</v>
      </c>
      <c r="AY3899" s="162" t="s">
        <v>173</v>
      </c>
    </row>
    <row r="3900" spans="2:65" s="167" customFormat="1">
      <c r="B3900" s="166"/>
      <c r="D3900" s="161" t="s">
        <v>184</v>
      </c>
      <c r="E3900" s="168" t="s">
        <v>1</v>
      </c>
      <c r="F3900" s="169" t="s">
        <v>2369</v>
      </c>
      <c r="H3900" s="170">
        <v>32</v>
      </c>
      <c r="L3900" s="166"/>
      <c r="M3900" s="171"/>
      <c r="T3900" s="172"/>
      <c r="AT3900" s="168" t="s">
        <v>184</v>
      </c>
      <c r="AU3900" s="168" t="s">
        <v>95</v>
      </c>
      <c r="AV3900" s="167" t="s">
        <v>95</v>
      </c>
      <c r="AW3900" s="167" t="s">
        <v>41</v>
      </c>
      <c r="AX3900" s="167" t="s">
        <v>85</v>
      </c>
      <c r="AY3900" s="168" t="s">
        <v>173</v>
      </c>
    </row>
    <row r="3901" spans="2:65" s="160" customFormat="1">
      <c r="B3901" s="159"/>
      <c r="D3901" s="161" t="s">
        <v>184</v>
      </c>
      <c r="E3901" s="162" t="s">
        <v>1</v>
      </c>
      <c r="F3901" s="163" t="s">
        <v>2370</v>
      </c>
      <c r="H3901" s="162" t="s">
        <v>1</v>
      </c>
      <c r="L3901" s="159"/>
      <c r="M3901" s="164"/>
      <c r="T3901" s="165"/>
      <c r="AT3901" s="162" t="s">
        <v>184</v>
      </c>
      <c r="AU3901" s="162" t="s">
        <v>95</v>
      </c>
      <c r="AV3901" s="160" t="s">
        <v>93</v>
      </c>
      <c r="AW3901" s="160" t="s">
        <v>41</v>
      </c>
      <c r="AX3901" s="160" t="s">
        <v>85</v>
      </c>
      <c r="AY3901" s="162" t="s">
        <v>173</v>
      </c>
    </row>
    <row r="3902" spans="2:65" s="167" customFormat="1">
      <c r="B3902" s="166"/>
      <c r="D3902" s="161" t="s">
        <v>184</v>
      </c>
      <c r="E3902" s="168" t="s">
        <v>1</v>
      </c>
      <c r="F3902" s="169" t="s">
        <v>2371</v>
      </c>
      <c r="H3902" s="170">
        <v>18</v>
      </c>
      <c r="L3902" s="166"/>
      <c r="M3902" s="171"/>
      <c r="T3902" s="172"/>
      <c r="AT3902" s="168" t="s">
        <v>184</v>
      </c>
      <c r="AU3902" s="168" t="s">
        <v>95</v>
      </c>
      <c r="AV3902" s="167" t="s">
        <v>95</v>
      </c>
      <c r="AW3902" s="167" t="s">
        <v>41</v>
      </c>
      <c r="AX3902" s="167" t="s">
        <v>85</v>
      </c>
      <c r="AY3902" s="168" t="s">
        <v>173</v>
      </c>
    </row>
    <row r="3903" spans="2:65" s="160" customFormat="1">
      <c r="B3903" s="159"/>
      <c r="D3903" s="161" t="s">
        <v>184</v>
      </c>
      <c r="E3903" s="162" t="s">
        <v>1</v>
      </c>
      <c r="F3903" s="163" t="s">
        <v>2372</v>
      </c>
      <c r="H3903" s="162" t="s">
        <v>1</v>
      </c>
      <c r="L3903" s="159"/>
      <c r="M3903" s="164"/>
      <c r="T3903" s="165"/>
      <c r="AT3903" s="162" t="s">
        <v>184</v>
      </c>
      <c r="AU3903" s="162" t="s">
        <v>95</v>
      </c>
      <c r="AV3903" s="160" t="s">
        <v>93</v>
      </c>
      <c r="AW3903" s="160" t="s">
        <v>41</v>
      </c>
      <c r="AX3903" s="160" t="s">
        <v>85</v>
      </c>
      <c r="AY3903" s="162" t="s">
        <v>173</v>
      </c>
    </row>
    <row r="3904" spans="2:65" s="167" customFormat="1">
      <c r="B3904" s="166"/>
      <c r="D3904" s="161" t="s">
        <v>184</v>
      </c>
      <c r="E3904" s="168" t="s">
        <v>1</v>
      </c>
      <c r="F3904" s="169" t="s">
        <v>2373</v>
      </c>
      <c r="H3904" s="170">
        <v>18</v>
      </c>
      <c r="L3904" s="166"/>
      <c r="M3904" s="171"/>
      <c r="T3904" s="172"/>
      <c r="AT3904" s="168" t="s">
        <v>184</v>
      </c>
      <c r="AU3904" s="168" t="s">
        <v>95</v>
      </c>
      <c r="AV3904" s="167" t="s">
        <v>95</v>
      </c>
      <c r="AW3904" s="167" t="s">
        <v>41</v>
      </c>
      <c r="AX3904" s="167" t="s">
        <v>85</v>
      </c>
      <c r="AY3904" s="168" t="s">
        <v>173</v>
      </c>
    </row>
    <row r="3905" spans="2:65" s="167" customFormat="1">
      <c r="B3905" s="166"/>
      <c r="D3905" s="161" t="s">
        <v>184</v>
      </c>
      <c r="E3905" s="168" t="s">
        <v>1</v>
      </c>
      <c r="F3905" s="169" t="s">
        <v>751</v>
      </c>
      <c r="H3905" s="170">
        <v>6</v>
      </c>
      <c r="L3905" s="166"/>
      <c r="M3905" s="171"/>
      <c r="T3905" s="172"/>
      <c r="AT3905" s="168" t="s">
        <v>184</v>
      </c>
      <c r="AU3905" s="168" t="s">
        <v>95</v>
      </c>
      <c r="AV3905" s="167" t="s">
        <v>95</v>
      </c>
      <c r="AW3905" s="167" t="s">
        <v>41</v>
      </c>
      <c r="AX3905" s="167" t="s">
        <v>85</v>
      </c>
      <c r="AY3905" s="168" t="s">
        <v>173</v>
      </c>
    </row>
    <row r="3906" spans="2:65" s="160" customFormat="1">
      <c r="B3906" s="159"/>
      <c r="D3906" s="161" t="s">
        <v>184</v>
      </c>
      <c r="E3906" s="162" t="s">
        <v>1</v>
      </c>
      <c r="F3906" s="163" t="s">
        <v>2374</v>
      </c>
      <c r="H3906" s="162" t="s">
        <v>1</v>
      </c>
      <c r="L3906" s="159"/>
      <c r="M3906" s="164"/>
      <c r="T3906" s="165"/>
      <c r="AT3906" s="162" t="s">
        <v>184</v>
      </c>
      <c r="AU3906" s="162" t="s">
        <v>95</v>
      </c>
      <c r="AV3906" s="160" t="s">
        <v>93</v>
      </c>
      <c r="AW3906" s="160" t="s">
        <v>41</v>
      </c>
      <c r="AX3906" s="160" t="s">
        <v>85</v>
      </c>
      <c r="AY3906" s="162" t="s">
        <v>173</v>
      </c>
    </row>
    <row r="3907" spans="2:65" s="167" customFormat="1">
      <c r="B3907" s="166"/>
      <c r="D3907" s="161" t="s">
        <v>184</v>
      </c>
      <c r="E3907" s="168" t="s">
        <v>1</v>
      </c>
      <c r="F3907" s="169" t="s">
        <v>2375</v>
      </c>
      <c r="H3907" s="170">
        <v>7.4</v>
      </c>
      <c r="L3907" s="166"/>
      <c r="M3907" s="171"/>
      <c r="T3907" s="172"/>
      <c r="AT3907" s="168" t="s">
        <v>184</v>
      </c>
      <c r="AU3907" s="168" t="s">
        <v>95</v>
      </c>
      <c r="AV3907" s="167" t="s">
        <v>95</v>
      </c>
      <c r="AW3907" s="167" t="s">
        <v>41</v>
      </c>
      <c r="AX3907" s="167" t="s">
        <v>85</v>
      </c>
      <c r="AY3907" s="168" t="s">
        <v>173</v>
      </c>
    </row>
    <row r="3908" spans="2:65" s="174" customFormat="1">
      <c r="B3908" s="173"/>
      <c r="D3908" s="161" t="s">
        <v>184</v>
      </c>
      <c r="E3908" s="175" t="s">
        <v>1</v>
      </c>
      <c r="F3908" s="176" t="s">
        <v>232</v>
      </c>
      <c r="H3908" s="177">
        <v>81.400000000000006</v>
      </c>
      <c r="L3908" s="173"/>
      <c r="M3908" s="178"/>
      <c r="T3908" s="179"/>
      <c r="AT3908" s="175" t="s">
        <v>184</v>
      </c>
      <c r="AU3908" s="175" t="s">
        <v>95</v>
      </c>
      <c r="AV3908" s="174" t="s">
        <v>180</v>
      </c>
      <c r="AW3908" s="174" t="s">
        <v>41</v>
      </c>
      <c r="AX3908" s="174" t="s">
        <v>93</v>
      </c>
      <c r="AY3908" s="175" t="s">
        <v>173</v>
      </c>
    </row>
    <row r="3909" spans="2:65" s="35" customFormat="1" ht="33" customHeight="1">
      <c r="B3909" s="34"/>
      <c r="C3909" s="144" t="s">
        <v>2376</v>
      </c>
      <c r="D3909" s="144" t="s">
        <v>175</v>
      </c>
      <c r="E3909" s="145" t="s">
        <v>2377</v>
      </c>
      <c r="F3909" s="146" t="s">
        <v>2378</v>
      </c>
      <c r="G3909" s="147" t="s">
        <v>270</v>
      </c>
      <c r="H3909" s="148">
        <v>86.9</v>
      </c>
      <c r="I3909" s="3"/>
      <c r="J3909" s="149">
        <f>ROUND(I3909*H3909,2)</f>
        <v>0</v>
      </c>
      <c r="K3909" s="146" t="s">
        <v>179</v>
      </c>
      <c r="L3909" s="34"/>
      <c r="M3909" s="150" t="s">
        <v>1</v>
      </c>
      <c r="N3909" s="151" t="s">
        <v>50</v>
      </c>
      <c r="P3909" s="152">
        <f>O3909*H3909</f>
        <v>0</v>
      </c>
      <c r="Q3909" s="152">
        <v>0</v>
      </c>
      <c r="R3909" s="152">
        <f>Q3909*H3909</f>
        <v>0</v>
      </c>
      <c r="S3909" s="152">
        <v>0.03</v>
      </c>
      <c r="T3909" s="153">
        <f>S3909*H3909</f>
        <v>2.6070000000000002</v>
      </c>
      <c r="AR3909" s="154" t="s">
        <v>354</v>
      </c>
      <c r="AT3909" s="154" t="s">
        <v>175</v>
      </c>
      <c r="AU3909" s="154" t="s">
        <v>95</v>
      </c>
      <c r="AY3909" s="20" t="s">
        <v>173</v>
      </c>
      <c r="BE3909" s="155">
        <f>IF(N3909="základní",J3909,0)</f>
        <v>0</v>
      </c>
      <c r="BF3909" s="155">
        <f>IF(N3909="snížená",J3909,0)</f>
        <v>0</v>
      </c>
      <c r="BG3909" s="155">
        <f>IF(N3909="zákl. přenesená",J3909,0)</f>
        <v>0</v>
      </c>
      <c r="BH3909" s="155">
        <f>IF(N3909="sníž. přenesená",J3909,0)</f>
        <v>0</v>
      </c>
      <c r="BI3909" s="155">
        <f>IF(N3909="nulová",J3909,0)</f>
        <v>0</v>
      </c>
      <c r="BJ3909" s="20" t="s">
        <v>93</v>
      </c>
      <c r="BK3909" s="155">
        <f>ROUND(I3909*H3909,2)</f>
        <v>0</v>
      </c>
      <c r="BL3909" s="20" t="s">
        <v>354</v>
      </c>
      <c r="BM3909" s="154" t="s">
        <v>2379</v>
      </c>
    </row>
    <row r="3910" spans="2:65" s="35" customFormat="1">
      <c r="B3910" s="34"/>
      <c r="D3910" s="156" t="s">
        <v>182</v>
      </c>
      <c r="F3910" s="157" t="s">
        <v>2380</v>
      </c>
      <c r="L3910" s="34"/>
      <c r="M3910" s="158"/>
      <c r="T3910" s="62"/>
      <c r="AT3910" s="20" t="s">
        <v>182</v>
      </c>
      <c r="AU3910" s="20" t="s">
        <v>95</v>
      </c>
    </row>
    <row r="3911" spans="2:65" s="160" customFormat="1">
      <c r="B3911" s="159"/>
      <c r="D3911" s="161" t="s">
        <v>184</v>
      </c>
      <c r="E3911" s="162" t="s">
        <v>1</v>
      </c>
      <c r="F3911" s="163" t="s">
        <v>1734</v>
      </c>
      <c r="H3911" s="162" t="s">
        <v>1</v>
      </c>
      <c r="L3911" s="159"/>
      <c r="M3911" s="164"/>
      <c r="T3911" s="165"/>
      <c r="AT3911" s="162" t="s">
        <v>184</v>
      </c>
      <c r="AU3911" s="162" t="s">
        <v>95</v>
      </c>
      <c r="AV3911" s="160" t="s">
        <v>93</v>
      </c>
      <c r="AW3911" s="160" t="s">
        <v>41</v>
      </c>
      <c r="AX3911" s="160" t="s">
        <v>85</v>
      </c>
      <c r="AY3911" s="162" t="s">
        <v>173</v>
      </c>
    </row>
    <row r="3912" spans="2:65" s="160" customFormat="1">
      <c r="B3912" s="159"/>
      <c r="D3912" s="161" t="s">
        <v>184</v>
      </c>
      <c r="E3912" s="162" t="s">
        <v>1</v>
      </c>
      <c r="F3912" s="163" t="s">
        <v>2381</v>
      </c>
      <c r="H3912" s="162" t="s">
        <v>1</v>
      </c>
      <c r="L3912" s="159"/>
      <c r="M3912" s="164"/>
      <c r="T3912" s="165"/>
      <c r="AT3912" s="162" t="s">
        <v>184</v>
      </c>
      <c r="AU3912" s="162" t="s">
        <v>95</v>
      </c>
      <c r="AV3912" s="160" t="s">
        <v>93</v>
      </c>
      <c r="AW3912" s="160" t="s">
        <v>41</v>
      </c>
      <c r="AX3912" s="160" t="s">
        <v>85</v>
      </c>
      <c r="AY3912" s="162" t="s">
        <v>173</v>
      </c>
    </row>
    <row r="3913" spans="2:65" s="160" customFormat="1">
      <c r="B3913" s="159"/>
      <c r="D3913" s="161" t="s">
        <v>184</v>
      </c>
      <c r="E3913" s="162" t="s">
        <v>1</v>
      </c>
      <c r="F3913" s="163" t="s">
        <v>1736</v>
      </c>
      <c r="H3913" s="162" t="s">
        <v>1</v>
      </c>
      <c r="L3913" s="159"/>
      <c r="M3913" s="164"/>
      <c r="T3913" s="165"/>
      <c r="AT3913" s="162" t="s">
        <v>184</v>
      </c>
      <c r="AU3913" s="162" t="s">
        <v>95</v>
      </c>
      <c r="AV3913" s="160" t="s">
        <v>93</v>
      </c>
      <c r="AW3913" s="160" t="s">
        <v>41</v>
      </c>
      <c r="AX3913" s="160" t="s">
        <v>85</v>
      </c>
      <c r="AY3913" s="162" t="s">
        <v>173</v>
      </c>
    </row>
    <row r="3914" spans="2:65" s="167" customFormat="1">
      <c r="B3914" s="166"/>
      <c r="D3914" s="161" t="s">
        <v>184</v>
      </c>
      <c r="E3914" s="168" t="s">
        <v>1</v>
      </c>
      <c r="F3914" s="169" t="s">
        <v>365</v>
      </c>
      <c r="H3914" s="170">
        <v>2</v>
      </c>
      <c r="L3914" s="166"/>
      <c r="M3914" s="171"/>
      <c r="T3914" s="172"/>
      <c r="AT3914" s="168" t="s">
        <v>184</v>
      </c>
      <c r="AU3914" s="168" t="s">
        <v>95</v>
      </c>
      <c r="AV3914" s="167" t="s">
        <v>95</v>
      </c>
      <c r="AW3914" s="167" t="s">
        <v>41</v>
      </c>
      <c r="AX3914" s="167" t="s">
        <v>85</v>
      </c>
      <c r="AY3914" s="168" t="s">
        <v>173</v>
      </c>
    </row>
    <row r="3915" spans="2:65" s="160" customFormat="1">
      <c r="B3915" s="159"/>
      <c r="D3915" s="161" t="s">
        <v>184</v>
      </c>
      <c r="E3915" s="162" t="s">
        <v>1</v>
      </c>
      <c r="F3915" s="163" t="s">
        <v>1738</v>
      </c>
      <c r="H3915" s="162" t="s">
        <v>1</v>
      </c>
      <c r="L3915" s="159"/>
      <c r="M3915" s="164"/>
      <c r="T3915" s="165"/>
      <c r="AT3915" s="162" t="s">
        <v>184</v>
      </c>
      <c r="AU3915" s="162" t="s">
        <v>95</v>
      </c>
      <c r="AV3915" s="160" t="s">
        <v>93</v>
      </c>
      <c r="AW3915" s="160" t="s">
        <v>41</v>
      </c>
      <c r="AX3915" s="160" t="s">
        <v>85</v>
      </c>
      <c r="AY3915" s="162" t="s">
        <v>173</v>
      </c>
    </row>
    <row r="3916" spans="2:65" s="167" customFormat="1">
      <c r="B3916" s="166"/>
      <c r="D3916" s="161" t="s">
        <v>184</v>
      </c>
      <c r="E3916" s="168" t="s">
        <v>1</v>
      </c>
      <c r="F3916" s="169" t="s">
        <v>842</v>
      </c>
      <c r="H3916" s="170">
        <v>5.5</v>
      </c>
      <c r="L3916" s="166"/>
      <c r="M3916" s="171"/>
      <c r="T3916" s="172"/>
      <c r="AT3916" s="168" t="s">
        <v>184</v>
      </c>
      <c r="AU3916" s="168" t="s">
        <v>95</v>
      </c>
      <c r="AV3916" s="167" t="s">
        <v>95</v>
      </c>
      <c r="AW3916" s="167" t="s">
        <v>41</v>
      </c>
      <c r="AX3916" s="167" t="s">
        <v>85</v>
      </c>
      <c r="AY3916" s="168" t="s">
        <v>173</v>
      </c>
    </row>
    <row r="3917" spans="2:65" s="160" customFormat="1">
      <c r="B3917" s="159"/>
      <c r="D3917" s="161" t="s">
        <v>184</v>
      </c>
      <c r="E3917" s="162" t="s">
        <v>1</v>
      </c>
      <c r="F3917" s="163" t="s">
        <v>1740</v>
      </c>
      <c r="H3917" s="162" t="s">
        <v>1</v>
      </c>
      <c r="L3917" s="159"/>
      <c r="M3917" s="164"/>
      <c r="T3917" s="165"/>
      <c r="AT3917" s="162" t="s">
        <v>184</v>
      </c>
      <c r="AU3917" s="162" t="s">
        <v>95</v>
      </c>
      <c r="AV3917" s="160" t="s">
        <v>93</v>
      </c>
      <c r="AW3917" s="160" t="s">
        <v>41</v>
      </c>
      <c r="AX3917" s="160" t="s">
        <v>85</v>
      </c>
      <c r="AY3917" s="162" t="s">
        <v>173</v>
      </c>
    </row>
    <row r="3918" spans="2:65" s="167" customFormat="1">
      <c r="B3918" s="166"/>
      <c r="D3918" s="161" t="s">
        <v>184</v>
      </c>
      <c r="E3918" s="168" t="s">
        <v>1</v>
      </c>
      <c r="F3918" s="169" t="s">
        <v>846</v>
      </c>
      <c r="H3918" s="170">
        <v>11</v>
      </c>
      <c r="L3918" s="166"/>
      <c r="M3918" s="171"/>
      <c r="T3918" s="172"/>
      <c r="AT3918" s="168" t="s">
        <v>184</v>
      </c>
      <c r="AU3918" s="168" t="s">
        <v>95</v>
      </c>
      <c r="AV3918" s="167" t="s">
        <v>95</v>
      </c>
      <c r="AW3918" s="167" t="s">
        <v>41</v>
      </c>
      <c r="AX3918" s="167" t="s">
        <v>85</v>
      </c>
      <c r="AY3918" s="168" t="s">
        <v>173</v>
      </c>
    </row>
    <row r="3919" spans="2:65" s="160" customFormat="1">
      <c r="B3919" s="159"/>
      <c r="D3919" s="161" t="s">
        <v>184</v>
      </c>
      <c r="E3919" s="162" t="s">
        <v>1</v>
      </c>
      <c r="F3919" s="163" t="s">
        <v>1742</v>
      </c>
      <c r="H3919" s="162" t="s">
        <v>1</v>
      </c>
      <c r="L3919" s="159"/>
      <c r="M3919" s="164"/>
      <c r="T3919" s="165"/>
      <c r="AT3919" s="162" t="s">
        <v>184</v>
      </c>
      <c r="AU3919" s="162" t="s">
        <v>95</v>
      </c>
      <c r="AV3919" s="160" t="s">
        <v>93</v>
      </c>
      <c r="AW3919" s="160" t="s">
        <v>41</v>
      </c>
      <c r="AX3919" s="160" t="s">
        <v>85</v>
      </c>
      <c r="AY3919" s="162" t="s">
        <v>173</v>
      </c>
    </row>
    <row r="3920" spans="2:65" s="167" customFormat="1">
      <c r="B3920" s="166"/>
      <c r="D3920" s="161" t="s">
        <v>184</v>
      </c>
      <c r="E3920" s="168" t="s">
        <v>1</v>
      </c>
      <c r="F3920" s="169" t="s">
        <v>847</v>
      </c>
      <c r="H3920" s="170">
        <v>16.3</v>
      </c>
      <c r="L3920" s="166"/>
      <c r="M3920" s="171"/>
      <c r="T3920" s="172"/>
      <c r="AT3920" s="168" t="s">
        <v>184</v>
      </c>
      <c r="AU3920" s="168" t="s">
        <v>95</v>
      </c>
      <c r="AV3920" s="167" t="s">
        <v>95</v>
      </c>
      <c r="AW3920" s="167" t="s">
        <v>41</v>
      </c>
      <c r="AX3920" s="167" t="s">
        <v>85</v>
      </c>
      <c r="AY3920" s="168" t="s">
        <v>173</v>
      </c>
    </row>
    <row r="3921" spans="2:65" s="160" customFormat="1">
      <c r="B3921" s="159"/>
      <c r="D3921" s="161" t="s">
        <v>184</v>
      </c>
      <c r="E3921" s="162" t="s">
        <v>1</v>
      </c>
      <c r="F3921" s="163" t="s">
        <v>1744</v>
      </c>
      <c r="H3921" s="162" t="s">
        <v>1</v>
      </c>
      <c r="L3921" s="159"/>
      <c r="M3921" s="164"/>
      <c r="T3921" s="165"/>
      <c r="AT3921" s="162" t="s">
        <v>184</v>
      </c>
      <c r="AU3921" s="162" t="s">
        <v>95</v>
      </c>
      <c r="AV3921" s="160" t="s">
        <v>93</v>
      </c>
      <c r="AW3921" s="160" t="s">
        <v>41</v>
      </c>
      <c r="AX3921" s="160" t="s">
        <v>85</v>
      </c>
      <c r="AY3921" s="162" t="s">
        <v>173</v>
      </c>
    </row>
    <row r="3922" spans="2:65" s="167" customFormat="1">
      <c r="B3922" s="166"/>
      <c r="D3922" s="161" t="s">
        <v>184</v>
      </c>
      <c r="E3922" s="168" t="s">
        <v>1</v>
      </c>
      <c r="F3922" s="169" t="s">
        <v>2382</v>
      </c>
      <c r="H3922" s="170">
        <v>16.8</v>
      </c>
      <c r="L3922" s="166"/>
      <c r="M3922" s="171"/>
      <c r="T3922" s="172"/>
      <c r="AT3922" s="168" t="s">
        <v>184</v>
      </c>
      <c r="AU3922" s="168" t="s">
        <v>95</v>
      </c>
      <c r="AV3922" s="167" t="s">
        <v>95</v>
      </c>
      <c r="AW3922" s="167" t="s">
        <v>41</v>
      </c>
      <c r="AX3922" s="167" t="s">
        <v>85</v>
      </c>
      <c r="AY3922" s="168" t="s">
        <v>173</v>
      </c>
    </row>
    <row r="3923" spans="2:65" s="160" customFormat="1">
      <c r="B3923" s="159"/>
      <c r="D3923" s="161" t="s">
        <v>184</v>
      </c>
      <c r="E3923" s="162" t="s">
        <v>1</v>
      </c>
      <c r="F3923" s="163" t="s">
        <v>1746</v>
      </c>
      <c r="H3923" s="162" t="s">
        <v>1</v>
      </c>
      <c r="L3923" s="159"/>
      <c r="M3923" s="164"/>
      <c r="T3923" s="165"/>
      <c r="AT3923" s="162" t="s">
        <v>184</v>
      </c>
      <c r="AU3923" s="162" t="s">
        <v>95</v>
      </c>
      <c r="AV3923" s="160" t="s">
        <v>93</v>
      </c>
      <c r="AW3923" s="160" t="s">
        <v>41</v>
      </c>
      <c r="AX3923" s="160" t="s">
        <v>85</v>
      </c>
      <c r="AY3923" s="162" t="s">
        <v>173</v>
      </c>
    </row>
    <row r="3924" spans="2:65" s="167" customFormat="1">
      <c r="B3924" s="166"/>
      <c r="D3924" s="161" t="s">
        <v>184</v>
      </c>
      <c r="E3924" s="168" t="s">
        <v>1</v>
      </c>
      <c r="F3924" s="169" t="s">
        <v>2383</v>
      </c>
      <c r="H3924" s="170">
        <v>17.2</v>
      </c>
      <c r="L3924" s="166"/>
      <c r="M3924" s="171"/>
      <c r="T3924" s="172"/>
      <c r="AT3924" s="168" t="s">
        <v>184</v>
      </c>
      <c r="AU3924" s="168" t="s">
        <v>95</v>
      </c>
      <c r="AV3924" s="167" t="s">
        <v>95</v>
      </c>
      <c r="AW3924" s="167" t="s">
        <v>41</v>
      </c>
      <c r="AX3924" s="167" t="s">
        <v>85</v>
      </c>
      <c r="AY3924" s="168" t="s">
        <v>173</v>
      </c>
    </row>
    <row r="3925" spans="2:65" s="160" customFormat="1">
      <c r="B3925" s="159"/>
      <c r="D3925" s="161" t="s">
        <v>184</v>
      </c>
      <c r="E3925" s="162" t="s">
        <v>1</v>
      </c>
      <c r="F3925" s="163" t="s">
        <v>1748</v>
      </c>
      <c r="H3925" s="162" t="s">
        <v>1</v>
      </c>
      <c r="L3925" s="159"/>
      <c r="M3925" s="164"/>
      <c r="T3925" s="165"/>
      <c r="AT3925" s="162" t="s">
        <v>184</v>
      </c>
      <c r="AU3925" s="162" t="s">
        <v>95</v>
      </c>
      <c r="AV3925" s="160" t="s">
        <v>93</v>
      </c>
      <c r="AW3925" s="160" t="s">
        <v>41</v>
      </c>
      <c r="AX3925" s="160" t="s">
        <v>85</v>
      </c>
      <c r="AY3925" s="162" t="s">
        <v>173</v>
      </c>
    </row>
    <row r="3926" spans="2:65" s="167" customFormat="1">
      <c r="B3926" s="166"/>
      <c r="D3926" s="161" t="s">
        <v>184</v>
      </c>
      <c r="E3926" s="168" t="s">
        <v>1</v>
      </c>
      <c r="F3926" s="169" t="s">
        <v>1672</v>
      </c>
      <c r="H3926" s="170">
        <v>9.5</v>
      </c>
      <c r="L3926" s="166"/>
      <c r="M3926" s="171"/>
      <c r="T3926" s="172"/>
      <c r="AT3926" s="168" t="s">
        <v>184</v>
      </c>
      <c r="AU3926" s="168" t="s">
        <v>95</v>
      </c>
      <c r="AV3926" s="167" t="s">
        <v>95</v>
      </c>
      <c r="AW3926" s="167" t="s">
        <v>41</v>
      </c>
      <c r="AX3926" s="167" t="s">
        <v>85</v>
      </c>
      <c r="AY3926" s="168" t="s">
        <v>173</v>
      </c>
    </row>
    <row r="3927" spans="2:65" s="160" customFormat="1">
      <c r="B3927" s="159"/>
      <c r="D3927" s="161" t="s">
        <v>184</v>
      </c>
      <c r="E3927" s="162" t="s">
        <v>1</v>
      </c>
      <c r="F3927" s="163" t="s">
        <v>1750</v>
      </c>
      <c r="H3927" s="162" t="s">
        <v>1</v>
      </c>
      <c r="L3927" s="159"/>
      <c r="M3927" s="164"/>
      <c r="T3927" s="165"/>
      <c r="AT3927" s="162" t="s">
        <v>184</v>
      </c>
      <c r="AU3927" s="162" t="s">
        <v>95</v>
      </c>
      <c r="AV3927" s="160" t="s">
        <v>93</v>
      </c>
      <c r="AW3927" s="160" t="s">
        <v>41</v>
      </c>
      <c r="AX3927" s="160" t="s">
        <v>85</v>
      </c>
      <c r="AY3927" s="162" t="s">
        <v>173</v>
      </c>
    </row>
    <row r="3928" spans="2:65" s="167" customFormat="1">
      <c r="B3928" s="166"/>
      <c r="D3928" s="161" t="s">
        <v>184</v>
      </c>
      <c r="E3928" s="168" t="s">
        <v>1</v>
      </c>
      <c r="F3928" s="169" t="s">
        <v>2384</v>
      </c>
      <c r="H3928" s="170">
        <v>8.6</v>
      </c>
      <c r="L3928" s="166"/>
      <c r="M3928" s="171"/>
      <c r="T3928" s="172"/>
      <c r="AT3928" s="168" t="s">
        <v>184</v>
      </c>
      <c r="AU3928" s="168" t="s">
        <v>95</v>
      </c>
      <c r="AV3928" s="167" t="s">
        <v>95</v>
      </c>
      <c r="AW3928" s="167" t="s">
        <v>41</v>
      </c>
      <c r="AX3928" s="167" t="s">
        <v>85</v>
      </c>
      <c r="AY3928" s="168" t="s">
        <v>173</v>
      </c>
    </row>
    <row r="3929" spans="2:65" s="174" customFormat="1">
      <c r="B3929" s="173"/>
      <c r="D3929" s="161" t="s">
        <v>184</v>
      </c>
      <c r="E3929" s="175" t="s">
        <v>1</v>
      </c>
      <c r="F3929" s="176" t="s">
        <v>232</v>
      </c>
      <c r="H3929" s="177">
        <v>86.9</v>
      </c>
      <c r="L3929" s="173"/>
      <c r="M3929" s="178"/>
      <c r="T3929" s="179"/>
      <c r="AT3929" s="175" t="s">
        <v>184</v>
      </c>
      <c r="AU3929" s="175" t="s">
        <v>95</v>
      </c>
      <c r="AV3929" s="174" t="s">
        <v>180</v>
      </c>
      <c r="AW3929" s="174" t="s">
        <v>41</v>
      </c>
      <c r="AX3929" s="174" t="s">
        <v>93</v>
      </c>
      <c r="AY3929" s="175" t="s">
        <v>173</v>
      </c>
    </row>
    <row r="3930" spans="2:65" s="35" customFormat="1" ht="24.2" customHeight="1">
      <c r="B3930" s="34"/>
      <c r="C3930" s="144" t="s">
        <v>2385</v>
      </c>
      <c r="D3930" s="144" t="s">
        <v>175</v>
      </c>
      <c r="E3930" s="145" t="s">
        <v>2386</v>
      </c>
      <c r="F3930" s="146" t="s">
        <v>2387</v>
      </c>
      <c r="G3930" s="147" t="s">
        <v>270</v>
      </c>
      <c r="H3930" s="148">
        <v>86.9</v>
      </c>
      <c r="I3930" s="3"/>
      <c r="J3930" s="149">
        <f>ROUND(I3930*H3930,2)</f>
        <v>0</v>
      </c>
      <c r="K3930" s="146" t="s">
        <v>179</v>
      </c>
      <c r="L3930" s="34"/>
      <c r="M3930" s="150" t="s">
        <v>1</v>
      </c>
      <c r="N3930" s="151" t="s">
        <v>50</v>
      </c>
      <c r="P3930" s="152">
        <f>O3930*H3930</f>
        <v>0</v>
      </c>
      <c r="Q3930" s="152">
        <v>0</v>
      </c>
      <c r="R3930" s="152">
        <f>Q3930*H3930</f>
        <v>0</v>
      </c>
      <c r="S3930" s="152">
        <v>1.32E-3</v>
      </c>
      <c r="T3930" s="153">
        <f>S3930*H3930</f>
        <v>0.114708</v>
      </c>
      <c r="AR3930" s="154" t="s">
        <v>354</v>
      </c>
      <c r="AT3930" s="154" t="s">
        <v>175</v>
      </c>
      <c r="AU3930" s="154" t="s">
        <v>95</v>
      </c>
      <c r="AY3930" s="20" t="s">
        <v>173</v>
      </c>
      <c r="BE3930" s="155">
        <f>IF(N3930="základní",J3930,0)</f>
        <v>0</v>
      </c>
      <c r="BF3930" s="155">
        <f>IF(N3930="snížená",J3930,0)</f>
        <v>0</v>
      </c>
      <c r="BG3930" s="155">
        <f>IF(N3930="zákl. přenesená",J3930,0)</f>
        <v>0</v>
      </c>
      <c r="BH3930" s="155">
        <f>IF(N3930="sníž. přenesená",J3930,0)</f>
        <v>0</v>
      </c>
      <c r="BI3930" s="155">
        <f>IF(N3930="nulová",J3930,0)</f>
        <v>0</v>
      </c>
      <c r="BJ3930" s="20" t="s">
        <v>93</v>
      </c>
      <c r="BK3930" s="155">
        <f>ROUND(I3930*H3930,2)</f>
        <v>0</v>
      </c>
      <c r="BL3930" s="20" t="s">
        <v>354</v>
      </c>
      <c r="BM3930" s="154" t="s">
        <v>2388</v>
      </c>
    </row>
    <row r="3931" spans="2:65" s="35" customFormat="1">
      <c r="B3931" s="34"/>
      <c r="D3931" s="156" t="s">
        <v>182</v>
      </c>
      <c r="F3931" s="157" t="s">
        <v>2389</v>
      </c>
      <c r="L3931" s="34"/>
      <c r="M3931" s="158"/>
      <c r="T3931" s="62"/>
      <c r="AT3931" s="20" t="s">
        <v>182</v>
      </c>
      <c r="AU3931" s="20" t="s">
        <v>95</v>
      </c>
    </row>
    <row r="3932" spans="2:65" s="160" customFormat="1">
      <c r="B3932" s="159"/>
      <c r="D3932" s="161" t="s">
        <v>184</v>
      </c>
      <c r="E3932" s="162" t="s">
        <v>1</v>
      </c>
      <c r="F3932" s="163" t="s">
        <v>1734</v>
      </c>
      <c r="H3932" s="162" t="s">
        <v>1</v>
      </c>
      <c r="L3932" s="159"/>
      <c r="M3932" s="164"/>
      <c r="T3932" s="165"/>
      <c r="AT3932" s="162" t="s">
        <v>184</v>
      </c>
      <c r="AU3932" s="162" t="s">
        <v>95</v>
      </c>
      <c r="AV3932" s="160" t="s">
        <v>93</v>
      </c>
      <c r="AW3932" s="160" t="s">
        <v>41</v>
      </c>
      <c r="AX3932" s="160" t="s">
        <v>85</v>
      </c>
      <c r="AY3932" s="162" t="s">
        <v>173</v>
      </c>
    </row>
    <row r="3933" spans="2:65" s="160" customFormat="1">
      <c r="B3933" s="159"/>
      <c r="D3933" s="161" t="s">
        <v>184</v>
      </c>
      <c r="E3933" s="162" t="s">
        <v>1</v>
      </c>
      <c r="F3933" s="163" t="s">
        <v>2390</v>
      </c>
      <c r="H3933" s="162" t="s">
        <v>1</v>
      </c>
      <c r="L3933" s="159"/>
      <c r="M3933" s="164"/>
      <c r="T3933" s="165"/>
      <c r="AT3933" s="162" t="s">
        <v>184</v>
      </c>
      <c r="AU3933" s="162" t="s">
        <v>95</v>
      </c>
      <c r="AV3933" s="160" t="s">
        <v>93</v>
      </c>
      <c r="AW3933" s="160" t="s">
        <v>41</v>
      </c>
      <c r="AX3933" s="160" t="s">
        <v>85</v>
      </c>
      <c r="AY3933" s="162" t="s">
        <v>173</v>
      </c>
    </row>
    <row r="3934" spans="2:65" s="160" customFormat="1">
      <c r="B3934" s="159"/>
      <c r="D3934" s="161" t="s">
        <v>184</v>
      </c>
      <c r="E3934" s="162" t="s">
        <v>1</v>
      </c>
      <c r="F3934" s="163" t="s">
        <v>1736</v>
      </c>
      <c r="H3934" s="162" t="s">
        <v>1</v>
      </c>
      <c r="L3934" s="159"/>
      <c r="M3934" s="164"/>
      <c r="T3934" s="165"/>
      <c r="AT3934" s="162" t="s">
        <v>184</v>
      </c>
      <c r="AU3934" s="162" t="s">
        <v>95</v>
      </c>
      <c r="AV3934" s="160" t="s">
        <v>93</v>
      </c>
      <c r="AW3934" s="160" t="s">
        <v>41</v>
      </c>
      <c r="AX3934" s="160" t="s">
        <v>85</v>
      </c>
      <c r="AY3934" s="162" t="s">
        <v>173</v>
      </c>
    </row>
    <row r="3935" spans="2:65" s="167" customFormat="1">
      <c r="B3935" s="166"/>
      <c r="D3935" s="161" t="s">
        <v>184</v>
      </c>
      <c r="E3935" s="168" t="s">
        <v>1</v>
      </c>
      <c r="F3935" s="169" t="s">
        <v>365</v>
      </c>
      <c r="H3935" s="170">
        <v>2</v>
      </c>
      <c r="L3935" s="166"/>
      <c r="M3935" s="171"/>
      <c r="T3935" s="172"/>
      <c r="AT3935" s="168" t="s">
        <v>184</v>
      </c>
      <c r="AU3935" s="168" t="s">
        <v>95</v>
      </c>
      <c r="AV3935" s="167" t="s">
        <v>95</v>
      </c>
      <c r="AW3935" s="167" t="s">
        <v>41</v>
      </c>
      <c r="AX3935" s="167" t="s">
        <v>85</v>
      </c>
      <c r="AY3935" s="168" t="s">
        <v>173</v>
      </c>
    </row>
    <row r="3936" spans="2:65" s="160" customFormat="1">
      <c r="B3936" s="159"/>
      <c r="D3936" s="161" t="s">
        <v>184</v>
      </c>
      <c r="E3936" s="162" t="s">
        <v>1</v>
      </c>
      <c r="F3936" s="163" t="s">
        <v>1738</v>
      </c>
      <c r="H3936" s="162" t="s">
        <v>1</v>
      </c>
      <c r="L3936" s="159"/>
      <c r="M3936" s="164"/>
      <c r="T3936" s="165"/>
      <c r="AT3936" s="162" t="s">
        <v>184</v>
      </c>
      <c r="AU3936" s="162" t="s">
        <v>95</v>
      </c>
      <c r="AV3936" s="160" t="s">
        <v>93</v>
      </c>
      <c r="AW3936" s="160" t="s">
        <v>41</v>
      </c>
      <c r="AX3936" s="160" t="s">
        <v>85</v>
      </c>
      <c r="AY3936" s="162" t="s">
        <v>173</v>
      </c>
    </row>
    <row r="3937" spans="2:65" s="167" customFormat="1">
      <c r="B3937" s="166"/>
      <c r="D3937" s="161" t="s">
        <v>184</v>
      </c>
      <c r="E3937" s="168" t="s">
        <v>1</v>
      </c>
      <c r="F3937" s="169" t="s">
        <v>842</v>
      </c>
      <c r="H3937" s="170">
        <v>5.5</v>
      </c>
      <c r="L3937" s="166"/>
      <c r="M3937" s="171"/>
      <c r="T3937" s="172"/>
      <c r="AT3937" s="168" t="s">
        <v>184</v>
      </c>
      <c r="AU3937" s="168" t="s">
        <v>95</v>
      </c>
      <c r="AV3937" s="167" t="s">
        <v>95</v>
      </c>
      <c r="AW3937" s="167" t="s">
        <v>41</v>
      </c>
      <c r="AX3937" s="167" t="s">
        <v>85</v>
      </c>
      <c r="AY3937" s="168" t="s">
        <v>173</v>
      </c>
    </row>
    <row r="3938" spans="2:65" s="160" customFormat="1">
      <c r="B3938" s="159"/>
      <c r="D3938" s="161" t="s">
        <v>184</v>
      </c>
      <c r="E3938" s="162" t="s">
        <v>1</v>
      </c>
      <c r="F3938" s="163" t="s">
        <v>1740</v>
      </c>
      <c r="H3938" s="162" t="s">
        <v>1</v>
      </c>
      <c r="L3938" s="159"/>
      <c r="M3938" s="164"/>
      <c r="T3938" s="165"/>
      <c r="AT3938" s="162" t="s">
        <v>184</v>
      </c>
      <c r="AU3938" s="162" t="s">
        <v>95</v>
      </c>
      <c r="AV3938" s="160" t="s">
        <v>93</v>
      </c>
      <c r="AW3938" s="160" t="s">
        <v>41</v>
      </c>
      <c r="AX3938" s="160" t="s">
        <v>85</v>
      </c>
      <c r="AY3938" s="162" t="s">
        <v>173</v>
      </c>
    </row>
    <row r="3939" spans="2:65" s="167" customFormat="1">
      <c r="B3939" s="166"/>
      <c r="D3939" s="161" t="s">
        <v>184</v>
      </c>
      <c r="E3939" s="168" t="s">
        <v>1</v>
      </c>
      <c r="F3939" s="169" t="s">
        <v>846</v>
      </c>
      <c r="H3939" s="170">
        <v>11</v>
      </c>
      <c r="L3939" s="166"/>
      <c r="M3939" s="171"/>
      <c r="T3939" s="172"/>
      <c r="AT3939" s="168" t="s">
        <v>184</v>
      </c>
      <c r="AU3939" s="168" t="s">
        <v>95</v>
      </c>
      <c r="AV3939" s="167" t="s">
        <v>95</v>
      </c>
      <c r="AW3939" s="167" t="s">
        <v>41</v>
      </c>
      <c r="AX3939" s="167" t="s">
        <v>85</v>
      </c>
      <c r="AY3939" s="168" t="s">
        <v>173</v>
      </c>
    </row>
    <row r="3940" spans="2:65" s="160" customFormat="1">
      <c r="B3940" s="159"/>
      <c r="D3940" s="161" t="s">
        <v>184</v>
      </c>
      <c r="E3940" s="162" t="s">
        <v>1</v>
      </c>
      <c r="F3940" s="163" t="s">
        <v>1742</v>
      </c>
      <c r="H3940" s="162" t="s">
        <v>1</v>
      </c>
      <c r="L3940" s="159"/>
      <c r="M3940" s="164"/>
      <c r="T3940" s="165"/>
      <c r="AT3940" s="162" t="s">
        <v>184</v>
      </c>
      <c r="AU3940" s="162" t="s">
        <v>95</v>
      </c>
      <c r="AV3940" s="160" t="s">
        <v>93</v>
      </c>
      <c r="AW3940" s="160" t="s">
        <v>41</v>
      </c>
      <c r="AX3940" s="160" t="s">
        <v>85</v>
      </c>
      <c r="AY3940" s="162" t="s">
        <v>173</v>
      </c>
    </row>
    <row r="3941" spans="2:65" s="167" customFormat="1">
      <c r="B3941" s="166"/>
      <c r="D3941" s="161" t="s">
        <v>184</v>
      </c>
      <c r="E3941" s="168" t="s">
        <v>1</v>
      </c>
      <c r="F3941" s="169" t="s">
        <v>847</v>
      </c>
      <c r="H3941" s="170">
        <v>16.3</v>
      </c>
      <c r="L3941" s="166"/>
      <c r="M3941" s="171"/>
      <c r="T3941" s="172"/>
      <c r="AT3941" s="168" t="s">
        <v>184</v>
      </c>
      <c r="AU3941" s="168" t="s">
        <v>95</v>
      </c>
      <c r="AV3941" s="167" t="s">
        <v>95</v>
      </c>
      <c r="AW3941" s="167" t="s">
        <v>41</v>
      </c>
      <c r="AX3941" s="167" t="s">
        <v>85</v>
      </c>
      <c r="AY3941" s="168" t="s">
        <v>173</v>
      </c>
    </row>
    <row r="3942" spans="2:65" s="160" customFormat="1">
      <c r="B3942" s="159"/>
      <c r="D3942" s="161" t="s">
        <v>184</v>
      </c>
      <c r="E3942" s="162" t="s">
        <v>1</v>
      </c>
      <c r="F3942" s="163" t="s">
        <v>1744</v>
      </c>
      <c r="H3942" s="162" t="s">
        <v>1</v>
      </c>
      <c r="L3942" s="159"/>
      <c r="M3942" s="164"/>
      <c r="T3942" s="165"/>
      <c r="AT3942" s="162" t="s">
        <v>184</v>
      </c>
      <c r="AU3942" s="162" t="s">
        <v>95</v>
      </c>
      <c r="AV3942" s="160" t="s">
        <v>93</v>
      </c>
      <c r="AW3942" s="160" t="s">
        <v>41</v>
      </c>
      <c r="AX3942" s="160" t="s">
        <v>85</v>
      </c>
      <c r="AY3942" s="162" t="s">
        <v>173</v>
      </c>
    </row>
    <row r="3943" spans="2:65" s="167" customFormat="1">
      <c r="B3943" s="166"/>
      <c r="D3943" s="161" t="s">
        <v>184</v>
      </c>
      <c r="E3943" s="168" t="s">
        <v>1</v>
      </c>
      <c r="F3943" s="169" t="s">
        <v>2382</v>
      </c>
      <c r="H3943" s="170">
        <v>16.8</v>
      </c>
      <c r="L3943" s="166"/>
      <c r="M3943" s="171"/>
      <c r="T3943" s="172"/>
      <c r="AT3943" s="168" t="s">
        <v>184</v>
      </c>
      <c r="AU3943" s="168" t="s">
        <v>95</v>
      </c>
      <c r="AV3943" s="167" t="s">
        <v>95</v>
      </c>
      <c r="AW3943" s="167" t="s">
        <v>41</v>
      </c>
      <c r="AX3943" s="167" t="s">
        <v>85</v>
      </c>
      <c r="AY3943" s="168" t="s">
        <v>173</v>
      </c>
    </row>
    <row r="3944" spans="2:65" s="160" customFormat="1">
      <c r="B3944" s="159"/>
      <c r="D3944" s="161" t="s">
        <v>184</v>
      </c>
      <c r="E3944" s="162" t="s">
        <v>1</v>
      </c>
      <c r="F3944" s="163" t="s">
        <v>1746</v>
      </c>
      <c r="H3944" s="162" t="s">
        <v>1</v>
      </c>
      <c r="L3944" s="159"/>
      <c r="M3944" s="164"/>
      <c r="T3944" s="165"/>
      <c r="AT3944" s="162" t="s">
        <v>184</v>
      </c>
      <c r="AU3944" s="162" t="s">
        <v>95</v>
      </c>
      <c r="AV3944" s="160" t="s">
        <v>93</v>
      </c>
      <c r="AW3944" s="160" t="s">
        <v>41</v>
      </c>
      <c r="AX3944" s="160" t="s">
        <v>85</v>
      </c>
      <c r="AY3944" s="162" t="s">
        <v>173</v>
      </c>
    </row>
    <row r="3945" spans="2:65" s="167" customFormat="1">
      <c r="B3945" s="166"/>
      <c r="D3945" s="161" t="s">
        <v>184</v>
      </c>
      <c r="E3945" s="168" t="s">
        <v>1</v>
      </c>
      <c r="F3945" s="169" t="s">
        <v>2383</v>
      </c>
      <c r="H3945" s="170">
        <v>17.2</v>
      </c>
      <c r="L3945" s="166"/>
      <c r="M3945" s="171"/>
      <c r="T3945" s="172"/>
      <c r="AT3945" s="168" t="s">
        <v>184</v>
      </c>
      <c r="AU3945" s="168" t="s">
        <v>95</v>
      </c>
      <c r="AV3945" s="167" t="s">
        <v>95</v>
      </c>
      <c r="AW3945" s="167" t="s">
        <v>41</v>
      </c>
      <c r="AX3945" s="167" t="s">
        <v>85</v>
      </c>
      <c r="AY3945" s="168" t="s">
        <v>173</v>
      </c>
    </row>
    <row r="3946" spans="2:65" s="160" customFormat="1">
      <c r="B3946" s="159"/>
      <c r="D3946" s="161" t="s">
        <v>184</v>
      </c>
      <c r="E3946" s="162" t="s">
        <v>1</v>
      </c>
      <c r="F3946" s="163" t="s">
        <v>1748</v>
      </c>
      <c r="H3946" s="162" t="s">
        <v>1</v>
      </c>
      <c r="L3946" s="159"/>
      <c r="M3946" s="164"/>
      <c r="T3946" s="165"/>
      <c r="AT3946" s="162" t="s">
        <v>184</v>
      </c>
      <c r="AU3946" s="162" t="s">
        <v>95</v>
      </c>
      <c r="AV3946" s="160" t="s">
        <v>93</v>
      </c>
      <c r="AW3946" s="160" t="s">
        <v>41</v>
      </c>
      <c r="AX3946" s="160" t="s">
        <v>85</v>
      </c>
      <c r="AY3946" s="162" t="s">
        <v>173</v>
      </c>
    </row>
    <row r="3947" spans="2:65" s="167" customFormat="1">
      <c r="B3947" s="166"/>
      <c r="D3947" s="161" t="s">
        <v>184</v>
      </c>
      <c r="E3947" s="168" t="s">
        <v>1</v>
      </c>
      <c r="F3947" s="169" t="s">
        <v>1672</v>
      </c>
      <c r="H3947" s="170">
        <v>9.5</v>
      </c>
      <c r="L3947" s="166"/>
      <c r="M3947" s="171"/>
      <c r="T3947" s="172"/>
      <c r="AT3947" s="168" t="s">
        <v>184</v>
      </c>
      <c r="AU3947" s="168" t="s">
        <v>95</v>
      </c>
      <c r="AV3947" s="167" t="s">
        <v>95</v>
      </c>
      <c r="AW3947" s="167" t="s">
        <v>41</v>
      </c>
      <c r="AX3947" s="167" t="s">
        <v>85</v>
      </c>
      <c r="AY3947" s="168" t="s">
        <v>173</v>
      </c>
    </row>
    <row r="3948" spans="2:65" s="160" customFormat="1">
      <c r="B3948" s="159"/>
      <c r="D3948" s="161" t="s">
        <v>184</v>
      </c>
      <c r="E3948" s="162" t="s">
        <v>1</v>
      </c>
      <c r="F3948" s="163" t="s">
        <v>1750</v>
      </c>
      <c r="H3948" s="162" t="s">
        <v>1</v>
      </c>
      <c r="L3948" s="159"/>
      <c r="M3948" s="164"/>
      <c r="T3948" s="165"/>
      <c r="AT3948" s="162" t="s">
        <v>184</v>
      </c>
      <c r="AU3948" s="162" t="s">
        <v>95</v>
      </c>
      <c r="AV3948" s="160" t="s">
        <v>93</v>
      </c>
      <c r="AW3948" s="160" t="s">
        <v>41</v>
      </c>
      <c r="AX3948" s="160" t="s">
        <v>85</v>
      </c>
      <c r="AY3948" s="162" t="s">
        <v>173</v>
      </c>
    </row>
    <row r="3949" spans="2:65" s="167" customFormat="1">
      <c r="B3949" s="166"/>
      <c r="D3949" s="161" t="s">
        <v>184</v>
      </c>
      <c r="E3949" s="168" t="s">
        <v>1</v>
      </c>
      <c r="F3949" s="169" t="s">
        <v>2384</v>
      </c>
      <c r="H3949" s="170">
        <v>8.6</v>
      </c>
      <c r="L3949" s="166"/>
      <c r="M3949" s="171"/>
      <c r="T3949" s="172"/>
      <c r="AT3949" s="168" t="s">
        <v>184</v>
      </c>
      <c r="AU3949" s="168" t="s">
        <v>95</v>
      </c>
      <c r="AV3949" s="167" t="s">
        <v>95</v>
      </c>
      <c r="AW3949" s="167" t="s">
        <v>41</v>
      </c>
      <c r="AX3949" s="167" t="s">
        <v>85</v>
      </c>
      <c r="AY3949" s="168" t="s">
        <v>173</v>
      </c>
    </row>
    <row r="3950" spans="2:65" s="174" customFormat="1">
      <c r="B3950" s="173"/>
      <c r="D3950" s="161" t="s">
        <v>184</v>
      </c>
      <c r="E3950" s="175" t="s">
        <v>1</v>
      </c>
      <c r="F3950" s="176" t="s">
        <v>232</v>
      </c>
      <c r="H3950" s="177">
        <v>86.9</v>
      </c>
      <c r="L3950" s="173"/>
      <c r="M3950" s="178"/>
      <c r="T3950" s="179"/>
      <c r="AT3950" s="175" t="s">
        <v>184</v>
      </c>
      <c r="AU3950" s="175" t="s">
        <v>95</v>
      </c>
      <c r="AV3950" s="174" t="s">
        <v>180</v>
      </c>
      <c r="AW3950" s="174" t="s">
        <v>41</v>
      </c>
      <c r="AX3950" s="174" t="s">
        <v>93</v>
      </c>
      <c r="AY3950" s="175" t="s">
        <v>173</v>
      </c>
    </row>
    <row r="3951" spans="2:65" s="35" customFormat="1" ht="24.2" customHeight="1">
      <c r="B3951" s="34"/>
      <c r="C3951" s="144" t="s">
        <v>2391</v>
      </c>
      <c r="D3951" s="144" t="s">
        <v>175</v>
      </c>
      <c r="E3951" s="145" t="s">
        <v>2392</v>
      </c>
      <c r="F3951" s="146" t="s">
        <v>2393</v>
      </c>
      <c r="G3951" s="147" t="s">
        <v>270</v>
      </c>
      <c r="H3951" s="148">
        <v>605.01</v>
      </c>
      <c r="I3951" s="3"/>
      <c r="J3951" s="149">
        <f>ROUND(I3951*H3951,2)</f>
        <v>0</v>
      </c>
      <c r="K3951" s="146" t="s">
        <v>179</v>
      </c>
      <c r="L3951" s="34"/>
      <c r="M3951" s="150" t="s">
        <v>1</v>
      </c>
      <c r="N3951" s="151" t="s">
        <v>50</v>
      </c>
      <c r="P3951" s="152">
        <f>O3951*H3951</f>
        <v>0</v>
      </c>
      <c r="Q3951" s="152">
        <v>0</v>
      </c>
      <c r="R3951" s="152">
        <f>Q3951*H3951</f>
        <v>0</v>
      </c>
      <c r="S3951" s="152">
        <v>1.4E-2</v>
      </c>
      <c r="T3951" s="153">
        <f>S3951*H3951</f>
        <v>8.4701400000000007</v>
      </c>
      <c r="AR3951" s="154" t="s">
        <v>354</v>
      </c>
      <c r="AT3951" s="154" t="s">
        <v>175</v>
      </c>
      <c r="AU3951" s="154" t="s">
        <v>95</v>
      </c>
      <c r="AY3951" s="20" t="s">
        <v>173</v>
      </c>
      <c r="BE3951" s="155">
        <f>IF(N3951="základní",J3951,0)</f>
        <v>0</v>
      </c>
      <c r="BF3951" s="155">
        <f>IF(N3951="snížená",J3951,0)</f>
        <v>0</v>
      </c>
      <c r="BG3951" s="155">
        <f>IF(N3951="zákl. přenesená",J3951,0)</f>
        <v>0</v>
      </c>
      <c r="BH3951" s="155">
        <f>IF(N3951="sníž. přenesená",J3951,0)</f>
        <v>0</v>
      </c>
      <c r="BI3951" s="155">
        <f>IF(N3951="nulová",J3951,0)</f>
        <v>0</v>
      </c>
      <c r="BJ3951" s="20" t="s">
        <v>93</v>
      </c>
      <c r="BK3951" s="155">
        <f>ROUND(I3951*H3951,2)</f>
        <v>0</v>
      </c>
      <c r="BL3951" s="20" t="s">
        <v>354</v>
      </c>
      <c r="BM3951" s="154" t="s">
        <v>2394</v>
      </c>
    </row>
    <row r="3952" spans="2:65" s="35" customFormat="1">
      <c r="B3952" s="34"/>
      <c r="D3952" s="156" t="s">
        <v>182</v>
      </c>
      <c r="F3952" s="157" t="s">
        <v>2395</v>
      </c>
      <c r="L3952" s="34"/>
      <c r="M3952" s="158"/>
      <c r="T3952" s="62"/>
      <c r="AT3952" s="20" t="s">
        <v>182</v>
      </c>
      <c r="AU3952" s="20" t="s">
        <v>95</v>
      </c>
    </row>
    <row r="3953" spans="2:51" s="160" customFormat="1">
      <c r="B3953" s="159"/>
      <c r="D3953" s="161" t="s">
        <v>184</v>
      </c>
      <c r="E3953" s="162" t="s">
        <v>1</v>
      </c>
      <c r="F3953" s="163" t="s">
        <v>1734</v>
      </c>
      <c r="H3953" s="162" t="s">
        <v>1</v>
      </c>
      <c r="L3953" s="159"/>
      <c r="M3953" s="164"/>
      <c r="T3953" s="165"/>
      <c r="AT3953" s="162" t="s">
        <v>184</v>
      </c>
      <c r="AU3953" s="162" t="s">
        <v>95</v>
      </c>
      <c r="AV3953" s="160" t="s">
        <v>93</v>
      </c>
      <c r="AW3953" s="160" t="s">
        <v>41</v>
      </c>
      <c r="AX3953" s="160" t="s">
        <v>85</v>
      </c>
      <c r="AY3953" s="162" t="s">
        <v>173</v>
      </c>
    </row>
    <row r="3954" spans="2:51" s="160" customFormat="1">
      <c r="B3954" s="159"/>
      <c r="D3954" s="161" t="s">
        <v>184</v>
      </c>
      <c r="E3954" s="162" t="s">
        <v>1</v>
      </c>
      <c r="F3954" s="163" t="s">
        <v>2396</v>
      </c>
      <c r="H3954" s="162" t="s">
        <v>1</v>
      </c>
      <c r="L3954" s="159"/>
      <c r="M3954" s="164"/>
      <c r="T3954" s="165"/>
      <c r="AT3954" s="162" t="s">
        <v>184</v>
      </c>
      <c r="AU3954" s="162" t="s">
        <v>95</v>
      </c>
      <c r="AV3954" s="160" t="s">
        <v>93</v>
      </c>
      <c r="AW3954" s="160" t="s">
        <v>41</v>
      </c>
      <c r="AX3954" s="160" t="s">
        <v>85</v>
      </c>
      <c r="AY3954" s="162" t="s">
        <v>173</v>
      </c>
    </row>
    <row r="3955" spans="2:51" s="160" customFormat="1">
      <c r="B3955" s="159"/>
      <c r="D3955" s="161" t="s">
        <v>184</v>
      </c>
      <c r="E3955" s="162" t="s">
        <v>1</v>
      </c>
      <c r="F3955" s="163" t="s">
        <v>1736</v>
      </c>
      <c r="H3955" s="162" t="s">
        <v>1</v>
      </c>
      <c r="L3955" s="159"/>
      <c r="M3955" s="164"/>
      <c r="T3955" s="165"/>
      <c r="AT3955" s="162" t="s">
        <v>184</v>
      </c>
      <c r="AU3955" s="162" t="s">
        <v>95</v>
      </c>
      <c r="AV3955" s="160" t="s">
        <v>93</v>
      </c>
      <c r="AW3955" s="160" t="s">
        <v>41</v>
      </c>
      <c r="AX3955" s="160" t="s">
        <v>85</v>
      </c>
      <c r="AY3955" s="162" t="s">
        <v>173</v>
      </c>
    </row>
    <row r="3956" spans="2:51" s="167" customFormat="1">
      <c r="B3956" s="166"/>
      <c r="D3956" s="161" t="s">
        <v>184</v>
      </c>
      <c r="E3956" s="168" t="s">
        <v>1</v>
      </c>
      <c r="F3956" s="169" t="s">
        <v>1148</v>
      </c>
      <c r="H3956" s="170">
        <v>4</v>
      </c>
      <c r="L3956" s="166"/>
      <c r="M3956" s="171"/>
      <c r="T3956" s="172"/>
      <c r="AT3956" s="168" t="s">
        <v>184</v>
      </c>
      <c r="AU3956" s="168" t="s">
        <v>95</v>
      </c>
      <c r="AV3956" s="167" t="s">
        <v>95</v>
      </c>
      <c r="AW3956" s="167" t="s">
        <v>41</v>
      </c>
      <c r="AX3956" s="167" t="s">
        <v>85</v>
      </c>
      <c r="AY3956" s="168" t="s">
        <v>173</v>
      </c>
    </row>
    <row r="3957" spans="2:51" s="160" customFormat="1">
      <c r="B3957" s="159"/>
      <c r="D3957" s="161" t="s">
        <v>184</v>
      </c>
      <c r="E3957" s="162" t="s">
        <v>1</v>
      </c>
      <c r="F3957" s="163" t="s">
        <v>1738</v>
      </c>
      <c r="H3957" s="162" t="s">
        <v>1</v>
      </c>
      <c r="L3957" s="159"/>
      <c r="M3957" s="164"/>
      <c r="T3957" s="165"/>
      <c r="AT3957" s="162" t="s">
        <v>184</v>
      </c>
      <c r="AU3957" s="162" t="s">
        <v>95</v>
      </c>
      <c r="AV3957" s="160" t="s">
        <v>93</v>
      </c>
      <c r="AW3957" s="160" t="s">
        <v>41</v>
      </c>
      <c r="AX3957" s="160" t="s">
        <v>85</v>
      </c>
      <c r="AY3957" s="162" t="s">
        <v>173</v>
      </c>
    </row>
    <row r="3958" spans="2:51" s="167" customFormat="1">
      <c r="B3958" s="166"/>
      <c r="D3958" s="161" t="s">
        <v>184</v>
      </c>
      <c r="E3958" s="168" t="s">
        <v>1</v>
      </c>
      <c r="F3958" s="169" t="s">
        <v>2397</v>
      </c>
      <c r="H3958" s="170">
        <v>11</v>
      </c>
      <c r="L3958" s="166"/>
      <c r="M3958" s="171"/>
      <c r="T3958" s="172"/>
      <c r="AT3958" s="168" t="s">
        <v>184</v>
      </c>
      <c r="AU3958" s="168" t="s">
        <v>95</v>
      </c>
      <c r="AV3958" s="167" t="s">
        <v>95</v>
      </c>
      <c r="AW3958" s="167" t="s">
        <v>41</v>
      </c>
      <c r="AX3958" s="167" t="s">
        <v>85</v>
      </c>
      <c r="AY3958" s="168" t="s">
        <v>173</v>
      </c>
    </row>
    <row r="3959" spans="2:51" s="160" customFormat="1">
      <c r="B3959" s="159"/>
      <c r="D3959" s="161" t="s">
        <v>184</v>
      </c>
      <c r="E3959" s="162" t="s">
        <v>1</v>
      </c>
      <c r="F3959" s="163" t="s">
        <v>1740</v>
      </c>
      <c r="H3959" s="162" t="s">
        <v>1</v>
      </c>
      <c r="L3959" s="159"/>
      <c r="M3959" s="164"/>
      <c r="T3959" s="165"/>
      <c r="AT3959" s="162" t="s">
        <v>184</v>
      </c>
      <c r="AU3959" s="162" t="s">
        <v>95</v>
      </c>
      <c r="AV3959" s="160" t="s">
        <v>93</v>
      </c>
      <c r="AW3959" s="160" t="s">
        <v>41</v>
      </c>
      <c r="AX3959" s="160" t="s">
        <v>85</v>
      </c>
      <c r="AY3959" s="162" t="s">
        <v>173</v>
      </c>
    </row>
    <row r="3960" spans="2:51" s="167" customFormat="1">
      <c r="B3960" s="166"/>
      <c r="D3960" s="161" t="s">
        <v>184</v>
      </c>
      <c r="E3960" s="168" t="s">
        <v>1</v>
      </c>
      <c r="F3960" s="169" t="s">
        <v>2398</v>
      </c>
      <c r="H3960" s="170">
        <v>22</v>
      </c>
      <c r="L3960" s="166"/>
      <c r="M3960" s="171"/>
      <c r="T3960" s="172"/>
      <c r="AT3960" s="168" t="s">
        <v>184</v>
      </c>
      <c r="AU3960" s="168" t="s">
        <v>95</v>
      </c>
      <c r="AV3960" s="167" t="s">
        <v>95</v>
      </c>
      <c r="AW3960" s="167" t="s">
        <v>41</v>
      </c>
      <c r="AX3960" s="167" t="s">
        <v>85</v>
      </c>
      <c r="AY3960" s="168" t="s">
        <v>173</v>
      </c>
    </row>
    <row r="3961" spans="2:51" s="160" customFormat="1">
      <c r="B3961" s="159"/>
      <c r="D3961" s="161" t="s">
        <v>184</v>
      </c>
      <c r="E3961" s="162" t="s">
        <v>1</v>
      </c>
      <c r="F3961" s="163" t="s">
        <v>1742</v>
      </c>
      <c r="H3961" s="162" t="s">
        <v>1</v>
      </c>
      <c r="L3961" s="159"/>
      <c r="M3961" s="164"/>
      <c r="T3961" s="165"/>
      <c r="AT3961" s="162" t="s">
        <v>184</v>
      </c>
      <c r="AU3961" s="162" t="s">
        <v>95</v>
      </c>
      <c r="AV3961" s="160" t="s">
        <v>93</v>
      </c>
      <c r="AW3961" s="160" t="s">
        <v>41</v>
      </c>
      <c r="AX3961" s="160" t="s">
        <v>85</v>
      </c>
      <c r="AY3961" s="162" t="s">
        <v>173</v>
      </c>
    </row>
    <row r="3962" spans="2:51" s="167" customFormat="1">
      <c r="B3962" s="166"/>
      <c r="D3962" s="161" t="s">
        <v>184</v>
      </c>
      <c r="E3962" s="168" t="s">
        <v>1</v>
      </c>
      <c r="F3962" s="169" t="s">
        <v>2399</v>
      </c>
      <c r="H3962" s="170">
        <v>32.6</v>
      </c>
      <c r="L3962" s="166"/>
      <c r="M3962" s="171"/>
      <c r="T3962" s="172"/>
      <c r="AT3962" s="168" t="s">
        <v>184</v>
      </c>
      <c r="AU3962" s="168" t="s">
        <v>95</v>
      </c>
      <c r="AV3962" s="167" t="s">
        <v>95</v>
      </c>
      <c r="AW3962" s="167" t="s">
        <v>41</v>
      </c>
      <c r="AX3962" s="167" t="s">
        <v>85</v>
      </c>
      <c r="AY3962" s="168" t="s">
        <v>173</v>
      </c>
    </row>
    <row r="3963" spans="2:51" s="160" customFormat="1">
      <c r="B3963" s="159"/>
      <c r="D3963" s="161" t="s">
        <v>184</v>
      </c>
      <c r="E3963" s="162" t="s">
        <v>1</v>
      </c>
      <c r="F3963" s="163" t="s">
        <v>1744</v>
      </c>
      <c r="H3963" s="162" t="s">
        <v>1</v>
      </c>
      <c r="L3963" s="159"/>
      <c r="M3963" s="164"/>
      <c r="T3963" s="165"/>
      <c r="AT3963" s="162" t="s">
        <v>184</v>
      </c>
      <c r="AU3963" s="162" t="s">
        <v>95</v>
      </c>
      <c r="AV3963" s="160" t="s">
        <v>93</v>
      </c>
      <c r="AW3963" s="160" t="s">
        <v>41</v>
      </c>
      <c r="AX3963" s="160" t="s">
        <v>85</v>
      </c>
      <c r="AY3963" s="162" t="s">
        <v>173</v>
      </c>
    </row>
    <row r="3964" spans="2:51" s="167" customFormat="1">
      <c r="B3964" s="166"/>
      <c r="D3964" s="161" t="s">
        <v>184</v>
      </c>
      <c r="E3964" s="168" t="s">
        <v>1</v>
      </c>
      <c r="F3964" s="169" t="s">
        <v>2400</v>
      </c>
      <c r="H3964" s="170">
        <v>33.6</v>
      </c>
      <c r="L3964" s="166"/>
      <c r="M3964" s="171"/>
      <c r="T3964" s="172"/>
      <c r="AT3964" s="168" t="s">
        <v>184</v>
      </c>
      <c r="AU3964" s="168" t="s">
        <v>95</v>
      </c>
      <c r="AV3964" s="167" t="s">
        <v>95</v>
      </c>
      <c r="AW3964" s="167" t="s">
        <v>41</v>
      </c>
      <c r="AX3964" s="167" t="s">
        <v>85</v>
      </c>
      <c r="AY3964" s="168" t="s">
        <v>173</v>
      </c>
    </row>
    <row r="3965" spans="2:51" s="160" customFormat="1">
      <c r="B3965" s="159"/>
      <c r="D3965" s="161" t="s">
        <v>184</v>
      </c>
      <c r="E3965" s="162" t="s">
        <v>1</v>
      </c>
      <c r="F3965" s="163" t="s">
        <v>1746</v>
      </c>
      <c r="H3965" s="162" t="s">
        <v>1</v>
      </c>
      <c r="L3965" s="159"/>
      <c r="M3965" s="164"/>
      <c r="T3965" s="165"/>
      <c r="AT3965" s="162" t="s">
        <v>184</v>
      </c>
      <c r="AU3965" s="162" t="s">
        <v>95</v>
      </c>
      <c r="AV3965" s="160" t="s">
        <v>93</v>
      </c>
      <c r="AW3965" s="160" t="s">
        <v>41</v>
      </c>
      <c r="AX3965" s="160" t="s">
        <v>85</v>
      </c>
      <c r="AY3965" s="162" t="s">
        <v>173</v>
      </c>
    </row>
    <row r="3966" spans="2:51" s="167" customFormat="1">
      <c r="B3966" s="166"/>
      <c r="D3966" s="161" t="s">
        <v>184</v>
      </c>
      <c r="E3966" s="168" t="s">
        <v>1</v>
      </c>
      <c r="F3966" s="169" t="s">
        <v>2401</v>
      </c>
      <c r="H3966" s="170">
        <v>34.4</v>
      </c>
      <c r="L3966" s="166"/>
      <c r="M3966" s="171"/>
      <c r="T3966" s="172"/>
      <c r="AT3966" s="168" t="s">
        <v>184</v>
      </c>
      <c r="AU3966" s="168" t="s">
        <v>95</v>
      </c>
      <c r="AV3966" s="167" t="s">
        <v>95</v>
      </c>
      <c r="AW3966" s="167" t="s">
        <v>41</v>
      </c>
      <c r="AX3966" s="167" t="s">
        <v>85</v>
      </c>
      <c r="AY3966" s="168" t="s">
        <v>173</v>
      </c>
    </row>
    <row r="3967" spans="2:51" s="160" customFormat="1">
      <c r="B3967" s="159"/>
      <c r="D3967" s="161" t="s">
        <v>184</v>
      </c>
      <c r="E3967" s="162" t="s">
        <v>1</v>
      </c>
      <c r="F3967" s="163" t="s">
        <v>1748</v>
      </c>
      <c r="H3967" s="162" t="s">
        <v>1</v>
      </c>
      <c r="L3967" s="159"/>
      <c r="M3967" s="164"/>
      <c r="T3967" s="165"/>
      <c r="AT3967" s="162" t="s">
        <v>184</v>
      </c>
      <c r="AU3967" s="162" t="s">
        <v>95</v>
      </c>
      <c r="AV3967" s="160" t="s">
        <v>93</v>
      </c>
      <c r="AW3967" s="160" t="s">
        <v>41</v>
      </c>
      <c r="AX3967" s="160" t="s">
        <v>85</v>
      </c>
      <c r="AY3967" s="162" t="s">
        <v>173</v>
      </c>
    </row>
    <row r="3968" spans="2:51" s="167" customFormat="1">
      <c r="B3968" s="166"/>
      <c r="D3968" s="161" t="s">
        <v>184</v>
      </c>
      <c r="E3968" s="168" t="s">
        <v>1</v>
      </c>
      <c r="F3968" s="169" t="s">
        <v>2402</v>
      </c>
      <c r="H3968" s="170">
        <v>19</v>
      </c>
      <c r="L3968" s="166"/>
      <c r="M3968" s="171"/>
      <c r="T3968" s="172"/>
      <c r="AT3968" s="168" t="s">
        <v>184</v>
      </c>
      <c r="AU3968" s="168" t="s">
        <v>95</v>
      </c>
      <c r="AV3968" s="167" t="s">
        <v>95</v>
      </c>
      <c r="AW3968" s="167" t="s">
        <v>41</v>
      </c>
      <c r="AX3968" s="167" t="s">
        <v>85</v>
      </c>
      <c r="AY3968" s="168" t="s">
        <v>173</v>
      </c>
    </row>
    <row r="3969" spans="2:51" s="160" customFormat="1">
      <c r="B3969" s="159"/>
      <c r="D3969" s="161" t="s">
        <v>184</v>
      </c>
      <c r="E3969" s="162" t="s">
        <v>1</v>
      </c>
      <c r="F3969" s="163" t="s">
        <v>1750</v>
      </c>
      <c r="H3969" s="162" t="s">
        <v>1</v>
      </c>
      <c r="L3969" s="159"/>
      <c r="M3969" s="164"/>
      <c r="T3969" s="165"/>
      <c r="AT3969" s="162" t="s">
        <v>184</v>
      </c>
      <c r="AU3969" s="162" t="s">
        <v>95</v>
      </c>
      <c r="AV3969" s="160" t="s">
        <v>93</v>
      </c>
      <c r="AW3969" s="160" t="s">
        <v>41</v>
      </c>
      <c r="AX3969" s="160" t="s">
        <v>85</v>
      </c>
      <c r="AY3969" s="162" t="s">
        <v>173</v>
      </c>
    </row>
    <row r="3970" spans="2:51" s="167" customFormat="1">
      <c r="B3970" s="166"/>
      <c r="D3970" s="161" t="s">
        <v>184</v>
      </c>
      <c r="E3970" s="168" t="s">
        <v>1</v>
      </c>
      <c r="F3970" s="169" t="s">
        <v>1950</v>
      </c>
      <c r="H3970" s="170">
        <v>17.2</v>
      </c>
      <c r="L3970" s="166"/>
      <c r="M3970" s="171"/>
      <c r="T3970" s="172"/>
      <c r="AT3970" s="168" t="s">
        <v>184</v>
      </c>
      <c r="AU3970" s="168" t="s">
        <v>95</v>
      </c>
      <c r="AV3970" s="167" t="s">
        <v>95</v>
      </c>
      <c r="AW3970" s="167" t="s">
        <v>41</v>
      </c>
      <c r="AX3970" s="167" t="s">
        <v>85</v>
      </c>
      <c r="AY3970" s="168" t="s">
        <v>173</v>
      </c>
    </row>
    <row r="3971" spans="2:51" s="181" customFormat="1">
      <c r="B3971" s="180"/>
      <c r="D3971" s="161" t="s">
        <v>184</v>
      </c>
      <c r="E3971" s="182" t="s">
        <v>1</v>
      </c>
      <c r="F3971" s="183" t="s">
        <v>266</v>
      </c>
      <c r="H3971" s="184">
        <v>173.8</v>
      </c>
      <c r="L3971" s="180"/>
      <c r="M3971" s="185"/>
      <c r="T3971" s="186"/>
      <c r="AT3971" s="182" t="s">
        <v>184</v>
      </c>
      <c r="AU3971" s="182" t="s">
        <v>95</v>
      </c>
      <c r="AV3971" s="181" t="s">
        <v>243</v>
      </c>
      <c r="AW3971" s="181" t="s">
        <v>41</v>
      </c>
      <c r="AX3971" s="181" t="s">
        <v>85</v>
      </c>
      <c r="AY3971" s="182" t="s">
        <v>173</v>
      </c>
    </row>
    <row r="3972" spans="2:51" s="160" customFormat="1">
      <c r="B3972" s="159"/>
      <c r="D3972" s="161" t="s">
        <v>184</v>
      </c>
      <c r="E3972" s="162" t="s">
        <v>1</v>
      </c>
      <c r="F3972" s="163" t="s">
        <v>1719</v>
      </c>
      <c r="H3972" s="162" t="s">
        <v>1</v>
      </c>
      <c r="L3972" s="159"/>
      <c r="M3972" s="164"/>
      <c r="T3972" s="165"/>
      <c r="AT3972" s="162" t="s">
        <v>184</v>
      </c>
      <c r="AU3972" s="162" t="s">
        <v>95</v>
      </c>
      <c r="AV3972" s="160" t="s">
        <v>93</v>
      </c>
      <c r="AW3972" s="160" t="s">
        <v>41</v>
      </c>
      <c r="AX3972" s="160" t="s">
        <v>85</v>
      </c>
      <c r="AY3972" s="162" t="s">
        <v>173</v>
      </c>
    </row>
    <row r="3973" spans="2:51" s="160" customFormat="1">
      <c r="B3973" s="159"/>
      <c r="D3973" s="161" t="s">
        <v>184</v>
      </c>
      <c r="E3973" s="162" t="s">
        <v>1</v>
      </c>
      <c r="F3973" s="163" t="s">
        <v>2396</v>
      </c>
      <c r="H3973" s="162" t="s">
        <v>1</v>
      </c>
      <c r="L3973" s="159"/>
      <c r="M3973" s="164"/>
      <c r="T3973" s="165"/>
      <c r="AT3973" s="162" t="s">
        <v>184</v>
      </c>
      <c r="AU3973" s="162" t="s">
        <v>95</v>
      </c>
      <c r="AV3973" s="160" t="s">
        <v>93</v>
      </c>
      <c r="AW3973" s="160" t="s">
        <v>41</v>
      </c>
      <c r="AX3973" s="160" t="s">
        <v>85</v>
      </c>
      <c r="AY3973" s="162" t="s">
        <v>173</v>
      </c>
    </row>
    <row r="3974" spans="2:51" s="160" customFormat="1">
      <c r="B3974" s="159"/>
      <c r="D3974" s="161" t="s">
        <v>184</v>
      </c>
      <c r="E3974" s="162" t="s">
        <v>1</v>
      </c>
      <c r="F3974" s="163" t="s">
        <v>1721</v>
      </c>
      <c r="H3974" s="162" t="s">
        <v>1</v>
      </c>
      <c r="L3974" s="159"/>
      <c r="M3974" s="164"/>
      <c r="T3974" s="165"/>
      <c r="AT3974" s="162" t="s">
        <v>184</v>
      </c>
      <c r="AU3974" s="162" t="s">
        <v>95</v>
      </c>
      <c r="AV3974" s="160" t="s">
        <v>93</v>
      </c>
      <c r="AW3974" s="160" t="s">
        <v>41</v>
      </c>
      <c r="AX3974" s="160" t="s">
        <v>85</v>
      </c>
      <c r="AY3974" s="162" t="s">
        <v>173</v>
      </c>
    </row>
    <row r="3975" spans="2:51" s="167" customFormat="1">
      <c r="B3975" s="166"/>
      <c r="D3975" s="161" t="s">
        <v>184</v>
      </c>
      <c r="E3975" s="168" t="s">
        <v>1</v>
      </c>
      <c r="F3975" s="169" t="s">
        <v>2403</v>
      </c>
      <c r="H3975" s="170">
        <v>140</v>
      </c>
      <c r="L3975" s="166"/>
      <c r="M3975" s="171"/>
      <c r="T3975" s="172"/>
      <c r="AT3975" s="168" t="s">
        <v>184</v>
      </c>
      <c r="AU3975" s="168" t="s">
        <v>95</v>
      </c>
      <c r="AV3975" s="167" t="s">
        <v>95</v>
      </c>
      <c r="AW3975" s="167" t="s">
        <v>41</v>
      </c>
      <c r="AX3975" s="167" t="s">
        <v>85</v>
      </c>
      <c r="AY3975" s="168" t="s">
        <v>173</v>
      </c>
    </row>
    <row r="3976" spans="2:51" s="167" customFormat="1">
      <c r="B3976" s="166"/>
      <c r="D3976" s="161" t="s">
        <v>184</v>
      </c>
      <c r="E3976" s="168" t="s">
        <v>1</v>
      </c>
      <c r="F3976" s="169" t="s">
        <v>2404</v>
      </c>
      <c r="H3976" s="170">
        <v>-0.99</v>
      </c>
      <c r="L3976" s="166"/>
      <c r="M3976" s="171"/>
      <c r="T3976" s="172"/>
      <c r="AT3976" s="168" t="s">
        <v>184</v>
      </c>
      <c r="AU3976" s="168" t="s">
        <v>95</v>
      </c>
      <c r="AV3976" s="167" t="s">
        <v>95</v>
      </c>
      <c r="AW3976" s="167" t="s">
        <v>41</v>
      </c>
      <c r="AX3976" s="167" t="s">
        <v>85</v>
      </c>
      <c r="AY3976" s="168" t="s">
        <v>173</v>
      </c>
    </row>
    <row r="3977" spans="2:51" s="160" customFormat="1">
      <c r="B3977" s="159"/>
      <c r="D3977" s="161" t="s">
        <v>184</v>
      </c>
      <c r="E3977" s="162" t="s">
        <v>1</v>
      </c>
      <c r="F3977" s="163" t="s">
        <v>1724</v>
      </c>
      <c r="H3977" s="162" t="s">
        <v>1</v>
      </c>
      <c r="L3977" s="159"/>
      <c r="M3977" s="164"/>
      <c r="T3977" s="165"/>
      <c r="AT3977" s="162" t="s">
        <v>184</v>
      </c>
      <c r="AU3977" s="162" t="s">
        <v>95</v>
      </c>
      <c r="AV3977" s="160" t="s">
        <v>93</v>
      </c>
      <c r="AW3977" s="160" t="s">
        <v>41</v>
      </c>
      <c r="AX3977" s="160" t="s">
        <v>85</v>
      </c>
      <c r="AY3977" s="162" t="s">
        <v>173</v>
      </c>
    </row>
    <row r="3978" spans="2:51" s="167" customFormat="1">
      <c r="B3978" s="166"/>
      <c r="D3978" s="161" t="s">
        <v>184</v>
      </c>
      <c r="E3978" s="168" t="s">
        <v>1</v>
      </c>
      <c r="F3978" s="169" t="s">
        <v>2405</v>
      </c>
      <c r="H3978" s="170">
        <v>18.399999999999999</v>
      </c>
      <c r="L3978" s="166"/>
      <c r="M3978" s="171"/>
      <c r="T3978" s="172"/>
      <c r="AT3978" s="168" t="s">
        <v>184</v>
      </c>
      <c r="AU3978" s="168" t="s">
        <v>95</v>
      </c>
      <c r="AV3978" s="167" t="s">
        <v>95</v>
      </c>
      <c r="AW3978" s="167" t="s">
        <v>41</v>
      </c>
      <c r="AX3978" s="167" t="s">
        <v>85</v>
      </c>
      <c r="AY3978" s="168" t="s">
        <v>173</v>
      </c>
    </row>
    <row r="3979" spans="2:51" s="181" customFormat="1">
      <c r="B3979" s="180"/>
      <c r="D3979" s="161" t="s">
        <v>184</v>
      </c>
      <c r="E3979" s="182" t="s">
        <v>1</v>
      </c>
      <c r="F3979" s="183" t="s">
        <v>266</v>
      </c>
      <c r="H3979" s="184">
        <v>157.41</v>
      </c>
      <c r="L3979" s="180"/>
      <c r="M3979" s="185"/>
      <c r="T3979" s="186"/>
      <c r="AT3979" s="182" t="s">
        <v>184</v>
      </c>
      <c r="AU3979" s="182" t="s">
        <v>95</v>
      </c>
      <c r="AV3979" s="181" t="s">
        <v>243</v>
      </c>
      <c r="AW3979" s="181" t="s">
        <v>41</v>
      </c>
      <c r="AX3979" s="181" t="s">
        <v>85</v>
      </c>
      <c r="AY3979" s="182" t="s">
        <v>173</v>
      </c>
    </row>
    <row r="3980" spans="2:51" s="160" customFormat="1">
      <c r="B3980" s="159"/>
      <c r="D3980" s="161" t="s">
        <v>184</v>
      </c>
      <c r="E3980" s="162" t="s">
        <v>1</v>
      </c>
      <c r="F3980" s="163" t="s">
        <v>2186</v>
      </c>
      <c r="H3980" s="162" t="s">
        <v>1</v>
      </c>
      <c r="L3980" s="159"/>
      <c r="M3980" s="164"/>
      <c r="T3980" s="165"/>
      <c r="AT3980" s="162" t="s">
        <v>184</v>
      </c>
      <c r="AU3980" s="162" t="s">
        <v>95</v>
      </c>
      <c r="AV3980" s="160" t="s">
        <v>93</v>
      </c>
      <c r="AW3980" s="160" t="s">
        <v>41</v>
      </c>
      <c r="AX3980" s="160" t="s">
        <v>85</v>
      </c>
      <c r="AY3980" s="162" t="s">
        <v>173</v>
      </c>
    </row>
    <row r="3981" spans="2:51" s="160" customFormat="1">
      <c r="B3981" s="159"/>
      <c r="D3981" s="161" t="s">
        <v>184</v>
      </c>
      <c r="E3981" s="162" t="s">
        <v>1</v>
      </c>
      <c r="F3981" s="163" t="s">
        <v>2396</v>
      </c>
      <c r="H3981" s="162" t="s">
        <v>1</v>
      </c>
      <c r="L3981" s="159"/>
      <c r="M3981" s="164"/>
      <c r="T3981" s="165"/>
      <c r="AT3981" s="162" t="s">
        <v>184</v>
      </c>
      <c r="AU3981" s="162" t="s">
        <v>95</v>
      </c>
      <c r="AV3981" s="160" t="s">
        <v>93</v>
      </c>
      <c r="AW3981" s="160" t="s">
        <v>41</v>
      </c>
      <c r="AX3981" s="160" t="s">
        <v>85</v>
      </c>
      <c r="AY3981" s="162" t="s">
        <v>173</v>
      </c>
    </row>
    <row r="3982" spans="2:51" s="160" customFormat="1">
      <c r="B3982" s="159"/>
      <c r="D3982" s="161" t="s">
        <v>184</v>
      </c>
      <c r="E3982" s="162" t="s">
        <v>1</v>
      </c>
      <c r="F3982" s="163" t="s">
        <v>2208</v>
      </c>
      <c r="H3982" s="162" t="s">
        <v>1</v>
      </c>
      <c r="L3982" s="159"/>
      <c r="M3982" s="164"/>
      <c r="T3982" s="165"/>
      <c r="AT3982" s="162" t="s">
        <v>184</v>
      </c>
      <c r="AU3982" s="162" t="s">
        <v>95</v>
      </c>
      <c r="AV3982" s="160" t="s">
        <v>93</v>
      </c>
      <c r="AW3982" s="160" t="s">
        <v>41</v>
      </c>
      <c r="AX3982" s="160" t="s">
        <v>85</v>
      </c>
      <c r="AY3982" s="162" t="s">
        <v>173</v>
      </c>
    </row>
    <row r="3983" spans="2:51" s="167" customFormat="1">
      <c r="B3983" s="166"/>
      <c r="D3983" s="161" t="s">
        <v>184</v>
      </c>
      <c r="E3983" s="168" t="s">
        <v>1</v>
      </c>
      <c r="F3983" s="169" t="s">
        <v>2406</v>
      </c>
      <c r="H3983" s="170">
        <v>72.400000000000006</v>
      </c>
      <c r="L3983" s="166"/>
      <c r="M3983" s="171"/>
      <c r="T3983" s="172"/>
      <c r="AT3983" s="168" t="s">
        <v>184</v>
      </c>
      <c r="AU3983" s="168" t="s">
        <v>95</v>
      </c>
      <c r="AV3983" s="167" t="s">
        <v>95</v>
      </c>
      <c r="AW3983" s="167" t="s">
        <v>41</v>
      </c>
      <c r="AX3983" s="167" t="s">
        <v>85</v>
      </c>
      <c r="AY3983" s="168" t="s">
        <v>173</v>
      </c>
    </row>
    <row r="3984" spans="2:51" s="181" customFormat="1">
      <c r="B3984" s="180"/>
      <c r="D3984" s="161" t="s">
        <v>184</v>
      </c>
      <c r="E3984" s="182" t="s">
        <v>1</v>
      </c>
      <c r="F3984" s="183" t="s">
        <v>266</v>
      </c>
      <c r="H3984" s="184">
        <v>72.400000000000006</v>
      </c>
      <c r="L3984" s="180"/>
      <c r="M3984" s="185"/>
      <c r="T3984" s="186"/>
      <c r="AT3984" s="182" t="s">
        <v>184</v>
      </c>
      <c r="AU3984" s="182" t="s">
        <v>95</v>
      </c>
      <c r="AV3984" s="181" t="s">
        <v>243</v>
      </c>
      <c r="AW3984" s="181" t="s">
        <v>41</v>
      </c>
      <c r="AX3984" s="181" t="s">
        <v>85</v>
      </c>
      <c r="AY3984" s="182" t="s">
        <v>173</v>
      </c>
    </row>
    <row r="3985" spans="2:65" s="160" customFormat="1">
      <c r="B3985" s="159"/>
      <c r="D3985" s="161" t="s">
        <v>184</v>
      </c>
      <c r="E3985" s="162" t="s">
        <v>1</v>
      </c>
      <c r="F3985" s="163" t="s">
        <v>1675</v>
      </c>
      <c r="H3985" s="162" t="s">
        <v>1</v>
      </c>
      <c r="L3985" s="159"/>
      <c r="M3985" s="164"/>
      <c r="T3985" s="165"/>
      <c r="AT3985" s="162" t="s">
        <v>184</v>
      </c>
      <c r="AU3985" s="162" t="s">
        <v>95</v>
      </c>
      <c r="AV3985" s="160" t="s">
        <v>93</v>
      </c>
      <c r="AW3985" s="160" t="s">
        <v>41</v>
      </c>
      <c r="AX3985" s="160" t="s">
        <v>85</v>
      </c>
      <c r="AY3985" s="162" t="s">
        <v>173</v>
      </c>
    </row>
    <row r="3986" spans="2:65" s="160" customFormat="1">
      <c r="B3986" s="159"/>
      <c r="D3986" s="161" t="s">
        <v>184</v>
      </c>
      <c r="E3986" s="162" t="s">
        <v>1</v>
      </c>
      <c r="F3986" s="163" t="s">
        <v>2396</v>
      </c>
      <c r="H3986" s="162" t="s">
        <v>1</v>
      </c>
      <c r="L3986" s="159"/>
      <c r="M3986" s="164"/>
      <c r="T3986" s="165"/>
      <c r="AT3986" s="162" t="s">
        <v>184</v>
      </c>
      <c r="AU3986" s="162" t="s">
        <v>95</v>
      </c>
      <c r="AV3986" s="160" t="s">
        <v>93</v>
      </c>
      <c r="AW3986" s="160" t="s">
        <v>41</v>
      </c>
      <c r="AX3986" s="160" t="s">
        <v>85</v>
      </c>
      <c r="AY3986" s="162" t="s">
        <v>173</v>
      </c>
    </row>
    <row r="3987" spans="2:65" s="160" customFormat="1">
      <c r="B3987" s="159"/>
      <c r="D3987" s="161" t="s">
        <v>184</v>
      </c>
      <c r="E3987" s="162" t="s">
        <v>1</v>
      </c>
      <c r="F3987" s="163" t="s">
        <v>1677</v>
      </c>
      <c r="H3987" s="162" t="s">
        <v>1</v>
      </c>
      <c r="L3987" s="159"/>
      <c r="M3987" s="164"/>
      <c r="T3987" s="165"/>
      <c r="AT3987" s="162" t="s">
        <v>184</v>
      </c>
      <c r="AU3987" s="162" t="s">
        <v>95</v>
      </c>
      <c r="AV3987" s="160" t="s">
        <v>93</v>
      </c>
      <c r="AW3987" s="160" t="s">
        <v>41</v>
      </c>
      <c r="AX3987" s="160" t="s">
        <v>85</v>
      </c>
      <c r="AY3987" s="162" t="s">
        <v>173</v>
      </c>
    </row>
    <row r="3988" spans="2:65" s="167" customFormat="1">
      <c r="B3988" s="166"/>
      <c r="D3988" s="161" t="s">
        <v>184</v>
      </c>
      <c r="E3988" s="168" t="s">
        <v>1</v>
      </c>
      <c r="F3988" s="169" t="s">
        <v>2407</v>
      </c>
      <c r="H3988" s="170">
        <v>153.4</v>
      </c>
      <c r="L3988" s="166"/>
      <c r="M3988" s="171"/>
      <c r="T3988" s="172"/>
      <c r="AT3988" s="168" t="s">
        <v>184</v>
      </c>
      <c r="AU3988" s="168" t="s">
        <v>95</v>
      </c>
      <c r="AV3988" s="167" t="s">
        <v>95</v>
      </c>
      <c r="AW3988" s="167" t="s">
        <v>41</v>
      </c>
      <c r="AX3988" s="167" t="s">
        <v>85</v>
      </c>
      <c r="AY3988" s="168" t="s">
        <v>173</v>
      </c>
    </row>
    <row r="3989" spans="2:65" s="160" customFormat="1">
      <c r="B3989" s="159"/>
      <c r="D3989" s="161" t="s">
        <v>184</v>
      </c>
      <c r="E3989" s="162" t="s">
        <v>1</v>
      </c>
      <c r="F3989" s="163" t="s">
        <v>1679</v>
      </c>
      <c r="H3989" s="162" t="s">
        <v>1</v>
      </c>
      <c r="L3989" s="159"/>
      <c r="M3989" s="164"/>
      <c r="T3989" s="165"/>
      <c r="AT3989" s="162" t="s">
        <v>184</v>
      </c>
      <c r="AU3989" s="162" t="s">
        <v>95</v>
      </c>
      <c r="AV3989" s="160" t="s">
        <v>93</v>
      </c>
      <c r="AW3989" s="160" t="s">
        <v>41</v>
      </c>
      <c r="AX3989" s="160" t="s">
        <v>85</v>
      </c>
      <c r="AY3989" s="162" t="s">
        <v>173</v>
      </c>
    </row>
    <row r="3990" spans="2:65" s="167" customFormat="1">
      <c r="B3990" s="166"/>
      <c r="D3990" s="161" t="s">
        <v>184</v>
      </c>
      <c r="E3990" s="168" t="s">
        <v>1</v>
      </c>
      <c r="F3990" s="169" t="s">
        <v>2408</v>
      </c>
      <c r="H3990" s="170">
        <v>48</v>
      </c>
      <c r="L3990" s="166"/>
      <c r="M3990" s="171"/>
      <c r="T3990" s="172"/>
      <c r="AT3990" s="168" t="s">
        <v>184</v>
      </c>
      <c r="AU3990" s="168" t="s">
        <v>95</v>
      </c>
      <c r="AV3990" s="167" t="s">
        <v>95</v>
      </c>
      <c r="AW3990" s="167" t="s">
        <v>41</v>
      </c>
      <c r="AX3990" s="167" t="s">
        <v>85</v>
      </c>
      <c r="AY3990" s="168" t="s">
        <v>173</v>
      </c>
    </row>
    <row r="3991" spans="2:65" s="181" customFormat="1">
      <c r="B3991" s="180"/>
      <c r="D3991" s="161" t="s">
        <v>184</v>
      </c>
      <c r="E3991" s="182" t="s">
        <v>1</v>
      </c>
      <c r="F3991" s="183" t="s">
        <v>266</v>
      </c>
      <c r="H3991" s="184">
        <v>201.4</v>
      </c>
      <c r="L3991" s="180"/>
      <c r="M3991" s="185"/>
      <c r="T3991" s="186"/>
      <c r="AT3991" s="182" t="s">
        <v>184</v>
      </c>
      <c r="AU3991" s="182" t="s">
        <v>95</v>
      </c>
      <c r="AV3991" s="181" t="s">
        <v>243</v>
      </c>
      <c r="AW3991" s="181" t="s">
        <v>41</v>
      </c>
      <c r="AX3991" s="181" t="s">
        <v>85</v>
      </c>
      <c r="AY3991" s="182" t="s">
        <v>173</v>
      </c>
    </row>
    <row r="3992" spans="2:65" s="174" customFormat="1">
      <c r="B3992" s="173"/>
      <c r="D3992" s="161" t="s">
        <v>184</v>
      </c>
      <c r="E3992" s="175" t="s">
        <v>1</v>
      </c>
      <c r="F3992" s="176" t="s">
        <v>232</v>
      </c>
      <c r="H3992" s="177">
        <v>605.01</v>
      </c>
      <c r="L3992" s="173"/>
      <c r="M3992" s="178"/>
      <c r="T3992" s="179"/>
      <c r="AT3992" s="175" t="s">
        <v>184</v>
      </c>
      <c r="AU3992" s="175" t="s">
        <v>95</v>
      </c>
      <c r="AV3992" s="174" t="s">
        <v>180</v>
      </c>
      <c r="AW3992" s="174" t="s">
        <v>41</v>
      </c>
      <c r="AX3992" s="174" t="s">
        <v>93</v>
      </c>
      <c r="AY3992" s="175" t="s">
        <v>173</v>
      </c>
    </row>
    <row r="3993" spans="2:65" s="35" customFormat="1" ht="24.2" customHeight="1">
      <c r="B3993" s="34"/>
      <c r="C3993" s="144" t="s">
        <v>2409</v>
      </c>
      <c r="D3993" s="144" t="s">
        <v>175</v>
      </c>
      <c r="E3993" s="145" t="s">
        <v>2410</v>
      </c>
      <c r="F3993" s="146" t="s">
        <v>2411</v>
      </c>
      <c r="G3993" s="147" t="s">
        <v>586</v>
      </c>
      <c r="H3993" s="148">
        <v>30.75</v>
      </c>
      <c r="I3993" s="3"/>
      <c r="J3993" s="149">
        <f>ROUND(I3993*H3993,2)</f>
        <v>0</v>
      </c>
      <c r="K3993" s="146" t="s">
        <v>179</v>
      </c>
      <c r="L3993" s="34"/>
      <c r="M3993" s="150" t="s">
        <v>1</v>
      </c>
      <c r="N3993" s="151" t="s">
        <v>50</v>
      </c>
      <c r="P3993" s="152">
        <f>O3993*H3993</f>
        <v>0</v>
      </c>
      <c r="Q3993" s="152">
        <v>0</v>
      </c>
      <c r="R3993" s="152">
        <f>Q3993*H3993</f>
        <v>0</v>
      </c>
      <c r="S3993" s="152">
        <v>1.1730000000000001E-2</v>
      </c>
      <c r="T3993" s="153">
        <f>S3993*H3993</f>
        <v>0.3606975</v>
      </c>
      <c r="AR3993" s="154" t="s">
        <v>354</v>
      </c>
      <c r="AT3993" s="154" t="s">
        <v>175</v>
      </c>
      <c r="AU3993" s="154" t="s">
        <v>95</v>
      </c>
      <c r="AY3993" s="20" t="s">
        <v>173</v>
      </c>
      <c r="BE3993" s="155">
        <f>IF(N3993="základní",J3993,0)</f>
        <v>0</v>
      </c>
      <c r="BF3993" s="155">
        <f>IF(N3993="snížená",J3993,0)</f>
        <v>0</v>
      </c>
      <c r="BG3993" s="155">
        <f>IF(N3993="zákl. přenesená",J3993,0)</f>
        <v>0</v>
      </c>
      <c r="BH3993" s="155">
        <f>IF(N3993="sníž. přenesená",J3993,0)</f>
        <v>0</v>
      </c>
      <c r="BI3993" s="155">
        <f>IF(N3993="nulová",J3993,0)</f>
        <v>0</v>
      </c>
      <c r="BJ3993" s="20" t="s">
        <v>93</v>
      </c>
      <c r="BK3993" s="155">
        <f>ROUND(I3993*H3993,2)</f>
        <v>0</v>
      </c>
      <c r="BL3993" s="20" t="s">
        <v>354</v>
      </c>
      <c r="BM3993" s="154" t="s">
        <v>2412</v>
      </c>
    </row>
    <row r="3994" spans="2:65" s="35" customFormat="1">
      <c r="B3994" s="34"/>
      <c r="D3994" s="156" t="s">
        <v>182</v>
      </c>
      <c r="F3994" s="157" t="s">
        <v>2413</v>
      </c>
      <c r="L3994" s="34"/>
      <c r="M3994" s="158"/>
      <c r="T3994" s="62"/>
      <c r="AT3994" s="20" t="s">
        <v>182</v>
      </c>
      <c r="AU3994" s="20" t="s">
        <v>95</v>
      </c>
    </row>
    <row r="3995" spans="2:65" s="160" customFormat="1">
      <c r="B3995" s="159"/>
      <c r="D3995" s="161" t="s">
        <v>184</v>
      </c>
      <c r="E3995" s="162" t="s">
        <v>1</v>
      </c>
      <c r="F3995" s="163" t="s">
        <v>802</v>
      </c>
      <c r="H3995" s="162" t="s">
        <v>1</v>
      </c>
      <c r="L3995" s="159"/>
      <c r="M3995" s="164"/>
      <c r="T3995" s="165"/>
      <c r="AT3995" s="162" t="s">
        <v>184</v>
      </c>
      <c r="AU3995" s="162" t="s">
        <v>95</v>
      </c>
      <c r="AV3995" s="160" t="s">
        <v>93</v>
      </c>
      <c r="AW3995" s="160" t="s">
        <v>41</v>
      </c>
      <c r="AX3995" s="160" t="s">
        <v>85</v>
      </c>
      <c r="AY3995" s="162" t="s">
        <v>173</v>
      </c>
    </row>
    <row r="3996" spans="2:65" s="160" customFormat="1">
      <c r="B3996" s="159"/>
      <c r="D3996" s="161" t="s">
        <v>184</v>
      </c>
      <c r="E3996" s="162" t="s">
        <v>1</v>
      </c>
      <c r="F3996" s="163" t="s">
        <v>803</v>
      </c>
      <c r="H3996" s="162" t="s">
        <v>1</v>
      </c>
      <c r="L3996" s="159"/>
      <c r="M3996" s="164"/>
      <c r="T3996" s="165"/>
      <c r="AT3996" s="162" t="s">
        <v>184</v>
      </c>
      <c r="AU3996" s="162" t="s">
        <v>95</v>
      </c>
      <c r="AV3996" s="160" t="s">
        <v>93</v>
      </c>
      <c r="AW3996" s="160" t="s">
        <v>41</v>
      </c>
      <c r="AX3996" s="160" t="s">
        <v>85</v>
      </c>
      <c r="AY3996" s="162" t="s">
        <v>173</v>
      </c>
    </row>
    <row r="3997" spans="2:65" s="160" customFormat="1">
      <c r="B3997" s="159"/>
      <c r="D3997" s="161" t="s">
        <v>184</v>
      </c>
      <c r="E3997" s="162" t="s">
        <v>1</v>
      </c>
      <c r="F3997" s="163" t="s">
        <v>743</v>
      </c>
      <c r="H3997" s="162" t="s">
        <v>1</v>
      </c>
      <c r="L3997" s="159"/>
      <c r="M3997" s="164"/>
      <c r="T3997" s="165"/>
      <c r="AT3997" s="162" t="s">
        <v>184</v>
      </c>
      <c r="AU3997" s="162" t="s">
        <v>95</v>
      </c>
      <c r="AV3997" s="160" t="s">
        <v>93</v>
      </c>
      <c r="AW3997" s="160" t="s">
        <v>41</v>
      </c>
      <c r="AX3997" s="160" t="s">
        <v>85</v>
      </c>
      <c r="AY3997" s="162" t="s">
        <v>173</v>
      </c>
    </row>
    <row r="3998" spans="2:65" s="167" customFormat="1">
      <c r="B3998" s="166"/>
      <c r="D3998" s="161" t="s">
        <v>184</v>
      </c>
      <c r="E3998" s="168" t="s">
        <v>1</v>
      </c>
      <c r="F3998" s="169" t="s">
        <v>341</v>
      </c>
      <c r="H3998" s="170">
        <v>14</v>
      </c>
      <c r="L3998" s="166"/>
      <c r="M3998" s="171"/>
      <c r="T3998" s="172"/>
      <c r="AT3998" s="168" t="s">
        <v>184</v>
      </c>
      <c r="AU3998" s="168" t="s">
        <v>95</v>
      </c>
      <c r="AV3998" s="167" t="s">
        <v>95</v>
      </c>
      <c r="AW3998" s="167" t="s">
        <v>41</v>
      </c>
      <c r="AX3998" s="167" t="s">
        <v>85</v>
      </c>
      <c r="AY3998" s="168" t="s">
        <v>173</v>
      </c>
    </row>
    <row r="3999" spans="2:65" s="160" customFormat="1">
      <c r="B3999" s="159"/>
      <c r="D3999" s="161" t="s">
        <v>184</v>
      </c>
      <c r="E3999" s="162" t="s">
        <v>1</v>
      </c>
      <c r="F3999" s="163" t="s">
        <v>426</v>
      </c>
      <c r="H3999" s="162" t="s">
        <v>1</v>
      </c>
      <c r="L3999" s="159"/>
      <c r="M3999" s="164"/>
      <c r="T3999" s="165"/>
      <c r="AT3999" s="162" t="s">
        <v>184</v>
      </c>
      <c r="AU3999" s="162" t="s">
        <v>95</v>
      </c>
      <c r="AV3999" s="160" t="s">
        <v>93</v>
      </c>
      <c r="AW3999" s="160" t="s">
        <v>41</v>
      </c>
      <c r="AX3999" s="160" t="s">
        <v>85</v>
      </c>
      <c r="AY3999" s="162" t="s">
        <v>173</v>
      </c>
    </row>
    <row r="4000" spans="2:65" s="167" customFormat="1">
      <c r="B4000" s="166"/>
      <c r="D4000" s="161" t="s">
        <v>184</v>
      </c>
      <c r="E4000" s="168" t="s">
        <v>1</v>
      </c>
      <c r="F4000" s="169" t="s">
        <v>2414</v>
      </c>
      <c r="H4000" s="170">
        <v>8.5</v>
      </c>
      <c r="L4000" s="166"/>
      <c r="M4000" s="171"/>
      <c r="T4000" s="172"/>
      <c r="AT4000" s="168" t="s">
        <v>184</v>
      </c>
      <c r="AU4000" s="168" t="s">
        <v>95</v>
      </c>
      <c r="AV4000" s="167" t="s">
        <v>95</v>
      </c>
      <c r="AW4000" s="167" t="s">
        <v>41</v>
      </c>
      <c r="AX4000" s="167" t="s">
        <v>85</v>
      </c>
      <c r="AY4000" s="168" t="s">
        <v>173</v>
      </c>
    </row>
    <row r="4001" spans="2:65" s="181" customFormat="1">
      <c r="B4001" s="180"/>
      <c r="D4001" s="161" t="s">
        <v>184</v>
      </c>
      <c r="E4001" s="182" t="s">
        <v>1</v>
      </c>
      <c r="F4001" s="183" t="s">
        <v>266</v>
      </c>
      <c r="H4001" s="184">
        <v>22.5</v>
      </c>
      <c r="L4001" s="180"/>
      <c r="M4001" s="185"/>
      <c r="T4001" s="186"/>
      <c r="AT4001" s="182" t="s">
        <v>184</v>
      </c>
      <c r="AU4001" s="182" t="s">
        <v>95</v>
      </c>
      <c r="AV4001" s="181" t="s">
        <v>243</v>
      </c>
      <c r="AW4001" s="181" t="s">
        <v>41</v>
      </c>
      <c r="AX4001" s="181" t="s">
        <v>85</v>
      </c>
      <c r="AY4001" s="182" t="s">
        <v>173</v>
      </c>
    </row>
    <row r="4002" spans="2:65" s="160" customFormat="1">
      <c r="B4002" s="159"/>
      <c r="D4002" s="161" t="s">
        <v>184</v>
      </c>
      <c r="E4002" s="162" t="s">
        <v>1</v>
      </c>
      <c r="F4002" s="163" t="s">
        <v>805</v>
      </c>
      <c r="H4002" s="162" t="s">
        <v>1</v>
      </c>
      <c r="L4002" s="159"/>
      <c r="M4002" s="164"/>
      <c r="T4002" s="165"/>
      <c r="AT4002" s="162" t="s">
        <v>184</v>
      </c>
      <c r="AU4002" s="162" t="s">
        <v>95</v>
      </c>
      <c r="AV4002" s="160" t="s">
        <v>93</v>
      </c>
      <c r="AW4002" s="160" t="s">
        <v>41</v>
      </c>
      <c r="AX4002" s="160" t="s">
        <v>85</v>
      </c>
      <c r="AY4002" s="162" t="s">
        <v>173</v>
      </c>
    </row>
    <row r="4003" spans="2:65" s="160" customFormat="1">
      <c r="B4003" s="159"/>
      <c r="D4003" s="161" t="s">
        <v>184</v>
      </c>
      <c r="E4003" s="162" t="s">
        <v>1</v>
      </c>
      <c r="F4003" s="163" t="s">
        <v>803</v>
      </c>
      <c r="H4003" s="162" t="s">
        <v>1</v>
      </c>
      <c r="L4003" s="159"/>
      <c r="M4003" s="164"/>
      <c r="T4003" s="165"/>
      <c r="AT4003" s="162" t="s">
        <v>184</v>
      </c>
      <c r="AU4003" s="162" t="s">
        <v>95</v>
      </c>
      <c r="AV4003" s="160" t="s">
        <v>93</v>
      </c>
      <c r="AW4003" s="160" t="s">
        <v>41</v>
      </c>
      <c r="AX4003" s="160" t="s">
        <v>85</v>
      </c>
      <c r="AY4003" s="162" t="s">
        <v>173</v>
      </c>
    </row>
    <row r="4004" spans="2:65" s="160" customFormat="1">
      <c r="B4004" s="159"/>
      <c r="D4004" s="161" t="s">
        <v>184</v>
      </c>
      <c r="E4004" s="162" t="s">
        <v>1</v>
      </c>
      <c r="F4004" s="163" t="s">
        <v>752</v>
      </c>
      <c r="H4004" s="162" t="s">
        <v>1</v>
      </c>
      <c r="L4004" s="159"/>
      <c r="M4004" s="164"/>
      <c r="T4004" s="165"/>
      <c r="AT4004" s="162" t="s">
        <v>184</v>
      </c>
      <c r="AU4004" s="162" t="s">
        <v>95</v>
      </c>
      <c r="AV4004" s="160" t="s">
        <v>93</v>
      </c>
      <c r="AW4004" s="160" t="s">
        <v>41</v>
      </c>
      <c r="AX4004" s="160" t="s">
        <v>85</v>
      </c>
      <c r="AY4004" s="162" t="s">
        <v>173</v>
      </c>
    </row>
    <row r="4005" spans="2:65" s="167" customFormat="1">
      <c r="B4005" s="166"/>
      <c r="D4005" s="161" t="s">
        <v>184</v>
      </c>
      <c r="E4005" s="168" t="s">
        <v>1</v>
      </c>
      <c r="F4005" s="169" t="s">
        <v>2415</v>
      </c>
      <c r="H4005" s="170">
        <v>8.25</v>
      </c>
      <c r="L4005" s="166"/>
      <c r="M4005" s="171"/>
      <c r="T4005" s="172"/>
      <c r="AT4005" s="168" t="s">
        <v>184</v>
      </c>
      <c r="AU4005" s="168" t="s">
        <v>95</v>
      </c>
      <c r="AV4005" s="167" t="s">
        <v>95</v>
      </c>
      <c r="AW4005" s="167" t="s">
        <v>41</v>
      </c>
      <c r="AX4005" s="167" t="s">
        <v>85</v>
      </c>
      <c r="AY4005" s="168" t="s">
        <v>173</v>
      </c>
    </row>
    <row r="4006" spans="2:65" s="181" customFormat="1">
      <c r="B4006" s="180"/>
      <c r="D4006" s="161" t="s">
        <v>184</v>
      </c>
      <c r="E4006" s="182" t="s">
        <v>1</v>
      </c>
      <c r="F4006" s="183" t="s">
        <v>266</v>
      </c>
      <c r="H4006" s="184">
        <v>8.25</v>
      </c>
      <c r="L4006" s="180"/>
      <c r="M4006" s="185"/>
      <c r="T4006" s="186"/>
      <c r="AT4006" s="182" t="s">
        <v>184</v>
      </c>
      <c r="AU4006" s="182" t="s">
        <v>95</v>
      </c>
      <c r="AV4006" s="181" t="s">
        <v>243</v>
      </c>
      <c r="AW4006" s="181" t="s">
        <v>41</v>
      </c>
      <c r="AX4006" s="181" t="s">
        <v>85</v>
      </c>
      <c r="AY4006" s="182" t="s">
        <v>173</v>
      </c>
    </row>
    <row r="4007" spans="2:65" s="174" customFormat="1">
      <c r="B4007" s="173"/>
      <c r="D4007" s="161" t="s">
        <v>184</v>
      </c>
      <c r="E4007" s="175" t="s">
        <v>1</v>
      </c>
      <c r="F4007" s="176" t="s">
        <v>232</v>
      </c>
      <c r="H4007" s="177">
        <v>30.75</v>
      </c>
      <c r="L4007" s="173"/>
      <c r="M4007" s="178"/>
      <c r="T4007" s="179"/>
      <c r="AT4007" s="175" t="s">
        <v>184</v>
      </c>
      <c r="AU4007" s="175" t="s">
        <v>95</v>
      </c>
      <c r="AV4007" s="174" t="s">
        <v>180</v>
      </c>
      <c r="AW4007" s="174" t="s">
        <v>41</v>
      </c>
      <c r="AX4007" s="174" t="s">
        <v>93</v>
      </c>
      <c r="AY4007" s="175" t="s">
        <v>173</v>
      </c>
    </row>
    <row r="4008" spans="2:65" s="35" customFormat="1" ht="33" customHeight="1">
      <c r="B4008" s="34"/>
      <c r="C4008" s="144" t="s">
        <v>2416</v>
      </c>
      <c r="D4008" s="144" t="s">
        <v>175</v>
      </c>
      <c r="E4008" s="145" t="s">
        <v>2417</v>
      </c>
      <c r="F4008" s="146" t="s">
        <v>2418</v>
      </c>
      <c r="G4008" s="147" t="s">
        <v>586</v>
      </c>
      <c r="H4008" s="148">
        <v>4</v>
      </c>
      <c r="I4008" s="3"/>
      <c r="J4008" s="149">
        <f>ROUND(I4008*H4008,2)</f>
        <v>0</v>
      </c>
      <c r="K4008" s="146" t="s">
        <v>179</v>
      </c>
      <c r="L4008" s="34"/>
      <c r="M4008" s="150" t="s">
        <v>1</v>
      </c>
      <c r="N4008" s="151" t="s">
        <v>50</v>
      </c>
      <c r="P4008" s="152">
        <f>O4008*H4008</f>
        <v>0</v>
      </c>
      <c r="Q4008" s="152">
        <v>0</v>
      </c>
      <c r="R4008" s="152">
        <f>Q4008*H4008</f>
        <v>0</v>
      </c>
      <c r="S4008" s="152">
        <v>3.3000000000000002E-2</v>
      </c>
      <c r="T4008" s="153">
        <f>S4008*H4008</f>
        <v>0.13200000000000001</v>
      </c>
      <c r="AR4008" s="154" t="s">
        <v>354</v>
      </c>
      <c r="AT4008" s="154" t="s">
        <v>175</v>
      </c>
      <c r="AU4008" s="154" t="s">
        <v>95</v>
      </c>
      <c r="AY4008" s="20" t="s">
        <v>173</v>
      </c>
      <c r="BE4008" s="155">
        <f>IF(N4008="základní",J4008,0)</f>
        <v>0</v>
      </c>
      <c r="BF4008" s="155">
        <f>IF(N4008="snížená",J4008,0)</f>
        <v>0</v>
      </c>
      <c r="BG4008" s="155">
        <f>IF(N4008="zákl. přenesená",J4008,0)</f>
        <v>0</v>
      </c>
      <c r="BH4008" s="155">
        <f>IF(N4008="sníž. přenesená",J4008,0)</f>
        <v>0</v>
      </c>
      <c r="BI4008" s="155">
        <f>IF(N4008="nulová",J4008,0)</f>
        <v>0</v>
      </c>
      <c r="BJ4008" s="20" t="s">
        <v>93</v>
      </c>
      <c r="BK4008" s="155">
        <f>ROUND(I4008*H4008,2)</f>
        <v>0</v>
      </c>
      <c r="BL4008" s="20" t="s">
        <v>354</v>
      </c>
      <c r="BM4008" s="154" t="s">
        <v>2419</v>
      </c>
    </row>
    <row r="4009" spans="2:65" s="35" customFormat="1">
      <c r="B4009" s="34"/>
      <c r="D4009" s="156" t="s">
        <v>182</v>
      </c>
      <c r="F4009" s="157" t="s">
        <v>2420</v>
      </c>
      <c r="L4009" s="34"/>
      <c r="M4009" s="158"/>
      <c r="T4009" s="62"/>
      <c r="AT4009" s="20" t="s">
        <v>182</v>
      </c>
      <c r="AU4009" s="20" t="s">
        <v>95</v>
      </c>
    </row>
    <row r="4010" spans="2:65" s="160" customFormat="1">
      <c r="B4010" s="159"/>
      <c r="D4010" s="161" t="s">
        <v>184</v>
      </c>
      <c r="E4010" s="162" t="s">
        <v>1</v>
      </c>
      <c r="F4010" s="163" t="s">
        <v>499</v>
      </c>
      <c r="H4010" s="162" t="s">
        <v>1</v>
      </c>
      <c r="L4010" s="159"/>
      <c r="M4010" s="164"/>
      <c r="T4010" s="165"/>
      <c r="AT4010" s="162" t="s">
        <v>184</v>
      </c>
      <c r="AU4010" s="162" t="s">
        <v>95</v>
      </c>
      <c r="AV4010" s="160" t="s">
        <v>93</v>
      </c>
      <c r="AW4010" s="160" t="s">
        <v>41</v>
      </c>
      <c r="AX4010" s="160" t="s">
        <v>85</v>
      </c>
      <c r="AY4010" s="162" t="s">
        <v>173</v>
      </c>
    </row>
    <row r="4011" spans="2:65" s="160" customFormat="1">
      <c r="B4011" s="159"/>
      <c r="D4011" s="161" t="s">
        <v>184</v>
      </c>
      <c r="E4011" s="162" t="s">
        <v>1</v>
      </c>
      <c r="F4011" s="163" t="s">
        <v>2421</v>
      </c>
      <c r="H4011" s="162" t="s">
        <v>1</v>
      </c>
      <c r="L4011" s="159"/>
      <c r="M4011" s="164"/>
      <c r="T4011" s="165"/>
      <c r="AT4011" s="162" t="s">
        <v>184</v>
      </c>
      <c r="AU4011" s="162" t="s">
        <v>95</v>
      </c>
      <c r="AV4011" s="160" t="s">
        <v>93</v>
      </c>
      <c r="AW4011" s="160" t="s">
        <v>41</v>
      </c>
      <c r="AX4011" s="160" t="s">
        <v>85</v>
      </c>
      <c r="AY4011" s="162" t="s">
        <v>173</v>
      </c>
    </row>
    <row r="4012" spans="2:65" s="167" customFormat="1">
      <c r="B4012" s="166"/>
      <c r="D4012" s="161" t="s">
        <v>184</v>
      </c>
      <c r="E4012" s="168" t="s">
        <v>1</v>
      </c>
      <c r="F4012" s="169" t="s">
        <v>2422</v>
      </c>
      <c r="H4012" s="170">
        <v>4</v>
      </c>
      <c r="L4012" s="166"/>
      <c r="M4012" s="171"/>
      <c r="T4012" s="172"/>
      <c r="AT4012" s="168" t="s">
        <v>184</v>
      </c>
      <c r="AU4012" s="168" t="s">
        <v>95</v>
      </c>
      <c r="AV4012" s="167" t="s">
        <v>95</v>
      </c>
      <c r="AW4012" s="167" t="s">
        <v>41</v>
      </c>
      <c r="AX4012" s="167" t="s">
        <v>85</v>
      </c>
      <c r="AY4012" s="168" t="s">
        <v>173</v>
      </c>
    </row>
    <row r="4013" spans="2:65" s="174" customFormat="1">
      <c r="B4013" s="173"/>
      <c r="D4013" s="161" t="s">
        <v>184</v>
      </c>
      <c r="E4013" s="175" t="s">
        <v>1</v>
      </c>
      <c r="F4013" s="176" t="s">
        <v>232</v>
      </c>
      <c r="H4013" s="177">
        <v>4</v>
      </c>
      <c r="L4013" s="173"/>
      <c r="M4013" s="178"/>
      <c r="T4013" s="179"/>
      <c r="AT4013" s="175" t="s">
        <v>184</v>
      </c>
      <c r="AU4013" s="175" t="s">
        <v>95</v>
      </c>
      <c r="AV4013" s="174" t="s">
        <v>180</v>
      </c>
      <c r="AW4013" s="174" t="s">
        <v>41</v>
      </c>
      <c r="AX4013" s="174" t="s">
        <v>93</v>
      </c>
      <c r="AY4013" s="175" t="s">
        <v>173</v>
      </c>
    </row>
    <row r="4014" spans="2:65" s="35" customFormat="1" ht="37.9" customHeight="1">
      <c r="B4014" s="34"/>
      <c r="C4014" s="144" t="s">
        <v>2423</v>
      </c>
      <c r="D4014" s="144" t="s">
        <v>175</v>
      </c>
      <c r="E4014" s="145" t="s">
        <v>2424</v>
      </c>
      <c r="F4014" s="146" t="s">
        <v>2425</v>
      </c>
      <c r="G4014" s="147" t="s">
        <v>270</v>
      </c>
      <c r="H4014" s="148">
        <v>17</v>
      </c>
      <c r="I4014" s="3"/>
      <c r="J4014" s="149">
        <f>ROUND(I4014*H4014,2)</f>
        <v>0</v>
      </c>
      <c r="K4014" s="146" t="s">
        <v>179</v>
      </c>
      <c r="L4014" s="34"/>
      <c r="M4014" s="150" t="s">
        <v>1</v>
      </c>
      <c r="N4014" s="151" t="s">
        <v>50</v>
      </c>
      <c r="P4014" s="152">
        <f>O4014*H4014</f>
        <v>0</v>
      </c>
      <c r="Q4014" s="152">
        <v>0</v>
      </c>
      <c r="R4014" s="152">
        <f>Q4014*H4014</f>
        <v>0</v>
      </c>
      <c r="S4014" s="152">
        <v>1.4E-2</v>
      </c>
      <c r="T4014" s="153">
        <f>S4014*H4014</f>
        <v>0.23800000000000002</v>
      </c>
      <c r="AR4014" s="154" t="s">
        <v>354</v>
      </c>
      <c r="AT4014" s="154" t="s">
        <v>175</v>
      </c>
      <c r="AU4014" s="154" t="s">
        <v>95</v>
      </c>
      <c r="AY4014" s="20" t="s">
        <v>173</v>
      </c>
      <c r="BE4014" s="155">
        <f>IF(N4014="základní",J4014,0)</f>
        <v>0</v>
      </c>
      <c r="BF4014" s="155">
        <f>IF(N4014="snížená",J4014,0)</f>
        <v>0</v>
      </c>
      <c r="BG4014" s="155">
        <f>IF(N4014="zákl. přenesená",J4014,0)</f>
        <v>0</v>
      </c>
      <c r="BH4014" s="155">
        <f>IF(N4014="sníž. přenesená",J4014,0)</f>
        <v>0</v>
      </c>
      <c r="BI4014" s="155">
        <f>IF(N4014="nulová",J4014,0)</f>
        <v>0</v>
      </c>
      <c r="BJ4014" s="20" t="s">
        <v>93</v>
      </c>
      <c r="BK4014" s="155">
        <f>ROUND(I4014*H4014,2)</f>
        <v>0</v>
      </c>
      <c r="BL4014" s="20" t="s">
        <v>354</v>
      </c>
      <c r="BM4014" s="154" t="s">
        <v>2426</v>
      </c>
    </row>
    <row r="4015" spans="2:65" s="35" customFormat="1">
      <c r="B4015" s="34"/>
      <c r="D4015" s="156" t="s">
        <v>182</v>
      </c>
      <c r="F4015" s="157" t="s">
        <v>2427</v>
      </c>
      <c r="L4015" s="34"/>
      <c r="M4015" s="158"/>
      <c r="T4015" s="62"/>
      <c r="AT4015" s="20" t="s">
        <v>182</v>
      </c>
      <c r="AU4015" s="20" t="s">
        <v>95</v>
      </c>
    </row>
    <row r="4016" spans="2:65" s="160" customFormat="1">
      <c r="B4016" s="159"/>
      <c r="D4016" s="161" t="s">
        <v>184</v>
      </c>
      <c r="E4016" s="162" t="s">
        <v>1</v>
      </c>
      <c r="F4016" s="163" t="s">
        <v>2428</v>
      </c>
      <c r="H4016" s="162" t="s">
        <v>1</v>
      </c>
      <c r="L4016" s="159"/>
      <c r="M4016" s="164"/>
      <c r="T4016" s="165"/>
      <c r="AT4016" s="162" t="s">
        <v>184</v>
      </c>
      <c r="AU4016" s="162" t="s">
        <v>95</v>
      </c>
      <c r="AV4016" s="160" t="s">
        <v>93</v>
      </c>
      <c r="AW4016" s="160" t="s">
        <v>41</v>
      </c>
      <c r="AX4016" s="160" t="s">
        <v>85</v>
      </c>
      <c r="AY4016" s="162" t="s">
        <v>173</v>
      </c>
    </row>
    <row r="4017" spans="2:65" s="160" customFormat="1">
      <c r="B4017" s="159"/>
      <c r="D4017" s="161" t="s">
        <v>184</v>
      </c>
      <c r="E4017" s="162" t="s">
        <v>1</v>
      </c>
      <c r="F4017" s="163" t="s">
        <v>426</v>
      </c>
      <c r="H4017" s="162" t="s">
        <v>1</v>
      </c>
      <c r="L4017" s="159"/>
      <c r="M4017" s="164"/>
      <c r="T4017" s="165"/>
      <c r="AT4017" s="162" t="s">
        <v>184</v>
      </c>
      <c r="AU4017" s="162" t="s">
        <v>95</v>
      </c>
      <c r="AV4017" s="160" t="s">
        <v>93</v>
      </c>
      <c r="AW4017" s="160" t="s">
        <v>41</v>
      </c>
      <c r="AX4017" s="160" t="s">
        <v>85</v>
      </c>
      <c r="AY4017" s="162" t="s">
        <v>173</v>
      </c>
    </row>
    <row r="4018" spans="2:65" s="167" customFormat="1">
      <c r="B4018" s="166"/>
      <c r="D4018" s="161" t="s">
        <v>184</v>
      </c>
      <c r="E4018" s="168" t="s">
        <v>1</v>
      </c>
      <c r="F4018" s="169" t="s">
        <v>1673</v>
      </c>
      <c r="H4018" s="170">
        <v>10.5</v>
      </c>
      <c r="L4018" s="166"/>
      <c r="M4018" s="171"/>
      <c r="T4018" s="172"/>
      <c r="AT4018" s="168" t="s">
        <v>184</v>
      </c>
      <c r="AU4018" s="168" t="s">
        <v>95</v>
      </c>
      <c r="AV4018" s="167" t="s">
        <v>95</v>
      </c>
      <c r="AW4018" s="167" t="s">
        <v>41</v>
      </c>
      <c r="AX4018" s="167" t="s">
        <v>85</v>
      </c>
      <c r="AY4018" s="168" t="s">
        <v>173</v>
      </c>
    </row>
    <row r="4019" spans="2:65" s="160" customFormat="1">
      <c r="B4019" s="159"/>
      <c r="D4019" s="161" t="s">
        <v>184</v>
      </c>
      <c r="E4019" s="162" t="s">
        <v>1</v>
      </c>
      <c r="F4019" s="163" t="s">
        <v>602</v>
      </c>
      <c r="H4019" s="162" t="s">
        <v>1</v>
      </c>
      <c r="L4019" s="159"/>
      <c r="M4019" s="164"/>
      <c r="T4019" s="165"/>
      <c r="AT4019" s="162" t="s">
        <v>184</v>
      </c>
      <c r="AU4019" s="162" t="s">
        <v>95</v>
      </c>
      <c r="AV4019" s="160" t="s">
        <v>93</v>
      </c>
      <c r="AW4019" s="160" t="s">
        <v>41</v>
      </c>
      <c r="AX4019" s="160" t="s">
        <v>85</v>
      </c>
      <c r="AY4019" s="162" t="s">
        <v>173</v>
      </c>
    </row>
    <row r="4020" spans="2:65" s="167" customFormat="1">
      <c r="B4020" s="166"/>
      <c r="D4020" s="161" t="s">
        <v>184</v>
      </c>
      <c r="E4020" s="168" t="s">
        <v>1</v>
      </c>
      <c r="F4020" s="169" t="s">
        <v>755</v>
      </c>
      <c r="H4020" s="170">
        <v>2.5</v>
      </c>
      <c r="L4020" s="166"/>
      <c r="M4020" s="171"/>
      <c r="T4020" s="172"/>
      <c r="AT4020" s="168" t="s">
        <v>184</v>
      </c>
      <c r="AU4020" s="168" t="s">
        <v>95</v>
      </c>
      <c r="AV4020" s="167" t="s">
        <v>95</v>
      </c>
      <c r="AW4020" s="167" t="s">
        <v>41</v>
      </c>
      <c r="AX4020" s="167" t="s">
        <v>85</v>
      </c>
      <c r="AY4020" s="168" t="s">
        <v>173</v>
      </c>
    </row>
    <row r="4021" spans="2:65" s="160" customFormat="1">
      <c r="B4021" s="159"/>
      <c r="D4021" s="161" t="s">
        <v>184</v>
      </c>
      <c r="E4021" s="162" t="s">
        <v>1</v>
      </c>
      <c r="F4021" s="163" t="s">
        <v>614</v>
      </c>
      <c r="H4021" s="162" t="s">
        <v>1</v>
      </c>
      <c r="L4021" s="159"/>
      <c r="M4021" s="164"/>
      <c r="T4021" s="165"/>
      <c r="AT4021" s="162" t="s">
        <v>184</v>
      </c>
      <c r="AU4021" s="162" t="s">
        <v>95</v>
      </c>
      <c r="AV4021" s="160" t="s">
        <v>93</v>
      </c>
      <c r="AW4021" s="160" t="s">
        <v>41</v>
      </c>
      <c r="AX4021" s="160" t="s">
        <v>85</v>
      </c>
      <c r="AY4021" s="162" t="s">
        <v>173</v>
      </c>
    </row>
    <row r="4022" spans="2:65" s="167" customFormat="1">
      <c r="B4022" s="166"/>
      <c r="D4022" s="161" t="s">
        <v>184</v>
      </c>
      <c r="E4022" s="168" t="s">
        <v>1</v>
      </c>
      <c r="F4022" s="169" t="s">
        <v>788</v>
      </c>
      <c r="H4022" s="170">
        <v>1.5</v>
      </c>
      <c r="L4022" s="166"/>
      <c r="M4022" s="171"/>
      <c r="T4022" s="172"/>
      <c r="AT4022" s="168" t="s">
        <v>184</v>
      </c>
      <c r="AU4022" s="168" t="s">
        <v>95</v>
      </c>
      <c r="AV4022" s="167" t="s">
        <v>95</v>
      </c>
      <c r="AW4022" s="167" t="s">
        <v>41</v>
      </c>
      <c r="AX4022" s="167" t="s">
        <v>85</v>
      </c>
      <c r="AY4022" s="168" t="s">
        <v>173</v>
      </c>
    </row>
    <row r="4023" spans="2:65" s="160" customFormat="1">
      <c r="B4023" s="159"/>
      <c r="D4023" s="161" t="s">
        <v>184</v>
      </c>
      <c r="E4023" s="162" t="s">
        <v>1</v>
      </c>
      <c r="F4023" s="163" t="s">
        <v>2429</v>
      </c>
      <c r="H4023" s="162" t="s">
        <v>1</v>
      </c>
      <c r="L4023" s="159"/>
      <c r="M4023" s="164"/>
      <c r="T4023" s="165"/>
      <c r="AT4023" s="162" t="s">
        <v>184</v>
      </c>
      <c r="AU4023" s="162" t="s">
        <v>95</v>
      </c>
      <c r="AV4023" s="160" t="s">
        <v>93</v>
      </c>
      <c r="AW4023" s="160" t="s">
        <v>41</v>
      </c>
      <c r="AX4023" s="160" t="s">
        <v>85</v>
      </c>
      <c r="AY4023" s="162" t="s">
        <v>173</v>
      </c>
    </row>
    <row r="4024" spans="2:65" s="167" customFormat="1">
      <c r="B4024" s="166"/>
      <c r="D4024" s="161" t="s">
        <v>184</v>
      </c>
      <c r="E4024" s="168" t="s">
        <v>1</v>
      </c>
      <c r="F4024" s="169" t="s">
        <v>755</v>
      </c>
      <c r="H4024" s="170">
        <v>2.5</v>
      </c>
      <c r="L4024" s="166"/>
      <c r="M4024" s="171"/>
      <c r="T4024" s="172"/>
      <c r="AT4024" s="168" t="s">
        <v>184</v>
      </c>
      <c r="AU4024" s="168" t="s">
        <v>95</v>
      </c>
      <c r="AV4024" s="167" t="s">
        <v>95</v>
      </c>
      <c r="AW4024" s="167" t="s">
        <v>41</v>
      </c>
      <c r="AX4024" s="167" t="s">
        <v>85</v>
      </c>
      <c r="AY4024" s="168" t="s">
        <v>173</v>
      </c>
    </row>
    <row r="4025" spans="2:65" s="174" customFormat="1">
      <c r="B4025" s="173"/>
      <c r="D4025" s="161" t="s">
        <v>184</v>
      </c>
      <c r="E4025" s="175" t="s">
        <v>1</v>
      </c>
      <c r="F4025" s="176" t="s">
        <v>232</v>
      </c>
      <c r="H4025" s="177">
        <v>17</v>
      </c>
      <c r="L4025" s="173"/>
      <c r="M4025" s="178"/>
      <c r="T4025" s="179"/>
      <c r="AT4025" s="175" t="s">
        <v>184</v>
      </c>
      <c r="AU4025" s="175" t="s">
        <v>95</v>
      </c>
      <c r="AV4025" s="174" t="s">
        <v>180</v>
      </c>
      <c r="AW4025" s="174" t="s">
        <v>41</v>
      </c>
      <c r="AX4025" s="174" t="s">
        <v>93</v>
      </c>
      <c r="AY4025" s="175" t="s">
        <v>173</v>
      </c>
    </row>
    <row r="4026" spans="2:65" s="35" customFormat="1" ht="24.2" customHeight="1">
      <c r="B4026" s="34"/>
      <c r="C4026" s="144" t="s">
        <v>2430</v>
      </c>
      <c r="D4026" s="144" t="s">
        <v>175</v>
      </c>
      <c r="E4026" s="145" t="s">
        <v>2431</v>
      </c>
      <c r="F4026" s="146" t="s">
        <v>2432</v>
      </c>
      <c r="G4026" s="147" t="s">
        <v>178</v>
      </c>
      <c r="H4026" s="148">
        <v>28.228999999999999</v>
      </c>
      <c r="I4026" s="3"/>
      <c r="J4026" s="149">
        <f>ROUND(I4026*H4026,2)</f>
        <v>0</v>
      </c>
      <c r="K4026" s="146" t="s">
        <v>179</v>
      </c>
      <c r="L4026" s="34"/>
      <c r="M4026" s="150" t="s">
        <v>1</v>
      </c>
      <c r="N4026" s="151" t="s">
        <v>50</v>
      </c>
      <c r="P4026" s="152">
        <f>O4026*H4026</f>
        <v>0</v>
      </c>
      <c r="Q4026" s="152">
        <v>0</v>
      </c>
      <c r="R4026" s="152">
        <f>Q4026*H4026</f>
        <v>0</v>
      </c>
      <c r="S4026" s="152">
        <v>0</v>
      </c>
      <c r="T4026" s="153">
        <f>S4026*H4026</f>
        <v>0</v>
      </c>
      <c r="AR4026" s="154" t="s">
        <v>354</v>
      </c>
      <c r="AT4026" s="154" t="s">
        <v>175</v>
      </c>
      <c r="AU4026" s="154" t="s">
        <v>95</v>
      </c>
      <c r="AY4026" s="20" t="s">
        <v>173</v>
      </c>
      <c r="BE4026" s="155">
        <f>IF(N4026="základní",J4026,0)</f>
        <v>0</v>
      </c>
      <c r="BF4026" s="155">
        <f>IF(N4026="snížená",J4026,0)</f>
        <v>0</v>
      </c>
      <c r="BG4026" s="155">
        <f>IF(N4026="zákl. přenesená",J4026,0)</f>
        <v>0</v>
      </c>
      <c r="BH4026" s="155">
        <f>IF(N4026="sníž. přenesená",J4026,0)</f>
        <v>0</v>
      </c>
      <c r="BI4026" s="155">
        <f>IF(N4026="nulová",J4026,0)</f>
        <v>0</v>
      </c>
      <c r="BJ4026" s="20" t="s">
        <v>93</v>
      </c>
      <c r="BK4026" s="155">
        <f>ROUND(I4026*H4026,2)</f>
        <v>0</v>
      </c>
      <c r="BL4026" s="20" t="s">
        <v>354</v>
      </c>
      <c r="BM4026" s="154" t="s">
        <v>2433</v>
      </c>
    </row>
    <row r="4027" spans="2:65" s="35" customFormat="1">
      <c r="B4027" s="34"/>
      <c r="D4027" s="156" t="s">
        <v>182</v>
      </c>
      <c r="F4027" s="157" t="s">
        <v>2434</v>
      </c>
      <c r="L4027" s="34"/>
      <c r="M4027" s="158"/>
      <c r="T4027" s="62"/>
      <c r="AT4027" s="20" t="s">
        <v>182</v>
      </c>
      <c r="AU4027" s="20" t="s">
        <v>95</v>
      </c>
    </row>
    <row r="4028" spans="2:65" s="160" customFormat="1">
      <c r="B4028" s="159"/>
      <c r="D4028" s="161" t="s">
        <v>184</v>
      </c>
      <c r="E4028" s="162" t="s">
        <v>1</v>
      </c>
      <c r="F4028" s="163" t="s">
        <v>1195</v>
      </c>
      <c r="H4028" s="162" t="s">
        <v>1</v>
      </c>
      <c r="L4028" s="159"/>
      <c r="M4028" s="164"/>
      <c r="T4028" s="165"/>
      <c r="AT4028" s="162" t="s">
        <v>184</v>
      </c>
      <c r="AU4028" s="162" t="s">
        <v>95</v>
      </c>
      <c r="AV4028" s="160" t="s">
        <v>93</v>
      </c>
      <c r="AW4028" s="160" t="s">
        <v>41</v>
      </c>
      <c r="AX4028" s="160" t="s">
        <v>85</v>
      </c>
      <c r="AY4028" s="162" t="s">
        <v>173</v>
      </c>
    </row>
    <row r="4029" spans="2:65" s="160" customFormat="1">
      <c r="B4029" s="159"/>
      <c r="D4029" s="161" t="s">
        <v>184</v>
      </c>
      <c r="E4029" s="162" t="s">
        <v>1</v>
      </c>
      <c r="F4029" s="163" t="s">
        <v>2435</v>
      </c>
      <c r="H4029" s="162" t="s">
        <v>1</v>
      </c>
      <c r="L4029" s="159"/>
      <c r="M4029" s="164"/>
      <c r="T4029" s="165"/>
      <c r="AT4029" s="162" t="s">
        <v>184</v>
      </c>
      <c r="AU4029" s="162" t="s">
        <v>95</v>
      </c>
      <c r="AV4029" s="160" t="s">
        <v>93</v>
      </c>
      <c r="AW4029" s="160" t="s">
        <v>41</v>
      </c>
      <c r="AX4029" s="160" t="s">
        <v>85</v>
      </c>
      <c r="AY4029" s="162" t="s">
        <v>173</v>
      </c>
    </row>
    <row r="4030" spans="2:65" s="160" customFormat="1">
      <c r="B4030" s="159"/>
      <c r="D4030" s="161" t="s">
        <v>184</v>
      </c>
      <c r="E4030" s="162" t="s">
        <v>1</v>
      </c>
      <c r="F4030" s="163" t="s">
        <v>1196</v>
      </c>
      <c r="H4030" s="162" t="s">
        <v>1</v>
      </c>
      <c r="L4030" s="159"/>
      <c r="M4030" s="164"/>
      <c r="T4030" s="165"/>
      <c r="AT4030" s="162" t="s">
        <v>184</v>
      </c>
      <c r="AU4030" s="162" t="s">
        <v>95</v>
      </c>
      <c r="AV4030" s="160" t="s">
        <v>93</v>
      </c>
      <c r="AW4030" s="160" t="s">
        <v>41</v>
      </c>
      <c r="AX4030" s="160" t="s">
        <v>85</v>
      </c>
      <c r="AY4030" s="162" t="s">
        <v>173</v>
      </c>
    </row>
    <row r="4031" spans="2:65" s="167" customFormat="1">
      <c r="B4031" s="166"/>
      <c r="D4031" s="161" t="s">
        <v>184</v>
      </c>
      <c r="E4031" s="168" t="s">
        <v>1</v>
      </c>
      <c r="F4031" s="169" t="s">
        <v>2436</v>
      </c>
      <c r="H4031" s="170">
        <v>0.105</v>
      </c>
      <c r="L4031" s="166"/>
      <c r="M4031" s="171"/>
      <c r="T4031" s="172"/>
      <c r="AT4031" s="168" t="s">
        <v>184</v>
      </c>
      <c r="AU4031" s="168" t="s">
        <v>95</v>
      </c>
      <c r="AV4031" s="167" t="s">
        <v>95</v>
      </c>
      <c r="AW4031" s="167" t="s">
        <v>41</v>
      </c>
      <c r="AX4031" s="167" t="s">
        <v>85</v>
      </c>
      <c r="AY4031" s="168" t="s">
        <v>173</v>
      </c>
    </row>
    <row r="4032" spans="2:65" s="160" customFormat="1">
      <c r="B4032" s="159"/>
      <c r="D4032" s="161" t="s">
        <v>184</v>
      </c>
      <c r="E4032" s="162" t="s">
        <v>1</v>
      </c>
      <c r="F4032" s="163" t="s">
        <v>1198</v>
      </c>
      <c r="H4032" s="162" t="s">
        <v>1</v>
      </c>
      <c r="L4032" s="159"/>
      <c r="M4032" s="164"/>
      <c r="T4032" s="165"/>
      <c r="AT4032" s="162" t="s">
        <v>184</v>
      </c>
      <c r="AU4032" s="162" t="s">
        <v>95</v>
      </c>
      <c r="AV4032" s="160" t="s">
        <v>93</v>
      </c>
      <c r="AW4032" s="160" t="s">
        <v>41</v>
      </c>
      <c r="AX4032" s="160" t="s">
        <v>85</v>
      </c>
      <c r="AY4032" s="162" t="s">
        <v>173</v>
      </c>
    </row>
    <row r="4033" spans="2:51" s="167" customFormat="1">
      <c r="B4033" s="166"/>
      <c r="D4033" s="161" t="s">
        <v>184</v>
      </c>
      <c r="E4033" s="168" t="s">
        <v>1</v>
      </c>
      <c r="F4033" s="169" t="s">
        <v>2437</v>
      </c>
      <c r="H4033" s="170">
        <v>0.29499999999999998</v>
      </c>
      <c r="L4033" s="166"/>
      <c r="M4033" s="171"/>
      <c r="T4033" s="172"/>
      <c r="AT4033" s="168" t="s">
        <v>184</v>
      </c>
      <c r="AU4033" s="168" t="s">
        <v>95</v>
      </c>
      <c r="AV4033" s="167" t="s">
        <v>95</v>
      </c>
      <c r="AW4033" s="167" t="s">
        <v>41</v>
      </c>
      <c r="AX4033" s="167" t="s">
        <v>85</v>
      </c>
      <c r="AY4033" s="168" t="s">
        <v>173</v>
      </c>
    </row>
    <row r="4034" spans="2:51" s="160" customFormat="1">
      <c r="B4034" s="159"/>
      <c r="D4034" s="161" t="s">
        <v>184</v>
      </c>
      <c r="E4034" s="162" t="s">
        <v>1</v>
      </c>
      <c r="F4034" s="163" t="s">
        <v>1200</v>
      </c>
      <c r="H4034" s="162" t="s">
        <v>1</v>
      </c>
      <c r="L4034" s="159"/>
      <c r="M4034" s="164"/>
      <c r="T4034" s="165"/>
      <c r="AT4034" s="162" t="s">
        <v>184</v>
      </c>
      <c r="AU4034" s="162" t="s">
        <v>95</v>
      </c>
      <c r="AV4034" s="160" t="s">
        <v>93</v>
      </c>
      <c r="AW4034" s="160" t="s">
        <v>41</v>
      </c>
      <c r="AX4034" s="160" t="s">
        <v>85</v>
      </c>
      <c r="AY4034" s="162" t="s">
        <v>173</v>
      </c>
    </row>
    <row r="4035" spans="2:51" s="167" customFormat="1">
      <c r="B4035" s="166"/>
      <c r="D4035" s="161" t="s">
        <v>184</v>
      </c>
      <c r="E4035" s="168" t="s">
        <v>1</v>
      </c>
      <c r="F4035" s="169" t="s">
        <v>2438</v>
      </c>
      <c r="H4035" s="170">
        <v>0.55000000000000004</v>
      </c>
      <c r="L4035" s="166"/>
      <c r="M4035" s="171"/>
      <c r="T4035" s="172"/>
      <c r="AT4035" s="168" t="s">
        <v>184</v>
      </c>
      <c r="AU4035" s="168" t="s">
        <v>95</v>
      </c>
      <c r="AV4035" s="167" t="s">
        <v>95</v>
      </c>
      <c r="AW4035" s="167" t="s">
        <v>41</v>
      </c>
      <c r="AX4035" s="167" t="s">
        <v>85</v>
      </c>
      <c r="AY4035" s="168" t="s">
        <v>173</v>
      </c>
    </row>
    <row r="4036" spans="2:51" s="160" customFormat="1">
      <c r="B4036" s="159"/>
      <c r="D4036" s="161" t="s">
        <v>184</v>
      </c>
      <c r="E4036" s="162" t="s">
        <v>1</v>
      </c>
      <c r="F4036" s="163" t="s">
        <v>1202</v>
      </c>
      <c r="H4036" s="162" t="s">
        <v>1</v>
      </c>
      <c r="L4036" s="159"/>
      <c r="M4036" s="164"/>
      <c r="T4036" s="165"/>
      <c r="AT4036" s="162" t="s">
        <v>184</v>
      </c>
      <c r="AU4036" s="162" t="s">
        <v>95</v>
      </c>
      <c r="AV4036" s="160" t="s">
        <v>93</v>
      </c>
      <c r="AW4036" s="160" t="s">
        <v>41</v>
      </c>
      <c r="AX4036" s="160" t="s">
        <v>85</v>
      </c>
      <c r="AY4036" s="162" t="s">
        <v>173</v>
      </c>
    </row>
    <row r="4037" spans="2:51" s="167" customFormat="1">
      <c r="B4037" s="166"/>
      <c r="D4037" s="161" t="s">
        <v>184</v>
      </c>
      <c r="E4037" s="168" t="s">
        <v>1</v>
      </c>
      <c r="F4037" s="169" t="s">
        <v>2439</v>
      </c>
      <c r="H4037" s="170">
        <v>0.81499999999999995</v>
      </c>
      <c r="L4037" s="166"/>
      <c r="M4037" s="171"/>
      <c r="T4037" s="172"/>
      <c r="AT4037" s="168" t="s">
        <v>184</v>
      </c>
      <c r="AU4037" s="168" t="s">
        <v>95</v>
      </c>
      <c r="AV4037" s="167" t="s">
        <v>95</v>
      </c>
      <c r="AW4037" s="167" t="s">
        <v>41</v>
      </c>
      <c r="AX4037" s="167" t="s">
        <v>85</v>
      </c>
      <c r="AY4037" s="168" t="s">
        <v>173</v>
      </c>
    </row>
    <row r="4038" spans="2:51" s="160" customFormat="1">
      <c r="B4038" s="159"/>
      <c r="D4038" s="161" t="s">
        <v>184</v>
      </c>
      <c r="E4038" s="162" t="s">
        <v>1</v>
      </c>
      <c r="F4038" s="163" t="s">
        <v>1204</v>
      </c>
      <c r="H4038" s="162" t="s">
        <v>1</v>
      </c>
      <c r="L4038" s="159"/>
      <c r="M4038" s="164"/>
      <c r="T4038" s="165"/>
      <c r="AT4038" s="162" t="s">
        <v>184</v>
      </c>
      <c r="AU4038" s="162" t="s">
        <v>95</v>
      </c>
      <c r="AV4038" s="160" t="s">
        <v>93</v>
      </c>
      <c r="AW4038" s="160" t="s">
        <v>41</v>
      </c>
      <c r="AX4038" s="160" t="s">
        <v>85</v>
      </c>
      <c r="AY4038" s="162" t="s">
        <v>173</v>
      </c>
    </row>
    <row r="4039" spans="2:51" s="167" customFormat="1">
      <c r="B4039" s="166"/>
      <c r="D4039" s="161" t="s">
        <v>184</v>
      </c>
      <c r="E4039" s="168" t="s">
        <v>1</v>
      </c>
      <c r="F4039" s="169" t="s">
        <v>2440</v>
      </c>
      <c r="H4039" s="170">
        <v>2.7250000000000001</v>
      </c>
      <c r="L4039" s="166"/>
      <c r="M4039" s="171"/>
      <c r="T4039" s="172"/>
      <c r="AT4039" s="168" t="s">
        <v>184</v>
      </c>
      <c r="AU4039" s="168" t="s">
        <v>95</v>
      </c>
      <c r="AV4039" s="167" t="s">
        <v>95</v>
      </c>
      <c r="AW4039" s="167" t="s">
        <v>41</v>
      </c>
      <c r="AX4039" s="167" t="s">
        <v>85</v>
      </c>
      <c r="AY4039" s="168" t="s">
        <v>173</v>
      </c>
    </row>
    <row r="4040" spans="2:51" s="181" customFormat="1">
      <c r="B4040" s="180"/>
      <c r="D4040" s="161" t="s">
        <v>184</v>
      </c>
      <c r="E4040" s="182" t="s">
        <v>1</v>
      </c>
      <c r="F4040" s="183" t="s">
        <v>266</v>
      </c>
      <c r="H4040" s="184">
        <v>4.49</v>
      </c>
      <c r="L4040" s="180"/>
      <c r="M4040" s="185"/>
      <c r="T4040" s="186"/>
      <c r="AT4040" s="182" t="s">
        <v>184</v>
      </c>
      <c r="AU4040" s="182" t="s">
        <v>95</v>
      </c>
      <c r="AV4040" s="181" t="s">
        <v>243</v>
      </c>
      <c r="AW4040" s="181" t="s">
        <v>41</v>
      </c>
      <c r="AX4040" s="181" t="s">
        <v>85</v>
      </c>
      <c r="AY4040" s="182" t="s">
        <v>173</v>
      </c>
    </row>
    <row r="4041" spans="2:51" s="160" customFormat="1">
      <c r="B4041" s="159"/>
      <c r="D4041" s="161" t="s">
        <v>184</v>
      </c>
      <c r="E4041" s="162" t="s">
        <v>1</v>
      </c>
      <c r="F4041" s="163" t="s">
        <v>2223</v>
      </c>
      <c r="H4041" s="162" t="s">
        <v>1</v>
      </c>
      <c r="L4041" s="159"/>
      <c r="M4041" s="164"/>
      <c r="T4041" s="165"/>
      <c r="AT4041" s="162" t="s">
        <v>184</v>
      </c>
      <c r="AU4041" s="162" t="s">
        <v>95</v>
      </c>
      <c r="AV4041" s="160" t="s">
        <v>93</v>
      </c>
      <c r="AW4041" s="160" t="s">
        <v>41</v>
      </c>
      <c r="AX4041" s="160" t="s">
        <v>85</v>
      </c>
      <c r="AY4041" s="162" t="s">
        <v>173</v>
      </c>
    </row>
    <row r="4042" spans="2:51" s="160" customFormat="1">
      <c r="B4042" s="159"/>
      <c r="D4042" s="161" t="s">
        <v>184</v>
      </c>
      <c r="E4042" s="162" t="s">
        <v>1</v>
      </c>
      <c r="F4042" s="163" t="s">
        <v>2224</v>
      </c>
      <c r="H4042" s="162" t="s">
        <v>1</v>
      </c>
      <c r="L4042" s="159"/>
      <c r="M4042" s="164"/>
      <c r="T4042" s="165"/>
      <c r="AT4042" s="162" t="s">
        <v>184</v>
      </c>
      <c r="AU4042" s="162" t="s">
        <v>95</v>
      </c>
      <c r="AV4042" s="160" t="s">
        <v>93</v>
      </c>
      <c r="AW4042" s="160" t="s">
        <v>41</v>
      </c>
      <c r="AX4042" s="160" t="s">
        <v>85</v>
      </c>
      <c r="AY4042" s="162" t="s">
        <v>173</v>
      </c>
    </row>
    <row r="4043" spans="2:51" s="167" customFormat="1">
      <c r="B4043" s="166"/>
      <c r="D4043" s="161" t="s">
        <v>184</v>
      </c>
      <c r="E4043" s="168" t="s">
        <v>1</v>
      </c>
      <c r="F4043" s="169" t="s">
        <v>2441</v>
      </c>
      <c r="H4043" s="170">
        <v>3.41</v>
      </c>
      <c r="L4043" s="166"/>
      <c r="M4043" s="171"/>
      <c r="T4043" s="172"/>
      <c r="AT4043" s="168" t="s">
        <v>184</v>
      </c>
      <c r="AU4043" s="168" t="s">
        <v>95</v>
      </c>
      <c r="AV4043" s="167" t="s">
        <v>95</v>
      </c>
      <c r="AW4043" s="167" t="s">
        <v>41</v>
      </c>
      <c r="AX4043" s="167" t="s">
        <v>85</v>
      </c>
      <c r="AY4043" s="168" t="s">
        <v>173</v>
      </c>
    </row>
    <row r="4044" spans="2:51" s="167" customFormat="1">
      <c r="B4044" s="166"/>
      <c r="D4044" s="161" t="s">
        <v>184</v>
      </c>
      <c r="E4044" s="168" t="s">
        <v>1</v>
      </c>
      <c r="F4044" s="169" t="s">
        <v>2442</v>
      </c>
      <c r="H4044" s="170">
        <v>-2.5000000000000001E-2</v>
      </c>
      <c r="L4044" s="166"/>
      <c r="M4044" s="171"/>
      <c r="T4044" s="172"/>
      <c r="AT4044" s="168" t="s">
        <v>184</v>
      </c>
      <c r="AU4044" s="168" t="s">
        <v>95</v>
      </c>
      <c r="AV4044" s="167" t="s">
        <v>95</v>
      </c>
      <c r="AW4044" s="167" t="s">
        <v>41</v>
      </c>
      <c r="AX4044" s="167" t="s">
        <v>85</v>
      </c>
      <c r="AY4044" s="168" t="s">
        <v>173</v>
      </c>
    </row>
    <row r="4045" spans="2:51" s="160" customFormat="1">
      <c r="B4045" s="159"/>
      <c r="D4045" s="161" t="s">
        <v>184</v>
      </c>
      <c r="E4045" s="162" t="s">
        <v>1</v>
      </c>
      <c r="F4045" s="163" t="s">
        <v>1831</v>
      </c>
      <c r="H4045" s="162" t="s">
        <v>1</v>
      </c>
      <c r="L4045" s="159"/>
      <c r="M4045" s="164"/>
      <c r="T4045" s="165"/>
      <c r="AT4045" s="162" t="s">
        <v>184</v>
      </c>
      <c r="AU4045" s="162" t="s">
        <v>95</v>
      </c>
      <c r="AV4045" s="160" t="s">
        <v>93</v>
      </c>
      <c r="AW4045" s="160" t="s">
        <v>41</v>
      </c>
      <c r="AX4045" s="160" t="s">
        <v>85</v>
      </c>
      <c r="AY4045" s="162" t="s">
        <v>173</v>
      </c>
    </row>
    <row r="4046" spans="2:51" s="167" customFormat="1">
      <c r="B4046" s="166"/>
      <c r="D4046" s="161" t="s">
        <v>184</v>
      </c>
      <c r="E4046" s="168" t="s">
        <v>1</v>
      </c>
      <c r="F4046" s="169" t="s">
        <v>2443</v>
      </c>
      <c r="H4046" s="170">
        <v>1.01</v>
      </c>
      <c r="L4046" s="166"/>
      <c r="M4046" s="171"/>
      <c r="T4046" s="172"/>
      <c r="AT4046" s="168" t="s">
        <v>184</v>
      </c>
      <c r="AU4046" s="168" t="s">
        <v>95</v>
      </c>
      <c r="AV4046" s="167" t="s">
        <v>95</v>
      </c>
      <c r="AW4046" s="167" t="s">
        <v>41</v>
      </c>
      <c r="AX4046" s="167" t="s">
        <v>85</v>
      </c>
      <c r="AY4046" s="168" t="s">
        <v>173</v>
      </c>
    </row>
    <row r="4047" spans="2:51" s="181" customFormat="1">
      <c r="B4047" s="180"/>
      <c r="D4047" s="161" t="s">
        <v>184</v>
      </c>
      <c r="E4047" s="182" t="s">
        <v>1</v>
      </c>
      <c r="F4047" s="183" t="s">
        <v>266</v>
      </c>
      <c r="H4047" s="184">
        <v>4.3949999999999996</v>
      </c>
      <c r="L4047" s="180"/>
      <c r="M4047" s="185"/>
      <c r="T4047" s="186"/>
      <c r="AT4047" s="182" t="s">
        <v>184</v>
      </c>
      <c r="AU4047" s="182" t="s">
        <v>95</v>
      </c>
      <c r="AV4047" s="181" t="s">
        <v>243</v>
      </c>
      <c r="AW4047" s="181" t="s">
        <v>41</v>
      </c>
      <c r="AX4047" s="181" t="s">
        <v>85</v>
      </c>
      <c r="AY4047" s="182" t="s">
        <v>173</v>
      </c>
    </row>
    <row r="4048" spans="2:51" s="160" customFormat="1">
      <c r="B4048" s="159"/>
      <c r="D4048" s="161" t="s">
        <v>184</v>
      </c>
      <c r="E4048" s="162" t="s">
        <v>1</v>
      </c>
      <c r="F4048" s="163" t="s">
        <v>2207</v>
      </c>
      <c r="H4048" s="162" t="s">
        <v>1</v>
      </c>
      <c r="L4048" s="159"/>
      <c r="M4048" s="164"/>
      <c r="T4048" s="165"/>
      <c r="AT4048" s="162" t="s">
        <v>184</v>
      </c>
      <c r="AU4048" s="162" t="s">
        <v>95</v>
      </c>
      <c r="AV4048" s="160" t="s">
        <v>93</v>
      </c>
      <c r="AW4048" s="160" t="s">
        <v>41</v>
      </c>
      <c r="AX4048" s="160" t="s">
        <v>85</v>
      </c>
      <c r="AY4048" s="162" t="s">
        <v>173</v>
      </c>
    </row>
    <row r="4049" spans="2:51" s="160" customFormat="1">
      <c r="B4049" s="159"/>
      <c r="D4049" s="161" t="s">
        <v>184</v>
      </c>
      <c r="E4049" s="162" t="s">
        <v>1</v>
      </c>
      <c r="F4049" s="163" t="s">
        <v>2208</v>
      </c>
      <c r="H4049" s="162" t="s">
        <v>1</v>
      </c>
      <c r="L4049" s="159"/>
      <c r="M4049" s="164"/>
      <c r="T4049" s="165"/>
      <c r="AT4049" s="162" t="s">
        <v>184</v>
      </c>
      <c r="AU4049" s="162" t="s">
        <v>95</v>
      </c>
      <c r="AV4049" s="160" t="s">
        <v>93</v>
      </c>
      <c r="AW4049" s="160" t="s">
        <v>41</v>
      </c>
      <c r="AX4049" s="160" t="s">
        <v>85</v>
      </c>
      <c r="AY4049" s="162" t="s">
        <v>173</v>
      </c>
    </row>
    <row r="4050" spans="2:51" s="167" customFormat="1">
      <c r="B4050" s="166"/>
      <c r="D4050" s="161" t="s">
        <v>184</v>
      </c>
      <c r="E4050" s="168" t="s">
        <v>1</v>
      </c>
      <c r="F4050" s="169" t="s">
        <v>2444</v>
      </c>
      <c r="H4050" s="170">
        <v>0.90500000000000003</v>
      </c>
      <c r="L4050" s="166"/>
      <c r="M4050" s="171"/>
      <c r="T4050" s="172"/>
      <c r="AT4050" s="168" t="s">
        <v>184</v>
      </c>
      <c r="AU4050" s="168" t="s">
        <v>95</v>
      </c>
      <c r="AV4050" s="167" t="s">
        <v>95</v>
      </c>
      <c r="AW4050" s="167" t="s">
        <v>41</v>
      </c>
      <c r="AX4050" s="167" t="s">
        <v>85</v>
      </c>
      <c r="AY4050" s="168" t="s">
        <v>173</v>
      </c>
    </row>
    <row r="4051" spans="2:51" s="160" customFormat="1">
      <c r="B4051" s="159"/>
      <c r="D4051" s="161" t="s">
        <v>184</v>
      </c>
      <c r="E4051" s="162" t="s">
        <v>1</v>
      </c>
      <c r="F4051" s="163" t="s">
        <v>2210</v>
      </c>
      <c r="H4051" s="162" t="s">
        <v>1</v>
      </c>
      <c r="L4051" s="159"/>
      <c r="M4051" s="164"/>
      <c r="T4051" s="165"/>
      <c r="AT4051" s="162" t="s">
        <v>184</v>
      </c>
      <c r="AU4051" s="162" t="s">
        <v>95</v>
      </c>
      <c r="AV4051" s="160" t="s">
        <v>93</v>
      </c>
      <c r="AW4051" s="160" t="s">
        <v>41</v>
      </c>
      <c r="AX4051" s="160" t="s">
        <v>85</v>
      </c>
      <c r="AY4051" s="162" t="s">
        <v>173</v>
      </c>
    </row>
    <row r="4052" spans="2:51" s="167" customFormat="1">
      <c r="B4052" s="166"/>
      <c r="D4052" s="161" t="s">
        <v>184</v>
      </c>
      <c r="E4052" s="168" t="s">
        <v>1</v>
      </c>
      <c r="F4052" s="169" t="s">
        <v>2445</v>
      </c>
      <c r="H4052" s="170">
        <v>0.6</v>
      </c>
      <c r="L4052" s="166"/>
      <c r="M4052" s="171"/>
      <c r="T4052" s="172"/>
      <c r="AT4052" s="168" t="s">
        <v>184</v>
      </c>
      <c r="AU4052" s="168" t="s">
        <v>95</v>
      </c>
      <c r="AV4052" s="167" t="s">
        <v>95</v>
      </c>
      <c r="AW4052" s="167" t="s">
        <v>41</v>
      </c>
      <c r="AX4052" s="167" t="s">
        <v>85</v>
      </c>
      <c r="AY4052" s="168" t="s">
        <v>173</v>
      </c>
    </row>
    <row r="4053" spans="2:51" s="181" customFormat="1">
      <c r="B4053" s="180"/>
      <c r="D4053" s="161" t="s">
        <v>184</v>
      </c>
      <c r="E4053" s="182" t="s">
        <v>1</v>
      </c>
      <c r="F4053" s="183" t="s">
        <v>266</v>
      </c>
      <c r="H4053" s="184">
        <v>1.5049999999999999</v>
      </c>
      <c r="L4053" s="180"/>
      <c r="M4053" s="185"/>
      <c r="T4053" s="186"/>
      <c r="AT4053" s="182" t="s">
        <v>184</v>
      </c>
      <c r="AU4053" s="182" t="s">
        <v>95</v>
      </c>
      <c r="AV4053" s="181" t="s">
        <v>243</v>
      </c>
      <c r="AW4053" s="181" t="s">
        <v>41</v>
      </c>
      <c r="AX4053" s="181" t="s">
        <v>85</v>
      </c>
      <c r="AY4053" s="182" t="s">
        <v>173</v>
      </c>
    </row>
    <row r="4054" spans="2:51" s="160" customFormat="1">
      <c r="B4054" s="159"/>
      <c r="D4054" s="161" t="s">
        <v>184</v>
      </c>
      <c r="E4054" s="162" t="s">
        <v>1</v>
      </c>
      <c r="F4054" s="163" t="s">
        <v>2216</v>
      </c>
      <c r="H4054" s="162" t="s">
        <v>1</v>
      </c>
      <c r="L4054" s="159"/>
      <c r="M4054" s="164"/>
      <c r="T4054" s="165"/>
      <c r="AT4054" s="162" t="s">
        <v>184</v>
      </c>
      <c r="AU4054" s="162" t="s">
        <v>95</v>
      </c>
      <c r="AV4054" s="160" t="s">
        <v>93</v>
      </c>
      <c r="AW4054" s="160" t="s">
        <v>41</v>
      </c>
      <c r="AX4054" s="160" t="s">
        <v>85</v>
      </c>
      <c r="AY4054" s="162" t="s">
        <v>173</v>
      </c>
    </row>
    <row r="4055" spans="2:51" s="160" customFormat="1">
      <c r="B4055" s="159"/>
      <c r="D4055" s="161" t="s">
        <v>184</v>
      </c>
      <c r="E4055" s="162" t="s">
        <v>1</v>
      </c>
      <c r="F4055" s="163" t="s">
        <v>2217</v>
      </c>
      <c r="H4055" s="162" t="s">
        <v>1</v>
      </c>
      <c r="L4055" s="159"/>
      <c r="M4055" s="164"/>
      <c r="T4055" s="165"/>
      <c r="AT4055" s="162" t="s">
        <v>184</v>
      </c>
      <c r="AU4055" s="162" t="s">
        <v>95</v>
      </c>
      <c r="AV4055" s="160" t="s">
        <v>93</v>
      </c>
      <c r="AW4055" s="160" t="s">
        <v>41</v>
      </c>
      <c r="AX4055" s="160" t="s">
        <v>85</v>
      </c>
      <c r="AY4055" s="162" t="s">
        <v>173</v>
      </c>
    </row>
    <row r="4056" spans="2:51" s="167" customFormat="1">
      <c r="B4056" s="166"/>
      <c r="D4056" s="161" t="s">
        <v>184</v>
      </c>
      <c r="E4056" s="168" t="s">
        <v>1</v>
      </c>
      <c r="F4056" s="169" t="s">
        <v>2446</v>
      </c>
      <c r="H4056" s="170">
        <v>1.9179999999999999</v>
      </c>
      <c r="L4056" s="166"/>
      <c r="M4056" s="171"/>
      <c r="T4056" s="172"/>
      <c r="AT4056" s="168" t="s">
        <v>184</v>
      </c>
      <c r="AU4056" s="168" t="s">
        <v>95</v>
      </c>
      <c r="AV4056" s="167" t="s">
        <v>95</v>
      </c>
      <c r="AW4056" s="167" t="s">
        <v>41</v>
      </c>
      <c r="AX4056" s="167" t="s">
        <v>85</v>
      </c>
      <c r="AY4056" s="168" t="s">
        <v>173</v>
      </c>
    </row>
    <row r="4057" spans="2:51" s="181" customFormat="1">
      <c r="B4057" s="180"/>
      <c r="D4057" s="161" t="s">
        <v>184</v>
      </c>
      <c r="E4057" s="182" t="s">
        <v>1</v>
      </c>
      <c r="F4057" s="183" t="s">
        <v>266</v>
      </c>
      <c r="H4057" s="184">
        <v>1.9179999999999999</v>
      </c>
      <c r="L4057" s="180"/>
      <c r="M4057" s="185"/>
      <c r="T4057" s="186"/>
      <c r="AT4057" s="182" t="s">
        <v>184</v>
      </c>
      <c r="AU4057" s="182" t="s">
        <v>95</v>
      </c>
      <c r="AV4057" s="181" t="s">
        <v>243</v>
      </c>
      <c r="AW4057" s="181" t="s">
        <v>41</v>
      </c>
      <c r="AX4057" s="181" t="s">
        <v>85</v>
      </c>
      <c r="AY4057" s="182" t="s">
        <v>173</v>
      </c>
    </row>
    <row r="4058" spans="2:51" s="160" customFormat="1">
      <c r="B4058" s="159"/>
      <c r="D4058" s="161" t="s">
        <v>184</v>
      </c>
      <c r="E4058" s="162" t="s">
        <v>1</v>
      </c>
      <c r="F4058" s="163" t="s">
        <v>844</v>
      </c>
      <c r="H4058" s="162" t="s">
        <v>1</v>
      </c>
      <c r="L4058" s="159"/>
      <c r="M4058" s="164"/>
      <c r="T4058" s="165"/>
      <c r="AT4058" s="162" t="s">
        <v>184</v>
      </c>
      <c r="AU4058" s="162" t="s">
        <v>95</v>
      </c>
      <c r="AV4058" s="160" t="s">
        <v>93</v>
      </c>
      <c r="AW4058" s="160" t="s">
        <v>41</v>
      </c>
      <c r="AX4058" s="160" t="s">
        <v>85</v>
      </c>
      <c r="AY4058" s="162" t="s">
        <v>173</v>
      </c>
    </row>
    <row r="4059" spans="2:51" s="160" customFormat="1">
      <c r="B4059" s="159"/>
      <c r="D4059" s="161" t="s">
        <v>184</v>
      </c>
      <c r="E4059" s="162" t="s">
        <v>1</v>
      </c>
      <c r="F4059" s="163" t="s">
        <v>2447</v>
      </c>
      <c r="H4059" s="162" t="s">
        <v>1</v>
      </c>
      <c r="L4059" s="159"/>
      <c r="M4059" s="164"/>
      <c r="T4059" s="165"/>
      <c r="AT4059" s="162" t="s">
        <v>184</v>
      </c>
      <c r="AU4059" s="162" t="s">
        <v>95</v>
      </c>
      <c r="AV4059" s="160" t="s">
        <v>93</v>
      </c>
      <c r="AW4059" s="160" t="s">
        <v>41</v>
      </c>
      <c r="AX4059" s="160" t="s">
        <v>85</v>
      </c>
      <c r="AY4059" s="162" t="s">
        <v>173</v>
      </c>
    </row>
    <row r="4060" spans="2:51" s="167" customFormat="1">
      <c r="B4060" s="166"/>
      <c r="D4060" s="161" t="s">
        <v>184</v>
      </c>
      <c r="E4060" s="168" t="s">
        <v>1</v>
      </c>
      <c r="F4060" s="169" t="s">
        <v>2448</v>
      </c>
      <c r="H4060" s="170">
        <v>0.52900000000000003</v>
      </c>
      <c r="L4060" s="166"/>
      <c r="M4060" s="171"/>
      <c r="T4060" s="172"/>
      <c r="AT4060" s="168" t="s">
        <v>184</v>
      </c>
      <c r="AU4060" s="168" t="s">
        <v>95</v>
      </c>
      <c r="AV4060" s="167" t="s">
        <v>95</v>
      </c>
      <c r="AW4060" s="167" t="s">
        <v>41</v>
      </c>
      <c r="AX4060" s="167" t="s">
        <v>85</v>
      </c>
      <c r="AY4060" s="168" t="s">
        <v>173</v>
      </c>
    </row>
    <row r="4061" spans="2:51" s="167" customFormat="1">
      <c r="B4061" s="166"/>
      <c r="D4061" s="161" t="s">
        <v>184</v>
      </c>
      <c r="E4061" s="168" t="s">
        <v>1</v>
      </c>
      <c r="F4061" s="169" t="s">
        <v>2449</v>
      </c>
      <c r="H4061" s="170">
        <v>3.4000000000000002E-2</v>
      </c>
      <c r="L4061" s="166"/>
      <c r="M4061" s="171"/>
      <c r="T4061" s="172"/>
      <c r="AT4061" s="168" t="s">
        <v>184</v>
      </c>
      <c r="AU4061" s="168" t="s">
        <v>95</v>
      </c>
      <c r="AV4061" s="167" t="s">
        <v>95</v>
      </c>
      <c r="AW4061" s="167" t="s">
        <v>41</v>
      </c>
      <c r="AX4061" s="167" t="s">
        <v>85</v>
      </c>
      <c r="AY4061" s="168" t="s">
        <v>173</v>
      </c>
    </row>
    <row r="4062" spans="2:51" s="167" customFormat="1">
      <c r="B4062" s="166"/>
      <c r="D4062" s="161" t="s">
        <v>184</v>
      </c>
      <c r="E4062" s="168" t="s">
        <v>1</v>
      </c>
      <c r="F4062" s="169" t="s">
        <v>2450</v>
      </c>
      <c r="H4062" s="170">
        <v>0.17499999999999999</v>
      </c>
      <c r="L4062" s="166"/>
      <c r="M4062" s="171"/>
      <c r="T4062" s="172"/>
      <c r="AT4062" s="168" t="s">
        <v>184</v>
      </c>
      <c r="AU4062" s="168" t="s">
        <v>95</v>
      </c>
      <c r="AV4062" s="167" t="s">
        <v>95</v>
      </c>
      <c r="AW4062" s="167" t="s">
        <v>41</v>
      </c>
      <c r="AX4062" s="167" t="s">
        <v>85</v>
      </c>
      <c r="AY4062" s="168" t="s">
        <v>173</v>
      </c>
    </row>
    <row r="4063" spans="2:51" s="167" customFormat="1">
      <c r="B4063" s="166"/>
      <c r="D4063" s="161" t="s">
        <v>184</v>
      </c>
      <c r="E4063" s="168" t="s">
        <v>1</v>
      </c>
      <c r="F4063" s="169" t="s">
        <v>2451</v>
      </c>
      <c r="H4063" s="170">
        <v>0.442</v>
      </c>
      <c r="L4063" s="166"/>
      <c r="M4063" s="171"/>
      <c r="T4063" s="172"/>
      <c r="AT4063" s="168" t="s">
        <v>184</v>
      </c>
      <c r="AU4063" s="168" t="s">
        <v>95</v>
      </c>
      <c r="AV4063" s="167" t="s">
        <v>95</v>
      </c>
      <c r="AW4063" s="167" t="s">
        <v>41</v>
      </c>
      <c r="AX4063" s="167" t="s">
        <v>85</v>
      </c>
      <c r="AY4063" s="168" t="s">
        <v>173</v>
      </c>
    </row>
    <row r="4064" spans="2:51" s="167" customFormat="1">
      <c r="B4064" s="166"/>
      <c r="D4064" s="161" t="s">
        <v>184</v>
      </c>
      <c r="E4064" s="168" t="s">
        <v>1</v>
      </c>
      <c r="F4064" s="169" t="s">
        <v>2452</v>
      </c>
      <c r="H4064" s="170">
        <v>0.109</v>
      </c>
      <c r="L4064" s="166"/>
      <c r="M4064" s="171"/>
      <c r="T4064" s="172"/>
      <c r="AT4064" s="168" t="s">
        <v>184</v>
      </c>
      <c r="AU4064" s="168" t="s">
        <v>95</v>
      </c>
      <c r="AV4064" s="167" t="s">
        <v>95</v>
      </c>
      <c r="AW4064" s="167" t="s">
        <v>41</v>
      </c>
      <c r="AX4064" s="167" t="s">
        <v>85</v>
      </c>
      <c r="AY4064" s="168" t="s">
        <v>173</v>
      </c>
    </row>
    <row r="4065" spans="2:51" s="167" customFormat="1">
      <c r="B4065" s="166"/>
      <c r="D4065" s="161" t="s">
        <v>184</v>
      </c>
      <c r="E4065" s="168" t="s">
        <v>1</v>
      </c>
      <c r="F4065" s="169" t="s">
        <v>2453</v>
      </c>
      <c r="H4065" s="170">
        <v>0.19700000000000001</v>
      </c>
      <c r="L4065" s="166"/>
      <c r="M4065" s="171"/>
      <c r="T4065" s="172"/>
      <c r="AT4065" s="168" t="s">
        <v>184</v>
      </c>
      <c r="AU4065" s="168" t="s">
        <v>95</v>
      </c>
      <c r="AV4065" s="167" t="s">
        <v>95</v>
      </c>
      <c r="AW4065" s="167" t="s">
        <v>41</v>
      </c>
      <c r="AX4065" s="167" t="s">
        <v>85</v>
      </c>
      <c r="AY4065" s="168" t="s">
        <v>173</v>
      </c>
    </row>
    <row r="4066" spans="2:51" s="181" customFormat="1">
      <c r="B4066" s="180"/>
      <c r="D4066" s="161" t="s">
        <v>184</v>
      </c>
      <c r="E4066" s="182" t="s">
        <v>1</v>
      </c>
      <c r="F4066" s="183" t="s">
        <v>266</v>
      </c>
      <c r="H4066" s="184">
        <v>1.486</v>
      </c>
      <c r="L4066" s="180"/>
      <c r="M4066" s="185"/>
      <c r="T4066" s="186"/>
      <c r="AT4066" s="182" t="s">
        <v>184</v>
      </c>
      <c r="AU4066" s="182" t="s">
        <v>95</v>
      </c>
      <c r="AV4066" s="181" t="s">
        <v>243</v>
      </c>
      <c r="AW4066" s="181" t="s">
        <v>41</v>
      </c>
      <c r="AX4066" s="181" t="s">
        <v>85</v>
      </c>
      <c r="AY4066" s="182" t="s">
        <v>173</v>
      </c>
    </row>
    <row r="4067" spans="2:51" s="160" customFormat="1">
      <c r="B4067" s="159"/>
      <c r="D4067" s="161" t="s">
        <v>184</v>
      </c>
      <c r="E4067" s="162" t="s">
        <v>1</v>
      </c>
      <c r="F4067" s="163" t="s">
        <v>802</v>
      </c>
      <c r="H4067" s="162" t="s">
        <v>1</v>
      </c>
      <c r="L4067" s="159"/>
      <c r="M4067" s="164"/>
      <c r="T4067" s="165"/>
      <c r="AT4067" s="162" t="s">
        <v>184</v>
      </c>
      <c r="AU4067" s="162" t="s">
        <v>95</v>
      </c>
      <c r="AV4067" s="160" t="s">
        <v>93</v>
      </c>
      <c r="AW4067" s="160" t="s">
        <v>41</v>
      </c>
      <c r="AX4067" s="160" t="s">
        <v>85</v>
      </c>
      <c r="AY4067" s="162" t="s">
        <v>173</v>
      </c>
    </row>
    <row r="4068" spans="2:51" s="160" customFormat="1">
      <c r="B4068" s="159"/>
      <c r="D4068" s="161" t="s">
        <v>184</v>
      </c>
      <c r="E4068" s="162" t="s">
        <v>1</v>
      </c>
      <c r="F4068" s="163" t="s">
        <v>2454</v>
      </c>
      <c r="H4068" s="162" t="s">
        <v>1</v>
      </c>
      <c r="L4068" s="159"/>
      <c r="M4068" s="164"/>
      <c r="T4068" s="165"/>
      <c r="AT4068" s="162" t="s">
        <v>184</v>
      </c>
      <c r="AU4068" s="162" t="s">
        <v>95</v>
      </c>
      <c r="AV4068" s="160" t="s">
        <v>93</v>
      </c>
      <c r="AW4068" s="160" t="s">
        <v>41</v>
      </c>
      <c r="AX4068" s="160" t="s">
        <v>85</v>
      </c>
      <c r="AY4068" s="162" t="s">
        <v>173</v>
      </c>
    </row>
    <row r="4069" spans="2:51" s="167" customFormat="1">
      <c r="B4069" s="166"/>
      <c r="D4069" s="161" t="s">
        <v>184</v>
      </c>
      <c r="E4069" s="168" t="s">
        <v>1</v>
      </c>
      <c r="F4069" s="169" t="s">
        <v>2455</v>
      </c>
      <c r="H4069" s="170">
        <v>0.68400000000000005</v>
      </c>
      <c r="L4069" s="166"/>
      <c r="M4069" s="171"/>
      <c r="T4069" s="172"/>
      <c r="AT4069" s="168" t="s">
        <v>184</v>
      </c>
      <c r="AU4069" s="168" t="s">
        <v>95</v>
      </c>
      <c r="AV4069" s="167" t="s">
        <v>95</v>
      </c>
      <c r="AW4069" s="167" t="s">
        <v>41</v>
      </c>
      <c r="AX4069" s="167" t="s">
        <v>85</v>
      </c>
      <c r="AY4069" s="168" t="s">
        <v>173</v>
      </c>
    </row>
    <row r="4070" spans="2:51" s="181" customFormat="1">
      <c r="B4070" s="180"/>
      <c r="D4070" s="161" t="s">
        <v>184</v>
      </c>
      <c r="E4070" s="182" t="s">
        <v>1</v>
      </c>
      <c r="F4070" s="183" t="s">
        <v>266</v>
      </c>
      <c r="H4070" s="184">
        <v>0.68400000000000005</v>
      </c>
      <c r="L4070" s="180"/>
      <c r="M4070" s="185"/>
      <c r="T4070" s="186"/>
      <c r="AT4070" s="182" t="s">
        <v>184</v>
      </c>
      <c r="AU4070" s="182" t="s">
        <v>95</v>
      </c>
      <c r="AV4070" s="181" t="s">
        <v>243</v>
      </c>
      <c r="AW4070" s="181" t="s">
        <v>41</v>
      </c>
      <c r="AX4070" s="181" t="s">
        <v>85</v>
      </c>
      <c r="AY4070" s="182" t="s">
        <v>173</v>
      </c>
    </row>
    <row r="4071" spans="2:51" s="160" customFormat="1">
      <c r="B4071" s="159"/>
      <c r="D4071" s="161" t="s">
        <v>184</v>
      </c>
      <c r="E4071" s="162" t="s">
        <v>1</v>
      </c>
      <c r="F4071" s="163" t="s">
        <v>805</v>
      </c>
      <c r="H4071" s="162" t="s">
        <v>1</v>
      </c>
      <c r="L4071" s="159"/>
      <c r="M4071" s="164"/>
      <c r="T4071" s="165"/>
      <c r="AT4071" s="162" t="s">
        <v>184</v>
      </c>
      <c r="AU4071" s="162" t="s">
        <v>95</v>
      </c>
      <c r="AV4071" s="160" t="s">
        <v>93</v>
      </c>
      <c r="AW4071" s="160" t="s">
        <v>41</v>
      </c>
      <c r="AX4071" s="160" t="s">
        <v>85</v>
      </c>
      <c r="AY4071" s="162" t="s">
        <v>173</v>
      </c>
    </row>
    <row r="4072" spans="2:51" s="160" customFormat="1">
      <c r="B4072" s="159"/>
      <c r="D4072" s="161" t="s">
        <v>184</v>
      </c>
      <c r="E4072" s="162" t="s">
        <v>1</v>
      </c>
      <c r="F4072" s="163" t="s">
        <v>2447</v>
      </c>
      <c r="H4072" s="162" t="s">
        <v>1</v>
      </c>
      <c r="L4072" s="159"/>
      <c r="M4072" s="164"/>
      <c r="T4072" s="165"/>
      <c r="AT4072" s="162" t="s">
        <v>184</v>
      </c>
      <c r="AU4072" s="162" t="s">
        <v>95</v>
      </c>
      <c r="AV4072" s="160" t="s">
        <v>93</v>
      </c>
      <c r="AW4072" s="160" t="s">
        <v>41</v>
      </c>
      <c r="AX4072" s="160" t="s">
        <v>85</v>
      </c>
      <c r="AY4072" s="162" t="s">
        <v>173</v>
      </c>
    </row>
    <row r="4073" spans="2:51" s="167" customFormat="1">
      <c r="B4073" s="166"/>
      <c r="D4073" s="161" t="s">
        <v>184</v>
      </c>
      <c r="E4073" s="168" t="s">
        <v>1</v>
      </c>
      <c r="F4073" s="169" t="s">
        <v>2456</v>
      </c>
      <c r="H4073" s="170">
        <v>0.79800000000000004</v>
      </c>
      <c r="L4073" s="166"/>
      <c r="M4073" s="171"/>
      <c r="T4073" s="172"/>
      <c r="AT4073" s="168" t="s">
        <v>184</v>
      </c>
      <c r="AU4073" s="168" t="s">
        <v>95</v>
      </c>
      <c r="AV4073" s="167" t="s">
        <v>95</v>
      </c>
      <c r="AW4073" s="167" t="s">
        <v>41</v>
      </c>
      <c r="AX4073" s="167" t="s">
        <v>85</v>
      </c>
      <c r="AY4073" s="168" t="s">
        <v>173</v>
      </c>
    </row>
    <row r="4074" spans="2:51" s="167" customFormat="1">
      <c r="B4074" s="166"/>
      <c r="D4074" s="161" t="s">
        <v>184</v>
      </c>
      <c r="E4074" s="168" t="s">
        <v>1</v>
      </c>
      <c r="F4074" s="169" t="s">
        <v>2457</v>
      </c>
      <c r="H4074" s="170">
        <v>0.80400000000000005</v>
      </c>
      <c r="L4074" s="166"/>
      <c r="M4074" s="171"/>
      <c r="T4074" s="172"/>
      <c r="AT4074" s="168" t="s">
        <v>184</v>
      </c>
      <c r="AU4074" s="168" t="s">
        <v>95</v>
      </c>
      <c r="AV4074" s="167" t="s">
        <v>95</v>
      </c>
      <c r="AW4074" s="167" t="s">
        <v>41</v>
      </c>
      <c r="AX4074" s="167" t="s">
        <v>85</v>
      </c>
      <c r="AY4074" s="168" t="s">
        <v>173</v>
      </c>
    </row>
    <row r="4075" spans="2:51" s="181" customFormat="1">
      <c r="B4075" s="180"/>
      <c r="D4075" s="161" t="s">
        <v>184</v>
      </c>
      <c r="E4075" s="182" t="s">
        <v>1</v>
      </c>
      <c r="F4075" s="183" t="s">
        <v>266</v>
      </c>
      <c r="H4075" s="184">
        <v>1.6020000000000001</v>
      </c>
      <c r="L4075" s="180"/>
      <c r="M4075" s="185"/>
      <c r="T4075" s="186"/>
      <c r="AT4075" s="182" t="s">
        <v>184</v>
      </c>
      <c r="AU4075" s="182" t="s">
        <v>95</v>
      </c>
      <c r="AV4075" s="181" t="s">
        <v>243</v>
      </c>
      <c r="AW4075" s="181" t="s">
        <v>41</v>
      </c>
      <c r="AX4075" s="181" t="s">
        <v>85</v>
      </c>
      <c r="AY4075" s="182" t="s">
        <v>173</v>
      </c>
    </row>
    <row r="4076" spans="2:51" s="160" customFormat="1">
      <c r="B4076" s="159"/>
      <c r="D4076" s="161" t="s">
        <v>184</v>
      </c>
      <c r="E4076" s="162" t="s">
        <v>1</v>
      </c>
      <c r="F4076" s="163" t="s">
        <v>802</v>
      </c>
      <c r="H4076" s="162" t="s">
        <v>1</v>
      </c>
      <c r="L4076" s="159"/>
      <c r="M4076" s="164"/>
      <c r="T4076" s="165"/>
      <c r="AT4076" s="162" t="s">
        <v>184</v>
      </c>
      <c r="AU4076" s="162" t="s">
        <v>95</v>
      </c>
      <c r="AV4076" s="160" t="s">
        <v>93</v>
      </c>
      <c r="AW4076" s="160" t="s">
        <v>41</v>
      </c>
      <c r="AX4076" s="160" t="s">
        <v>85</v>
      </c>
      <c r="AY4076" s="162" t="s">
        <v>173</v>
      </c>
    </row>
    <row r="4077" spans="2:51" s="160" customFormat="1">
      <c r="B4077" s="159"/>
      <c r="D4077" s="161" t="s">
        <v>184</v>
      </c>
      <c r="E4077" s="162" t="s">
        <v>1</v>
      </c>
      <c r="F4077" s="163" t="s">
        <v>803</v>
      </c>
      <c r="H4077" s="162" t="s">
        <v>1</v>
      </c>
      <c r="L4077" s="159"/>
      <c r="M4077" s="164"/>
      <c r="T4077" s="165"/>
      <c r="AT4077" s="162" t="s">
        <v>184</v>
      </c>
      <c r="AU4077" s="162" t="s">
        <v>95</v>
      </c>
      <c r="AV4077" s="160" t="s">
        <v>93</v>
      </c>
      <c r="AW4077" s="160" t="s">
        <v>41</v>
      </c>
      <c r="AX4077" s="160" t="s">
        <v>85</v>
      </c>
      <c r="AY4077" s="162" t="s">
        <v>173</v>
      </c>
    </row>
    <row r="4078" spans="2:51" s="160" customFormat="1">
      <c r="B4078" s="159"/>
      <c r="D4078" s="161" t="s">
        <v>184</v>
      </c>
      <c r="E4078" s="162" t="s">
        <v>1</v>
      </c>
      <c r="F4078" s="163" t="s">
        <v>743</v>
      </c>
      <c r="H4078" s="162" t="s">
        <v>1</v>
      </c>
      <c r="L4078" s="159"/>
      <c r="M4078" s="164"/>
      <c r="T4078" s="165"/>
      <c r="AT4078" s="162" t="s">
        <v>184</v>
      </c>
      <c r="AU4078" s="162" t="s">
        <v>95</v>
      </c>
      <c r="AV4078" s="160" t="s">
        <v>93</v>
      </c>
      <c r="AW4078" s="160" t="s">
        <v>41</v>
      </c>
      <c r="AX4078" s="160" t="s">
        <v>85</v>
      </c>
      <c r="AY4078" s="162" t="s">
        <v>173</v>
      </c>
    </row>
    <row r="4079" spans="2:51" s="167" customFormat="1">
      <c r="B4079" s="166"/>
      <c r="D4079" s="161" t="s">
        <v>184</v>
      </c>
      <c r="E4079" s="168" t="s">
        <v>1</v>
      </c>
      <c r="F4079" s="169" t="s">
        <v>2458</v>
      </c>
      <c r="H4079" s="170">
        <v>0.27100000000000002</v>
      </c>
      <c r="L4079" s="166"/>
      <c r="M4079" s="171"/>
      <c r="T4079" s="172"/>
      <c r="AT4079" s="168" t="s">
        <v>184</v>
      </c>
      <c r="AU4079" s="168" t="s">
        <v>95</v>
      </c>
      <c r="AV4079" s="167" t="s">
        <v>95</v>
      </c>
      <c r="AW4079" s="167" t="s">
        <v>41</v>
      </c>
      <c r="AX4079" s="167" t="s">
        <v>85</v>
      </c>
      <c r="AY4079" s="168" t="s">
        <v>173</v>
      </c>
    </row>
    <row r="4080" spans="2:51" s="160" customFormat="1">
      <c r="B4080" s="159"/>
      <c r="D4080" s="161" t="s">
        <v>184</v>
      </c>
      <c r="E4080" s="162" t="s">
        <v>1</v>
      </c>
      <c r="F4080" s="163" t="s">
        <v>426</v>
      </c>
      <c r="H4080" s="162" t="s">
        <v>1</v>
      </c>
      <c r="L4080" s="159"/>
      <c r="M4080" s="164"/>
      <c r="T4080" s="165"/>
      <c r="AT4080" s="162" t="s">
        <v>184</v>
      </c>
      <c r="AU4080" s="162" t="s">
        <v>95</v>
      </c>
      <c r="AV4080" s="160" t="s">
        <v>93</v>
      </c>
      <c r="AW4080" s="160" t="s">
        <v>41</v>
      </c>
      <c r="AX4080" s="160" t="s">
        <v>85</v>
      </c>
      <c r="AY4080" s="162" t="s">
        <v>173</v>
      </c>
    </row>
    <row r="4081" spans="2:51" s="167" customFormat="1">
      <c r="B4081" s="166"/>
      <c r="D4081" s="161" t="s">
        <v>184</v>
      </c>
      <c r="E4081" s="168" t="s">
        <v>1</v>
      </c>
      <c r="F4081" s="169" t="s">
        <v>2459</v>
      </c>
      <c r="H4081" s="170">
        <v>0.105</v>
      </c>
      <c r="L4081" s="166"/>
      <c r="M4081" s="171"/>
      <c r="T4081" s="172"/>
      <c r="AT4081" s="168" t="s">
        <v>184</v>
      </c>
      <c r="AU4081" s="168" t="s">
        <v>95</v>
      </c>
      <c r="AV4081" s="167" t="s">
        <v>95</v>
      </c>
      <c r="AW4081" s="167" t="s">
        <v>41</v>
      </c>
      <c r="AX4081" s="167" t="s">
        <v>85</v>
      </c>
      <c r="AY4081" s="168" t="s">
        <v>173</v>
      </c>
    </row>
    <row r="4082" spans="2:51" s="181" customFormat="1">
      <c r="B4082" s="180"/>
      <c r="D4082" s="161" t="s">
        <v>184</v>
      </c>
      <c r="E4082" s="182" t="s">
        <v>1</v>
      </c>
      <c r="F4082" s="183" t="s">
        <v>266</v>
      </c>
      <c r="H4082" s="184">
        <v>0.376</v>
      </c>
      <c r="L4082" s="180"/>
      <c r="M4082" s="185"/>
      <c r="T4082" s="186"/>
      <c r="AT4082" s="182" t="s">
        <v>184</v>
      </c>
      <c r="AU4082" s="182" t="s">
        <v>95</v>
      </c>
      <c r="AV4082" s="181" t="s">
        <v>243</v>
      </c>
      <c r="AW4082" s="181" t="s">
        <v>41</v>
      </c>
      <c r="AX4082" s="181" t="s">
        <v>85</v>
      </c>
      <c r="AY4082" s="182" t="s">
        <v>173</v>
      </c>
    </row>
    <row r="4083" spans="2:51" s="160" customFormat="1">
      <c r="B4083" s="159"/>
      <c r="D4083" s="161" t="s">
        <v>184</v>
      </c>
      <c r="E4083" s="162" t="s">
        <v>1</v>
      </c>
      <c r="F4083" s="163" t="s">
        <v>805</v>
      </c>
      <c r="H4083" s="162" t="s">
        <v>1</v>
      </c>
      <c r="L4083" s="159"/>
      <c r="M4083" s="164"/>
      <c r="T4083" s="165"/>
      <c r="AT4083" s="162" t="s">
        <v>184</v>
      </c>
      <c r="AU4083" s="162" t="s">
        <v>95</v>
      </c>
      <c r="AV4083" s="160" t="s">
        <v>93</v>
      </c>
      <c r="AW4083" s="160" t="s">
        <v>41</v>
      </c>
      <c r="AX4083" s="160" t="s">
        <v>85</v>
      </c>
      <c r="AY4083" s="162" t="s">
        <v>173</v>
      </c>
    </row>
    <row r="4084" spans="2:51" s="160" customFormat="1">
      <c r="B4084" s="159"/>
      <c r="D4084" s="161" t="s">
        <v>184</v>
      </c>
      <c r="E4084" s="162" t="s">
        <v>1</v>
      </c>
      <c r="F4084" s="163" t="s">
        <v>803</v>
      </c>
      <c r="H4084" s="162" t="s">
        <v>1</v>
      </c>
      <c r="L4084" s="159"/>
      <c r="M4084" s="164"/>
      <c r="T4084" s="165"/>
      <c r="AT4084" s="162" t="s">
        <v>184</v>
      </c>
      <c r="AU4084" s="162" t="s">
        <v>95</v>
      </c>
      <c r="AV4084" s="160" t="s">
        <v>93</v>
      </c>
      <c r="AW4084" s="160" t="s">
        <v>41</v>
      </c>
      <c r="AX4084" s="160" t="s">
        <v>85</v>
      </c>
      <c r="AY4084" s="162" t="s">
        <v>173</v>
      </c>
    </row>
    <row r="4085" spans="2:51" s="160" customFormat="1">
      <c r="B4085" s="159"/>
      <c r="D4085" s="161" t="s">
        <v>184</v>
      </c>
      <c r="E4085" s="162" t="s">
        <v>1</v>
      </c>
      <c r="F4085" s="163" t="s">
        <v>752</v>
      </c>
      <c r="H4085" s="162" t="s">
        <v>1</v>
      </c>
      <c r="L4085" s="159"/>
      <c r="M4085" s="164"/>
      <c r="T4085" s="165"/>
      <c r="AT4085" s="162" t="s">
        <v>184</v>
      </c>
      <c r="AU4085" s="162" t="s">
        <v>95</v>
      </c>
      <c r="AV4085" s="160" t="s">
        <v>93</v>
      </c>
      <c r="AW4085" s="160" t="s">
        <v>41</v>
      </c>
      <c r="AX4085" s="160" t="s">
        <v>85</v>
      </c>
      <c r="AY4085" s="162" t="s">
        <v>173</v>
      </c>
    </row>
    <row r="4086" spans="2:51" s="167" customFormat="1">
      <c r="B4086" s="166"/>
      <c r="D4086" s="161" t="s">
        <v>184</v>
      </c>
      <c r="E4086" s="168" t="s">
        <v>1</v>
      </c>
      <c r="F4086" s="169" t="s">
        <v>2460</v>
      </c>
      <c r="H4086" s="170">
        <v>0.19</v>
      </c>
      <c r="L4086" s="166"/>
      <c r="M4086" s="171"/>
      <c r="T4086" s="172"/>
      <c r="AT4086" s="168" t="s">
        <v>184</v>
      </c>
      <c r="AU4086" s="168" t="s">
        <v>95</v>
      </c>
      <c r="AV4086" s="167" t="s">
        <v>95</v>
      </c>
      <c r="AW4086" s="167" t="s">
        <v>41</v>
      </c>
      <c r="AX4086" s="167" t="s">
        <v>85</v>
      </c>
      <c r="AY4086" s="168" t="s">
        <v>173</v>
      </c>
    </row>
    <row r="4087" spans="2:51" s="181" customFormat="1">
      <c r="B4087" s="180"/>
      <c r="D4087" s="161" t="s">
        <v>184</v>
      </c>
      <c r="E4087" s="182" t="s">
        <v>1</v>
      </c>
      <c r="F4087" s="183" t="s">
        <v>266</v>
      </c>
      <c r="H4087" s="184">
        <v>0.19</v>
      </c>
      <c r="L4087" s="180"/>
      <c r="M4087" s="185"/>
      <c r="T4087" s="186"/>
      <c r="AT4087" s="182" t="s">
        <v>184</v>
      </c>
      <c r="AU4087" s="182" t="s">
        <v>95</v>
      </c>
      <c r="AV4087" s="181" t="s">
        <v>243</v>
      </c>
      <c r="AW4087" s="181" t="s">
        <v>41</v>
      </c>
      <c r="AX4087" s="181" t="s">
        <v>85</v>
      </c>
      <c r="AY4087" s="182" t="s">
        <v>173</v>
      </c>
    </row>
    <row r="4088" spans="2:51" s="160" customFormat="1">
      <c r="B4088" s="159"/>
      <c r="D4088" s="161" t="s">
        <v>184</v>
      </c>
      <c r="E4088" s="162" t="s">
        <v>1</v>
      </c>
      <c r="F4088" s="163" t="s">
        <v>1601</v>
      </c>
      <c r="H4088" s="162" t="s">
        <v>1</v>
      </c>
      <c r="L4088" s="159"/>
      <c r="M4088" s="164"/>
      <c r="T4088" s="165"/>
      <c r="AT4088" s="162" t="s">
        <v>184</v>
      </c>
      <c r="AU4088" s="162" t="s">
        <v>95</v>
      </c>
      <c r="AV4088" s="160" t="s">
        <v>93</v>
      </c>
      <c r="AW4088" s="160" t="s">
        <v>41</v>
      </c>
      <c r="AX4088" s="160" t="s">
        <v>85</v>
      </c>
      <c r="AY4088" s="162" t="s">
        <v>173</v>
      </c>
    </row>
    <row r="4089" spans="2:51" s="160" customFormat="1">
      <c r="B4089" s="159"/>
      <c r="D4089" s="161" t="s">
        <v>184</v>
      </c>
      <c r="E4089" s="162" t="s">
        <v>1</v>
      </c>
      <c r="F4089" s="163" t="s">
        <v>2461</v>
      </c>
      <c r="H4089" s="162" t="s">
        <v>1</v>
      </c>
      <c r="L4089" s="159"/>
      <c r="M4089" s="164"/>
      <c r="T4089" s="165"/>
      <c r="AT4089" s="162" t="s">
        <v>184</v>
      </c>
      <c r="AU4089" s="162" t="s">
        <v>95</v>
      </c>
      <c r="AV4089" s="160" t="s">
        <v>93</v>
      </c>
      <c r="AW4089" s="160" t="s">
        <v>41</v>
      </c>
      <c r="AX4089" s="160" t="s">
        <v>85</v>
      </c>
      <c r="AY4089" s="162" t="s">
        <v>173</v>
      </c>
    </row>
    <row r="4090" spans="2:51" s="167" customFormat="1">
      <c r="B4090" s="166"/>
      <c r="D4090" s="161" t="s">
        <v>184</v>
      </c>
      <c r="E4090" s="168" t="s">
        <v>1</v>
      </c>
      <c r="F4090" s="169" t="s">
        <v>2462</v>
      </c>
      <c r="H4090" s="170">
        <v>2.1970000000000001</v>
      </c>
      <c r="L4090" s="166"/>
      <c r="M4090" s="171"/>
      <c r="T4090" s="172"/>
      <c r="AT4090" s="168" t="s">
        <v>184</v>
      </c>
      <c r="AU4090" s="168" t="s">
        <v>95</v>
      </c>
      <c r="AV4090" s="167" t="s">
        <v>95</v>
      </c>
      <c r="AW4090" s="167" t="s">
        <v>41</v>
      </c>
      <c r="AX4090" s="167" t="s">
        <v>85</v>
      </c>
      <c r="AY4090" s="168" t="s">
        <v>173</v>
      </c>
    </row>
    <row r="4091" spans="2:51" s="181" customFormat="1">
      <c r="B4091" s="180"/>
      <c r="D4091" s="161" t="s">
        <v>184</v>
      </c>
      <c r="E4091" s="182" t="s">
        <v>1</v>
      </c>
      <c r="F4091" s="183" t="s">
        <v>266</v>
      </c>
      <c r="H4091" s="184">
        <v>2.1970000000000001</v>
      </c>
      <c r="L4091" s="180"/>
      <c r="M4091" s="185"/>
      <c r="T4091" s="186"/>
      <c r="AT4091" s="182" t="s">
        <v>184</v>
      </c>
      <c r="AU4091" s="182" t="s">
        <v>95</v>
      </c>
      <c r="AV4091" s="181" t="s">
        <v>243</v>
      </c>
      <c r="AW4091" s="181" t="s">
        <v>41</v>
      </c>
      <c r="AX4091" s="181" t="s">
        <v>85</v>
      </c>
      <c r="AY4091" s="182" t="s">
        <v>173</v>
      </c>
    </row>
    <row r="4092" spans="2:51" s="160" customFormat="1">
      <c r="B4092" s="159"/>
      <c r="D4092" s="161" t="s">
        <v>184</v>
      </c>
      <c r="E4092" s="162" t="s">
        <v>1</v>
      </c>
      <c r="F4092" s="163" t="s">
        <v>1601</v>
      </c>
      <c r="H4092" s="162" t="s">
        <v>1</v>
      </c>
      <c r="L4092" s="159"/>
      <c r="M4092" s="164"/>
      <c r="T4092" s="165"/>
      <c r="AT4092" s="162" t="s">
        <v>184</v>
      </c>
      <c r="AU4092" s="162" t="s">
        <v>95</v>
      </c>
      <c r="AV4092" s="160" t="s">
        <v>93</v>
      </c>
      <c r="AW4092" s="160" t="s">
        <v>41</v>
      </c>
      <c r="AX4092" s="160" t="s">
        <v>85</v>
      </c>
      <c r="AY4092" s="162" t="s">
        <v>173</v>
      </c>
    </row>
    <row r="4093" spans="2:51" s="160" customFormat="1" ht="22.5">
      <c r="B4093" s="159"/>
      <c r="D4093" s="161" t="s">
        <v>184</v>
      </c>
      <c r="E4093" s="162" t="s">
        <v>1</v>
      </c>
      <c r="F4093" s="163" t="s">
        <v>2291</v>
      </c>
      <c r="H4093" s="162" t="s">
        <v>1</v>
      </c>
      <c r="L4093" s="159"/>
      <c r="M4093" s="164"/>
      <c r="T4093" s="165"/>
      <c r="AT4093" s="162" t="s">
        <v>184</v>
      </c>
      <c r="AU4093" s="162" t="s">
        <v>95</v>
      </c>
      <c r="AV4093" s="160" t="s">
        <v>93</v>
      </c>
      <c r="AW4093" s="160" t="s">
        <v>41</v>
      </c>
      <c r="AX4093" s="160" t="s">
        <v>85</v>
      </c>
      <c r="AY4093" s="162" t="s">
        <v>173</v>
      </c>
    </row>
    <row r="4094" spans="2:51" s="160" customFormat="1">
      <c r="B4094" s="159"/>
      <c r="D4094" s="161" t="s">
        <v>184</v>
      </c>
      <c r="E4094" s="162" t="s">
        <v>1</v>
      </c>
      <c r="F4094" s="163" t="s">
        <v>2208</v>
      </c>
      <c r="H4094" s="162" t="s">
        <v>1</v>
      </c>
      <c r="L4094" s="159"/>
      <c r="M4094" s="164"/>
      <c r="T4094" s="165"/>
      <c r="AT4094" s="162" t="s">
        <v>184</v>
      </c>
      <c r="AU4094" s="162" t="s">
        <v>95</v>
      </c>
      <c r="AV4094" s="160" t="s">
        <v>93</v>
      </c>
      <c r="AW4094" s="160" t="s">
        <v>41</v>
      </c>
      <c r="AX4094" s="160" t="s">
        <v>85</v>
      </c>
      <c r="AY4094" s="162" t="s">
        <v>173</v>
      </c>
    </row>
    <row r="4095" spans="2:51" s="167" customFormat="1">
      <c r="B4095" s="166"/>
      <c r="D4095" s="161" t="s">
        <v>184</v>
      </c>
      <c r="E4095" s="168" t="s">
        <v>1</v>
      </c>
      <c r="F4095" s="169" t="s">
        <v>2463</v>
      </c>
      <c r="H4095" s="170">
        <v>6.9000000000000006E-2</v>
      </c>
      <c r="L4095" s="166"/>
      <c r="M4095" s="171"/>
      <c r="T4095" s="172"/>
      <c r="AT4095" s="168" t="s">
        <v>184</v>
      </c>
      <c r="AU4095" s="168" t="s">
        <v>95</v>
      </c>
      <c r="AV4095" s="167" t="s">
        <v>95</v>
      </c>
      <c r="AW4095" s="167" t="s">
        <v>41</v>
      </c>
      <c r="AX4095" s="167" t="s">
        <v>85</v>
      </c>
      <c r="AY4095" s="168" t="s">
        <v>173</v>
      </c>
    </row>
    <row r="4096" spans="2:51" s="167" customFormat="1">
      <c r="B4096" s="166"/>
      <c r="D4096" s="161" t="s">
        <v>184</v>
      </c>
      <c r="E4096" s="168" t="s">
        <v>1</v>
      </c>
      <c r="F4096" s="169" t="s">
        <v>2464</v>
      </c>
      <c r="H4096" s="170">
        <v>5.7000000000000002E-2</v>
      </c>
      <c r="L4096" s="166"/>
      <c r="M4096" s="171"/>
      <c r="T4096" s="172"/>
      <c r="AT4096" s="168" t="s">
        <v>184</v>
      </c>
      <c r="AU4096" s="168" t="s">
        <v>95</v>
      </c>
      <c r="AV4096" s="167" t="s">
        <v>95</v>
      </c>
      <c r="AW4096" s="167" t="s">
        <v>41</v>
      </c>
      <c r="AX4096" s="167" t="s">
        <v>85</v>
      </c>
      <c r="AY4096" s="168" t="s">
        <v>173</v>
      </c>
    </row>
    <row r="4097" spans="2:51" s="160" customFormat="1">
      <c r="B4097" s="159"/>
      <c r="D4097" s="161" t="s">
        <v>184</v>
      </c>
      <c r="E4097" s="162" t="s">
        <v>1</v>
      </c>
      <c r="F4097" s="163" t="s">
        <v>2294</v>
      </c>
      <c r="H4097" s="162" t="s">
        <v>1</v>
      </c>
      <c r="L4097" s="159"/>
      <c r="M4097" s="164"/>
      <c r="T4097" s="165"/>
      <c r="AT4097" s="162" t="s">
        <v>184</v>
      </c>
      <c r="AU4097" s="162" t="s">
        <v>95</v>
      </c>
      <c r="AV4097" s="160" t="s">
        <v>93</v>
      </c>
      <c r="AW4097" s="160" t="s">
        <v>41</v>
      </c>
      <c r="AX4097" s="160" t="s">
        <v>85</v>
      </c>
      <c r="AY4097" s="162" t="s">
        <v>173</v>
      </c>
    </row>
    <row r="4098" spans="2:51" s="167" customFormat="1">
      <c r="B4098" s="166"/>
      <c r="D4098" s="161" t="s">
        <v>184</v>
      </c>
      <c r="E4098" s="168" t="s">
        <v>1</v>
      </c>
      <c r="F4098" s="169" t="s">
        <v>2465</v>
      </c>
      <c r="H4098" s="170">
        <v>0.153</v>
      </c>
      <c r="L4098" s="166"/>
      <c r="M4098" s="171"/>
      <c r="T4098" s="172"/>
      <c r="AT4098" s="168" t="s">
        <v>184</v>
      </c>
      <c r="AU4098" s="168" t="s">
        <v>95</v>
      </c>
      <c r="AV4098" s="167" t="s">
        <v>95</v>
      </c>
      <c r="AW4098" s="167" t="s">
        <v>41</v>
      </c>
      <c r="AX4098" s="167" t="s">
        <v>85</v>
      </c>
      <c r="AY4098" s="168" t="s">
        <v>173</v>
      </c>
    </row>
    <row r="4099" spans="2:51" s="167" customFormat="1">
      <c r="B4099" s="166"/>
      <c r="D4099" s="161" t="s">
        <v>184</v>
      </c>
      <c r="E4099" s="168" t="s">
        <v>1</v>
      </c>
      <c r="F4099" s="169" t="s">
        <v>2466</v>
      </c>
      <c r="H4099" s="170">
        <v>0.14699999999999999</v>
      </c>
      <c r="L4099" s="166"/>
      <c r="M4099" s="171"/>
      <c r="T4099" s="172"/>
      <c r="AT4099" s="168" t="s">
        <v>184</v>
      </c>
      <c r="AU4099" s="168" t="s">
        <v>95</v>
      </c>
      <c r="AV4099" s="167" t="s">
        <v>95</v>
      </c>
      <c r="AW4099" s="167" t="s">
        <v>41</v>
      </c>
      <c r="AX4099" s="167" t="s">
        <v>85</v>
      </c>
      <c r="AY4099" s="168" t="s">
        <v>173</v>
      </c>
    </row>
    <row r="4100" spans="2:51" s="160" customFormat="1">
      <c r="B4100" s="159"/>
      <c r="D4100" s="161" t="s">
        <v>184</v>
      </c>
      <c r="E4100" s="162" t="s">
        <v>1</v>
      </c>
      <c r="F4100" s="163" t="s">
        <v>2297</v>
      </c>
      <c r="H4100" s="162" t="s">
        <v>1</v>
      </c>
      <c r="L4100" s="159"/>
      <c r="M4100" s="164"/>
      <c r="T4100" s="165"/>
      <c r="AT4100" s="162" t="s">
        <v>184</v>
      </c>
      <c r="AU4100" s="162" t="s">
        <v>95</v>
      </c>
      <c r="AV4100" s="160" t="s">
        <v>93</v>
      </c>
      <c r="AW4100" s="160" t="s">
        <v>41</v>
      </c>
      <c r="AX4100" s="160" t="s">
        <v>85</v>
      </c>
      <c r="AY4100" s="162" t="s">
        <v>173</v>
      </c>
    </row>
    <row r="4101" spans="2:51" s="167" customFormat="1">
      <c r="B4101" s="166"/>
      <c r="D4101" s="161" t="s">
        <v>184</v>
      </c>
      <c r="E4101" s="168" t="s">
        <v>1</v>
      </c>
      <c r="F4101" s="169" t="s">
        <v>2467</v>
      </c>
      <c r="H4101" s="170">
        <v>5.1999999999999998E-2</v>
      </c>
      <c r="L4101" s="166"/>
      <c r="M4101" s="171"/>
      <c r="T4101" s="172"/>
      <c r="AT4101" s="168" t="s">
        <v>184</v>
      </c>
      <c r="AU4101" s="168" t="s">
        <v>95</v>
      </c>
      <c r="AV4101" s="167" t="s">
        <v>95</v>
      </c>
      <c r="AW4101" s="167" t="s">
        <v>41</v>
      </c>
      <c r="AX4101" s="167" t="s">
        <v>85</v>
      </c>
      <c r="AY4101" s="168" t="s">
        <v>173</v>
      </c>
    </row>
    <row r="4102" spans="2:51" s="160" customFormat="1">
      <c r="B4102" s="159"/>
      <c r="D4102" s="161" t="s">
        <v>184</v>
      </c>
      <c r="E4102" s="162" t="s">
        <v>1</v>
      </c>
      <c r="F4102" s="163" t="s">
        <v>2299</v>
      </c>
      <c r="H4102" s="162" t="s">
        <v>1</v>
      </c>
      <c r="L4102" s="159"/>
      <c r="M4102" s="164"/>
      <c r="T4102" s="165"/>
      <c r="AT4102" s="162" t="s">
        <v>184</v>
      </c>
      <c r="AU4102" s="162" t="s">
        <v>95</v>
      </c>
      <c r="AV4102" s="160" t="s">
        <v>93</v>
      </c>
      <c r="AW4102" s="160" t="s">
        <v>41</v>
      </c>
      <c r="AX4102" s="160" t="s">
        <v>85</v>
      </c>
      <c r="AY4102" s="162" t="s">
        <v>173</v>
      </c>
    </row>
    <row r="4103" spans="2:51" s="167" customFormat="1">
      <c r="B4103" s="166"/>
      <c r="D4103" s="161" t="s">
        <v>184</v>
      </c>
      <c r="E4103" s="168" t="s">
        <v>1</v>
      </c>
      <c r="F4103" s="169" t="s">
        <v>2468</v>
      </c>
      <c r="H4103" s="170">
        <v>4.0000000000000001E-3</v>
      </c>
      <c r="L4103" s="166"/>
      <c r="M4103" s="171"/>
      <c r="T4103" s="172"/>
      <c r="AT4103" s="168" t="s">
        <v>184</v>
      </c>
      <c r="AU4103" s="168" t="s">
        <v>95</v>
      </c>
      <c r="AV4103" s="167" t="s">
        <v>95</v>
      </c>
      <c r="AW4103" s="167" t="s">
        <v>41</v>
      </c>
      <c r="AX4103" s="167" t="s">
        <v>85</v>
      </c>
      <c r="AY4103" s="168" t="s">
        <v>173</v>
      </c>
    </row>
    <row r="4104" spans="2:51" s="167" customFormat="1">
      <c r="B4104" s="166"/>
      <c r="D4104" s="161" t="s">
        <v>184</v>
      </c>
      <c r="E4104" s="168" t="s">
        <v>1</v>
      </c>
      <c r="F4104" s="169" t="s">
        <v>2469</v>
      </c>
      <c r="H4104" s="170">
        <v>7.0000000000000001E-3</v>
      </c>
      <c r="L4104" s="166"/>
      <c r="M4104" s="171"/>
      <c r="T4104" s="172"/>
      <c r="AT4104" s="168" t="s">
        <v>184</v>
      </c>
      <c r="AU4104" s="168" t="s">
        <v>95</v>
      </c>
      <c r="AV4104" s="167" t="s">
        <v>95</v>
      </c>
      <c r="AW4104" s="167" t="s">
        <v>41</v>
      </c>
      <c r="AX4104" s="167" t="s">
        <v>85</v>
      </c>
      <c r="AY4104" s="168" t="s">
        <v>173</v>
      </c>
    </row>
    <row r="4105" spans="2:51" s="167" customFormat="1">
      <c r="B4105" s="166"/>
      <c r="D4105" s="161" t="s">
        <v>184</v>
      </c>
      <c r="E4105" s="168" t="s">
        <v>1</v>
      </c>
      <c r="F4105" s="169" t="s">
        <v>2470</v>
      </c>
      <c r="H4105" s="170">
        <v>1.0999999999999999E-2</v>
      </c>
      <c r="L4105" s="166"/>
      <c r="M4105" s="171"/>
      <c r="T4105" s="172"/>
      <c r="AT4105" s="168" t="s">
        <v>184</v>
      </c>
      <c r="AU4105" s="168" t="s">
        <v>95</v>
      </c>
      <c r="AV4105" s="167" t="s">
        <v>95</v>
      </c>
      <c r="AW4105" s="167" t="s">
        <v>41</v>
      </c>
      <c r="AX4105" s="167" t="s">
        <v>85</v>
      </c>
      <c r="AY4105" s="168" t="s">
        <v>173</v>
      </c>
    </row>
    <row r="4106" spans="2:51" s="167" customFormat="1">
      <c r="B4106" s="166"/>
      <c r="D4106" s="161" t="s">
        <v>184</v>
      </c>
      <c r="E4106" s="168" t="s">
        <v>1</v>
      </c>
      <c r="F4106" s="169" t="s">
        <v>2471</v>
      </c>
      <c r="H4106" s="170">
        <v>1.4E-2</v>
      </c>
      <c r="L4106" s="166"/>
      <c r="M4106" s="171"/>
      <c r="T4106" s="172"/>
      <c r="AT4106" s="168" t="s">
        <v>184</v>
      </c>
      <c r="AU4106" s="168" t="s">
        <v>95</v>
      </c>
      <c r="AV4106" s="167" t="s">
        <v>95</v>
      </c>
      <c r="AW4106" s="167" t="s">
        <v>41</v>
      </c>
      <c r="AX4106" s="167" t="s">
        <v>85</v>
      </c>
      <c r="AY4106" s="168" t="s">
        <v>173</v>
      </c>
    </row>
    <row r="4107" spans="2:51" s="167" customFormat="1">
      <c r="B4107" s="166"/>
      <c r="D4107" s="161" t="s">
        <v>184</v>
      </c>
      <c r="E4107" s="168" t="s">
        <v>1</v>
      </c>
      <c r="F4107" s="169" t="s">
        <v>2472</v>
      </c>
      <c r="H4107" s="170">
        <v>1.7999999999999999E-2</v>
      </c>
      <c r="L4107" s="166"/>
      <c r="M4107" s="171"/>
      <c r="T4107" s="172"/>
      <c r="AT4107" s="168" t="s">
        <v>184</v>
      </c>
      <c r="AU4107" s="168" t="s">
        <v>95</v>
      </c>
      <c r="AV4107" s="167" t="s">
        <v>95</v>
      </c>
      <c r="AW4107" s="167" t="s">
        <v>41</v>
      </c>
      <c r="AX4107" s="167" t="s">
        <v>85</v>
      </c>
      <c r="AY4107" s="168" t="s">
        <v>173</v>
      </c>
    </row>
    <row r="4108" spans="2:51" s="167" customFormat="1">
      <c r="B4108" s="166"/>
      <c r="D4108" s="161" t="s">
        <v>184</v>
      </c>
      <c r="E4108" s="168" t="s">
        <v>1</v>
      </c>
      <c r="F4108" s="169" t="s">
        <v>2473</v>
      </c>
      <c r="H4108" s="170">
        <v>1.0999999999999999E-2</v>
      </c>
      <c r="L4108" s="166"/>
      <c r="M4108" s="171"/>
      <c r="T4108" s="172"/>
      <c r="AT4108" s="168" t="s">
        <v>184</v>
      </c>
      <c r="AU4108" s="168" t="s">
        <v>95</v>
      </c>
      <c r="AV4108" s="167" t="s">
        <v>95</v>
      </c>
      <c r="AW4108" s="167" t="s">
        <v>41</v>
      </c>
      <c r="AX4108" s="167" t="s">
        <v>85</v>
      </c>
      <c r="AY4108" s="168" t="s">
        <v>173</v>
      </c>
    </row>
    <row r="4109" spans="2:51" s="160" customFormat="1">
      <c r="B4109" s="159"/>
      <c r="D4109" s="161" t="s">
        <v>184</v>
      </c>
      <c r="E4109" s="162" t="s">
        <v>1</v>
      </c>
      <c r="F4109" s="163" t="s">
        <v>2306</v>
      </c>
      <c r="H4109" s="162" t="s">
        <v>1</v>
      </c>
      <c r="L4109" s="159"/>
      <c r="M4109" s="164"/>
      <c r="T4109" s="165"/>
      <c r="AT4109" s="162" t="s">
        <v>184</v>
      </c>
      <c r="AU4109" s="162" t="s">
        <v>95</v>
      </c>
      <c r="AV4109" s="160" t="s">
        <v>93</v>
      </c>
      <c r="AW4109" s="160" t="s">
        <v>41</v>
      </c>
      <c r="AX4109" s="160" t="s">
        <v>85</v>
      </c>
      <c r="AY4109" s="162" t="s">
        <v>173</v>
      </c>
    </row>
    <row r="4110" spans="2:51" s="167" customFormat="1">
      <c r="B4110" s="166"/>
      <c r="D4110" s="161" t="s">
        <v>184</v>
      </c>
      <c r="E4110" s="168" t="s">
        <v>1</v>
      </c>
      <c r="F4110" s="169" t="s">
        <v>2474</v>
      </c>
      <c r="H4110" s="170">
        <v>5.0000000000000001E-3</v>
      </c>
      <c r="L4110" s="166"/>
      <c r="M4110" s="171"/>
      <c r="T4110" s="172"/>
      <c r="AT4110" s="168" t="s">
        <v>184</v>
      </c>
      <c r="AU4110" s="168" t="s">
        <v>95</v>
      </c>
      <c r="AV4110" s="167" t="s">
        <v>95</v>
      </c>
      <c r="AW4110" s="167" t="s">
        <v>41</v>
      </c>
      <c r="AX4110" s="167" t="s">
        <v>85</v>
      </c>
      <c r="AY4110" s="168" t="s">
        <v>173</v>
      </c>
    </row>
    <row r="4111" spans="2:51" s="167" customFormat="1">
      <c r="B4111" s="166"/>
      <c r="D4111" s="161" t="s">
        <v>184</v>
      </c>
      <c r="E4111" s="168" t="s">
        <v>1</v>
      </c>
      <c r="F4111" s="169" t="s">
        <v>2475</v>
      </c>
      <c r="H4111" s="170">
        <v>8.9999999999999993E-3</v>
      </c>
      <c r="L4111" s="166"/>
      <c r="M4111" s="171"/>
      <c r="T4111" s="172"/>
      <c r="AT4111" s="168" t="s">
        <v>184</v>
      </c>
      <c r="AU4111" s="168" t="s">
        <v>95</v>
      </c>
      <c r="AV4111" s="167" t="s">
        <v>95</v>
      </c>
      <c r="AW4111" s="167" t="s">
        <v>41</v>
      </c>
      <c r="AX4111" s="167" t="s">
        <v>85</v>
      </c>
      <c r="AY4111" s="168" t="s">
        <v>173</v>
      </c>
    </row>
    <row r="4112" spans="2:51" s="167" customFormat="1">
      <c r="B4112" s="166"/>
      <c r="D4112" s="161" t="s">
        <v>184</v>
      </c>
      <c r="E4112" s="168" t="s">
        <v>1</v>
      </c>
      <c r="F4112" s="169" t="s">
        <v>2476</v>
      </c>
      <c r="H4112" s="170">
        <v>1.2999999999999999E-2</v>
      </c>
      <c r="L4112" s="166"/>
      <c r="M4112" s="171"/>
      <c r="T4112" s="172"/>
      <c r="AT4112" s="168" t="s">
        <v>184</v>
      </c>
      <c r="AU4112" s="168" t="s">
        <v>95</v>
      </c>
      <c r="AV4112" s="167" t="s">
        <v>95</v>
      </c>
      <c r="AW4112" s="167" t="s">
        <v>41</v>
      </c>
      <c r="AX4112" s="167" t="s">
        <v>85</v>
      </c>
      <c r="AY4112" s="168" t="s">
        <v>173</v>
      </c>
    </row>
    <row r="4113" spans="2:51" s="167" customFormat="1">
      <c r="B4113" s="166"/>
      <c r="D4113" s="161" t="s">
        <v>184</v>
      </c>
      <c r="E4113" s="168" t="s">
        <v>1</v>
      </c>
      <c r="F4113" s="169" t="s">
        <v>2477</v>
      </c>
      <c r="H4113" s="170">
        <v>1.7000000000000001E-2</v>
      </c>
      <c r="L4113" s="166"/>
      <c r="M4113" s="171"/>
      <c r="T4113" s="172"/>
      <c r="AT4113" s="168" t="s">
        <v>184</v>
      </c>
      <c r="AU4113" s="168" t="s">
        <v>95</v>
      </c>
      <c r="AV4113" s="167" t="s">
        <v>95</v>
      </c>
      <c r="AW4113" s="167" t="s">
        <v>41</v>
      </c>
      <c r="AX4113" s="167" t="s">
        <v>85</v>
      </c>
      <c r="AY4113" s="168" t="s">
        <v>173</v>
      </c>
    </row>
    <row r="4114" spans="2:51" s="167" customFormat="1">
      <c r="B4114" s="166"/>
      <c r="D4114" s="161" t="s">
        <v>184</v>
      </c>
      <c r="E4114" s="168" t="s">
        <v>1</v>
      </c>
      <c r="F4114" s="169" t="s">
        <v>2478</v>
      </c>
      <c r="H4114" s="170">
        <v>2.1000000000000001E-2</v>
      </c>
      <c r="L4114" s="166"/>
      <c r="M4114" s="171"/>
      <c r="T4114" s="172"/>
      <c r="AT4114" s="168" t="s">
        <v>184</v>
      </c>
      <c r="AU4114" s="168" t="s">
        <v>95</v>
      </c>
      <c r="AV4114" s="167" t="s">
        <v>95</v>
      </c>
      <c r="AW4114" s="167" t="s">
        <v>41</v>
      </c>
      <c r="AX4114" s="167" t="s">
        <v>85</v>
      </c>
      <c r="AY4114" s="168" t="s">
        <v>173</v>
      </c>
    </row>
    <row r="4115" spans="2:51" s="167" customFormat="1">
      <c r="B4115" s="166"/>
      <c r="D4115" s="161" t="s">
        <v>184</v>
      </c>
      <c r="E4115" s="168" t="s">
        <v>1</v>
      </c>
      <c r="F4115" s="169" t="s">
        <v>2479</v>
      </c>
      <c r="H4115" s="170">
        <v>1.2999999999999999E-2</v>
      </c>
      <c r="L4115" s="166"/>
      <c r="M4115" s="171"/>
      <c r="T4115" s="172"/>
      <c r="AT4115" s="168" t="s">
        <v>184</v>
      </c>
      <c r="AU4115" s="168" t="s">
        <v>95</v>
      </c>
      <c r="AV4115" s="167" t="s">
        <v>95</v>
      </c>
      <c r="AW4115" s="167" t="s">
        <v>41</v>
      </c>
      <c r="AX4115" s="167" t="s">
        <v>85</v>
      </c>
      <c r="AY4115" s="168" t="s">
        <v>173</v>
      </c>
    </row>
    <row r="4116" spans="2:51" s="160" customFormat="1">
      <c r="B4116" s="159"/>
      <c r="D4116" s="161" t="s">
        <v>184</v>
      </c>
      <c r="E4116" s="162" t="s">
        <v>1</v>
      </c>
      <c r="F4116" s="163" t="s">
        <v>2313</v>
      </c>
      <c r="H4116" s="162" t="s">
        <v>1</v>
      </c>
      <c r="L4116" s="159"/>
      <c r="M4116" s="164"/>
      <c r="T4116" s="165"/>
      <c r="AT4116" s="162" t="s">
        <v>184</v>
      </c>
      <c r="AU4116" s="162" t="s">
        <v>95</v>
      </c>
      <c r="AV4116" s="160" t="s">
        <v>93</v>
      </c>
      <c r="AW4116" s="160" t="s">
        <v>41</v>
      </c>
      <c r="AX4116" s="160" t="s">
        <v>85</v>
      </c>
      <c r="AY4116" s="162" t="s">
        <v>173</v>
      </c>
    </row>
    <row r="4117" spans="2:51" s="167" customFormat="1">
      <c r="B4117" s="166"/>
      <c r="D4117" s="161" t="s">
        <v>184</v>
      </c>
      <c r="E4117" s="168" t="s">
        <v>1</v>
      </c>
      <c r="F4117" s="169" t="s">
        <v>2468</v>
      </c>
      <c r="H4117" s="170">
        <v>4.0000000000000001E-3</v>
      </c>
      <c r="L4117" s="166"/>
      <c r="M4117" s="171"/>
      <c r="T4117" s="172"/>
      <c r="AT4117" s="168" t="s">
        <v>184</v>
      </c>
      <c r="AU4117" s="168" t="s">
        <v>95</v>
      </c>
      <c r="AV4117" s="167" t="s">
        <v>95</v>
      </c>
      <c r="AW4117" s="167" t="s">
        <v>41</v>
      </c>
      <c r="AX4117" s="167" t="s">
        <v>85</v>
      </c>
      <c r="AY4117" s="168" t="s">
        <v>173</v>
      </c>
    </row>
    <row r="4118" spans="2:51" s="167" customFormat="1">
      <c r="B4118" s="166"/>
      <c r="D4118" s="161" t="s">
        <v>184</v>
      </c>
      <c r="E4118" s="168" t="s">
        <v>1</v>
      </c>
      <c r="F4118" s="169" t="s">
        <v>2480</v>
      </c>
      <c r="H4118" s="170">
        <v>7.0000000000000001E-3</v>
      </c>
      <c r="L4118" s="166"/>
      <c r="M4118" s="171"/>
      <c r="T4118" s="172"/>
      <c r="AT4118" s="168" t="s">
        <v>184</v>
      </c>
      <c r="AU4118" s="168" t="s">
        <v>95</v>
      </c>
      <c r="AV4118" s="167" t="s">
        <v>95</v>
      </c>
      <c r="AW4118" s="167" t="s">
        <v>41</v>
      </c>
      <c r="AX4118" s="167" t="s">
        <v>85</v>
      </c>
      <c r="AY4118" s="168" t="s">
        <v>173</v>
      </c>
    </row>
    <row r="4119" spans="2:51" s="167" customFormat="1">
      <c r="B4119" s="166"/>
      <c r="D4119" s="161" t="s">
        <v>184</v>
      </c>
      <c r="E4119" s="168" t="s">
        <v>1</v>
      </c>
      <c r="F4119" s="169" t="s">
        <v>2481</v>
      </c>
      <c r="H4119" s="170">
        <v>1.4E-2</v>
      </c>
      <c r="L4119" s="166"/>
      <c r="M4119" s="171"/>
      <c r="T4119" s="172"/>
      <c r="AT4119" s="168" t="s">
        <v>184</v>
      </c>
      <c r="AU4119" s="168" t="s">
        <v>95</v>
      </c>
      <c r="AV4119" s="167" t="s">
        <v>95</v>
      </c>
      <c r="AW4119" s="167" t="s">
        <v>41</v>
      </c>
      <c r="AX4119" s="167" t="s">
        <v>85</v>
      </c>
      <c r="AY4119" s="168" t="s">
        <v>173</v>
      </c>
    </row>
    <row r="4120" spans="2:51" s="167" customFormat="1">
      <c r="B4120" s="166"/>
      <c r="D4120" s="161" t="s">
        <v>184</v>
      </c>
      <c r="E4120" s="168" t="s">
        <v>1</v>
      </c>
      <c r="F4120" s="169" t="s">
        <v>2482</v>
      </c>
      <c r="H4120" s="170">
        <v>1.7999999999999999E-2</v>
      </c>
      <c r="L4120" s="166"/>
      <c r="M4120" s="171"/>
      <c r="T4120" s="172"/>
      <c r="AT4120" s="168" t="s">
        <v>184</v>
      </c>
      <c r="AU4120" s="168" t="s">
        <v>95</v>
      </c>
      <c r="AV4120" s="167" t="s">
        <v>95</v>
      </c>
      <c r="AW4120" s="167" t="s">
        <v>41</v>
      </c>
      <c r="AX4120" s="167" t="s">
        <v>85</v>
      </c>
      <c r="AY4120" s="168" t="s">
        <v>173</v>
      </c>
    </row>
    <row r="4121" spans="2:51" s="167" customFormat="1">
      <c r="B4121" s="166"/>
      <c r="D4121" s="161" t="s">
        <v>184</v>
      </c>
      <c r="E4121" s="168" t="s">
        <v>1</v>
      </c>
      <c r="F4121" s="169" t="s">
        <v>2483</v>
      </c>
      <c r="H4121" s="170">
        <v>1.0999999999999999E-2</v>
      </c>
      <c r="L4121" s="166"/>
      <c r="M4121" s="171"/>
      <c r="T4121" s="172"/>
      <c r="AT4121" s="168" t="s">
        <v>184</v>
      </c>
      <c r="AU4121" s="168" t="s">
        <v>95</v>
      </c>
      <c r="AV4121" s="167" t="s">
        <v>95</v>
      </c>
      <c r="AW4121" s="167" t="s">
        <v>41</v>
      </c>
      <c r="AX4121" s="167" t="s">
        <v>85</v>
      </c>
      <c r="AY4121" s="168" t="s">
        <v>173</v>
      </c>
    </row>
    <row r="4122" spans="2:51" s="160" customFormat="1">
      <c r="B4122" s="159"/>
      <c r="D4122" s="161" t="s">
        <v>184</v>
      </c>
      <c r="E4122" s="162" t="s">
        <v>1</v>
      </c>
      <c r="F4122" s="163" t="s">
        <v>2317</v>
      </c>
      <c r="H4122" s="162" t="s">
        <v>1</v>
      </c>
      <c r="L4122" s="159"/>
      <c r="M4122" s="164"/>
      <c r="T4122" s="165"/>
      <c r="AT4122" s="162" t="s">
        <v>184</v>
      </c>
      <c r="AU4122" s="162" t="s">
        <v>95</v>
      </c>
      <c r="AV4122" s="160" t="s">
        <v>93</v>
      </c>
      <c r="AW4122" s="160" t="s">
        <v>41</v>
      </c>
      <c r="AX4122" s="160" t="s">
        <v>85</v>
      </c>
      <c r="AY4122" s="162" t="s">
        <v>173</v>
      </c>
    </row>
    <row r="4123" spans="2:51" s="167" customFormat="1">
      <c r="B4123" s="166"/>
      <c r="D4123" s="161" t="s">
        <v>184</v>
      </c>
      <c r="E4123" s="168" t="s">
        <v>1</v>
      </c>
      <c r="F4123" s="169" t="s">
        <v>2484</v>
      </c>
      <c r="H4123" s="170">
        <v>4.0000000000000001E-3</v>
      </c>
      <c r="L4123" s="166"/>
      <c r="M4123" s="171"/>
      <c r="T4123" s="172"/>
      <c r="AT4123" s="168" t="s">
        <v>184</v>
      </c>
      <c r="AU4123" s="168" t="s">
        <v>95</v>
      </c>
      <c r="AV4123" s="167" t="s">
        <v>95</v>
      </c>
      <c r="AW4123" s="167" t="s">
        <v>41</v>
      </c>
      <c r="AX4123" s="167" t="s">
        <v>85</v>
      </c>
      <c r="AY4123" s="168" t="s">
        <v>173</v>
      </c>
    </row>
    <row r="4124" spans="2:51" s="167" customFormat="1">
      <c r="B4124" s="166"/>
      <c r="D4124" s="161" t="s">
        <v>184</v>
      </c>
      <c r="E4124" s="168" t="s">
        <v>1</v>
      </c>
      <c r="F4124" s="169" t="s">
        <v>2485</v>
      </c>
      <c r="H4124" s="170">
        <v>8.9999999999999993E-3</v>
      </c>
      <c r="L4124" s="166"/>
      <c r="M4124" s="171"/>
      <c r="T4124" s="172"/>
      <c r="AT4124" s="168" t="s">
        <v>184</v>
      </c>
      <c r="AU4124" s="168" t="s">
        <v>95</v>
      </c>
      <c r="AV4124" s="167" t="s">
        <v>95</v>
      </c>
      <c r="AW4124" s="167" t="s">
        <v>41</v>
      </c>
      <c r="AX4124" s="167" t="s">
        <v>85</v>
      </c>
      <c r="AY4124" s="168" t="s">
        <v>173</v>
      </c>
    </row>
    <row r="4125" spans="2:51" s="167" customFormat="1">
      <c r="B4125" s="166"/>
      <c r="D4125" s="161" t="s">
        <v>184</v>
      </c>
      <c r="E4125" s="168" t="s">
        <v>1</v>
      </c>
      <c r="F4125" s="169" t="s">
        <v>2486</v>
      </c>
      <c r="H4125" s="170">
        <v>1.2999999999999999E-2</v>
      </c>
      <c r="L4125" s="166"/>
      <c r="M4125" s="171"/>
      <c r="T4125" s="172"/>
      <c r="AT4125" s="168" t="s">
        <v>184</v>
      </c>
      <c r="AU4125" s="168" t="s">
        <v>95</v>
      </c>
      <c r="AV4125" s="167" t="s">
        <v>95</v>
      </c>
      <c r="AW4125" s="167" t="s">
        <v>41</v>
      </c>
      <c r="AX4125" s="167" t="s">
        <v>85</v>
      </c>
      <c r="AY4125" s="168" t="s">
        <v>173</v>
      </c>
    </row>
    <row r="4126" spans="2:51" s="167" customFormat="1">
      <c r="B4126" s="166"/>
      <c r="D4126" s="161" t="s">
        <v>184</v>
      </c>
      <c r="E4126" s="168" t="s">
        <v>1</v>
      </c>
      <c r="F4126" s="169" t="s">
        <v>2487</v>
      </c>
      <c r="H4126" s="170">
        <v>1.7000000000000001E-2</v>
      </c>
      <c r="L4126" s="166"/>
      <c r="M4126" s="171"/>
      <c r="T4126" s="172"/>
      <c r="AT4126" s="168" t="s">
        <v>184</v>
      </c>
      <c r="AU4126" s="168" t="s">
        <v>95</v>
      </c>
      <c r="AV4126" s="167" t="s">
        <v>95</v>
      </c>
      <c r="AW4126" s="167" t="s">
        <v>41</v>
      </c>
      <c r="AX4126" s="167" t="s">
        <v>85</v>
      </c>
      <c r="AY4126" s="168" t="s">
        <v>173</v>
      </c>
    </row>
    <row r="4127" spans="2:51" s="167" customFormat="1">
      <c r="B4127" s="166"/>
      <c r="D4127" s="161" t="s">
        <v>184</v>
      </c>
      <c r="E4127" s="168" t="s">
        <v>1</v>
      </c>
      <c r="F4127" s="169" t="s">
        <v>2488</v>
      </c>
      <c r="H4127" s="170">
        <v>2.3E-2</v>
      </c>
      <c r="L4127" s="166"/>
      <c r="M4127" s="171"/>
      <c r="T4127" s="172"/>
      <c r="AT4127" s="168" t="s">
        <v>184</v>
      </c>
      <c r="AU4127" s="168" t="s">
        <v>95</v>
      </c>
      <c r="AV4127" s="167" t="s">
        <v>95</v>
      </c>
      <c r="AW4127" s="167" t="s">
        <v>41</v>
      </c>
      <c r="AX4127" s="167" t="s">
        <v>85</v>
      </c>
      <c r="AY4127" s="168" t="s">
        <v>173</v>
      </c>
    </row>
    <row r="4128" spans="2:51" s="167" customFormat="1">
      <c r="B4128" s="166"/>
      <c r="D4128" s="161" t="s">
        <v>184</v>
      </c>
      <c r="E4128" s="168" t="s">
        <v>1</v>
      </c>
      <c r="F4128" s="169" t="s">
        <v>2489</v>
      </c>
      <c r="H4128" s="170">
        <v>1.2E-2</v>
      </c>
      <c r="L4128" s="166"/>
      <c r="M4128" s="171"/>
      <c r="T4128" s="172"/>
      <c r="AT4128" s="168" t="s">
        <v>184</v>
      </c>
      <c r="AU4128" s="168" t="s">
        <v>95</v>
      </c>
      <c r="AV4128" s="167" t="s">
        <v>95</v>
      </c>
      <c r="AW4128" s="167" t="s">
        <v>41</v>
      </c>
      <c r="AX4128" s="167" t="s">
        <v>85</v>
      </c>
      <c r="AY4128" s="168" t="s">
        <v>173</v>
      </c>
    </row>
    <row r="4129" spans="2:51" s="181" customFormat="1">
      <c r="B4129" s="180"/>
      <c r="D4129" s="161" t="s">
        <v>184</v>
      </c>
      <c r="E4129" s="182" t="s">
        <v>1</v>
      </c>
      <c r="F4129" s="183" t="s">
        <v>266</v>
      </c>
      <c r="H4129" s="184">
        <v>0.753</v>
      </c>
      <c r="L4129" s="180"/>
      <c r="M4129" s="185"/>
      <c r="T4129" s="186"/>
      <c r="AT4129" s="182" t="s">
        <v>184</v>
      </c>
      <c r="AU4129" s="182" t="s">
        <v>95</v>
      </c>
      <c r="AV4129" s="181" t="s">
        <v>243</v>
      </c>
      <c r="AW4129" s="181" t="s">
        <v>41</v>
      </c>
      <c r="AX4129" s="181" t="s">
        <v>85</v>
      </c>
      <c r="AY4129" s="182" t="s">
        <v>173</v>
      </c>
    </row>
    <row r="4130" spans="2:51" s="160" customFormat="1">
      <c r="B4130" s="159"/>
      <c r="D4130" s="161" t="s">
        <v>184</v>
      </c>
      <c r="E4130" s="162" t="s">
        <v>1</v>
      </c>
      <c r="F4130" s="163" t="s">
        <v>1601</v>
      </c>
      <c r="H4130" s="162" t="s">
        <v>1</v>
      </c>
      <c r="L4130" s="159"/>
      <c r="M4130" s="164"/>
      <c r="T4130" s="165"/>
      <c r="AT4130" s="162" t="s">
        <v>184</v>
      </c>
      <c r="AU4130" s="162" t="s">
        <v>95</v>
      </c>
      <c r="AV4130" s="160" t="s">
        <v>93</v>
      </c>
      <c r="AW4130" s="160" t="s">
        <v>41</v>
      </c>
      <c r="AX4130" s="160" t="s">
        <v>85</v>
      </c>
      <c r="AY4130" s="162" t="s">
        <v>173</v>
      </c>
    </row>
    <row r="4131" spans="2:51" s="160" customFormat="1">
      <c r="B4131" s="159"/>
      <c r="D4131" s="161" t="s">
        <v>184</v>
      </c>
      <c r="E4131" s="162" t="s">
        <v>1</v>
      </c>
      <c r="F4131" s="163" t="s">
        <v>2490</v>
      </c>
      <c r="H4131" s="162" t="s">
        <v>1</v>
      </c>
      <c r="L4131" s="159"/>
      <c r="M4131" s="164"/>
      <c r="T4131" s="165"/>
      <c r="AT4131" s="162" t="s">
        <v>184</v>
      </c>
      <c r="AU4131" s="162" t="s">
        <v>95</v>
      </c>
      <c r="AV4131" s="160" t="s">
        <v>93</v>
      </c>
      <c r="AW4131" s="160" t="s">
        <v>41</v>
      </c>
      <c r="AX4131" s="160" t="s">
        <v>85</v>
      </c>
      <c r="AY4131" s="162" t="s">
        <v>173</v>
      </c>
    </row>
    <row r="4132" spans="2:51" s="160" customFormat="1">
      <c r="B4132" s="159"/>
      <c r="D4132" s="161" t="s">
        <v>184</v>
      </c>
      <c r="E4132" s="162" t="s">
        <v>1</v>
      </c>
      <c r="F4132" s="163" t="s">
        <v>2208</v>
      </c>
      <c r="H4132" s="162" t="s">
        <v>1</v>
      </c>
      <c r="L4132" s="159"/>
      <c r="M4132" s="164"/>
      <c r="T4132" s="165"/>
      <c r="AT4132" s="162" t="s">
        <v>184</v>
      </c>
      <c r="AU4132" s="162" t="s">
        <v>95</v>
      </c>
      <c r="AV4132" s="160" t="s">
        <v>93</v>
      </c>
      <c r="AW4132" s="160" t="s">
        <v>41</v>
      </c>
      <c r="AX4132" s="160" t="s">
        <v>85</v>
      </c>
      <c r="AY4132" s="162" t="s">
        <v>173</v>
      </c>
    </row>
    <row r="4133" spans="2:51" s="167" customFormat="1">
      <c r="B4133" s="166"/>
      <c r="D4133" s="161" t="s">
        <v>184</v>
      </c>
      <c r="E4133" s="168" t="s">
        <v>1</v>
      </c>
      <c r="F4133" s="169" t="s">
        <v>2491</v>
      </c>
      <c r="H4133" s="170">
        <v>8.5999999999999993E-2</v>
      </c>
      <c r="L4133" s="166"/>
      <c r="M4133" s="171"/>
      <c r="T4133" s="172"/>
      <c r="AT4133" s="168" t="s">
        <v>184</v>
      </c>
      <c r="AU4133" s="168" t="s">
        <v>95</v>
      </c>
      <c r="AV4133" s="167" t="s">
        <v>95</v>
      </c>
      <c r="AW4133" s="167" t="s">
        <v>41</v>
      </c>
      <c r="AX4133" s="167" t="s">
        <v>85</v>
      </c>
      <c r="AY4133" s="168" t="s">
        <v>173</v>
      </c>
    </row>
    <row r="4134" spans="2:51" s="181" customFormat="1">
      <c r="B4134" s="180"/>
      <c r="D4134" s="161" t="s">
        <v>184</v>
      </c>
      <c r="E4134" s="182" t="s">
        <v>1</v>
      </c>
      <c r="F4134" s="183" t="s">
        <v>266</v>
      </c>
      <c r="H4134" s="184">
        <v>8.5999999999999993E-2</v>
      </c>
      <c r="L4134" s="180"/>
      <c r="M4134" s="185"/>
      <c r="T4134" s="186"/>
      <c r="AT4134" s="182" t="s">
        <v>184</v>
      </c>
      <c r="AU4134" s="182" t="s">
        <v>95</v>
      </c>
      <c r="AV4134" s="181" t="s">
        <v>243</v>
      </c>
      <c r="AW4134" s="181" t="s">
        <v>41</v>
      </c>
      <c r="AX4134" s="181" t="s">
        <v>85</v>
      </c>
      <c r="AY4134" s="182" t="s">
        <v>173</v>
      </c>
    </row>
    <row r="4135" spans="2:51" s="160" customFormat="1">
      <c r="B4135" s="159"/>
      <c r="D4135" s="161" t="s">
        <v>184</v>
      </c>
      <c r="E4135" s="162" t="s">
        <v>1</v>
      </c>
      <c r="F4135" s="163" t="s">
        <v>2492</v>
      </c>
      <c r="H4135" s="162" t="s">
        <v>1</v>
      </c>
      <c r="L4135" s="159"/>
      <c r="M4135" s="164"/>
      <c r="T4135" s="165"/>
      <c r="AT4135" s="162" t="s">
        <v>184</v>
      </c>
      <c r="AU4135" s="162" t="s">
        <v>95</v>
      </c>
      <c r="AV4135" s="160" t="s">
        <v>93</v>
      </c>
      <c r="AW4135" s="160" t="s">
        <v>41</v>
      </c>
      <c r="AX4135" s="160" t="s">
        <v>85</v>
      </c>
      <c r="AY4135" s="162" t="s">
        <v>173</v>
      </c>
    </row>
    <row r="4136" spans="2:51" s="160" customFormat="1">
      <c r="B4136" s="159"/>
      <c r="D4136" s="161" t="s">
        <v>184</v>
      </c>
      <c r="E4136" s="162" t="s">
        <v>1</v>
      </c>
      <c r="F4136" s="163" t="s">
        <v>2493</v>
      </c>
      <c r="H4136" s="162" t="s">
        <v>1</v>
      </c>
      <c r="L4136" s="159"/>
      <c r="M4136" s="164"/>
      <c r="T4136" s="165"/>
      <c r="AT4136" s="162" t="s">
        <v>184</v>
      </c>
      <c r="AU4136" s="162" t="s">
        <v>95</v>
      </c>
      <c r="AV4136" s="160" t="s">
        <v>93</v>
      </c>
      <c r="AW4136" s="160" t="s">
        <v>41</v>
      </c>
      <c r="AX4136" s="160" t="s">
        <v>85</v>
      </c>
      <c r="AY4136" s="162" t="s">
        <v>173</v>
      </c>
    </row>
    <row r="4137" spans="2:51" s="167" customFormat="1">
      <c r="B4137" s="166"/>
      <c r="D4137" s="161" t="s">
        <v>184</v>
      </c>
      <c r="E4137" s="168" t="s">
        <v>1</v>
      </c>
      <c r="F4137" s="169" t="s">
        <v>2494</v>
      </c>
      <c r="H4137" s="170">
        <v>1.165</v>
      </c>
      <c r="L4137" s="166"/>
      <c r="M4137" s="171"/>
      <c r="T4137" s="172"/>
      <c r="AT4137" s="168" t="s">
        <v>184</v>
      </c>
      <c r="AU4137" s="168" t="s">
        <v>95</v>
      </c>
      <c r="AV4137" s="167" t="s">
        <v>95</v>
      </c>
      <c r="AW4137" s="167" t="s">
        <v>41</v>
      </c>
      <c r="AX4137" s="167" t="s">
        <v>85</v>
      </c>
      <c r="AY4137" s="168" t="s">
        <v>173</v>
      </c>
    </row>
    <row r="4138" spans="2:51" s="160" customFormat="1">
      <c r="B4138" s="159"/>
      <c r="D4138" s="161" t="s">
        <v>184</v>
      </c>
      <c r="E4138" s="162" t="s">
        <v>1</v>
      </c>
      <c r="F4138" s="163" t="s">
        <v>2495</v>
      </c>
      <c r="H4138" s="162" t="s">
        <v>1</v>
      </c>
      <c r="L4138" s="159"/>
      <c r="M4138" s="164"/>
      <c r="T4138" s="165"/>
      <c r="AT4138" s="162" t="s">
        <v>184</v>
      </c>
      <c r="AU4138" s="162" t="s">
        <v>95</v>
      </c>
      <c r="AV4138" s="160" t="s">
        <v>93</v>
      </c>
      <c r="AW4138" s="160" t="s">
        <v>41</v>
      </c>
      <c r="AX4138" s="160" t="s">
        <v>85</v>
      </c>
      <c r="AY4138" s="162" t="s">
        <v>173</v>
      </c>
    </row>
    <row r="4139" spans="2:51" s="167" customFormat="1">
      <c r="B4139" s="166"/>
      <c r="D4139" s="161" t="s">
        <v>184</v>
      </c>
      <c r="E4139" s="168" t="s">
        <v>1</v>
      </c>
      <c r="F4139" s="169" t="s">
        <v>2496</v>
      </c>
      <c r="H4139" s="170">
        <v>1.107</v>
      </c>
      <c r="L4139" s="166"/>
      <c r="M4139" s="171"/>
      <c r="T4139" s="172"/>
      <c r="AT4139" s="168" t="s">
        <v>184</v>
      </c>
      <c r="AU4139" s="168" t="s">
        <v>95</v>
      </c>
      <c r="AV4139" s="167" t="s">
        <v>95</v>
      </c>
      <c r="AW4139" s="167" t="s">
        <v>41</v>
      </c>
      <c r="AX4139" s="167" t="s">
        <v>85</v>
      </c>
      <c r="AY4139" s="168" t="s">
        <v>173</v>
      </c>
    </row>
    <row r="4140" spans="2:51" s="160" customFormat="1">
      <c r="B4140" s="159"/>
      <c r="D4140" s="161" t="s">
        <v>184</v>
      </c>
      <c r="E4140" s="162" t="s">
        <v>1</v>
      </c>
      <c r="F4140" s="163" t="s">
        <v>2497</v>
      </c>
      <c r="H4140" s="162" t="s">
        <v>1</v>
      </c>
      <c r="L4140" s="159"/>
      <c r="M4140" s="164"/>
      <c r="T4140" s="165"/>
      <c r="AT4140" s="162" t="s">
        <v>184</v>
      </c>
      <c r="AU4140" s="162" t="s">
        <v>95</v>
      </c>
      <c r="AV4140" s="160" t="s">
        <v>93</v>
      </c>
      <c r="AW4140" s="160" t="s">
        <v>41</v>
      </c>
      <c r="AX4140" s="160" t="s">
        <v>85</v>
      </c>
      <c r="AY4140" s="162" t="s">
        <v>173</v>
      </c>
    </row>
    <row r="4141" spans="2:51" s="167" customFormat="1">
      <c r="B4141" s="166"/>
      <c r="D4141" s="161" t="s">
        <v>184</v>
      </c>
      <c r="E4141" s="168" t="s">
        <v>1</v>
      </c>
      <c r="F4141" s="169" t="s">
        <v>2498</v>
      </c>
      <c r="H4141" s="170">
        <v>2.0270000000000001</v>
      </c>
      <c r="L4141" s="166"/>
      <c r="M4141" s="171"/>
      <c r="T4141" s="172"/>
      <c r="AT4141" s="168" t="s">
        <v>184</v>
      </c>
      <c r="AU4141" s="168" t="s">
        <v>95</v>
      </c>
      <c r="AV4141" s="167" t="s">
        <v>95</v>
      </c>
      <c r="AW4141" s="167" t="s">
        <v>41</v>
      </c>
      <c r="AX4141" s="167" t="s">
        <v>85</v>
      </c>
      <c r="AY4141" s="168" t="s">
        <v>173</v>
      </c>
    </row>
    <row r="4142" spans="2:51" s="181" customFormat="1">
      <c r="B4142" s="180"/>
      <c r="D4142" s="161" t="s">
        <v>184</v>
      </c>
      <c r="E4142" s="182" t="s">
        <v>1</v>
      </c>
      <c r="F4142" s="183" t="s">
        <v>266</v>
      </c>
      <c r="H4142" s="184">
        <v>4.2990000000000004</v>
      </c>
      <c r="L4142" s="180"/>
      <c r="M4142" s="185"/>
      <c r="T4142" s="186"/>
      <c r="AT4142" s="182" t="s">
        <v>184</v>
      </c>
      <c r="AU4142" s="182" t="s">
        <v>95</v>
      </c>
      <c r="AV4142" s="181" t="s">
        <v>243</v>
      </c>
      <c r="AW4142" s="181" t="s">
        <v>41</v>
      </c>
      <c r="AX4142" s="181" t="s">
        <v>85</v>
      </c>
      <c r="AY4142" s="182" t="s">
        <v>173</v>
      </c>
    </row>
    <row r="4143" spans="2:51" s="160" customFormat="1">
      <c r="B4143" s="159"/>
      <c r="D4143" s="161" t="s">
        <v>184</v>
      </c>
      <c r="E4143" s="162" t="s">
        <v>1</v>
      </c>
      <c r="F4143" s="163" t="s">
        <v>499</v>
      </c>
      <c r="H4143" s="162" t="s">
        <v>1</v>
      </c>
      <c r="L4143" s="159"/>
      <c r="M4143" s="164"/>
      <c r="T4143" s="165"/>
      <c r="AT4143" s="162" t="s">
        <v>184</v>
      </c>
      <c r="AU4143" s="162" t="s">
        <v>95</v>
      </c>
      <c r="AV4143" s="160" t="s">
        <v>93</v>
      </c>
      <c r="AW4143" s="160" t="s">
        <v>41</v>
      </c>
      <c r="AX4143" s="160" t="s">
        <v>85</v>
      </c>
      <c r="AY4143" s="162" t="s">
        <v>173</v>
      </c>
    </row>
    <row r="4144" spans="2:51" s="160" customFormat="1">
      <c r="B4144" s="159"/>
      <c r="D4144" s="161" t="s">
        <v>184</v>
      </c>
      <c r="E4144" s="162" t="s">
        <v>1</v>
      </c>
      <c r="F4144" s="163" t="s">
        <v>2499</v>
      </c>
      <c r="H4144" s="162" t="s">
        <v>1</v>
      </c>
      <c r="L4144" s="159"/>
      <c r="M4144" s="164"/>
      <c r="T4144" s="165"/>
      <c r="AT4144" s="162" t="s">
        <v>184</v>
      </c>
      <c r="AU4144" s="162" t="s">
        <v>95</v>
      </c>
      <c r="AV4144" s="160" t="s">
        <v>93</v>
      </c>
      <c r="AW4144" s="160" t="s">
        <v>41</v>
      </c>
      <c r="AX4144" s="160" t="s">
        <v>85</v>
      </c>
      <c r="AY4144" s="162" t="s">
        <v>173</v>
      </c>
    </row>
    <row r="4145" spans="2:65" s="167" customFormat="1">
      <c r="B4145" s="166"/>
      <c r="D4145" s="161" t="s">
        <v>184</v>
      </c>
      <c r="E4145" s="168" t="s">
        <v>1</v>
      </c>
      <c r="F4145" s="169" t="s">
        <v>2500</v>
      </c>
      <c r="H4145" s="170">
        <v>0.90700000000000003</v>
      </c>
      <c r="L4145" s="166"/>
      <c r="M4145" s="171"/>
      <c r="T4145" s="172"/>
      <c r="AT4145" s="168" t="s">
        <v>184</v>
      </c>
      <c r="AU4145" s="168" t="s">
        <v>95</v>
      </c>
      <c r="AV4145" s="167" t="s">
        <v>95</v>
      </c>
      <c r="AW4145" s="167" t="s">
        <v>41</v>
      </c>
      <c r="AX4145" s="167" t="s">
        <v>85</v>
      </c>
      <c r="AY4145" s="168" t="s">
        <v>173</v>
      </c>
    </row>
    <row r="4146" spans="2:65" s="167" customFormat="1">
      <c r="B4146" s="166"/>
      <c r="D4146" s="161" t="s">
        <v>184</v>
      </c>
      <c r="E4146" s="168" t="s">
        <v>1</v>
      </c>
      <c r="F4146" s="169" t="s">
        <v>2501</v>
      </c>
      <c r="H4146" s="170">
        <v>1.68</v>
      </c>
      <c r="L4146" s="166"/>
      <c r="M4146" s="171"/>
      <c r="T4146" s="172"/>
      <c r="AT4146" s="168" t="s">
        <v>184</v>
      </c>
      <c r="AU4146" s="168" t="s">
        <v>95</v>
      </c>
      <c r="AV4146" s="167" t="s">
        <v>95</v>
      </c>
      <c r="AW4146" s="167" t="s">
        <v>41</v>
      </c>
      <c r="AX4146" s="167" t="s">
        <v>85</v>
      </c>
      <c r="AY4146" s="168" t="s">
        <v>173</v>
      </c>
    </row>
    <row r="4147" spans="2:65" s="181" customFormat="1">
      <c r="B4147" s="180"/>
      <c r="D4147" s="161" t="s">
        <v>184</v>
      </c>
      <c r="E4147" s="182" t="s">
        <v>1</v>
      </c>
      <c r="F4147" s="183" t="s">
        <v>266</v>
      </c>
      <c r="H4147" s="184">
        <v>2.5870000000000002</v>
      </c>
      <c r="L4147" s="180"/>
      <c r="M4147" s="185"/>
      <c r="T4147" s="186"/>
      <c r="AT4147" s="182" t="s">
        <v>184</v>
      </c>
      <c r="AU4147" s="182" t="s">
        <v>95</v>
      </c>
      <c r="AV4147" s="181" t="s">
        <v>243</v>
      </c>
      <c r="AW4147" s="181" t="s">
        <v>41</v>
      </c>
      <c r="AX4147" s="181" t="s">
        <v>85</v>
      </c>
      <c r="AY4147" s="182" t="s">
        <v>173</v>
      </c>
    </row>
    <row r="4148" spans="2:65" s="160" customFormat="1">
      <c r="B4148" s="159"/>
      <c r="D4148" s="161" t="s">
        <v>184</v>
      </c>
      <c r="E4148" s="162" t="s">
        <v>1</v>
      </c>
      <c r="F4148" s="163" t="s">
        <v>499</v>
      </c>
      <c r="H4148" s="162" t="s">
        <v>1</v>
      </c>
      <c r="L4148" s="159"/>
      <c r="M4148" s="164"/>
      <c r="T4148" s="165"/>
      <c r="AT4148" s="162" t="s">
        <v>184</v>
      </c>
      <c r="AU4148" s="162" t="s">
        <v>95</v>
      </c>
      <c r="AV4148" s="160" t="s">
        <v>93</v>
      </c>
      <c r="AW4148" s="160" t="s">
        <v>41</v>
      </c>
      <c r="AX4148" s="160" t="s">
        <v>85</v>
      </c>
      <c r="AY4148" s="162" t="s">
        <v>173</v>
      </c>
    </row>
    <row r="4149" spans="2:65" s="160" customFormat="1">
      <c r="B4149" s="159"/>
      <c r="D4149" s="161" t="s">
        <v>184</v>
      </c>
      <c r="E4149" s="162" t="s">
        <v>1</v>
      </c>
      <c r="F4149" s="163" t="s">
        <v>2502</v>
      </c>
      <c r="H4149" s="162" t="s">
        <v>1</v>
      </c>
      <c r="L4149" s="159"/>
      <c r="M4149" s="164"/>
      <c r="T4149" s="165"/>
      <c r="AT4149" s="162" t="s">
        <v>184</v>
      </c>
      <c r="AU4149" s="162" t="s">
        <v>95</v>
      </c>
      <c r="AV4149" s="160" t="s">
        <v>93</v>
      </c>
      <c r="AW4149" s="160" t="s">
        <v>41</v>
      </c>
      <c r="AX4149" s="160" t="s">
        <v>85</v>
      </c>
      <c r="AY4149" s="162" t="s">
        <v>173</v>
      </c>
    </row>
    <row r="4150" spans="2:65" s="167" customFormat="1">
      <c r="B4150" s="166"/>
      <c r="D4150" s="161" t="s">
        <v>184</v>
      </c>
      <c r="E4150" s="168" t="s">
        <v>1</v>
      </c>
      <c r="F4150" s="169" t="s">
        <v>2503</v>
      </c>
      <c r="H4150" s="170">
        <v>0.60499999999999998</v>
      </c>
      <c r="L4150" s="166"/>
      <c r="M4150" s="171"/>
      <c r="T4150" s="172"/>
      <c r="AT4150" s="168" t="s">
        <v>184</v>
      </c>
      <c r="AU4150" s="168" t="s">
        <v>95</v>
      </c>
      <c r="AV4150" s="167" t="s">
        <v>95</v>
      </c>
      <c r="AW4150" s="167" t="s">
        <v>41</v>
      </c>
      <c r="AX4150" s="167" t="s">
        <v>85</v>
      </c>
      <c r="AY4150" s="168" t="s">
        <v>173</v>
      </c>
    </row>
    <row r="4151" spans="2:65" s="167" customFormat="1">
      <c r="B4151" s="166"/>
      <c r="D4151" s="161" t="s">
        <v>184</v>
      </c>
      <c r="E4151" s="168" t="s">
        <v>1</v>
      </c>
      <c r="F4151" s="169" t="s">
        <v>2504</v>
      </c>
      <c r="H4151" s="170">
        <v>1.056</v>
      </c>
      <c r="L4151" s="166"/>
      <c r="M4151" s="171"/>
      <c r="T4151" s="172"/>
      <c r="AT4151" s="168" t="s">
        <v>184</v>
      </c>
      <c r="AU4151" s="168" t="s">
        <v>95</v>
      </c>
      <c r="AV4151" s="167" t="s">
        <v>95</v>
      </c>
      <c r="AW4151" s="167" t="s">
        <v>41</v>
      </c>
      <c r="AX4151" s="167" t="s">
        <v>85</v>
      </c>
      <c r="AY4151" s="168" t="s">
        <v>173</v>
      </c>
    </row>
    <row r="4152" spans="2:65" s="181" customFormat="1">
      <c r="B4152" s="180"/>
      <c r="D4152" s="161" t="s">
        <v>184</v>
      </c>
      <c r="E4152" s="182" t="s">
        <v>1</v>
      </c>
      <c r="F4152" s="183" t="s">
        <v>266</v>
      </c>
      <c r="H4152" s="184">
        <v>1.661</v>
      </c>
      <c r="L4152" s="180"/>
      <c r="M4152" s="185"/>
      <c r="T4152" s="186"/>
      <c r="AT4152" s="182" t="s">
        <v>184</v>
      </c>
      <c r="AU4152" s="182" t="s">
        <v>95</v>
      </c>
      <c r="AV4152" s="181" t="s">
        <v>243</v>
      </c>
      <c r="AW4152" s="181" t="s">
        <v>41</v>
      </c>
      <c r="AX4152" s="181" t="s">
        <v>85</v>
      </c>
      <c r="AY4152" s="182" t="s">
        <v>173</v>
      </c>
    </row>
    <row r="4153" spans="2:65" s="174" customFormat="1">
      <c r="B4153" s="173"/>
      <c r="D4153" s="161" t="s">
        <v>184</v>
      </c>
      <c r="E4153" s="175" t="s">
        <v>1</v>
      </c>
      <c r="F4153" s="176" t="s">
        <v>232</v>
      </c>
      <c r="H4153" s="177">
        <v>28.228999999999999</v>
      </c>
      <c r="L4153" s="173"/>
      <c r="M4153" s="178"/>
      <c r="T4153" s="179"/>
      <c r="AT4153" s="175" t="s">
        <v>184</v>
      </c>
      <c r="AU4153" s="175" t="s">
        <v>95</v>
      </c>
      <c r="AV4153" s="174" t="s">
        <v>180</v>
      </c>
      <c r="AW4153" s="174" t="s">
        <v>41</v>
      </c>
      <c r="AX4153" s="174" t="s">
        <v>93</v>
      </c>
      <c r="AY4153" s="175" t="s">
        <v>173</v>
      </c>
    </row>
    <row r="4154" spans="2:65" s="35" customFormat="1" ht="37.9" customHeight="1">
      <c r="B4154" s="34"/>
      <c r="C4154" s="144" t="s">
        <v>2505</v>
      </c>
      <c r="D4154" s="144" t="s">
        <v>175</v>
      </c>
      <c r="E4154" s="145" t="s">
        <v>2506</v>
      </c>
      <c r="F4154" s="146" t="s">
        <v>2507</v>
      </c>
      <c r="G4154" s="147" t="s">
        <v>178</v>
      </c>
      <c r="H4154" s="148">
        <v>49.918999999999997</v>
      </c>
      <c r="I4154" s="3"/>
      <c r="J4154" s="149">
        <f>ROUND(I4154*H4154,2)</f>
        <v>0</v>
      </c>
      <c r="K4154" s="146" t="s">
        <v>179</v>
      </c>
      <c r="L4154" s="34"/>
      <c r="M4154" s="150" t="s">
        <v>1</v>
      </c>
      <c r="N4154" s="151" t="s">
        <v>50</v>
      </c>
      <c r="P4154" s="152">
        <f>O4154*H4154</f>
        <v>0</v>
      </c>
      <c r="Q4154" s="152">
        <v>1.2199999999999999E-3</v>
      </c>
      <c r="R4154" s="152">
        <f>Q4154*H4154</f>
        <v>6.0901179999999992E-2</v>
      </c>
      <c r="S4154" s="152">
        <v>0</v>
      </c>
      <c r="T4154" s="153">
        <f>S4154*H4154</f>
        <v>0</v>
      </c>
      <c r="AR4154" s="154" t="s">
        <v>354</v>
      </c>
      <c r="AT4154" s="154" t="s">
        <v>175</v>
      </c>
      <c r="AU4154" s="154" t="s">
        <v>95</v>
      </c>
      <c r="AY4154" s="20" t="s">
        <v>173</v>
      </c>
      <c r="BE4154" s="155">
        <f>IF(N4154="základní",J4154,0)</f>
        <v>0</v>
      </c>
      <c r="BF4154" s="155">
        <f>IF(N4154="snížená",J4154,0)</f>
        <v>0</v>
      </c>
      <c r="BG4154" s="155">
        <f>IF(N4154="zákl. přenesená",J4154,0)</f>
        <v>0</v>
      </c>
      <c r="BH4154" s="155">
        <f>IF(N4154="sníž. přenesená",J4154,0)</f>
        <v>0</v>
      </c>
      <c r="BI4154" s="155">
        <f>IF(N4154="nulová",J4154,0)</f>
        <v>0</v>
      </c>
      <c r="BJ4154" s="20" t="s">
        <v>93</v>
      </c>
      <c r="BK4154" s="155">
        <f>ROUND(I4154*H4154,2)</f>
        <v>0</v>
      </c>
      <c r="BL4154" s="20" t="s">
        <v>354</v>
      </c>
      <c r="BM4154" s="154" t="s">
        <v>2508</v>
      </c>
    </row>
    <row r="4155" spans="2:65" s="35" customFormat="1">
      <c r="B4155" s="34"/>
      <c r="D4155" s="156" t="s">
        <v>182</v>
      </c>
      <c r="F4155" s="157" t="s">
        <v>2509</v>
      </c>
      <c r="L4155" s="34"/>
      <c r="M4155" s="158"/>
      <c r="T4155" s="62"/>
      <c r="AT4155" s="20" t="s">
        <v>182</v>
      </c>
      <c r="AU4155" s="20" t="s">
        <v>95</v>
      </c>
    </row>
    <row r="4156" spans="2:65" s="160" customFormat="1">
      <c r="B4156" s="159"/>
      <c r="D4156" s="161" t="s">
        <v>184</v>
      </c>
      <c r="E4156" s="162" t="s">
        <v>1</v>
      </c>
      <c r="F4156" s="163" t="s">
        <v>1195</v>
      </c>
      <c r="H4156" s="162" t="s">
        <v>1</v>
      </c>
      <c r="L4156" s="159"/>
      <c r="M4156" s="164"/>
      <c r="T4156" s="165"/>
      <c r="AT4156" s="162" t="s">
        <v>184</v>
      </c>
      <c r="AU4156" s="162" t="s">
        <v>95</v>
      </c>
      <c r="AV4156" s="160" t="s">
        <v>93</v>
      </c>
      <c r="AW4156" s="160" t="s">
        <v>41</v>
      </c>
      <c r="AX4156" s="160" t="s">
        <v>85</v>
      </c>
      <c r="AY4156" s="162" t="s">
        <v>173</v>
      </c>
    </row>
    <row r="4157" spans="2:65" s="160" customFormat="1">
      <c r="B4157" s="159"/>
      <c r="D4157" s="161" t="s">
        <v>184</v>
      </c>
      <c r="E4157" s="162" t="s">
        <v>1</v>
      </c>
      <c r="F4157" s="163" t="s">
        <v>2435</v>
      </c>
      <c r="H4157" s="162" t="s">
        <v>1</v>
      </c>
      <c r="L4157" s="159"/>
      <c r="M4157" s="164"/>
      <c r="T4157" s="165"/>
      <c r="AT4157" s="162" t="s">
        <v>184</v>
      </c>
      <c r="AU4157" s="162" t="s">
        <v>95</v>
      </c>
      <c r="AV4157" s="160" t="s">
        <v>93</v>
      </c>
      <c r="AW4157" s="160" t="s">
        <v>41</v>
      </c>
      <c r="AX4157" s="160" t="s">
        <v>85</v>
      </c>
      <c r="AY4157" s="162" t="s">
        <v>173</v>
      </c>
    </row>
    <row r="4158" spans="2:65" s="160" customFormat="1">
      <c r="B4158" s="159"/>
      <c r="D4158" s="161" t="s">
        <v>184</v>
      </c>
      <c r="E4158" s="162" t="s">
        <v>1</v>
      </c>
      <c r="F4158" s="163" t="s">
        <v>1196</v>
      </c>
      <c r="H4158" s="162" t="s">
        <v>1</v>
      </c>
      <c r="L4158" s="159"/>
      <c r="M4158" s="164"/>
      <c r="T4158" s="165"/>
      <c r="AT4158" s="162" t="s">
        <v>184</v>
      </c>
      <c r="AU4158" s="162" t="s">
        <v>95</v>
      </c>
      <c r="AV4158" s="160" t="s">
        <v>93</v>
      </c>
      <c r="AW4158" s="160" t="s">
        <v>41</v>
      </c>
      <c r="AX4158" s="160" t="s">
        <v>85</v>
      </c>
      <c r="AY4158" s="162" t="s">
        <v>173</v>
      </c>
    </row>
    <row r="4159" spans="2:65" s="167" customFormat="1">
      <c r="B4159" s="166"/>
      <c r="D4159" s="161" t="s">
        <v>184</v>
      </c>
      <c r="E4159" s="168" t="s">
        <v>1</v>
      </c>
      <c r="F4159" s="169" t="s">
        <v>2436</v>
      </c>
      <c r="H4159" s="170">
        <v>0.105</v>
      </c>
      <c r="L4159" s="166"/>
      <c r="M4159" s="171"/>
      <c r="T4159" s="172"/>
      <c r="AT4159" s="168" t="s">
        <v>184</v>
      </c>
      <c r="AU4159" s="168" t="s">
        <v>95</v>
      </c>
      <c r="AV4159" s="167" t="s">
        <v>95</v>
      </c>
      <c r="AW4159" s="167" t="s">
        <v>41</v>
      </c>
      <c r="AX4159" s="167" t="s">
        <v>85</v>
      </c>
      <c r="AY4159" s="168" t="s">
        <v>173</v>
      </c>
    </row>
    <row r="4160" spans="2:65" s="160" customFormat="1">
      <c r="B4160" s="159"/>
      <c r="D4160" s="161" t="s">
        <v>184</v>
      </c>
      <c r="E4160" s="162" t="s">
        <v>1</v>
      </c>
      <c r="F4160" s="163" t="s">
        <v>1198</v>
      </c>
      <c r="H4160" s="162" t="s">
        <v>1</v>
      </c>
      <c r="L4160" s="159"/>
      <c r="M4160" s="164"/>
      <c r="T4160" s="165"/>
      <c r="AT4160" s="162" t="s">
        <v>184</v>
      </c>
      <c r="AU4160" s="162" t="s">
        <v>95</v>
      </c>
      <c r="AV4160" s="160" t="s">
        <v>93</v>
      </c>
      <c r="AW4160" s="160" t="s">
        <v>41</v>
      </c>
      <c r="AX4160" s="160" t="s">
        <v>85</v>
      </c>
      <c r="AY4160" s="162" t="s">
        <v>173</v>
      </c>
    </row>
    <row r="4161" spans="2:51" s="167" customFormat="1">
      <c r="B4161" s="166"/>
      <c r="D4161" s="161" t="s">
        <v>184</v>
      </c>
      <c r="E4161" s="168" t="s">
        <v>1</v>
      </c>
      <c r="F4161" s="169" t="s">
        <v>2437</v>
      </c>
      <c r="H4161" s="170">
        <v>0.29499999999999998</v>
      </c>
      <c r="L4161" s="166"/>
      <c r="M4161" s="171"/>
      <c r="T4161" s="172"/>
      <c r="AT4161" s="168" t="s">
        <v>184</v>
      </c>
      <c r="AU4161" s="168" t="s">
        <v>95</v>
      </c>
      <c r="AV4161" s="167" t="s">
        <v>95</v>
      </c>
      <c r="AW4161" s="167" t="s">
        <v>41</v>
      </c>
      <c r="AX4161" s="167" t="s">
        <v>85</v>
      </c>
      <c r="AY4161" s="168" t="s">
        <v>173</v>
      </c>
    </row>
    <row r="4162" spans="2:51" s="160" customFormat="1">
      <c r="B4162" s="159"/>
      <c r="D4162" s="161" t="s">
        <v>184</v>
      </c>
      <c r="E4162" s="162" t="s">
        <v>1</v>
      </c>
      <c r="F4162" s="163" t="s">
        <v>1200</v>
      </c>
      <c r="H4162" s="162" t="s">
        <v>1</v>
      </c>
      <c r="L4162" s="159"/>
      <c r="M4162" s="164"/>
      <c r="T4162" s="165"/>
      <c r="AT4162" s="162" t="s">
        <v>184</v>
      </c>
      <c r="AU4162" s="162" t="s">
        <v>95</v>
      </c>
      <c r="AV4162" s="160" t="s">
        <v>93</v>
      </c>
      <c r="AW4162" s="160" t="s">
        <v>41</v>
      </c>
      <c r="AX4162" s="160" t="s">
        <v>85</v>
      </c>
      <c r="AY4162" s="162" t="s">
        <v>173</v>
      </c>
    </row>
    <row r="4163" spans="2:51" s="167" customFormat="1">
      <c r="B4163" s="166"/>
      <c r="D4163" s="161" t="s">
        <v>184</v>
      </c>
      <c r="E4163" s="168" t="s">
        <v>1</v>
      </c>
      <c r="F4163" s="169" t="s">
        <v>2438</v>
      </c>
      <c r="H4163" s="170">
        <v>0.55000000000000004</v>
      </c>
      <c r="L4163" s="166"/>
      <c r="M4163" s="171"/>
      <c r="T4163" s="172"/>
      <c r="AT4163" s="168" t="s">
        <v>184</v>
      </c>
      <c r="AU4163" s="168" t="s">
        <v>95</v>
      </c>
      <c r="AV4163" s="167" t="s">
        <v>95</v>
      </c>
      <c r="AW4163" s="167" t="s">
        <v>41</v>
      </c>
      <c r="AX4163" s="167" t="s">
        <v>85</v>
      </c>
      <c r="AY4163" s="168" t="s">
        <v>173</v>
      </c>
    </row>
    <row r="4164" spans="2:51" s="160" customFormat="1">
      <c r="B4164" s="159"/>
      <c r="D4164" s="161" t="s">
        <v>184</v>
      </c>
      <c r="E4164" s="162" t="s">
        <v>1</v>
      </c>
      <c r="F4164" s="163" t="s">
        <v>1202</v>
      </c>
      <c r="H4164" s="162" t="s">
        <v>1</v>
      </c>
      <c r="L4164" s="159"/>
      <c r="M4164" s="164"/>
      <c r="T4164" s="165"/>
      <c r="AT4164" s="162" t="s">
        <v>184</v>
      </c>
      <c r="AU4164" s="162" t="s">
        <v>95</v>
      </c>
      <c r="AV4164" s="160" t="s">
        <v>93</v>
      </c>
      <c r="AW4164" s="160" t="s">
        <v>41</v>
      </c>
      <c r="AX4164" s="160" t="s">
        <v>85</v>
      </c>
      <c r="AY4164" s="162" t="s">
        <v>173</v>
      </c>
    </row>
    <row r="4165" spans="2:51" s="167" customFormat="1">
      <c r="B4165" s="166"/>
      <c r="D4165" s="161" t="s">
        <v>184</v>
      </c>
      <c r="E4165" s="168" t="s">
        <v>1</v>
      </c>
      <c r="F4165" s="169" t="s">
        <v>2439</v>
      </c>
      <c r="H4165" s="170">
        <v>0.81499999999999995</v>
      </c>
      <c r="L4165" s="166"/>
      <c r="M4165" s="171"/>
      <c r="T4165" s="172"/>
      <c r="AT4165" s="168" t="s">
        <v>184</v>
      </c>
      <c r="AU4165" s="168" t="s">
        <v>95</v>
      </c>
      <c r="AV4165" s="167" t="s">
        <v>95</v>
      </c>
      <c r="AW4165" s="167" t="s">
        <v>41</v>
      </c>
      <c r="AX4165" s="167" t="s">
        <v>85</v>
      </c>
      <c r="AY4165" s="168" t="s">
        <v>173</v>
      </c>
    </row>
    <row r="4166" spans="2:51" s="160" customFormat="1">
      <c r="B4166" s="159"/>
      <c r="D4166" s="161" t="s">
        <v>184</v>
      </c>
      <c r="E4166" s="162" t="s">
        <v>1</v>
      </c>
      <c r="F4166" s="163" t="s">
        <v>1204</v>
      </c>
      <c r="H4166" s="162" t="s">
        <v>1</v>
      </c>
      <c r="L4166" s="159"/>
      <c r="M4166" s="164"/>
      <c r="T4166" s="165"/>
      <c r="AT4166" s="162" t="s">
        <v>184</v>
      </c>
      <c r="AU4166" s="162" t="s">
        <v>95</v>
      </c>
      <c r="AV4166" s="160" t="s">
        <v>93</v>
      </c>
      <c r="AW4166" s="160" t="s">
        <v>41</v>
      </c>
      <c r="AX4166" s="160" t="s">
        <v>85</v>
      </c>
      <c r="AY4166" s="162" t="s">
        <v>173</v>
      </c>
    </row>
    <row r="4167" spans="2:51" s="167" customFormat="1">
      <c r="B4167" s="166"/>
      <c r="D4167" s="161" t="s">
        <v>184</v>
      </c>
      <c r="E4167" s="168" t="s">
        <v>1</v>
      </c>
      <c r="F4167" s="169" t="s">
        <v>2440</v>
      </c>
      <c r="H4167" s="170">
        <v>2.7250000000000001</v>
      </c>
      <c r="L4167" s="166"/>
      <c r="M4167" s="171"/>
      <c r="T4167" s="172"/>
      <c r="AT4167" s="168" t="s">
        <v>184</v>
      </c>
      <c r="AU4167" s="168" t="s">
        <v>95</v>
      </c>
      <c r="AV4167" s="167" t="s">
        <v>95</v>
      </c>
      <c r="AW4167" s="167" t="s">
        <v>41</v>
      </c>
      <c r="AX4167" s="167" t="s">
        <v>85</v>
      </c>
      <c r="AY4167" s="168" t="s">
        <v>173</v>
      </c>
    </row>
    <row r="4168" spans="2:51" s="181" customFormat="1">
      <c r="B4168" s="180"/>
      <c r="D4168" s="161" t="s">
        <v>184</v>
      </c>
      <c r="E4168" s="182" t="s">
        <v>1</v>
      </c>
      <c r="F4168" s="183" t="s">
        <v>266</v>
      </c>
      <c r="H4168" s="184">
        <v>4.49</v>
      </c>
      <c r="L4168" s="180"/>
      <c r="M4168" s="185"/>
      <c r="T4168" s="186"/>
      <c r="AT4168" s="182" t="s">
        <v>184</v>
      </c>
      <c r="AU4168" s="182" t="s">
        <v>95</v>
      </c>
      <c r="AV4168" s="181" t="s">
        <v>243</v>
      </c>
      <c r="AW4168" s="181" t="s">
        <v>41</v>
      </c>
      <c r="AX4168" s="181" t="s">
        <v>85</v>
      </c>
      <c r="AY4168" s="182" t="s">
        <v>173</v>
      </c>
    </row>
    <row r="4169" spans="2:51" s="160" customFormat="1">
      <c r="B4169" s="159"/>
      <c r="D4169" s="161" t="s">
        <v>184</v>
      </c>
      <c r="E4169" s="162" t="s">
        <v>1</v>
      </c>
      <c r="F4169" s="163" t="s">
        <v>2223</v>
      </c>
      <c r="H4169" s="162" t="s">
        <v>1</v>
      </c>
      <c r="L4169" s="159"/>
      <c r="M4169" s="164"/>
      <c r="T4169" s="165"/>
      <c r="AT4169" s="162" t="s">
        <v>184</v>
      </c>
      <c r="AU4169" s="162" t="s">
        <v>95</v>
      </c>
      <c r="AV4169" s="160" t="s">
        <v>93</v>
      </c>
      <c r="AW4169" s="160" t="s">
        <v>41</v>
      </c>
      <c r="AX4169" s="160" t="s">
        <v>85</v>
      </c>
      <c r="AY4169" s="162" t="s">
        <v>173</v>
      </c>
    </row>
    <row r="4170" spans="2:51" s="160" customFormat="1">
      <c r="B4170" s="159"/>
      <c r="D4170" s="161" t="s">
        <v>184</v>
      </c>
      <c r="E4170" s="162" t="s">
        <v>1</v>
      </c>
      <c r="F4170" s="163" t="s">
        <v>2224</v>
      </c>
      <c r="H4170" s="162" t="s">
        <v>1</v>
      </c>
      <c r="L4170" s="159"/>
      <c r="M4170" s="164"/>
      <c r="T4170" s="165"/>
      <c r="AT4170" s="162" t="s">
        <v>184</v>
      </c>
      <c r="AU4170" s="162" t="s">
        <v>95</v>
      </c>
      <c r="AV4170" s="160" t="s">
        <v>93</v>
      </c>
      <c r="AW4170" s="160" t="s">
        <v>41</v>
      </c>
      <c r="AX4170" s="160" t="s">
        <v>85</v>
      </c>
      <c r="AY4170" s="162" t="s">
        <v>173</v>
      </c>
    </row>
    <row r="4171" spans="2:51" s="167" customFormat="1">
      <c r="B4171" s="166"/>
      <c r="D4171" s="161" t="s">
        <v>184</v>
      </c>
      <c r="E4171" s="168" t="s">
        <v>1</v>
      </c>
      <c r="F4171" s="169" t="s">
        <v>2441</v>
      </c>
      <c r="H4171" s="170">
        <v>3.41</v>
      </c>
      <c r="L4171" s="166"/>
      <c r="M4171" s="171"/>
      <c r="T4171" s="172"/>
      <c r="AT4171" s="168" t="s">
        <v>184</v>
      </c>
      <c r="AU4171" s="168" t="s">
        <v>95</v>
      </c>
      <c r="AV4171" s="167" t="s">
        <v>95</v>
      </c>
      <c r="AW4171" s="167" t="s">
        <v>41</v>
      </c>
      <c r="AX4171" s="167" t="s">
        <v>85</v>
      </c>
      <c r="AY4171" s="168" t="s">
        <v>173</v>
      </c>
    </row>
    <row r="4172" spans="2:51" s="167" customFormat="1">
      <c r="B4172" s="166"/>
      <c r="D4172" s="161" t="s">
        <v>184</v>
      </c>
      <c r="E4172" s="168" t="s">
        <v>1</v>
      </c>
      <c r="F4172" s="169" t="s">
        <v>2442</v>
      </c>
      <c r="H4172" s="170">
        <v>-2.5000000000000001E-2</v>
      </c>
      <c r="L4172" s="166"/>
      <c r="M4172" s="171"/>
      <c r="T4172" s="172"/>
      <c r="AT4172" s="168" t="s">
        <v>184</v>
      </c>
      <c r="AU4172" s="168" t="s">
        <v>95</v>
      </c>
      <c r="AV4172" s="167" t="s">
        <v>95</v>
      </c>
      <c r="AW4172" s="167" t="s">
        <v>41</v>
      </c>
      <c r="AX4172" s="167" t="s">
        <v>85</v>
      </c>
      <c r="AY4172" s="168" t="s">
        <v>173</v>
      </c>
    </row>
    <row r="4173" spans="2:51" s="160" customFormat="1">
      <c r="B4173" s="159"/>
      <c r="D4173" s="161" t="s">
        <v>184</v>
      </c>
      <c r="E4173" s="162" t="s">
        <v>1</v>
      </c>
      <c r="F4173" s="163" t="s">
        <v>1831</v>
      </c>
      <c r="H4173" s="162" t="s">
        <v>1</v>
      </c>
      <c r="L4173" s="159"/>
      <c r="M4173" s="164"/>
      <c r="T4173" s="165"/>
      <c r="AT4173" s="162" t="s">
        <v>184</v>
      </c>
      <c r="AU4173" s="162" t="s">
        <v>95</v>
      </c>
      <c r="AV4173" s="160" t="s">
        <v>93</v>
      </c>
      <c r="AW4173" s="160" t="s">
        <v>41</v>
      </c>
      <c r="AX4173" s="160" t="s">
        <v>85</v>
      </c>
      <c r="AY4173" s="162" t="s">
        <v>173</v>
      </c>
    </row>
    <row r="4174" spans="2:51" s="167" customFormat="1">
      <c r="B4174" s="166"/>
      <c r="D4174" s="161" t="s">
        <v>184</v>
      </c>
      <c r="E4174" s="168" t="s">
        <v>1</v>
      </c>
      <c r="F4174" s="169" t="s">
        <v>2443</v>
      </c>
      <c r="H4174" s="170">
        <v>1.01</v>
      </c>
      <c r="L4174" s="166"/>
      <c r="M4174" s="171"/>
      <c r="T4174" s="172"/>
      <c r="AT4174" s="168" t="s">
        <v>184</v>
      </c>
      <c r="AU4174" s="168" t="s">
        <v>95</v>
      </c>
      <c r="AV4174" s="167" t="s">
        <v>95</v>
      </c>
      <c r="AW4174" s="167" t="s">
        <v>41</v>
      </c>
      <c r="AX4174" s="167" t="s">
        <v>85</v>
      </c>
      <c r="AY4174" s="168" t="s">
        <v>173</v>
      </c>
    </row>
    <row r="4175" spans="2:51" s="181" customFormat="1">
      <c r="B4175" s="180"/>
      <c r="D4175" s="161" t="s">
        <v>184</v>
      </c>
      <c r="E4175" s="182" t="s">
        <v>1</v>
      </c>
      <c r="F4175" s="183" t="s">
        <v>266</v>
      </c>
      <c r="H4175" s="184">
        <v>4.3949999999999996</v>
      </c>
      <c r="L4175" s="180"/>
      <c r="M4175" s="185"/>
      <c r="T4175" s="186"/>
      <c r="AT4175" s="182" t="s">
        <v>184</v>
      </c>
      <c r="AU4175" s="182" t="s">
        <v>95</v>
      </c>
      <c r="AV4175" s="181" t="s">
        <v>243</v>
      </c>
      <c r="AW4175" s="181" t="s">
        <v>41</v>
      </c>
      <c r="AX4175" s="181" t="s">
        <v>85</v>
      </c>
      <c r="AY4175" s="182" t="s">
        <v>173</v>
      </c>
    </row>
    <row r="4176" spans="2:51" s="160" customFormat="1">
      <c r="B4176" s="159"/>
      <c r="D4176" s="161" t="s">
        <v>184</v>
      </c>
      <c r="E4176" s="162" t="s">
        <v>1</v>
      </c>
      <c r="F4176" s="163" t="s">
        <v>2207</v>
      </c>
      <c r="H4176" s="162" t="s">
        <v>1</v>
      </c>
      <c r="L4176" s="159"/>
      <c r="M4176" s="164"/>
      <c r="T4176" s="165"/>
      <c r="AT4176" s="162" t="s">
        <v>184</v>
      </c>
      <c r="AU4176" s="162" t="s">
        <v>95</v>
      </c>
      <c r="AV4176" s="160" t="s">
        <v>93</v>
      </c>
      <c r="AW4176" s="160" t="s">
        <v>41</v>
      </c>
      <c r="AX4176" s="160" t="s">
        <v>85</v>
      </c>
      <c r="AY4176" s="162" t="s">
        <v>173</v>
      </c>
    </row>
    <row r="4177" spans="2:51" s="160" customFormat="1">
      <c r="B4177" s="159"/>
      <c r="D4177" s="161" t="s">
        <v>184</v>
      </c>
      <c r="E4177" s="162" t="s">
        <v>1</v>
      </c>
      <c r="F4177" s="163" t="s">
        <v>2208</v>
      </c>
      <c r="H4177" s="162" t="s">
        <v>1</v>
      </c>
      <c r="L4177" s="159"/>
      <c r="M4177" s="164"/>
      <c r="T4177" s="165"/>
      <c r="AT4177" s="162" t="s">
        <v>184</v>
      </c>
      <c r="AU4177" s="162" t="s">
        <v>95</v>
      </c>
      <c r="AV4177" s="160" t="s">
        <v>93</v>
      </c>
      <c r="AW4177" s="160" t="s">
        <v>41</v>
      </c>
      <c r="AX4177" s="160" t="s">
        <v>85</v>
      </c>
      <c r="AY4177" s="162" t="s">
        <v>173</v>
      </c>
    </row>
    <row r="4178" spans="2:51" s="167" customFormat="1">
      <c r="B4178" s="166"/>
      <c r="D4178" s="161" t="s">
        <v>184</v>
      </c>
      <c r="E4178" s="168" t="s">
        <v>1</v>
      </c>
      <c r="F4178" s="169" t="s">
        <v>2444</v>
      </c>
      <c r="H4178" s="170">
        <v>0.90500000000000003</v>
      </c>
      <c r="L4178" s="166"/>
      <c r="M4178" s="171"/>
      <c r="T4178" s="172"/>
      <c r="AT4178" s="168" t="s">
        <v>184</v>
      </c>
      <c r="AU4178" s="168" t="s">
        <v>95</v>
      </c>
      <c r="AV4178" s="167" t="s">
        <v>95</v>
      </c>
      <c r="AW4178" s="167" t="s">
        <v>41</v>
      </c>
      <c r="AX4178" s="167" t="s">
        <v>85</v>
      </c>
      <c r="AY4178" s="168" t="s">
        <v>173</v>
      </c>
    </row>
    <row r="4179" spans="2:51" s="160" customFormat="1">
      <c r="B4179" s="159"/>
      <c r="D4179" s="161" t="s">
        <v>184</v>
      </c>
      <c r="E4179" s="162" t="s">
        <v>1</v>
      </c>
      <c r="F4179" s="163" t="s">
        <v>2210</v>
      </c>
      <c r="H4179" s="162" t="s">
        <v>1</v>
      </c>
      <c r="L4179" s="159"/>
      <c r="M4179" s="164"/>
      <c r="T4179" s="165"/>
      <c r="AT4179" s="162" t="s">
        <v>184</v>
      </c>
      <c r="AU4179" s="162" t="s">
        <v>95</v>
      </c>
      <c r="AV4179" s="160" t="s">
        <v>93</v>
      </c>
      <c r="AW4179" s="160" t="s">
        <v>41</v>
      </c>
      <c r="AX4179" s="160" t="s">
        <v>85</v>
      </c>
      <c r="AY4179" s="162" t="s">
        <v>173</v>
      </c>
    </row>
    <row r="4180" spans="2:51" s="167" customFormat="1">
      <c r="B4180" s="166"/>
      <c r="D4180" s="161" t="s">
        <v>184</v>
      </c>
      <c r="E4180" s="168" t="s">
        <v>1</v>
      </c>
      <c r="F4180" s="169" t="s">
        <v>2445</v>
      </c>
      <c r="H4180" s="170">
        <v>0.6</v>
      </c>
      <c r="L4180" s="166"/>
      <c r="M4180" s="171"/>
      <c r="T4180" s="172"/>
      <c r="AT4180" s="168" t="s">
        <v>184</v>
      </c>
      <c r="AU4180" s="168" t="s">
        <v>95</v>
      </c>
      <c r="AV4180" s="167" t="s">
        <v>95</v>
      </c>
      <c r="AW4180" s="167" t="s">
        <v>41</v>
      </c>
      <c r="AX4180" s="167" t="s">
        <v>85</v>
      </c>
      <c r="AY4180" s="168" t="s">
        <v>173</v>
      </c>
    </row>
    <row r="4181" spans="2:51" s="181" customFormat="1">
      <c r="B4181" s="180"/>
      <c r="D4181" s="161" t="s">
        <v>184</v>
      </c>
      <c r="E4181" s="182" t="s">
        <v>1</v>
      </c>
      <c r="F4181" s="183" t="s">
        <v>266</v>
      </c>
      <c r="H4181" s="184">
        <v>1.5049999999999999</v>
      </c>
      <c r="L4181" s="180"/>
      <c r="M4181" s="185"/>
      <c r="T4181" s="186"/>
      <c r="AT4181" s="182" t="s">
        <v>184</v>
      </c>
      <c r="AU4181" s="182" t="s">
        <v>95</v>
      </c>
      <c r="AV4181" s="181" t="s">
        <v>243</v>
      </c>
      <c r="AW4181" s="181" t="s">
        <v>41</v>
      </c>
      <c r="AX4181" s="181" t="s">
        <v>85</v>
      </c>
      <c r="AY4181" s="182" t="s">
        <v>173</v>
      </c>
    </row>
    <row r="4182" spans="2:51" s="160" customFormat="1">
      <c r="B4182" s="159"/>
      <c r="D4182" s="161" t="s">
        <v>184</v>
      </c>
      <c r="E4182" s="162" t="s">
        <v>1</v>
      </c>
      <c r="F4182" s="163" t="s">
        <v>2216</v>
      </c>
      <c r="H4182" s="162" t="s">
        <v>1</v>
      </c>
      <c r="L4182" s="159"/>
      <c r="M4182" s="164"/>
      <c r="T4182" s="165"/>
      <c r="AT4182" s="162" t="s">
        <v>184</v>
      </c>
      <c r="AU4182" s="162" t="s">
        <v>95</v>
      </c>
      <c r="AV4182" s="160" t="s">
        <v>93</v>
      </c>
      <c r="AW4182" s="160" t="s">
        <v>41</v>
      </c>
      <c r="AX4182" s="160" t="s">
        <v>85</v>
      </c>
      <c r="AY4182" s="162" t="s">
        <v>173</v>
      </c>
    </row>
    <row r="4183" spans="2:51" s="160" customFormat="1">
      <c r="B4183" s="159"/>
      <c r="D4183" s="161" t="s">
        <v>184</v>
      </c>
      <c r="E4183" s="162" t="s">
        <v>1</v>
      </c>
      <c r="F4183" s="163" t="s">
        <v>2217</v>
      </c>
      <c r="H4183" s="162" t="s">
        <v>1</v>
      </c>
      <c r="L4183" s="159"/>
      <c r="M4183" s="164"/>
      <c r="T4183" s="165"/>
      <c r="AT4183" s="162" t="s">
        <v>184</v>
      </c>
      <c r="AU4183" s="162" t="s">
        <v>95</v>
      </c>
      <c r="AV4183" s="160" t="s">
        <v>93</v>
      </c>
      <c r="AW4183" s="160" t="s">
        <v>41</v>
      </c>
      <c r="AX4183" s="160" t="s">
        <v>85</v>
      </c>
      <c r="AY4183" s="162" t="s">
        <v>173</v>
      </c>
    </row>
    <row r="4184" spans="2:51" s="167" customFormat="1">
      <c r="B4184" s="166"/>
      <c r="D4184" s="161" t="s">
        <v>184</v>
      </c>
      <c r="E4184" s="168" t="s">
        <v>1</v>
      </c>
      <c r="F4184" s="169" t="s">
        <v>2446</v>
      </c>
      <c r="H4184" s="170">
        <v>1.9179999999999999</v>
      </c>
      <c r="L4184" s="166"/>
      <c r="M4184" s="171"/>
      <c r="T4184" s="172"/>
      <c r="AT4184" s="168" t="s">
        <v>184</v>
      </c>
      <c r="AU4184" s="168" t="s">
        <v>95</v>
      </c>
      <c r="AV4184" s="167" t="s">
        <v>95</v>
      </c>
      <c r="AW4184" s="167" t="s">
        <v>41</v>
      </c>
      <c r="AX4184" s="167" t="s">
        <v>85</v>
      </c>
      <c r="AY4184" s="168" t="s">
        <v>173</v>
      </c>
    </row>
    <row r="4185" spans="2:51" s="181" customFormat="1">
      <c r="B4185" s="180"/>
      <c r="D4185" s="161" t="s">
        <v>184</v>
      </c>
      <c r="E4185" s="182" t="s">
        <v>1</v>
      </c>
      <c r="F4185" s="183" t="s">
        <v>266</v>
      </c>
      <c r="H4185" s="184">
        <v>1.9179999999999999</v>
      </c>
      <c r="L4185" s="180"/>
      <c r="M4185" s="185"/>
      <c r="T4185" s="186"/>
      <c r="AT4185" s="182" t="s">
        <v>184</v>
      </c>
      <c r="AU4185" s="182" t="s">
        <v>95</v>
      </c>
      <c r="AV4185" s="181" t="s">
        <v>243</v>
      </c>
      <c r="AW4185" s="181" t="s">
        <v>41</v>
      </c>
      <c r="AX4185" s="181" t="s">
        <v>85</v>
      </c>
      <c r="AY4185" s="182" t="s">
        <v>173</v>
      </c>
    </row>
    <row r="4186" spans="2:51" s="160" customFormat="1">
      <c r="B4186" s="159"/>
      <c r="D4186" s="161" t="s">
        <v>184</v>
      </c>
      <c r="E4186" s="162" t="s">
        <v>1</v>
      </c>
      <c r="F4186" s="163" t="s">
        <v>844</v>
      </c>
      <c r="H4186" s="162" t="s">
        <v>1</v>
      </c>
      <c r="L4186" s="159"/>
      <c r="M4186" s="164"/>
      <c r="T4186" s="165"/>
      <c r="AT4186" s="162" t="s">
        <v>184</v>
      </c>
      <c r="AU4186" s="162" t="s">
        <v>95</v>
      </c>
      <c r="AV4186" s="160" t="s">
        <v>93</v>
      </c>
      <c r="AW4186" s="160" t="s">
        <v>41</v>
      </c>
      <c r="AX4186" s="160" t="s">
        <v>85</v>
      </c>
      <c r="AY4186" s="162" t="s">
        <v>173</v>
      </c>
    </row>
    <row r="4187" spans="2:51" s="160" customFormat="1">
      <c r="B4187" s="159"/>
      <c r="D4187" s="161" t="s">
        <v>184</v>
      </c>
      <c r="E4187" s="162" t="s">
        <v>1</v>
      </c>
      <c r="F4187" s="163" t="s">
        <v>2447</v>
      </c>
      <c r="H4187" s="162" t="s">
        <v>1</v>
      </c>
      <c r="L4187" s="159"/>
      <c r="M4187" s="164"/>
      <c r="T4187" s="165"/>
      <c r="AT4187" s="162" t="s">
        <v>184</v>
      </c>
      <c r="AU4187" s="162" t="s">
        <v>95</v>
      </c>
      <c r="AV4187" s="160" t="s">
        <v>93</v>
      </c>
      <c r="AW4187" s="160" t="s">
        <v>41</v>
      </c>
      <c r="AX4187" s="160" t="s">
        <v>85</v>
      </c>
      <c r="AY4187" s="162" t="s">
        <v>173</v>
      </c>
    </row>
    <row r="4188" spans="2:51" s="167" customFormat="1">
      <c r="B4188" s="166"/>
      <c r="D4188" s="161" t="s">
        <v>184</v>
      </c>
      <c r="E4188" s="168" t="s">
        <v>1</v>
      </c>
      <c r="F4188" s="169" t="s">
        <v>2448</v>
      </c>
      <c r="H4188" s="170">
        <v>0.52900000000000003</v>
      </c>
      <c r="L4188" s="166"/>
      <c r="M4188" s="171"/>
      <c r="T4188" s="172"/>
      <c r="AT4188" s="168" t="s">
        <v>184</v>
      </c>
      <c r="AU4188" s="168" t="s">
        <v>95</v>
      </c>
      <c r="AV4188" s="167" t="s">
        <v>95</v>
      </c>
      <c r="AW4188" s="167" t="s">
        <v>41</v>
      </c>
      <c r="AX4188" s="167" t="s">
        <v>85</v>
      </c>
      <c r="AY4188" s="168" t="s">
        <v>173</v>
      </c>
    </row>
    <row r="4189" spans="2:51" s="167" customFormat="1">
      <c r="B4189" s="166"/>
      <c r="D4189" s="161" t="s">
        <v>184</v>
      </c>
      <c r="E4189" s="168" t="s">
        <v>1</v>
      </c>
      <c r="F4189" s="169" t="s">
        <v>2449</v>
      </c>
      <c r="H4189" s="170">
        <v>3.4000000000000002E-2</v>
      </c>
      <c r="L4189" s="166"/>
      <c r="M4189" s="171"/>
      <c r="T4189" s="172"/>
      <c r="AT4189" s="168" t="s">
        <v>184</v>
      </c>
      <c r="AU4189" s="168" t="s">
        <v>95</v>
      </c>
      <c r="AV4189" s="167" t="s">
        <v>95</v>
      </c>
      <c r="AW4189" s="167" t="s">
        <v>41</v>
      </c>
      <c r="AX4189" s="167" t="s">
        <v>85</v>
      </c>
      <c r="AY4189" s="168" t="s">
        <v>173</v>
      </c>
    </row>
    <row r="4190" spans="2:51" s="167" customFormat="1">
      <c r="B4190" s="166"/>
      <c r="D4190" s="161" t="s">
        <v>184</v>
      </c>
      <c r="E4190" s="168" t="s">
        <v>1</v>
      </c>
      <c r="F4190" s="169" t="s">
        <v>2450</v>
      </c>
      <c r="H4190" s="170">
        <v>0.17499999999999999</v>
      </c>
      <c r="L4190" s="166"/>
      <c r="M4190" s="171"/>
      <c r="T4190" s="172"/>
      <c r="AT4190" s="168" t="s">
        <v>184</v>
      </c>
      <c r="AU4190" s="168" t="s">
        <v>95</v>
      </c>
      <c r="AV4190" s="167" t="s">
        <v>95</v>
      </c>
      <c r="AW4190" s="167" t="s">
        <v>41</v>
      </c>
      <c r="AX4190" s="167" t="s">
        <v>85</v>
      </c>
      <c r="AY4190" s="168" t="s">
        <v>173</v>
      </c>
    </row>
    <row r="4191" spans="2:51" s="167" customFormat="1">
      <c r="B4191" s="166"/>
      <c r="D4191" s="161" t="s">
        <v>184</v>
      </c>
      <c r="E4191" s="168" t="s">
        <v>1</v>
      </c>
      <c r="F4191" s="169" t="s">
        <v>2451</v>
      </c>
      <c r="H4191" s="170">
        <v>0.442</v>
      </c>
      <c r="L4191" s="166"/>
      <c r="M4191" s="171"/>
      <c r="T4191" s="172"/>
      <c r="AT4191" s="168" t="s">
        <v>184</v>
      </c>
      <c r="AU4191" s="168" t="s">
        <v>95</v>
      </c>
      <c r="AV4191" s="167" t="s">
        <v>95</v>
      </c>
      <c r="AW4191" s="167" t="s">
        <v>41</v>
      </c>
      <c r="AX4191" s="167" t="s">
        <v>85</v>
      </c>
      <c r="AY4191" s="168" t="s">
        <v>173</v>
      </c>
    </row>
    <row r="4192" spans="2:51" s="167" customFormat="1">
      <c r="B4192" s="166"/>
      <c r="D4192" s="161" t="s">
        <v>184</v>
      </c>
      <c r="E4192" s="168" t="s">
        <v>1</v>
      </c>
      <c r="F4192" s="169" t="s">
        <v>2452</v>
      </c>
      <c r="H4192" s="170">
        <v>0.109</v>
      </c>
      <c r="L4192" s="166"/>
      <c r="M4192" s="171"/>
      <c r="T4192" s="172"/>
      <c r="AT4192" s="168" t="s">
        <v>184</v>
      </c>
      <c r="AU4192" s="168" t="s">
        <v>95</v>
      </c>
      <c r="AV4192" s="167" t="s">
        <v>95</v>
      </c>
      <c r="AW4192" s="167" t="s">
        <v>41</v>
      </c>
      <c r="AX4192" s="167" t="s">
        <v>85</v>
      </c>
      <c r="AY4192" s="168" t="s">
        <v>173</v>
      </c>
    </row>
    <row r="4193" spans="2:51" s="167" customFormat="1">
      <c r="B4193" s="166"/>
      <c r="D4193" s="161" t="s">
        <v>184</v>
      </c>
      <c r="E4193" s="168" t="s">
        <v>1</v>
      </c>
      <c r="F4193" s="169" t="s">
        <v>2453</v>
      </c>
      <c r="H4193" s="170">
        <v>0.19700000000000001</v>
      </c>
      <c r="L4193" s="166"/>
      <c r="M4193" s="171"/>
      <c r="T4193" s="172"/>
      <c r="AT4193" s="168" t="s">
        <v>184</v>
      </c>
      <c r="AU4193" s="168" t="s">
        <v>95</v>
      </c>
      <c r="AV4193" s="167" t="s">
        <v>95</v>
      </c>
      <c r="AW4193" s="167" t="s">
        <v>41</v>
      </c>
      <c r="AX4193" s="167" t="s">
        <v>85</v>
      </c>
      <c r="AY4193" s="168" t="s">
        <v>173</v>
      </c>
    </row>
    <row r="4194" spans="2:51" s="181" customFormat="1">
      <c r="B4194" s="180"/>
      <c r="D4194" s="161" t="s">
        <v>184</v>
      </c>
      <c r="E4194" s="182" t="s">
        <v>1</v>
      </c>
      <c r="F4194" s="183" t="s">
        <v>266</v>
      </c>
      <c r="H4194" s="184">
        <v>1.486</v>
      </c>
      <c r="L4194" s="180"/>
      <c r="M4194" s="185"/>
      <c r="T4194" s="186"/>
      <c r="AT4194" s="182" t="s">
        <v>184</v>
      </c>
      <c r="AU4194" s="182" t="s">
        <v>95</v>
      </c>
      <c r="AV4194" s="181" t="s">
        <v>243</v>
      </c>
      <c r="AW4194" s="181" t="s">
        <v>41</v>
      </c>
      <c r="AX4194" s="181" t="s">
        <v>85</v>
      </c>
      <c r="AY4194" s="182" t="s">
        <v>173</v>
      </c>
    </row>
    <row r="4195" spans="2:51" s="160" customFormat="1">
      <c r="B4195" s="159"/>
      <c r="D4195" s="161" t="s">
        <v>184</v>
      </c>
      <c r="E4195" s="162" t="s">
        <v>1</v>
      </c>
      <c r="F4195" s="163" t="s">
        <v>802</v>
      </c>
      <c r="H4195" s="162" t="s">
        <v>1</v>
      </c>
      <c r="L4195" s="159"/>
      <c r="M4195" s="164"/>
      <c r="T4195" s="165"/>
      <c r="AT4195" s="162" t="s">
        <v>184</v>
      </c>
      <c r="AU4195" s="162" t="s">
        <v>95</v>
      </c>
      <c r="AV4195" s="160" t="s">
        <v>93</v>
      </c>
      <c r="AW4195" s="160" t="s">
        <v>41</v>
      </c>
      <c r="AX4195" s="160" t="s">
        <v>85</v>
      </c>
      <c r="AY4195" s="162" t="s">
        <v>173</v>
      </c>
    </row>
    <row r="4196" spans="2:51" s="160" customFormat="1">
      <c r="B4196" s="159"/>
      <c r="D4196" s="161" t="s">
        <v>184</v>
      </c>
      <c r="E4196" s="162" t="s">
        <v>1</v>
      </c>
      <c r="F4196" s="163" t="s">
        <v>2454</v>
      </c>
      <c r="H4196" s="162" t="s">
        <v>1</v>
      </c>
      <c r="L4196" s="159"/>
      <c r="M4196" s="164"/>
      <c r="T4196" s="165"/>
      <c r="AT4196" s="162" t="s">
        <v>184</v>
      </c>
      <c r="AU4196" s="162" t="s">
        <v>95</v>
      </c>
      <c r="AV4196" s="160" t="s">
        <v>93</v>
      </c>
      <c r="AW4196" s="160" t="s">
        <v>41</v>
      </c>
      <c r="AX4196" s="160" t="s">
        <v>85</v>
      </c>
      <c r="AY4196" s="162" t="s">
        <v>173</v>
      </c>
    </row>
    <row r="4197" spans="2:51" s="167" customFormat="1">
      <c r="B4197" s="166"/>
      <c r="D4197" s="161" t="s">
        <v>184</v>
      </c>
      <c r="E4197" s="168" t="s">
        <v>1</v>
      </c>
      <c r="F4197" s="169" t="s">
        <v>2455</v>
      </c>
      <c r="H4197" s="170">
        <v>0.68400000000000005</v>
      </c>
      <c r="L4197" s="166"/>
      <c r="M4197" s="171"/>
      <c r="T4197" s="172"/>
      <c r="AT4197" s="168" t="s">
        <v>184</v>
      </c>
      <c r="AU4197" s="168" t="s">
        <v>95</v>
      </c>
      <c r="AV4197" s="167" t="s">
        <v>95</v>
      </c>
      <c r="AW4197" s="167" t="s">
        <v>41</v>
      </c>
      <c r="AX4197" s="167" t="s">
        <v>85</v>
      </c>
      <c r="AY4197" s="168" t="s">
        <v>173</v>
      </c>
    </row>
    <row r="4198" spans="2:51" s="181" customFormat="1">
      <c r="B4198" s="180"/>
      <c r="D4198" s="161" t="s">
        <v>184</v>
      </c>
      <c r="E4198" s="182" t="s">
        <v>1</v>
      </c>
      <c r="F4198" s="183" t="s">
        <v>266</v>
      </c>
      <c r="H4198" s="184">
        <v>0.68400000000000005</v>
      </c>
      <c r="L4198" s="180"/>
      <c r="M4198" s="185"/>
      <c r="T4198" s="186"/>
      <c r="AT4198" s="182" t="s">
        <v>184</v>
      </c>
      <c r="AU4198" s="182" t="s">
        <v>95</v>
      </c>
      <c r="AV4198" s="181" t="s">
        <v>243</v>
      </c>
      <c r="AW4198" s="181" t="s">
        <v>41</v>
      </c>
      <c r="AX4198" s="181" t="s">
        <v>85</v>
      </c>
      <c r="AY4198" s="182" t="s">
        <v>173</v>
      </c>
    </row>
    <row r="4199" spans="2:51" s="160" customFormat="1">
      <c r="B4199" s="159"/>
      <c r="D4199" s="161" t="s">
        <v>184</v>
      </c>
      <c r="E4199" s="162" t="s">
        <v>1</v>
      </c>
      <c r="F4199" s="163" t="s">
        <v>805</v>
      </c>
      <c r="H4199" s="162" t="s">
        <v>1</v>
      </c>
      <c r="L4199" s="159"/>
      <c r="M4199" s="164"/>
      <c r="T4199" s="165"/>
      <c r="AT4199" s="162" t="s">
        <v>184</v>
      </c>
      <c r="AU4199" s="162" t="s">
        <v>95</v>
      </c>
      <c r="AV4199" s="160" t="s">
        <v>93</v>
      </c>
      <c r="AW4199" s="160" t="s">
        <v>41</v>
      </c>
      <c r="AX4199" s="160" t="s">
        <v>85</v>
      </c>
      <c r="AY4199" s="162" t="s">
        <v>173</v>
      </c>
    </row>
    <row r="4200" spans="2:51" s="160" customFormat="1">
      <c r="B4200" s="159"/>
      <c r="D4200" s="161" t="s">
        <v>184</v>
      </c>
      <c r="E4200" s="162" t="s">
        <v>1</v>
      </c>
      <c r="F4200" s="163" t="s">
        <v>2447</v>
      </c>
      <c r="H4200" s="162" t="s">
        <v>1</v>
      </c>
      <c r="L4200" s="159"/>
      <c r="M4200" s="164"/>
      <c r="T4200" s="165"/>
      <c r="AT4200" s="162" t="s">
        <v>184</v>
      </c>
      <c r="AU4200" s="162" t="s">
        <v>95</v>
      </c>
      <c r="AV4200" s="160" t="s">
        <v>93</v>
      </c>
      <c r="AW4200" s="160" t="s">
        <v>41</v>
      </c>
      <c r="AX4200" s="160" t="s">
        <v>85</v>
      </c>
      <c r="AY4200" s="162" t="s">
        <v>173</v>
      </c>
    </row>
    <row r="4201" spans="2:51" s="167" customFormat="1">
      <c r="B4201" s="166"/>
      <c r="D4201" s="161" t="s">
        <v>184</v>
      </c>
      <c r="E4201" s="168" t="s">
        <v>1</v>
      </c>
      <c r="F4201" s="169" t="s">
        <v>2456</v>
      </c>
      <c r="H4201" s="170">
        <v>0.79800000000000004</v>
      </c>
      <c r="L4201" s="166"/>
      <c r="M4201" s="171"/>
      <c r="T4201" s="172"/>
      <c r="AT4201" s="168" t="s">
        <v>184</v>
      </c>
      <c r="AU4201" s="168" t="s">
        <v>95</v>
      </c>
      <c r="AV4201" s="167" t="s">
        <v>95</v>
      </c>
      <c r="AW4201" s="167" t="s">
        <v>41</v>
      </c>
      <c r="AX4201" s="167" t="s">
        <v>85</v>
      </c>
      <c r="AY4201" s="168" t="s">
        <v>173</v>
      </c>
    </row>
    <row r="4202" spans="2:51" s="167" customFormat="1">
      <c r="B4202" s="166"/>
      <c r="D4202" s="161" t="s">
        <v>184</v>
      </c>
      <c r="E4202" s="168" t="s">
        <v>1</v>
      </c>
      <c r="F4202" s="169" t="s">
        <v>2457</v>
      </c>
      <c r="H4202" s="170">
        <v>0.80400000000000005</v>
      </c>
      <c r="L4202" s="166"/>
      <c r="M4202" s="171"/>
      <c r="T4202" s="172"/>
      <c r="AT4202" s="168" t="s">
        <v>184</v>
      </c>
      <c r="AU4202" s="168" t="s">
        <v>95</v>
      </c>
      <c r="AV4202" s="167" t="s">
        <v>95</v>
      </c>
      <c r="AW4202" s="167" t="s">
        <v>41</v>
      </c>
      <c r="AX4202" s="167" t="s">
        <v>85</v>
      </c>
      <c r="AY4202" s="168" t="s">
        <v>173</v>
      </c>
    </row>
    <row r="4203" spans="2:51" s="181" customFormat="1">
      <c r="B4203" s="180"/>
      <c r="D4203" s="161" t="s">
        <v>184</v>
      </c>
      <c r="E4203" s="182" t="s">
        <v>1</v>
      </c>
      <c r="F4203" s="183" t="s">
        <v>266</v>
      </c>
      <c r="H4203" s="184">
        <v>1.6020000000000001</v>
      </c>
      <c r="L4203" s="180"/>
      <c r="M4203" s="185"/>
      <c r="T4203" s="186"/>
      <c r="AT4203" s="182" t="s">
        <v>184</v>
      </c>
      <c r="AU4203" s="182" t="s">
        <v>95</v>
      </c>
      <c r="AV4203" s="181" t="s">
        <v>243</v>
      </c>
      <c r="AW4203" s="181" t="s">
        <v>41</v>
      </c>
      <c r="AX4203" s="181" t="s">
        <v>85</v>
      </c>
      <c r="AY4203" s="182" t="s">
        <v>173</v>
      </c>
    </row>
    <row r="4204" spans="2:51" s="160" customFormat="1">
      <c r="B4204" s="159"/>
      <c r="D4204" s="161" t="s">
        <v>184</v>
      </c>
      <c r="E4204" s="162" t="s">
        <v>1</v>
      </c>
      <c r="F4204" s="163" t="s">
        <v>802</v>
      </c>
      <c r="H4204" s="162" t="s">
        <v>1</v>
      </c>
      <c r="L4204" s="159"/>
      <c r="M4204" s="164"/>
      <c r="T4204" s="165"/>
      <c r="AT4204" s="162" t="s">
        <v>184</v>
      </c>
      <c r="AU4204" s="162" t="s">
        <v>95</v>
      </c>
      <c r="AV4204" s="160" t="s">
        <v>93</v>
      </c>
      <c r="AW4204" s="160" t="s">
        <v>41</v>
      </c>
      <c r="AX4204" s="160" t="s">
        <v>85</v>
      </c>
      <c r="AY4204" s="162" t="s">
        <v>173</v>
      </c>
    </row>
    <row r="4205" spans="2:51" s="160" customFormat="1">
      <c r="B4205" s="159"/>
      <c r="D4205" s="161" t="s">
        <v>184</v>
      </c>
      <c r="E4205" s="162" t="s">
        <v>1</v>
      </c>
      <c r="F4205" s="163" t="s">
        <v>803</v>
      </c>
      <c r="H4205" s="162" t="s">
        <v>1</v>
      </c>
      <c r="L4205" s="159"/>
      <c r="M4205" s="164"/>
      <c r="T4205" s="165"/>
      <c r="AT4205" s="162" t="s">
        <v>184</v>
      </c>
      <c r="AU4205" s="162" t="s">
        <v>95</v>
      </c>
      <c r="AV4205" s="160" t="s">
        <v>93</v>
      </c>
      <c r="AW4205" s="160" t="s">
        <v>41</v>
      </c>
      <c r="AX4205" s="160" t="s">
        <v>85</v>
      </c>
      <c r="AY4205" s="162" t="s">
        <v>173</v>
      </c>
    </row>
    <row r="4206" spans="2:51" s="160" customFormat="1">
      <c r="B4206" s="159"/>
      <c r="D4206" s="161" t="s">
        <v>184</v>
      </c>
      <c r="E4206" s="162" t="s">
        <v>1</v>
      </c>
      <c r="F4206" s="163" t="s">
        <v>743</v>
      </c>
      <c r="H4206" s="162" t="s">
        <v>1</v>
      </c>
      <c r="L4206" s="159"/>
      <c r="M4206" s="164"/>
      <c r="T4206" s="165"/>
      <c r="AT4206" s="162" t="s">
        <v>184</v>
      </c>
      <c r="AU4206" s="162" t="s">
        <v>95</v>
      </c>
      <c r="AV4206" s="160" t="s">
        <v>93</v>
      </c>
      <c r="AW4206" s="160" t="s">
        <v>41</v>
      </c>
      <c r="AX4206" s="160" t="s">
        <v>85</v>
      </c>
      <c r="AY4206" s="162" t="s">
        <v>173</v>
      </c>
    </row>
    <row r="4207" spans="2:51" s="167" customFormat="1">
      <c r="B4207" s="166"/>
      <c r="D4207" s="161" t="s">
        <v>184</v>
      </c>
      <c r="E4207" s="168" t="s">
        <v>1</v>
      </c>
      <c r="F4207" s="169" t="s">
        <v>2458</v>
      </c>
      <c r="H4207" s="170">
        <v>0.27100000000000002</v>
      </c>
      <c r="L4207" s="166"/>
      <c r="M4207" s="171"/>
      <c r="T4207" s="172"/>
      <c r="AT4207" s="168" t="s">
        <v>184</v>
      </c>
      <c r="AU4207" s="168" t="s">
        <v>95</v>
      </c>
      <c r="AV4207" s="167" t="s">
        <v>95</v>
      </c>
      <c r="AW4207" s="167" t="s">
        <v>41</v>
      </c>
      <c r="AX4207" s="167" t="s">
        <v>85</v>
      </c>
      <c r="AY4207" s="168" t="s">
        <v>173</v>
      </c>
    </row>
    <row r="4208" spans="2:51" s="160" customFormat="1">
      <c r="B4208" s="159"/>
      <c r="D4208" s="161" t="s">
        <v>184</v>
      </c>
      <c r="E4208" s="162" t="s">
        <v>1</v>
      </c>
      <c r="F4208" s="163" t="s">
        <v>426</v>
      </c>
      <c r="H4208" s="162" t="s">
        <v>1</v>
      </c>
      <c r="L4208" s="159"/>
      <c r="M4208" s="164"/>
      <c r="T4208" s="165"/>
      <c r="AT4208" s="162" t="s">
        <v>184</v>
      </c>
      <c r="AU4208" s="162" t="s">
        <v>95</v>
      </c>
      <c r="AV4208" s="160" t="s">
        <v>93</v>
      </c>
      <c r="AW4208" s="160" t="s">
        <v>41</v>
      </c>
      <c r="AX4208" s="160" t="s">
        <v>85</v>
      </c>
      <c r="AY4208" s="162" t="s">
        <v>173</v>
      </c>
    </row>
    <row r="4209" spans="2:51" s="167" customFormat="1">
      <c r="B4209" s="166"/>
      <c r="D4209" s="161" t="s">
        <v>184</v>
      </c>
      <c r="E4209" s="168" t="s">
        <v>1</v>
      </c>
      <c r="F4209" s="169" t="s">
        <v>2459</v>
      </c>
      <c r="H4209" s="170">
        <v>0.105</v>
      </c>
      <c r="L4209" s="166"/>
      <c r="M4209" s="171"/>
      <c r="T4209" s="172"/>
      <c r="AT4209" s="168" t="s">
        <v>184</v>
      </c>
      <c r="AU4209" s="168" t="s">
        <v>95</v>
      </c>
      <c r="AV4209" s="167" t="s">
        <v>95</v>
      </c>
      <c r="AW4209" s="167" t="s">
        <v>41</v>
      </c>
      <c r="AX4209" s="167" t="s">
        <v>85</v>
      </c>
      <c r="AY4209" s="168" t="s">
        <v>173</v>
      </c>
    </row>
    <row r="4210" spans="2:51" s="181" customFormat="1">
      <c r="B4210" s="180"/>
      <c r="D4210" s="161" t="s">
        <v>184</v>
      </c>
      <c r="E4210" s="182" t="s">
        <v>1</v>
      </c>
      <c r="F4210" s="183" t="s">
        <v>266</v>
      </c>
      <c r="H4210" s="184">
        <v>0.376</v>
      </c>
      <c r="L4210" s="180"/>
      <c r="M4210" s="185"/>
      <c r="T4210" s="186"/>
      <c r="AT4210" s="182" t="s">
        <v>184</v>
      </c>
      <c r="AU4210" s="182" t="s">
        <v>95</v>
      </c>
      <c r="AV4210" s="181" t="s">
        <v>243</v>
      </c>
      <c r="AW4210" s="181" t="s">
        <v>41</v>
      </c>
      <c r="AX4210" s="181" t="s">
        <v>85</v>
      </c>
      <c r="AY4210" s="182" t="s">
        <v>173</v>
      </c>
    </row>
    <row r="4211" spans="2:51" s="160" customFormat="1">
      <c r="B4211" s="159"/>
      <c r="D4211" s="161" t="s">
        <v>184</v>
      </c>
      <c r="E4211" s="162" t="s">
        <v>1</v>
      </c>
      <c r="F4211" s="163" t="s">
        <v>805</v>
      </c>
      <c r="H4211" s="162" t="s">
        <v>1</v>
      </c>
      <c r="L4211" s="159"/>
      <c r="M4211" s="164"/>
      <c r="T4211" s="165"/>
      <c r="AT4211" s="162" t="s">
        <v>184</v>
      </c>
      <c r="AU4211" s="162" t="s">
        <v>95</v>
      </c>
      <c r="AV4211" s="160" t="s">
        <v>93</v>
      </c>
      <c r="AW4211" s="160" t="s">
        <v>41</v>
      </c>
      <c r="AX4211" s="160" t="s">
        <v>85</v>
      </c>
      <c r="AY4211" s="162" t="s">
        <v>173</v>
      </c>
    </row>
    <row r="4212" spans="2:51" s="160" customFormat="1">
      <c r="B4212" s="159"/>
      <c r="D4212" s="161" t="s">
        <v>184</v>
      </c>
      <c r="E4212" s="162" t="s">
        <v>1</v>
      </c>
      <c r="F4212" s="163" t="s">
        <v>803</v>
      </c>
      <c r="H4212" s="162" t="s">
        <v>1</v>
      </c>
      <c r="L4212" s="159"/>
      <c r="M4212" s="164"/>
      <c r="T4212" s="165"/>
      <c r="AT4212" s="162" t="s">
        <v>184</v>
      </c>
      <c r="AU4212" s="162" t="s">
        <v>95</v>
      </c>
      <c r="AV4212" s="160" t="s">
        <v>93</v>
      </c>
      <c r="AW4212" s="160" t="s">
        <v>41</v>
      </c>
      <c r="AX4212" s="160" t="s">
        <v>85</v>
      </c>
      <c r="AY4212" s="162" t="s">
        <v>173</v>
      </c>
    </row>
    <row r="4213" spans="2:51" s="160" customFormat="1">
      <c r="B4213" s="159"/>
      <c r="D4213" s="161" t="s">
        <v>184</v>
      </c>
      <c r="E4213" s="162" t="s">
        <v>1</v>
      </c>
      <c r="F4213" s="163" t="s">
        <v>752</v>
      </c>
      <c r="H4213" s="162" t="s">
        <v>1</v>
      </c>
      <c r="L4213" s="159"/>
      <c r="M4213" s="164"/>
      <c r="T4213" s="165"/>
      <c r="AT4213" s="162" t="s">
        <v>184</v>
      </c>
      <c r="AU4213" s="162" t="s">
        <v>95</v>
      </c>
      <c r="AV4213" s="160" t="s">
        <v>93</v>
      </c>
      <c r="AW4213" s="160" t="s">
        <v>41</v>
      </c>
      <c r="AX4213" s="160" t="s">
        <v>85</v>
      </c>
      <c r="AY4213" s="162" t="s">
        <v>173</v>
      </c>
    </row>
    <row r="4214" spans="2:51" s="167" customFormat="1">
      <c r="B4214" s="166"/>
      <c r="D4214" s="161" t="s">
        <v>184</v>
      </c>
      <c r="E4214" s="168" t="s">
        <v>1</v>
      </c>
      <c r="F4214" s="169" t="s">
        <v>2460</v>
      </c>
      <c r="H4214" s="170">
        <v>0.19</v>
      </c>
      <c r="L4214" s="166"/>
      <c r="M4214" s="171"/>
      <c r="T4214" s="172"/>
      <c r="AT4214" s="168" t="s">
        <v>184</v>
      </c>
      <c r="AU4214" s="168" t="s">
        <v>95</v>
      </c>
      <c r="AV4214" s="167" t="s">
        <v>95</v>
      </c>
      <c r="AW4214" s="167" t="s">
        <v>41</v>
      </c>
      <c r="AX4214" s="167" t="s">
        <v>85</v>
      </c>
      <c r="AY4214" s="168" t="s">
        <v>173</v>
      </c>
    </row>
    <row r="4215" spans="2:51" s="181" customFormat="1">
      <c r="B4215" s="180"/>
      <c r="D4215" s="161" t="s">
        <v>184</v>
      </c>
      <c r="E4215" s="182" t="s">
        <v>1</v>
      </c>
      <c r="F4215" s="183" t="s">
        <v>266</v>
      </c>
      <c r="H4215" s="184">
        <v>0.19</v>
      </c>
      <c r="L4215" s="180"/>
      <c r="M4215" s="185"/>
      <c r="T4215" s="186"/>
      <c r="AT4215" s="182" t="s">
        <v>184</v>
      </c>
      <c r="AU4215" s="182" t="s">
        <v>95</v>
      </c>
      <c r="AV4215" s="181" t="s">
        <v>243</v>
      </c>
      <c r="AW4215" s="181" t="s">
        <v>41</v>
      </c>
      <c r="AX4215" s="181" t="s">
        <v>85</v>
      </c>
      <c r="AY4215" s="182" t="s">
        <v>173</v>
      </c>
    </row>
    <row r="4216" spans="2:51" s="160" customFormat="1">
      <c r="B4216" s="159"/>
      <c r="D4216" s="161" t="s">
        <v>184</v>
      </c>
      <c r="E4216" s="162" t="s">
        <v>1</v>
      </c>
      <c r="F4216" s="163" t="s">
        <v>1601</v>
      </c>
      <c r="H4216" s="162" t="s">
        <v>1</v>
      </c>
      <c r="L4216" s="159"/>
      <c r="M4216" s="164"/>
      <c r="T4216" s="165"/>
      <c r="AT4216" s="162" t="s">
        <v>184</v>
      </c>
      <c r="AU4216" s="162" t="s">
        <v>95</v>
      </c>
      <c r="AV4216" s="160" t="s">
        <v>93</v>
      </c>
      <c r="AW4216" s="160" t="s">
        <v>41</v>
      </c>
      <c r="AX4216" s="160" t="s">
        <v>85</v>
      </c>
      <c r="AY4216" s="162" t="s">
        <v>173</v>
      </c>
    </row>
    <row r="4217" spans="2:51" s="160" customFormat="1" ht="22.5">
      <c r="B4217" s="159"/>
      <c r="D4217" s="161" t="s">
        <v>184</v>
      </c>
      <c r="E4217" s="162" t="s">
        <v>1</v>
      </c>
      <c r="F4217" s="163" t="s">
        <v>2510</v>
      </c>
      <c r="H4217" s="162" t="s">
        <v>1</v>
      </c>
      <c r="L4217" s="159"/>
      <c r="M4217" s="164"/>
      <c r="T4217" s="165"/>
      <c r="AT4217" s="162" t="s">
        <v>184</v>
      </c>
      <c r="AU4217" s="162" t="s">
        <v>95</v>
      </c>
      <c r="AV4217" s="160" t="s">
        <v>93</v>
      </c>
      <c r="AW4217" s="160" t="s">
        <v>41</v>
      </c>
      <c r="AX4217" s="160" t="s">
        <v>85</v>
      </c>
      <c r="AY4217" s="162" t="s">
        <v>173</v>
      </c>
    </row>
    <row r="4218" spans="2:51" s="167" customFormat="1">
      <c r="B4218" s="166"/>
      <c r="D4218" s="161" t="s">
        <v>184</v>
      </c>
      <c r="E4218" s="168" t="s">
        <v>1</v>
      </c>
      <c r="F4218" s="169" t="s">
        <v>2511</v>
      </c>
      <c r="H4218" s="170">
        <v>9.1809999999999992</v>
      </c>
      <c r="L4218" s="166"/>
      <c r="M4218" s="171"/>
      <c r="T4218" s="172"/>
      <c r="AT4218" s="168" t="s">
        <v>184</v>
      </c>
      <c r="AU4218" s="168" t="s">
        <v>95</v>
      </c>
      <c r="AV4218" s="167" t="s">
        <v>95</v>
      </c>
      <c r="AW4218" s="167" t="s">
        <v>41</v>
      </c>
      <c r="AX4218" s="167" t="s">
        <v>85</v>
      </c>
      <c r="AY4218" s="168" t="s">
        <v>173</v>
      </c>
    </row>
    <row r="4219" spans="2:51" s="160" customFormat="1">
      <c r="B4219" s="159"/>
      <c r="D4219" s="161" t="s">
        <v>184</v>
      </c>
      <c r="E4219" s="162" t="s">
        <v>1</v>
      </c>
      <c r="F4219" s="163" t="s">
        <v>2461</v>
      </c>
      <c r="H4219" s="162" t="s">
        <v>1</v>
      </c>
      <c r="L4219" s="159"/>
      <c r="M4219" s="164"/>
      <c r="T4219" s="165"/>
      <c r="AT4219" s="162" t="s">
        <v>184</v>
      </c>
      <c r="AU4219" s="162" t="s">
        <v>95</v>
      </c>
      <c r="AV4219" s="160" t="s">
        <v>93</v>
      </c>
      <c r="AW4219" s="160" t="s">
        <v>41</v>
      </c>
      <c r="AX4219" s="160" t="s">
        <v>85</v>
      </c>
      <c r="AY4219" s="162" t="s">
        <v>173</v>
      </c>
    </row>
    <row r="4220" spans="2:51" s="167" customFormat="1">
      <c r="B4220" s="166"/>
      <c r="D4220" s="161" t="s">
        <v>184</v>
      </c>
      <c r="E4220" s="168" t="s">
        <v>1</v>
      </c>
      <c r="F4220" s="169" t="s">
        <v>2462</v>
      </c>
      <c r="H4220" s="170">
        <v>2.1970000000000001</v>
      </c>
      <c r="L4220" s="166"/>
      <c r="M4220" s="171"/>
      <c r="T4220" s="172"/>
      <c r="AT4220" s="168" t="s">
        <v>184</v>
      </c>
      <c r="AU4220" s="168" t="s">
        <v>95</v>
      </c>
      <c r="AV4220" s="167" t="s">
        <v>95</v>
      </c>
      <c r="AW4220" s="167" t="s">
        <v>41</v>
      </c>
      <c r="AX4220" s="167" t="s">
        <v>85</v>
      </c>
      <c r="AY4220" s="168" t="s">
        <v>173</v>
      </c>
    </row>
    <row r="4221" spans="2:51" s="181" customFormat="1">
      <c r="B4221" s="180"/>
      <c r="D4221" s="161" t="s">
        <v>184</v>
      </c>
      <c r="E4221" s="182" t="s">
        <v>1</v>
      </c>
      <c r="F4221" s="183" t="s">
        <v>266</v>
      </c>
      <c r="H4221" s="184">
        <v>11.378</v>
      </c>
      <c r="L4221" s="180"/>
      <c r="M4221" s="185"/>
      <c r="T4221" s="186"/>
      <c r="AT4221" s="182" t="s">
        <v>184</v>
      </c>
      <c r="AU4221" s="182" t="s">
        <v>95</v>
      </c>
      <c r="AV4221" s="181" t="s">
        <v>243</v>
      </c>
      <c r="AW4221" s="181" t="s">
        <v>41</v>
      </c>
      <c r="AX4221" s="181" t="s">
        <v>85</v>
      </c>
      <c r="AY4221" s="182" t="s">
        <v>173</v>
      </c>
    </row>
    <row r="4222" spans="2:51" s="160" customFormat="1">
      <c r="B4222" s="159"/>
      <c r="D4222" s="161" t="s">
        <v>184</v>
      </c>
      <c r="E4222" s="162" t="s">
        <v>1</v>
      </c>
      <c r="F4222" s="163" t="s">
        <v>1601</v>
      </c>
      <c r="H4222" s="162" t="s">
        <v>1</v>
      </c>
      <c r="L4222" s="159"/>
      <c r="M4222" s="164"/>
      <c r="T4222" s="165"/>
      <c r="AT4222" s="162" t="s">
        <v>184</v>
      </c>
      <c r="AU4222" s="162" t="s">
        <v>95</v>
      </c>
      <c r="AV4222" s="160" t="s">
        <v>93</v>
      </c>
      <c r="AW4222" s="160" t="s">
        <v>41</v>
      </c>
      <c r="AX4222" s="160" t="s">
        <v>85</v>
      </c>
      <c r="AY4222" s="162" t="s">
        <v>173</v>
      </c>
    </row>
    <row r="4223" spans="2:51" s="160" customFormat="1" ht="22.5">
      <c r="B4223" s="159"/>
      <c r="D4223" s="161" t="s">
        <v>184</v>
      </c>
      <c r="E4223" s="162" t="s">
        <v>1</v>
      </c>
      <c r="F4223" s="163" t="s">
        <v>2291</v>
      </c>
      <c r="H4223" s="162" t="s">
        <v>1</v>
      </c>
      <c r="L4223" s="159"/>
      <c r="M4223" s="164"/>
      <c r="T4223" s="165"/>
      <c r="AT4223" s="162" t="s">
        <v>184</v>
      </c>
      <c r="AU4223" s="162" t="s">
        <v>95</v>
      </c>
      <c r="AV4223" s="160" t="s">
        <v>93</v>
      </c>
      <c r="AW4223" s="160" t="s">
        <v>41</v>
      </c>
      <c r="AX4223" s="160" t="s">
        <v>85</v>
      </c>
      <c r="AY4223" s="162" t="s">
        <v>173</v>
      </c>
    </row>
    <row r="4224" spans="2:51" s="160" customFormat="1">
      <c r="B4224" s="159"/>
      <c r="D4224" s="161" t="s">
        <v>184</v>
      </c>
      <c r="E4224" s="162" t="s">
        <v>1</v>
      </c>
      <c r="F4224" s="163" t="s">
        <v>2208</v>
      </c>
      <c r="H4224" s="162" t="s">
        <v>1</v>
      </c>
      <c r="L4224" s="159"/>
      <c r="M4224" s="164"/>
      <c r="T4224" s="165"/>
      <c r="AT4224" s="162" t="s">
        <v>184</v>
      </c>
      <c r="AU4224" s="162" t="s">
        <v>95</v>
      </c>
      <c r="AV4224" s="160" t="s">
        <v>93</v>
      </c>
      <c r="AW4224" s="160" t="s">
        <v>41</v>
      </c>
      <c r="AX4224" s="160" t="s">
        <v>85</v>
      </c>
      <c r="AY4224" s="162" t="s">
        <v>173</v>
      </c>
    </row>
    <row r="4225" spans="2:51" s="167" customFormat="1">
      <c r="B4225" s="166"/>
      <c r="D4225" s="161" t="s">
        <v>184</v>
      </c>
      <c r="E4225" s="168" t="s">
        <v>1</v>
      </c>
      <c r="F4225" s="169" t="s">
        <v>2463</v>
      </c>
      <c r="H4225" s="170">
        <v>6.9000000000000006E-2</v>
      </c>
      <c r="L4225" s="166"/>
      <c r="M4225" s="171"/>
      <c r="T4225" s="172"/>
      <c r="AT4225" s="168" t="s">
        <v>184</v>
      </c>
      <c r="AU4225" s="168" t="s">
        <v>95</v>
      </c>
      <c r="AV4225" s="167" t="s">
        <v>95</v>
      </c>
      <c r="AW4225" s="167" t="s">
        <v>41</v>
      </c>
      <c r="AX4225" s="167" t="s">
        <v>85</v>
      </c>
      <c r="AY4225" s="168" t="s">
        <v>173</v>
      </c>
    </row>
    <row r="4226" spans="2:51" s="167" customFormat="1">
      <c r="B4226" s="166"/>
      <c r="D4226" s="161" t="s">
        <v>184</v>
      </c>
      <c r="E4226" s="168" t="s">
        <v>1</v>
      </c>
      <c r="F4226" s="169" t="s">
        <v>2464</v>
      </c>
      <c r="H4226" s="170">
        <v>5.7000000000000002E-2</v>
      </c>
      <c r="L4226" s="166"/>
      <c r="M4226" s="171"/>
      <c r="T4226" s="172"/>
      <c r="AT4226" s="168" t="s">
        <v>184</v>
      </c>
      <c r="AU4226" s="168" t="s">
        <v>95</v>
      </c>
      <c r="AV4226" s="167" t="s">
        <v>95</v>
      </c>
      <c r="AW4226" s="167" t="s">
        <v>41</v>
      </c>
      <c r="AX4226" s="167" t="s">
        <v>85</v>
      </c>
      <c r="AY4226" s="168" t="s">
        <v>173</v>
      </c>
    </row>
    <row r="4227" spans="2:51" s="160" customFormat="1">
      <c r="B4227" s="159"/>
      <c r="D4227" s="161" t="s">
        <v>184</v>
      </c>
      <c r="E4227" s="162" t="s">
        <v>1</v>
      </c>
      <c r="F4227" s="163" t="s">
        <v>2294</v>
      </c>
      <c r="H4227" s="162" t="s">
        <v>1</v>
      </c>
      <c r="L4227" s="159"/>
      <c r="M4227" s="164"/>
      <c r="T4227" s="165"/>
      <c r="AT4227" s="162" t="s">
        <v>184</v>
      </c>
      <c r="AU4227" s="162" t="s">
        <v>95</v>
      </c>
      <c r="AV4227" s="160" t="s">
        <v>93</v>
      </c>
      <c r="AW4227" s="160" t="s">
        <v>41</v>
      </c>
      <c r="AX4227" s="160" t="s">
        <v>85</v>
      </c>
      <c r="AY4227" s="162" t="s">
        <v>173</v>
      </c>
    </row>
    <row r="4228" spans="2:51" s="167" customFormat="1">
      <c r="B4228" s="166"/>
      <c r="D4228" s="161" t="s">
        <v>184</v>
      </c>
      <c r="E4228" s="168" t="s">
        <v>1</v>
      </c>
      <c r="F4228" s="169" t="s">
        <v>2465</v>
      </c>
      <c r="H4228" s="170">
        <v>0.153</v>
      </c>
      <c r="L4228" s="166"/>
      <c r="M4228" s="171"/>
      <c r="T4228" s="172"/>
      <c r="AT4228" s="168" t="s">
        <v>184</v>
      </c>
      <c r="AU4228" s="168" t="s">
        <v>95</v>
      </c>
      <c r="AV4228" s="167" t="s">
        <v>95</v>
      </c>
      <c r="AW4228" s="167" t="s">
        <v>41</v>
      </c>
      <c r="AX4228" s="167" t="s">
        <v>85</v>
      </c>
      <c r="AY4228" s="168" t="s">
        <v>173</v>
      </c>
    </row>
    <row r="4229" spans="2:51" s="167" customFormat="1">
      <c r="B4229" s="166"/>
      <c r="D4229" s="161" t="s">
        <v>184</v>
      </c>
      <c r="E4229" s="168" t="s">
        <v>1</v>
      </c>
      <c r="F4229" s="169" t="s">
        <v>2466</v>
      </c>
      <c r="H4229" s="170">
        <v>0.14699999999999999</v>
      </c>
      <c r="L4229" s="166"/>
      <c r="M4229" s="171"/>
      <c r="T4229" s="172"/>
      <c r="AT4229" s="168" t="s">
        <v>184</v>
      </c>
      <c r="AU4229" s="168" t="s">
        <v>95</v>
      </c>
      <c r="AV4229" s="167" t="s">
        <v>95</v>
      </c>
      <c r="AW4229" s="167" t="s">
        <v>41</v>
      </c>
      <c r="AX4229" s="167" t="s">
        <v>85</v>
      </c>
      <c r="AY4229" s="168" t="s">
        <v>173</v>
      </c>
    </row>
    <row r="4230" spans="2:51" s="160" customFormat="1">
      <c r="B4230" s="159"/>
      <c r="D4230" s="161" t="s">
        <v>184</v>
      </c>
      <c r="E4230" s="162" t="s">
        <v>1</v>
      </c>
      <c r="F4230" s="163" t="s">
        <v>2297</v>
      </c>
      <c r="H4230" s="162" t="s">
        <v>1</v>
      </c>
      <c r="L4230" s="159"/>
      <c r="M4230" s="164"/>
      <c r="T4230" s="165"/>
      <c r="AT4230" s="162" t="s">
        <v>184</v>
      </c>
      <c r="AU4230" s="162" t="s">
        <v>95</v>
      </c>
      <c r="AV4230" s="160" t="s">
        <v>93</v>
      </c>
      <c r="AW4230" s="160" t="s">
        <v>41</v>
      </c>
      <c r="AX4230" s="160" t="s">
        <v>85</v>
      </c>
      <c r="AY4230" s="162" t="s">
        <v>173</v>
      </c>
    </row>
    <row r="4231" spans="2:51" s="167" customFormat="1">
      <c r="B4231" s="166"/>
      <c r="D4231" s="161" t="s">
        <v>184</v>
      </c>
      <c r="E4231" s="168" t="s">
        <v>1</v>
      </c>
      <c r="F4231" s="169" t="s">
        <v>2467</v>
      </c>
      <c r="H4231" s="170">
        <v>5.1999999999999998E-2</v>
      </c>
      <c r="L4231" s="166"/>
      <c r="M4231" s="171"/>
      <c r="T4231" s="172"/>
      <c r="AT4231" s="168" t="s">
        <v>184</v>
      </c>
      <c r="AU4231" s="168" t="s">
        <v>95</v>
      </c>
      <c r="AV4231" s="167" t="s">
        <v>95</v>
      </c>
      <c r="AW4231" s="167" t="s">
        <v>41</v>
      </c>
      <c r="AX4231" s="167" t="s">
        <v>85</v>
      </c>
      <c r="AY4231" s="168" t="s">
        <v>173</v>
      </c>
    </row>
    <row r="4232" spans="2:51" s="160" customFormat="1">
      <c r="B4232" s="159"/>
      <c r="D4232" s="161" t="s">
        <v>184</v>
      </c>
      <c r="E4232" s="162" t="s">
        <v>1</v>
      </c>
      <c r="F4232" s="163" t="s">
        <v>2299</v>
      </c>
      <c r="H4232" s="162" t="s">
        <v>1</v>
      </c>
      <c r="L4232" s="159"/>
      <c r="M4232" s="164"/>
      <c r="T4232" s="165"/>
      <c r="AT4232" s="162" t="s">
        <v>184</v>
      </c>
      <c r="AU4232" s="162" t="s">
        <v>95</v>
      </c>
      <c r="AV4232" s="160" t="s">
        <v>93</v>
      </c>
      <c r="AW4232" s="160" t="s">
        <v>41</v>
      </c>
      <c r="AX4232" s="160" t="s">
        <v>85</v>
      </c>
      <c r="AY4232" s="162" t="s">
        <v>173</v>
      </c>
    </row>
    <row r="4233" spans="2:51" s="167" customFormat="1">
      <c r="B4233" s="166"/>
      <c r="D4233" s="161" t="s">
        <v>184</v>
      </c>
      <c r="E4233" s="168" t="s">
        <v>1</v>
      </c>
      <c r="F4233" s="169" t="s">
        <v>2468</v>
      </c>
      <c r="H4233" s="170">
        <v>4.0000000000000001E-3</v>
      </c>
      <c r="L4233" s="166"/>
      <c r="M4233" s="171"/>
      <c r="T4233" s="172"/>
      <c r="AT4233" s="168" t="s">
        <v>184</v>
      </c>
      <c r="AU4233" s="168" t="s">
        <v>95</v>
      </c>
      <c r="AV4233" s="167" t="s">
        <v>95</v>
      </c>
      <c r="AW4233" s="167" t="s">
        <v>41</v>
      </c>
      <c r="AX4233" s="167" t="s">
        <v>85</v>
      </c>
      <c r="AY4233" s="168" t="s">
        <v>173</v>
      </c>
    </row>
    <row r="4234" spans="2:51" s="167" customFormat="1">
      <c r="B4234" s="166"/>
      <c r="D4234" s="161" t="s">
        <v>184</v>
      </c>
      <c r="E4234" s="168" t="s">
        <v>1</v>
      </c>
      <c r="F4234" s="169" t="s">
        <v>2469</v>
      </c>
      <c r="H4234" s="170">
        <v>7.0000000000000001E-3</v>
      </c>
      <c r="L4234" s="166"/>
      <c r="M4234" s="171"/>
      <c r="T4234" s="172"/>
      <c r="AT4234" s="168" t="s">
        <v>184</v>
      </c>
      <c r="AU4234" s="168" t="s">
        <v>95</v>
      </c>
      <c r="AV4234" s="167" t="s">
        <v>95</v>
      </c>
      <c r="AW4234" s="167" t="s">
        <v>41</v>
      </c>
      <c r="AX4234" s="167" t="s">
        <v>85</v>
      </c>
      <c r="AY4234" s="168" t="s">
        <v>173</v>
      </c>
    </row>
    <row r="4235" spans="2:51" s="167" customFormat="1">
      <c r="B4235" s="166"/>
      <c r="D4235" s="161" t="s">
        <v>184</v>
      </c>
      <c r="E4235" s="168" t="s">
        <v>1</v>
      </c>
      <c r="F4235" s="169" t="s">
        <v>2470</v>
      </c>
      <c r="H4235" s="170">
        <v>1.0999999999999999E-2</v>
      </c>
      <c r="L4235" s="166"/>
      <c r="M4235" s="171"/>
      <c r="T4235" s="172"/>
      <c r="AT4235" s="168" t="s">
        <v>184</v>
      </c>
      <c r="AU4235" s="168" t="s">
        <v>95</v>
      </c>
      <c r="AV4235" s="167" t="s">
        <v>95</v>
      </c>
      <c r="AW4235" s="167" t="s">
        <v>41</v>
      </c>
      <c r="AX4235" s="167" t="s">
        <v>85</v>
      </c>
      <c r="AY4235" s="168" t="s">
        <v>173</v>
      </c>
    </row>
    <row r="4236" spans="2:51" s="167" customFormat="1">
      <c r="B4236" s="166"/>
      <c r="D4236" s="161" t="s">
        <v>184</v>
      </c>
      <c r="E4236" s="168" t="s">
        <v>1</v>
      </c>
      <c r="F4236" s="169" t="s">
        <v>2471</v>
      </c>
      <c r="H4236" s="170">
        <v>1.4E-2</v>
      </c>
      <c r="L4236" s="166"/>
      <c r="M4236" s="171"/>
      <c r="T4236" s="172"/>
      <c r="AT4236" s="168" t="s">
        <v>184</v>
      </c>
      <c r="AU4236" s="168" t="s">
        <v>95</v>
      </c>
      <c r="AV4236" s="167" t="s">
        <v>95</v>
      </c>
      <c r="AW4236" s="167" t="s">
        <v>41</v>
      </c>
      <c r="AX4236" s="167" t="s">
        <v>85</v>
      </c>
      <c r="AY4236" s="168" t="s">
        <v>173</v>
      </c>
    </row>
    <row r="4237" spans="2:51" s="167" customFormat="1">
      <c r="B4237" s="166"/>
      <c r="D4237" s="161" t="s">
        <v>184</v>
      </c>
      <c r="E4237" s="168" t="s">
        <v>1</v>
      </c>
      <c r="F4237" s="169" t="s">
        <v>2472</v>
      </c>
      <c r="H4237" s="170">
        <v>1.7999999999999999E-2</v>
      </c>
      <c r="L4237" s="166"/>
      <c r="M4237" s="171"/>
      <c r="T4237" s="172"/>
      <c r="AT4237" s="168" t="s">
        <v>184</v>
      </c>
      <c r="AU4237" s="168" t="s">
        <v>95</v>
      </c>
      <c r="AV4237" s="167" t="s">
        <v>95</v>
      </c>
      <c r="AW4237" s="167" t="s">
        <v>41</v>
      </c>
      <c r="AX4237" s="167" t="s">
        <v>85</v>
      </c>
      <c r="AY4237" s="168" t="s">
        <v>173</v>
      </c>
    </row>
    <row r="4238" spans="2:51" s="167" customFormat="1">
      <c r="B4238" s="166"/>
      <c r="D4238" s="161" t="s">
        <v>184</v>
      </c>
      <c r="E4238" s="168" t="s">
        <v>1</v>
      </c>
      <c r="F4238" s="169" t="s">
        <v>2473</v>
      </c>
      <c r="H4238" s="170">
        <v>1.0999999999999999E-2</v>
      </c>
      <c r="L4238" s="166"/>
      <c r="M4238" s="171"/>
      <c r="T4238" s="172"/>
      <c r="AT4238" s="168" t="s">
        <v>184</v>
      </c>
      <c r="AU4238" s="168" t="s">
        <v>95</v>
      </c>
      <c r="AV4238" s="167" t="s">
        <v>95</v>
      </c>
      <c r="AW4238" s="167" t="s">
        <v>41</v>
      </c>
      <c r="AX4238" s="167" t="s">
        <v>85</v>
      </c>
      <c r="AY4238" s="168" t="s">
        <v>173</v>
      </c>
    </row>
    <row r="4239" spans="2:51" s="160" customFormat="1">
      <c r="B4239" s="159"/>
      <c r="D4239" s="161" t="s">
        <v>184</v>
      </c>
      <c r="E4239" s="162" t="s">
        <v>1</v>
      </c>
      <c r="F4239" s="163" t="s">
        <v>2306</v>
      </c>
      <c r="H4239" s="162" t="s">
        <v>1</v>
      </c>
      <c r="L4239" s="159"/>
      <c r="M4239" s="164"/>
      <c r="T4239" s="165"/>
      <c r="AT4239" s="162" t="s">
        <v>184</v>
      </c>
      <c r="AU4239" s="162" t="s">
        <v>95</v>
      </c>
      <c r="AV4239" s="160" t="s">
        <v>93</v>
      </c>
      <c r="AW4239" s="160" t="s">
        <v>41</v>
      </c>
      <c r="AX4239" s="160" t="s">
        <v>85</v>
      </c>
      <c r="AY4239" s="162" t="s">
        <v>173</v>
      </c>
    </row>
    <row r="4240" spans="2:51" s="167" customFormat="1">
      <c r="B4240" s="166"/>
      <c r="D4240" s="161" t="s">
        <v>184</v>
      </c>
      <c r="E4240" s="168" t="s">
        <v>1</v>
      </c>
      <c r="F4240" s="169" t="s">
        <v>2474</v>
      </c>
      <c r="H4240" s="170">
        <v>5.0000000000000001E-3</v>
      </c>
      <c r="L4240" s="166"/>
      <c r="M4240" s="171"/>
      <c r="T4240" s="172"/>
      <c r="AT4240" s="168" t="s">
        <v>184</v>
      </c>
      <c r="AU4240" s="168" t="s">
        <v>95</v>
      </c>
      <c r="AV4240" s="167" t="s">
        <v>95</v>
      </c>
      <c r="AW4240" s="167" t="s">
        <v>41</v>
      </c>
      <c r="AX4240" s="167" t="s">
        <v>85</v>
      </c>
      <c r="AY4240" s="168" t="s">
        <v>173</v>
      </c>
    </row>
    <row r="4241" spans="2:51" s="167" customFormat="1">
      <c r="B4241" s="166"/>
      <c r="D4241" s="161" t="s">
        <v>184</v>
      </c>
      <c r="E4241" s="168" t="s">
        <v>1</v>
      </c>
      <c r="F4241" s="169" t="s">
        <v>2475</v>
      </c>
      <c r="H4241" s="170">
        <v>8.9999999999999993E-3</v>
      </c>
      <c r="L4241" s="166"/>
      <c r="M4241" s="171"/>
      <c r="T4241" s="172"/>
      <c r="AT4241" s="168" t="s">
        <v>184</v>
      </c>
      <c r="AU4241" s="168" t="s">
        <v>95</v>
      </c>
      <c r="AV4241" s="167" t="s">
        <v>95</v>
      </c>
      <c r="AW4241" s="167" t="s">
        <v>41</v>
      </c>
      <c r="AX4241" s="167" t="s">
        <v>85</v>
      </c>
      <c r="AY4241" s="168" t="s">
        <v>173</v>
      </c>
    </row>
    <row r="4242" spans="2:51" s="167" customFormat="1">
      <c r="B4242" s="166"/>
      <c r="D4242" s="161" t="s">
        <v>184</v>
      </c>
      <c r="E4242" s="168" t="s">
        <v>1</v>
      </c>
      <c r="F4242" s="169" t="s">
        <v>2476</v>
      </c>
      <c r="H4242" s="170">
        <v>1.2999999999999999E-2</v>
      </c>
      <c r="L4242" s="166"/>
      <c r="M4242" s="171"/>
      <c r="T4242" s="172"/>
      <c r="AT4242" s="168" t="s">
        <v>184</v>
      </c>
      <c r="AU4242" s="168" t="s">
        <v>95</v>
      </c>
      <c r="AV4242" s="167" t="s">
        <v>95</v>
      </c>
      <c r="AW4242" s="167" t="s">
        <v>41</v>
      </c>
      <c r="AX4242" s="167" t="s">
        <v>85</v>
      </c>
      <c r="AY4242" s="168" t="s">
        <v>173</v>
      </c>
    </row>
    <row r="4243" spans="2:51" s="167" customFormat="1">
      <c r="B4243" s="166"/>
      <c r="D4243" s="161" t="s">
        <v>184</v>
      </c>
      <c r="E4243" s="168" t="s">
        <v>1</v>
      </c>
      <c r="F4243" s="169" t="s">
        <v>2477</v>
      </c>
      <c r="H4243" s="170">
        <v>1.7000000000000001E-2</v>
      </c>
      <c r="L4243" s="166"/>
      <c r="M4243" s="171"/>
      <c r="T4243" s="172"/>
      <c r="AT4243" s="168" t="s">
        <v>184</v>
      </c>
      <c r="AU4243" s="168" t="s">
        <v>95</v>
      </c>
      <c r="AV4243" s="167" t="s">
        <v>95</v>
      </c>
      <c r="AW4243" s="167" t="s">
        <v>41</v>
      </c>
      <c r="AX4243" s="167" t="s">
        <v>85</v>
      </c>
      <c r="AY4243" s="168" t="s">
        <v>173</v>
      </c>
    </row>
    <row r="4244" spans="2:51" s="167" customFormat="1">
      <c r="B4244" s="166"/>
      <c r="D4244" s="161" t="s">
        <v>184</v>
      </c>
      <c r="E4244" s="168" t="s">
        <v>1</v>
      </c>
      <c r="F4244" s="169" t="s">
        <v>2478</v>
      </c>
      <c r="H4244" s="170">
        <v>2.1000000000000001E-2</v>
      </c>
      <c r="L4244" s="166"/>
      <c r="M4244" s="171"/>
      <c r="T4244" s="172"/>
      <c r="AT4244" s="168" t="s">
        <v>184</v>
      </c>
      <c r="AU4244" s="168" t="s">
        <v>95</v>
      </c>
      <c r="AV4244" s="167" t="s">
        <v>95</v>
      </c>
      <c r="AW4244" s="167" t="s">
        <v>41</v>
      </c>
      <c r="AX4244" s="167" t="s">
        <v>85</v>
      </c>
      <c r="AY4244" s="168" t="s">
        <v>173</v>
      </c>
    </row>
    <row r="4245" spans="2:51" s="167" customFormat="1">
      <c r="B4245" s="166"/>
      <c r="D4245" s="161" t="s">
        <v>184</v>
      </c>
      <c r="E4245" s="168" t="s">
        <v>1</v>
      </c>
      <c r="F4245" s="169" t="s">
        <v>2479</v>
      </c>
      <c r="H4245" s="170">
        <v>1.2999999999999999E-2</v>
      </c>
      <c r="L4245" s="166"/>
      <c r="M4245" s="171"/>
      <c r="T4245" s="172"/>
      <c r="AT4245" s="168" t="s">
        <v>184</v>
      </c>
      <c r="AU4245" s="168" t="s">
        <v>95</v>
      </c>
      <c r="AV4245" s="167" t="s">
        <v>95</v>
      </c>
      <c r="AW4245" s="167" t="s">
        <v>41</v>
      </c>
      <c r="AX4245" s="167" t="s">
        <v>85</v>
      </c>
      <c r="AY4245" s="168" t="s">
        <v>173</v>
      </c>
    </row>
    <row r="4246" spans="2:51" s="160" customFormat="1">
      <c r="B4246" s="159"/>
      <c r="D4246" s="161" t="s">
        <v>184</v>
      </c>
      <c r="E4246" s="162" t="s">
        <v>1</v>
      </c>
      <c r="F4246" s="163" t="s">
        <v>2313</v>
      </c>
      <c r="H4246" s="162" t="s">
        <v>1</v>
      </c>
      <c r="L4246" s="159"/>
      <c r="M4246" s="164"/>
      <c r="T4246" s="165"/>
      <c r="AT4246" s="162" t="s">
        <v>184</v>
      </c>
      <c r="AU4246" s="162" t="s">
        <v>95</v>
      </c>
      <c r="AV4246" s="160" t="s">
        <v>93</v>
      </c>
      <c r="AW4246" s="160" t="s">
        <v>41</v>
      </c>
      <c r="AX4246" s="160" t="s">
        <v>85</v>
      </c>
      <c r="AY4246" s="162" t="s">
        <v>173</v>
      </c>
    </row>
    <row r="4247" spans="2:51" s="167" customFormat="1">
      <c r="B4247" s="166"/>
      <c r="D4247" s="161" t="s">
        <v>184</v>
      </c>
      <c r="E4247" s="168" t="s">
        <v>1</v>
      </c>
      <c r="F4247" s="169" t="s">
        <v>2468</v>
      </c>
      <c r="H4247" s="170">
        <v>4.0000000000000001E-3</v>
      </c>
      <c r="L4247" s="166"/>
      <c r="M4247" s="171"/>
      <c r="T4247" s="172"/>
      <c r="AT4247" s="168" t="s">
        <v>184</v>
      </c>
      <c r="AU4247" s="168" t="s">
        <v>95</v>
      </c>
      <c r="AV4247" s="167" t="s">
        <v>95</v>
      </c>
      <c r="AW4247" s="167" t="s">
        <v>41</v>
      </c>
      <c r="AX4247" s="167" t="s">
        <v>85</v>
      </c>
      <c r="AY4247" s="168" t="s">
        <v>173</v>
      </c>
    </row>
    <row r="4248" spans="2:51" s="167" customFormat="1">
      <c r="B4248" s="166"/>
      <c r="D4248" s="161" t="s">
        <v>184</v>
      </c>
      <c r="E4248" s="168" t="s">
        <v>1</v>
      </c>
      <c r="F4248" s="169" t="s">
        <v>2480</v>
      </c>
      <c r="H4248" s="170">
        <v>7.0000000000000001E-3</v>
      </c>
      <c r="L4248" s="166"/>
      <c r="M4248" s="171"/>
      <c r="T4248" s="172"/>
      <c r="AT4248" s="168" t="s">
        <v>184</v>
      </c>
      <c r="AU4248" s="168" t="s">
        <v>95</v>
      </c>
      <c r="AV4248" s="167" t="s">
        <v>95</v>
      </c>
      <c r="AW4248" s="167" t="s">
        <v>41</v>
      </c>
      <c r="AX4248" s="167" t="s">
        <v>85</v>
      </c>
      <c r="AY4248" s="168" t="s">
        <v>173</v>
      </c>
    </row>
    <row r="4249" spans="2:51" s="167" customFormat="1">
      <c r="B4249" s="166"/>
      <c r="D4249" s="161" t="s">
        <v>184</v>
      </c>
      <c r="E4249" s="168" t="s">
        <v>1</v>
      </c>
      <c r="F4249" s="169" t="s">
        <v>2481</v>
      </c>
      <c r="H4249" s="170">
        <v>1.4E-2</v>
      </c>
      <c r="L4249" s="166"/>
      <c r="M4249" s="171"/>
      <c r="T4249" s="172"/>
      <c r="AT4249" s="168" t="s">
        <v>184</v>
      </c>
      <c r="AU4249" s="168" t="s">
        <v>95</v>
      </c>
      <c r="AV4249" s="167" t="s">
        <v>95</v>
      </c>
      <c r="AW4249" s="167" t="s">
        <v>41</v>
      </c>
      <c r="AX4249" s="167" t="s">
        <v>85</v>
      </c>
      <c r="AY4249" s="168" t="s">
        <v>173</v>
      </c>
    </row>
    <row r="4250" spans="2:51" s="167" customFormat="1">
      <c r="B4250" s="166"/>
      <c r="D4250" s="161" t="s">
        <v>184</v>
      </c>
      <c r="E4250" s="168" t="s">
        <v>1</v>
      </c>
      <c r="F4250" s="169" t="s">
        <v>2482</v>
      </c>
      <c r="H4250" s="170">
        <v>1.7999999999999999E-2</v>
      </c>
      <c r="L4250" s="166"/>
      <c r="M4250" s="171"/>
      <c r="T4250" s="172"/>
      <c r="AT4250" s="168" t="s">
        <v>184</v>
      </c>
      <c r="AU4250" s="168" t="s">
        <v>95</v>
      </c>
      <c r="AV4250" s="167" t="s">
        <v>95</v>
      </c>
      <c r="AW4250" s="167" t="s">
        <v>41</v>
      </c>
      <c r="AX4250" s="167" t="s">
        <v>85</v>
      </c>
      <c r="AY4250" s="168" t="s">
        <v>173</v>
      </c>
    </row>
    <row r="4251" spans="2:51" s="167" customFormat="1">
      <c r="B4251" s="166"/>
      <c r="D4251" s="161" t="s">
        <v>184</v>
      </c>
      <c r="E4251" s="168" t="s">
        <v>1</v>
      </c>
      <c r="F4251" s="169" t="s">
        <v>2483</v>
      </c>
      <c r="H4251" s="170">
        <v>1.0999999999999999E-2</v>
      </c>
      <c r="L4251" s="166"/>
      <c r="M4251" s="171"/>
      <c r="T4251" s="172"/>
      <c r="AT4251" s="168" t="s">
        <v>184</v>
      </c>
      <c r="AU4251" s="168" t="s">
        <v>95</v>
      </c>
      <c r="AV4251" s="167" t="s">
        <v>95</v>
      </c>
      <c r="AW4251" s="167" t="s">
        <v>41</v>
      </c>
      <c r="AX4251" s="167" t="s">
        <v>85</v>
      </c>
      <c r="AY4251" s="168" t="s">
        <v>173</v>
      </c>
    </row>
    <row r="4252" spans="2:51" s="160" customFormat="1">
      <c r="B4252" s="159"/>
      <c r="D4252" s="161" t="s">
        <v>184</v>
      </c>
      <c r="E4252" s="162" t="s">
        <v>1</v>
      </c>
      <c r="F4252" s="163" t="s">
        <v>2317</v>
      </c>
      <c r="H4252" s="162" t="s">
        <v>1</v>
      </c>
      <c r="L4252" s="159"/>
      <c r="M4252" s="164"/>
      <c r="T4252" s="165"/>
      <c r="AT4252" s="162" t="s">
        <v>184</v>
      </c>
      <c r="AU4252" s="162" t="s">
        <v>95</v>
      </c>
      <c r="AV4252" s="160" t="s">
        <v>93</v>
      </c>
      <c r="AW4252" s="160" t="s">
        <v>41</v>
      </c>
      <c r="AX4252" s="160" t="s">
        <v>85</v>
      </c>
      <c r="AY4252" s="162" t="s">
        <v>173</v>
      </c>
    </row>
    <row r="4253" spans="2:51" s="167" customFormat="1">
      <c r="B4253" s="166"/>
      <c r="D4253" s="161" t="s">
        <v>184</v>
      </c>
      <c r="E4253" s="168" t="s">
        <v>1</v>
      </c>
      <c r="F4253" s="169" t="s">
        <v>2484</v>
      </c>
      <c r="H4253" s="170">
        <v>4.0000000000000001E-3</v>
      </c>
      <c r="L4253" s="166"/>
      <c r="M4253" s="171"/>
      <c r="T4253" s="172"/>
      <c r="AT4253" s="168" t="s">
        <v>184</v>
      </c>
      <c r="AU4253" s="168" t="s">
        <v>95</v>
      </c>
      <c r="AV4253" s="167" t="s">
        <v>95</v>
      </c>
      <c r="AW4253" s="167" t="s">
        <v>41</v>
      </c>
      <c r="AX4253" s="167" t="s">
        <v>85</v>
      </c>
      <c r="AY4253" s="168" t="s">
        <v>173</v>
      </c>
    </row>
    <row r="4254" spans="2:51" s="167" customFormat="1">
      <c r="B4254" s="166"/>
      <c r="D4254" s="161" t="s">
        <v>184</v>
      </c>
      <c r="E4254" s="168" t="s">
        <v>1</v>
      </c>
      <c r="F4254" s="169" t="s">
        <v>2485</v>
      </c>
      <c r="H4254" s="170">
        <v>8.9999999999999993E-3</v>
      </c>
      <c r="L4254" s="166"/>
      <c r="M4254" s="171"/>
      <c r="T4254" s="172"/>
      <c r="AT4254" s="168" t="s">
        <v>184</v>
      </c>
      <c r="AU4254" s="168" t="s">
        <v>95</v>
      </c>
      <c r="AV4254" s="167" t="s">
        <v>95</v>
      </c>
      <c r="AW4254" s="167" t="s">
        <v>41</v>
      </c>
      <c r="AX4254" s="167" t="s">
        <v>85</v>
      </c>
      <c r="AY4254" s="168" t="s">
        <v>173</v>
      </c>
    </row>
    <row r="4255" spans="2:51" s="167" customFormat="1">
      <c r="B4255" s="166"/>
      <c r="D4255" s="161" t="s">
        <v>184</v>
      </c>
      <c r="E4255" s="168" t="s">
        <v>1</v>
      </c>
      <c r="F4255" s="169" t="s">
        <v>2486</v>
      </c>
      <c r="H4255" s="170">
        <v>1.2999999999999999E-2</v>
      </c>
      <c r="L4255" s="166"/>
      <c r="M4255" s="171"/>
      <c r="T4255" s="172"/>
      <c r="AT4255" s="168" t="s">
        <v>184</v>
      </c>
      <c r="AU4255" s="168" t="s">
        <v>95</v>
      </c>
      <c r="AV4255" s="167" t="s">
        <v>95</v>
      </c>
      <c r="AW4255" s="167" t="s">
        <v>41</v>
      </c>
      <c r="AX4255" s="167" t="s">
        <v>85</v>
      </c>
      <c r="AY4255" s="168" t="s">
        <v>173</v>
      </c>
    </row>
    <row r="4256" spans="2:51" s="167" customFormat="1">
      <c r="B4256" s="166"/>
      <c r="D4256" s="161" t="s">
        <v>184</v>
      </c>
      <c r="E4256" s="168" t="s">
        <v>1</v>
      </c>
      <c r="F4256" s="169" t="s">
        <v>2487</v>
      </c>
      <c r="H4256" s="170">
        <v>1.7000000000000001E-2</v>
      </c>
      <c r="L4256" s="166"/>
      <c r="M4256" s="171"/>
      <c r="T4256" s="172"/>
      <c r="AT4256" s="168" t="s">
        <v>184</v>
      </c>
      <c r="AU4256" s="168" t="s">
        <v>95</v>
      </c>
      <c r="AV4256" s="167" t="s">
        <v>95</v>
      </c>
      <c r="AW4256" s="167" t="s">
        <v>41</v>
      </c>
      <c r="AX4256" s="167" t="s">
        <v>85</v>
      </c>
      <c r="AY4256" s="168" t="s">
        <v>173</v>
      </c>
    </row>
    <row r="4257" spans="2:51" s="167" customFormat="1">
      <c r="B4257" s="166"/>
      <c r="D4257" s="161" t="s">
        <v>184</v>
      </c>
      <c r="E4257" s="168" t="s">
        <v>1</v>
      </c>
      <c r="F4257" s="169" t="s">
        <v>2488</v>
      </c>
      <c r="H4257" s="170">
        <v>2.3E-2</v>
      </c>
      <c r="L4257" s="166"/>
      <c r="M4257" s="171"/>
      <c r="T4257" s="172"/>
      <c r="AT4257" s="168" t="s">
        <v>184</v>
      </c>
      <c r="AU4257" s="168" t="s">
        <v>95</v>
      </c>
      <c r="AV4257" s="167" t="s">
        <v>95</v>
      </c>
      <c r="AW4257" s="167" t="s">
        <v>41</v>
      </c>
      <c r="AX4257" s="167" t="s">
        <v>85</v>
      </c>
      <c r="AY4257" s="168" t="s">
        <v>173</v>
      </c>
    </row>
    <row r="4258" spans="2:51" s="167" customFormat="1">
      <c r="B4258" s="166"/>
      <c r="D4258" s="161" t="s">
        <v>184</v>
      </c>
      <c r="E4258" s="168" t="s">
        <v>1</v>
      </c>
      <c r="F4258" s="169" t="s">
        <v>2489</v>
      </c>
      <c r="H4258" s="170">
        <v>1.2E-2</v>
      </c>
      <c r="L4258" s="166"/>
      <c r="M4258" s="171"/>
      <c r="T4258" s="172"/>
      <c r="AT4258" s="168" t="s">
        <v>184</v>
      </c>
      <c r="AU4258" s="168" t="s">
        <v>95</v>
      </c>
      <c r="AV4258" s="167" t="s">
        <v>95</v>
      </c>
      <c r="AW4258" s="167" t="s">
        <v>41</v>
      </c>
      <c r="AX4258" s="167" t="s">
        <v>85</v>
      </c>
      <c r="AY4258" s="168" t="s">
        <v>173</v>
      </c>
    </row>
    <row r="4259" spans="2:51" s="181" customFormat="1">
      <c r="B4259" s="180"/>
      <c r="D4259" s="161" t="s">
        <v>184</v>
      </c>
      <c r="E4259" s="182" t="s">
        <v>1</v>
      </c>
      <c r="F4259" s="183" t="s">
        <v>266</v>
      </c>
      <c r="H4259" s="184">
        <v>0.753</v>
      </c>
      <c r="L4259" s="180"/>
      <c r="M4259" s="185"/>
      <c r="T4259" s="186"/>
      <c r="AT4259" s="182" t="s">
        <v>184</v>
      </c>
      <c r="AU4259" s="182" t="s">
        <v>95</v>
      </c>
      <c r="AV4259" s="181" t="s">
        <v>243</v>
      </c>
      <c r="AW4259" s="181" t="s">
        <v>41</v>
      </c>
      <c r="AX4259" s="181" t="s">
        <v>85</v>
      </c>
      <c r="AY4259" s="182" t="s">
        <v>173</v>
      </c>
    </row>
    <row r="4260" spans="2:51" s="160" customFormat="1">
      <c r="B4260" s="159"/>
      <c r="D4260" s="161" t="s">
        <v>184</v>
      </c>
      <c r="E4260" s="162" t="s">
        <v>1</v>
      </c>
      <c r="F4260" s="163" t="s">
        <v>1601</v>
      </c>
      <c r="H4260" s="162" t="s">
        <v>1</v>
      </c>
      <c r="L4260" s="159"/>
      <c r="M4260" s="164"/>
      <c r="T4260" s="165"/>
      <c r="AT4260" s="162" t="s">
        <v>184</v>
      </c>
      <c r="AU4260" s="162" t="s">
        <v>95</v>
      </c>
      <c r="AV4260" s="160" t="s">
        <v>93</v>
      </c>
      <c r="AW4260" s="160" t="s">
        <v>41</v>
      </c>
      <c r="AX4260" s="160" t="s">
        <v>85</v>
      </c>
      <c r="AY4260" s="162" t="s">
        <v>173</v>
      </c>
    </row>
    <row r="4261" spans="2:51" s="160" customFormat="1">
      <c r="B4261" s="159"/>
      <c r="D4261" s="161" t="s">
        <v>184</v>
      </c>
      <c r="E4261" s="162" t="s">
        <v>1</v>
      </c>
      <c r="F4261" s="163" t="s">
        <v>2490</v>
      </c>
      <c r="H4261" s="162" t="s">
        <v>1</v>
      </c>
      <c r="L4261" s="159"/>
      <c r="M4261" s="164"/>
      <c r="T4261" s="165"/>
      <c r="AT4261" s="162" t="s">
        <v>184</v>
      </c>
      <c r="AU4261" s="162" t="s">
        <v>95</v>
      </c>
      <c r="AV4261" s="160" t="s">
        <v>93</v>
      </c>
      <c r="AW4261" s="160" t="s">
        <v>41</v>
      </c>
      <c r="AX4261" s="160" t="s">
        <v>85</v>
      </c>
      <c r="AY4261" s="162" t="s">
        <v>173</v>
      </c>
    </row>
    <row r="4262" spans="2:51" s="160" customFormat="1">
      <c r="B4262" s="159"/>
      <c r="D4262" s="161" t="s">
        <v>184</v>
      </c>
      <c r="E4262" s="162" t="s">
        <v>1</v>
      </c>
      <c r="F4262" s="163" t="s">
        <v>2208</v>
      </c>
      <c r="H4262" s="162" t="s">
        <v>1</v>
      </c>
      <c r="L4262" s="159"/>
      <c r="M4262" s="164"/>
      <c r="T4262" s="165"/>
      <c r="AT4262" s="162" t="s">
        <v>184</v>
      </c>
      <c r="AU4262" s="162" t="s">
        <v>95</v>
      </c>
      <c r="AV4262" s="160" t="s">
        <v>93</v>
      </c>
      <c r="AW4262" s="160" t="s">
        <v>41</v>
      </c>
      <c r="AX4262" s="160" t="s">
        <v>85</v>
      </c>
      <c r="AY4262" s="162" t="s">
        <v>173</v>
      </c>
    </row>
    <row r="4263" spans="2:51" s="167" customFormat="1">
      <c r="B4263" s="166"/>
      <c r="D4263" s="161" t="s">
        <v>184</v>
      </c>
      <c r="E4263" s="168" t="s">
        <v>1</v>
      </c>
      <c r="F4263" s="169" t="s">
        <v>2491</v>
      </c>
      <c r="H4263" s="170">
        <v>8.5999999999999993E-2</v>
      </c>
      <c r="L4263" s="166"/>
      <c r="M4263" s="171"/>
      <c r="T4263" s="172"/>
      <c r="AT4263" s="168" t="s">
        <v>184</v>
      </c>
      <c r="AU4263" s="168" t="s">
        <v>95</v>
      </c>
      <c r="AV4263" s="167" t="s">
        <v>95</v>
      </c>
      <c r="AW4263" s="167" t="s">
        <v>41</v>
      </c>
      <c r="AX4263" s="167" t="s">
        <v>85</v>
      </c>
      <c r="AY4263" s="168" t="s">
        <v>173</v>
      </c>
    </row>
    <row r="4264" spans="2:51" s="181" customFormat="1">
      <c r="B4264" s="180"/>
      <c r="D4264" s="161" t="s">
        <v>184</v>
      </c>
      <c r="E4264" s="182" t="s">
        <v>1</v>
      </c>
      <c r="F4264" s="183" t="s">
        <v>266</v>
      </c>
      <c r="H4264" s="184">
        <v>8.5999999999999993E-2</v>
      </c>
      <c r="L4264" s="180"/>
      <c r="M4264" s="185"/>
      <c r="T4264" s="186"/>
      <c r="AT4264" s="182" t="s">
        <v>184</v>
      </c>
      <c r="AU4264" s="182" t="s">
        <v>95</v>
      </c>
      <c r="AV4264" s="181" t="s">
        <v>243</v>
      </c>
      <c r="AW4264" s="181" t="s">
        <v>41</v>
      </c>
      <c r="AX4264" s="181" t="s">
        <v>85</v>
      </c>
      <c r="AY4264" s="182" t="s">
        <v>173</v>
      </c>
    </row>
    <row r="4265" spans="2:51" s="160" customFormat="1">
      <c r="B4265" s="159"/>
      <c r="D4265" s="161" t="s">
        <v>184</v>
      </c>
      <c r="E4265" s="162" t="s">
        <v>1</v>
      </c>
      <c r="F4265" s="163" t="s">
        <v>1601</v>
      </c>
      <c r="H4265" s="162" t="s">
        <v>1</v>
      </c>
      <c r="L4265" s="159"/>
      <c r="M4265" s="164"/>
      <c r="T4265" s="165"/>
      <c r="AT4265" s="162" t="s">
        <v>184</v>
      </c>
      <c r="AU4265" s="162" t="s">
        <v>95</v>
      </c>
      <c r="AV4265" s="160" t="s">
        <v>93</v>
      </c>
      <c r="AW4265" s="160" t="s">
        <v>41</v>
      </c>
      <c r="AX4265" s="160" t="s">
        <v>85</v>
      </c>
      <c r="AY4265" s="162" t="s">
        <v>173</v>
      </c>
    </row>
    <row r="4266" spans="2:51" s="160" customFormat="1">
      <c r="B4266" s="159"/>
      <c r="D4266" s="161" t="s">
        <v>184</v>
      </c>
      <c r="E4266" s="162" t="s">
        <v>1</v>
      </c>
      <c r="F4266" s="163" t="s">
        <v>2512</v>
      </c>
      <c r="H4266" s="162" t="s">
        <v>1</v>
      </c>
      <c r="L4266" s="159"/>
      <c r="M4266" s="164"/>
      <c r="T4266" s="165"/>
      <c r="AT4266" s="162" t="s">
        <v>184</v>
      </c>
      <c r="AU4266" s="162" t="s">
        <v>95</v>
      </c>
      <c r="AV4266" s="160" t="s">
        <v>93</v>
      </c>
      <c r="AW4266" s="160" t="s">
        <v>41</v>
      </c>
      <c r="AX4266" s="160" t="s">
        <v>85</v>
      </c>
      <c r="AY4266" s="162" t="s">
        <v>173</v>
      </c>
    </row>
    <row r="4267" spans="2:51" s="160" customFormat="1">
      <c r="B4267" s="159"/>
      <c r="D4267" s="161" t="s">
        <v>184</v>
      </c>
      <c r="E4267" s="162" t="s">
        <v>1</v>
      </c>
      <c r="F4267" s="163" t="s">
        <v>2208</v>
      </c>
      <c r="H4267" s="162" t="s">
        <v>1</v>
      </c>
      <c r="L4267" s="159"/>
      <c r="M4267" s="164"/>
      <c r="T4267" s="165"/>
      <c r="AT4267" s="162" t="s">
        <v>184</v>
      </c>
      <c r="AU4267" s="162" t="s">
        <v>95</v>
      </c>
      <c r="AV4267" s="160" t="s">
        <v>93</v>
      </c>
      <c r="AW4267" s="160" t="s">
        <v>41</v>
      </c>
      <c r="AX4267" s="160" t="s">
        <v>85</v>
      </c>
      <c r="AY4267" s="162" t="s">
        <v>173</v>
      </c>
    </row>
    <row r="4268" spans="2:51" s="167" customFormat="1">
      <c r="B4268" s="166"/>
      <c r="D4268" s="161" t="s">
        <v>184</v>
      </c>
      <c r="E4268" s="168" t="s">
        <v>1</v>
      </c>
      <c r="F4268" s="169" t="s">
        <v>2513</v>
      </c>
      <c r="H4268" s="170">
        <v>0.68500000000000005</v>
      </c>
      <c r="L4268" s="166"/>
      <c r="M4268" s="171"/>
      <c r="T4268" s="172"/>
      <c r="AT4268" s="168" t="s">
        <v>184</v>
      </c>
      <c r="AU4268" s="168" t="s">
        <v>95</v>
      </c>
      <c r="AV4268" s="167" t="s">
        <v>95</v>
      </c>
      <c r="AW4268" s="167" t="s">
        <v>41</v>
      </c>
      <c r="AX4268" s="167" t="s">
        <v>85</v>
      </c>
      <c r="AY4268" s="168" t="s">
        <v>173</v>
      </c>
    </row>
    <row r="4269" spans="2:51" s="167" customFormat="1">
      <c r="B4269" s="166"/>
      <c r="D4269" s="161" t="s">
        <v>184</v>
      </c>
      <c r="E4269" s="168" t="s">
        <v>1</v>
      </c>
      <c r="F4269" s="169" t="s">
        <v>2514</v>
      </c>
      <c r="H4269" s="170">
        <v>0.57299999999999995</v>
      </c>
      <c r="L4269" s="166"/>
      <c r="M4269" s="171"/>
      <c r="T4269" s="172"/>
      <c r="AT4269" s="168" t="s">
        <v>184</v>
      </c>
      <c r="AU4269" s="168" t="s">
        <v>95</v>
      </c>
      <c r="AV4269" s="167" t="s">
        <v>95</v>
      </c>
      <c r="AW4269" s="167" t="s">
        <v>41</v>
      </c>
      <c r="AX4269" s="167" t="s">
        <v>85</v>
      </c>
      <c r="AY4269" s="168" t="s">
        <v>173</v>
      </c>
    </row>
    <row r="4270" spans="2:51" s="160" customFormat="1">
      <c r="B4270" s="159"/>
      <c r="D4270" s="161" t="s">
        <v>184</v>
      </c>
      <c r="E4270" s="162" t="s">
        <v>1</v>
      </c>
      <c r="F4270" s="163" t="s">
        <v>2294</v>
      </c>
      <c r="H4270" s="162" t="s">
        <v>1</v>
      </c>
      <c r="L4270" s="159"/>
      <c r="M4270" s="164"/>
      <c r="T4270" s="165"/>
      <c r="AT4270" s="162" t="s">
        <v>184</v>
      </c>
      <c r="AU4270" s="162" t="s">
        <v>95</v>
      </c>
      <c r="AV4270" s="160" t="s">
        <v>93</v>
      </c>
      <c r="AW4270" s="160" t="s">
        <v>41</v>
      </c>
      <c r="AX4270" s="160" t="s">
        <v>85</v>
      </c>
      <c r="AY4270" s="162" t="s">
        <v>173</v>
      </c>
    </row>
    <row r="4271" spans="2:51" s="167" customFormat="1">
      <c r="B4271" s="166"/>
      <c r="D4271" s="161" t="s">
        <v>184</v>
      </c>
      <c r="E4271" s="168" t="s">
        <v>1</v>
      </c>
      <c r="F4271" s="169" t="s">
        <v>2515</v>
      </c>
      <c r="H4271" s="170">
        <v>1.528</v>
      </c>
      <c r="L4271" s="166"/>
      <c r="M4271" s="171"/>
      <c r="T4271" s="172"/>
      <c r="AT4271" s="168" t="s">
        <v>184</v>
      </c>
      <c r="AU4271" s="168" t="s">
        <v>95</v>
      </c>
      <c r="AV4271" s="167" t="s">
        <v>95</v>
      </c>
      <c r="AW4271" s="167" t="s">
        <v>41</v>
      </c>
      <c r="AX4271" s="167" t="s">
        <v>85</v>
      </c>
      <c r="AY4271" s="168" t="s">
        <v>173</v>
      </c>
    </row>
    <row r="4272" spans="2:51" s="167" customFormat="1">
      <c r="B4272" s="166"/>
      <c r="D4272" s="161" t="s">
        <v>184</v>
      </c>
      <c r="E4272" s="168" t="s">
        <v>1</v>
      </c>
      <c r="F4272" s="169" t="s">
        <v>2516</v>
      </c>
      <c r="H4272" s="170">
        <v>1.466</v>
      </c>
      <c r="L4272" s="166"/>
      <c r="M4272" s="171"/>
      <c r="T4272" s="172"/>
      <c r="AT4272" s="168" t="s">
        <v>184</v>
      </c>
      <c r="AU4272" s="168" t="s">
        <v>95</v>
      </c>
      <c r="AV4272" s="167" t="s">
        <v>95</v>
      </c>
      <c r="AW4272" s="167" t="s">
        <v>41</v>
      </c>
      <c r="AX4272" s="167" t="s">
        <v>85</v>
      </c>
      <c r="AY4272" s="168" t="s">
        <v>173</v>
      </c>
    </row>
    <row r="4273" spans="2:51" s="160" customFormat="1">
      <c r="B4273" s="159"/>
      <c r="D4273" s="161" t="s">
        <v>184</v>
      </c>
      <c r="E4273" s="162" t="s">
        <v>1</v>
      </c>
      <c r="F4273" s="163" t="s">
        <v>2297</v>
      </c>
      <c r="H4273" s="162" t="s">
        <v>1</v>
      </c>
      <c r="L4273" s="159"/>
      <c r="M4273" s="164"/>
      <c r="T4273" s="165"/>
      <c r="AT4273" s="162" t="s">
        <v>184</v>
      </c>
      <c r="AU4273" s="162" t="s">
        <v>95</v>
      </c>
      <c r="AV4273" s="160" t="s">
        <v>93</v>
      </c>
      <c r="AW4273" s="160" t="s">
        <v>41</v>
      </c>
      <c r="AX4273" s="160" t="s">
        <v>85</v>
      </c>
      <c r="AY4273" s="162" t="s">
        <v>173</v>
      </c>
    </row>
    <row r="4274" spans="2:51" s="167" customFormat="1">
      <c r="B4274" s="166"/>
      <c r="D4274" s="161" t="s">
        <v>184</v>
      </c>
      <c r="E4274" s="168" t="s">
        <v>1</v>
      </c>
      <c r="F4274" s="169" t="s">
        <v>2517</v>
      </c>
      <c r="H4274" s="170">
        <v>0.51600000000000001</v>
      </c>
      <c r="L4274" s="166"/>
      <c r="M4274" s="171"/>
      <c r="T4274" s="172"/>
      <c r="AT4274" s="168" t="s">
        <v>184</v>
      </c>
      <c r="AU4274" s="168" t="s">
        <v>95</v>
      </c>
      <c r="AV4274" s="167" t="s">
        <v>95</v>
      </c>
      <c r="AW4274" s="167" t="s">
        <v>41</v>
      </c>
      <c r="AX4274" s="167" t="s">
        <v>85</v>
      </c>
      <c r="AY4274" s="168" t="s">
        <v>173</v>
      </c>
    </row>
    <row r="4275" spans="2:51" s="160" customFormat="1">
      <c r="B4275" s="159"/>
      <c r="D4275" s="161" t="s">
        <v>184</v>
      </c>
      <c r="E4275" s="162" t="s">
        <v>1</v>
      </c>
      <c r="F4275" s="163" t="s">
        <v>2299</v>
      </c>
      <c r="H4275" s="162" t="s">
        <v>1</v>
      </c>
      <c r="L4275" s="159"/>
      <c r="M4275" s="164"/>
      <c r="T4275" s="165"/>
      <c r="AT4275" s="162" t="s">
        <v>184</v>
      </c>
      <c r="AU4275" s="162" t="s">
        <v>95</v>
      </c>
      <c r="AV4275" s="160" t="s">
        <v>93</v>
      </c>
      <c r="AW4275" s="160" t="s">
        <v>41</v>
      </c>
      <c r="AX4275" s="160" t="s">
        <v>85</v>
      </c>
      <c r="AY4275" s="162" t="s">
        <v>173</v>
      </c>
    </row>
    <row r="4276" spans="2:51" s="167" customFormat="1">
      <c r="B4276" s="166"/>
      <c r="D4276" s="161" t="s">
        <v>184</v>
      </c>
      <c r="E4276" s="168" t="s">
        <v>1</v>
      </c>
      <c r="F4276" s="169" t="s">
        <v>2518</v>
      </c>
      <c r="H4276" s="170">
        <v>3.6999999999999998E-2</v>
      </c>
      <c r="L4276" s="166"/>
      <c r="M4276" s="171"/>
      <c r="T4276" s="172"/>
      <c r="AT4276" s="168" t="s">
        <v>184</v>
      </c>
      <c r="AU4276" s="168" t="s">
        <v>95</v>
      </c>
      <c r="AV4276" s="167" t="s">
        <v>95</v>
      </c>
      <c r="AW4276" s="167" t="s">
        <v>41</v>
      </c>
      <c r="AX4276" s="167" t="s">
        <v>85</v>
      </c>
      <c r="AY4276" s="168" t="s">
        <v>173</v>
      </c>
    </row>
    <row r="4277" spans="2:51" s="167" customFormat="1">
      <c r="B4277" s="166"/>
      <c r="D4277" s="161" t="s">
        <v>184</v>
      </c>
      <c r="E4277" s="168" t="s">
        <v>1</v>
      </c>
      <c r="F4277" s="169" t="s">
        <v>2519</v>
      </c>
      <c r="H4277" s="170">
        <v>7.0999999999999994E-2</v>
      </c>
      <c r="L4277" s="166"/>
      <c r="M4277" s="171"/>
      <c r="T4277" s="172"/>
      <c r="AT4277" s="168" t="s">
        <v>184</v>
      </c>
      <c r="AU4277" s="168" t="s">
        <v>95</v>
      </c>
      <c r="AV4277" s="167" t="s">
        <v>95</v>
      </c>
      <c r="AW4277" s="167" t="s">
        <v>41</v>
      </c>
      <c r="AX4277" s="167" t="s">
        <v>85</v>
      </c>
      <c r="AY4277" s="168" t="s">
        <v>173</v>
      </c>
    </row>
    <row r="4278" spans="2:51" s="167" customFormat="1">
      <c r="B4278" s="166"/>
      <c r="D4278" s="161" t="s">
        <v>184</v>
      </c>
      <c r="E4278" s="168" t="s">
        <v>1</v>
      </c>
      <c r="F4278" s="169" t="s">
        <v>2520</v>
      </c>
      <c r="H4278" s="170">
        <v>0.107</v>
      </c>
      <c r="L4278" s="166"/>
      <c r="M4278" s="171"/>
      <c r="T4278" s="172"/>
      <c r="AT4278" s="168" t="s">
        <v>184</v>
      </c>
      <c r="AU4278" s="168" t="s">
        <v>95</v>
      </c>
      <c r="AV4278" s="167" t="s">
        <v>95</v>
      </c>
      <c r="AW4278" s="167" t="s">
        <v>41</v>
      </c>
      <c r="AX4278" s="167" t="s">
        <v>85</v>
      </c>
      <c r="AY4278" s="168" t="s">
        <v>173</v>
      </c>
    </row>
    <row r="4279" spans="2:51" s="167" customFormat="1">
      <c r="B4279" s="166"/>
      <c r="D4279" s="161" t="s">
        <v>184</v>
      </c>
      <c r="E4279" s="168" t="s">
        <v>1</v>
      </c>
      <c r="F4279" s="169" t="s">
        <v>2521</v>
      </c>
      <c r="H4279" s="170">
        <v>0.14199999999999999</v>
      </c>
      <c r="L4279" s="166"/>
      <c r="M4279" s="171"/>
      <c r="T4279" s="172"/>
      <c r="AT4279" s="168" t="s">
        <v>184</v>
      </c>
      <c r="AU4279" s="168" t="s">
        <v>95</v>
      </c>
      <c r="AV4279" s="167" t="s">
        <v>95</v>
      </c>
      <c r="AW4279" s="167" t="s">
        <v>41</v>
      </c>
      <c r="AX4279" s="167" t="s">
        <v>85</v>
      </c>
      <c r="AY4279" s="168" t="s">
        <v>173</v>
      </c>
    </row>
    <row r="4280" spans="2:51" s="167" customFormat="1">
      <c r="B4280" s="166"/>
      <c r="D4280" s="161" t="s">
        <v>184</v>
      </c>
      <c r="E4280" s="168" t="s">
        <v>1</v>
      </c>
      <c r="F4280" s="169" t="s">
        <v>2522</v>
      </c>
      <c r="H4280" s="170">
        <v>0.17799999999999999</v>
      </c>
      <c r="L4280" s="166"/>
      <c r="M4280" s="171"/>
      <c r="T4280" s="172"/>
      <c r="AT4280" s="168" t="s">
        <v>184</v>
      </c>
      <c r="AU4280" s="168" t="s">
        <v>95</v>
      </c>
      <c r="AV4280" s="167" t="s">
        <v>95</v>
      </c>
      <c r="AW4280" s="167" t="s">
        <v>41</v>
      </c>
      <c r="AX4280" s="167" t="s">
        <v>85</v>
      </c>
      <c r="AY4280" s="168" t="s">
        <v>173</v>
      </c>
    </row>
    <row r="4281" spans="2:51" s="167" customFormat="1">
      <c r="B4281" s="166"/>
      <c r="D4281" s="161" t="s">
        <v>184</v>
      </c>
      <c r="E4281" s="168" t="s">
        <v>1</v>
      </c>
      <c r="F4281" s="169" t="s">
        <v>2523</v>
      </c>
      <c r="H4281" s="170">
        <v>0.107</v>
      </c>
      <c r="L4281" s="166"/>
      <c r="M4281" s="171"/>
      <c r="T4281" s="172"/>
      <c r="AT4281" s="168" t="s">
        <v>184</v>
      </c>
      <c r="AU4281" s="168" t="s">
        <v>95</v>
      </c>
      <c r="AV4281" s="167" t="s">
        <v>95</v>
      </c>
      <c r="AW4281" s="167" t="s">
        <v>41</v>
      </c>
      <c r="AX4281" s="167" t="s">
        <v>85</v>
      </c>
      <c r="AY4281" s="168" t="s">
        <v>173</v>
      </c>
    </row>
    <row r="4282" spans="2:51" s="160" customFormat="1">
      <c r="B4282" s="159"/>
      <c r="D4282" s="161" t="s">
        <v>184</v>
      </c>
      <c r="E4282" s="162" t="s">
        <v>1</v>
      </c>
      <c r="F4282" s="163" t="s">
        <v>2306</v>
      </c>
      <c r="H4282" s="162" t="s">
        <v>1</v>
      </c>
      <c r="L4282" s="159"/>
      <c r="M4282" s="164"/>
      <c r="T4282" s="165"/>
      <c r="AT4282" s="162" t="s">
        <v>184</v>
      </c>
      <c r="AU4282" s="162" t="s">
        <v>95</v>
      </c>
      <c r="AV4282" s="160" t="s">
        <v>93</v>
      </c>
      <c r="AW4282" s="160" t="s">
        <v>41</v>
      </c>
      <c r="AX4282" s="160" t="s">
        <v>85</v>
      </c>
      <c r="AY4282" s="162" t="s">
        <v>173</v>
      </c>
    </row>
    <row r="4283" spans="2:51" s="167" customFormat="1">
      <c r="B4283" s="166"/>
      <c r="D4283" s="161" t="s">
        <v>184</v>
      </c>
      <c r="E4283" s="168" t="s">
        <v>1</v>
      </c>
      <c r="F4283" s="169" t="s">
        <v>2524</v>
      </c>
      <c r="H4283" s="170">
        <v>4.7E-2</v>
      </c>
      <c r="L4283" s="166"/>
      <c r="M4283" s="171"/>
      <c r="T4283" s="172"/>
      <c r="AT4283" s="168" t="s">
        <v>184</v>
      </c>
      <c r="AU4283" s="168" t="s">
        <v>95</v>
      </c>
      <c r="AV4283" s="167" t="s">
        <v>95</v>
      </c>
      <c r="AW4283" s="167" t="s">
        <v>41</v>
      </c>
      <c r="AX4283" s="167" t="s">
        <v>85</v>
      </c>
      <c r="AY4283" s="168" t="s">
        <v>173</v>
      </c>
    </row>
    <row r="4284" spans="2:51" s="167" customFormat="1">
      <c r="B4284" s="166"/>
      <c r="D4284" s="161" t="s">
        <v>184</v>
      </c>
      <c r="E4284" s="168" t="s">
        <v>1</v>
      </c>
      <c r="F4284" s="169" t="s">
        <v>2525</v>
      </c>
      <c r="H4284" s="170">
        <v>8.7999999999999995E-2</v>
      </c>
      <c r="L4284" s="166"/>
      <c r="M4284" s="171"/>
      <c r="T4284" s="172"/>
      <c r="AT4284" s="168" t="s">
        <v>184</v>
      </c>
      <c r="AU4284" s="168" t="s">
        <v>95</v>
      </c>
      <c r="AV4284" s="167" t="s">
        <v>95</v>
      </c>
      <c r="AW4284" s="167" t="s">
        <v>41</v>
      </c>
      <c r="AX4284" s="167" t="s">
        <v>85</v>
      </c>
      <c r="AY4284" s="168" t="s">
        <v>173</v>
      </c>
    </row>
    <row r="4285" spans="2:51" s="167" customFormat="1">
      <c r="B4285" s="166"/>
      <c r="D4285" s="161" t="s">
        <v>184</v>
      </c>
      <c r="E4285" s="168" t="s">
        <v>1</v>
      </c>
      <c r="F4285" s="169" t="s">
        <v>2526</v>
      </c>
      <c r="H4285" s="170">
        <v>0.129</v>
      </c>
      <c r="L4285" s="166"/>
      <c r="M4285" s="171"/>
      <c r="T4285" s="172"/>
      <c r="AT4285" s="168" t="s">
        <v>184</v>
      </c>
      <c r="AU4285" s="168" t="s">
        <v>95</v>
      </c>
      <c r="AV4285" s="167" t="s">
        <v>95</v>
      </c>
      <c r="AW4285" s="167" t="s">
        <v>41</v>
      </c>
      <c r="AX4285" s="167" t="s">
        <v>85</v>
      </c>
      <c r="AY4285" s="168" t="s">
        <v>173</v>
      </c>
    </row>
    <row r="4286" spans="2:51" s="167" customFormat="1">
      <c r="B4286" s="166"/>
      <c r="D4286" s="161" t="s">
        <v>184</v>
      </c>
      <c r="E4286" s="168" t="s">
        <v>1</v>
      </c>
      <c r="F4286" s="169" t="s">
        <v>2527</v>
      </c>
      <c r="H4286" s="170">
        <v>0.17</v>
      </c>
      <c r="L4286" s="166"/>
      <c r="M4286" s="171"/>
      <c r="T4286" s="172"/>
      <c r="AT4286" s="168" t="s">
        <v>184</v>
      </c>
      <c r="AU4286" s="168" t="s">
        <v>95</v>
      </c>
      <c r="AV4286" s="167" t="s">
        <v>95</v>
      </c>
      <c r="AW4286" s="167" t="s">
        <v>41</v>
      </c>
      <c r="AX4286" s="167" t="s">
        <v>85</v>
      </c>
      <c r="AY4286" s="168" t="s">
        <v>173</v>
      </c>
    </row>
    <row r="4287" spans="2:51" s="167" customFormat="1">
      <c r="B4287" s="166"/>
      <c r="D4287" s="161" t="s">
        <v>184</v>
      </c>
      <c r="E4287" s="168" t="s">
        <v>1</v>
      </c>
      <c r="F4287" s="169" t="s">
        <v>2528</v>
      </c>
      <c r="H4287" s="170">
        <v>0.21099999999999999</v>
      </c>
      <c r="L4287" s="166"/>
      <c r="M4287" s="171"/>
      <c r="T4287" s="172"/>
      <c r="AT4287" s="168" t="s">
        <v>184</v>
      </c>
      <c r="AU4287" s="168" t="s">
        <v>95</v>
      </c>
      <c r="AV4287" s="167" t="s">
        <v>95</v>
      </c>
      <c r="AW4287" s="167" t="s">
        <v>41</v>
      </c>
      <c r="AX4287" s="167" t="s">
        <v>85</v>
      </c>
      <c r="AY4287" s="168" t="s">
        <v>173</v>
      </c>
    </row>
    <row r="4288" spans="2:51" s="167" customFormat="1">
      <c r="B4288" s="166"/>
      <c r="D4288" s="161" t="s">
        <v>184</v>
      </c>
      <c r="E4288" s="168" t="s">
        <v>1</v>
      </c>
      <c r="F4288" s="169" t="s">
        <v>2529</v>
      </c>
      <c r="H4288" s="170">
        <v>0.126</v>
      </c>
      <c r="L4288" s="166"/>
      <c r="M4288" s="171"/>
      <c r="T4288" s="172"/>
      <c r="AT4288" s="168" t="s">
        <v>184</v>
      </c>
      <c r="AU4288" s="168" t="s">
        <v>95</v>
      </c>
      <c r="AV4288" s="167" t="s">
        <v>95</v>
      </c>
      <c r="AW4288" s="167" t="s">
        <v>41</v>
      </c>
      <c r="AX4288" s="167" t="s">
        <v>85</v>
      </c>
      <c r="AY4288" s="168" t="s">
        <v>173</v>
      </c>
    </row>
    <row r="4289" spans="2:51" s="160" customFormat="1">
      <c r="B4289" s="159"/>
      <c r="D4289" s="161" t="s">
        <v>184</v>
      </c>
      <c r="E4289" s="162" t="s">
        <v>1</v>
      </c>
      <c r="F4289" s="163" t="s">
        <v>2313</v>
      </c>
      <c r="H4289" s="162" t="s">
        <v>1</v>
      </c>
      <c r="L4289" s="159"/>
      <c r="M4289" s="164"/>
      <c r="T4289" s="165"/>
      <c r="AT4289" s="162" t="s">
        <v>184</v>
      </c>
      <c r="AU4289" s="162" t="s">
        <v>95</v>
      </c>
      <c r="AV4289" s="160" t="s">
        <v>93</v>
      </c>
      <c r="AW4289" s="160" t="s">
        <v>41</v>
      </c>
      <c r="AX4289" s="160" t="s">
        <v>85</v>
      </c>
      <c r="AY4289" s="162" t="s">
        <v>173</v>
      </c>
    </row>
    <row r="4290" spans="2:51" s="167" customFormat="1">
      <c r="B4290" s="166"/>
      <c r="D4290" s="161" t="s">
        <v>184</v>
      </c>
      <c r="E4290" s="168" t="s">
        <v>1</v>
      </c>
      <c r="F4290" s="169" t="s">
        <v>2518</v>
      </c>
      <c r="H4290" s="170">
        <v>3.6999999999999998E-2</v>
      </c>
      <c r="L4290" s="166"/>
      <c r="M4290" s="171"/>
      <c r="T4290" s="172"/>
      <c r="AT4290" s="168" t="s">
        <v>184</v>
      </c>
      <c r="AU4290" s="168" t="s">
        <v>95</v>
      </c>
      <c r="AV4290" s="167" t="s">
        <v>95</v>
      </c>
      <c r="AW4290" s="167" t="s">
        <v>41</v>
      </c>
      <c r="AX4290" s="167" t="s">
        <v>85</v>
      </c>
      <c r="AY4290" s="168" t="s">
        <v>173</v>
      </c>
    </row>
    <row r="4291" spans="2:51" s="167" customFormat="1">
      <c r="B4291" s="166"/>
      <c r="D4291" s="161" t="s">
        <v>184</v>
      </c>
      <c r="E4291" s="168" t="s">
        <v>1</v>
      </c>
      <c r="F4291" s="169" t="s">
        <v>2530</v>
      </c>
      <c r="H4291" s="170">
        <v>7.0000000000000007E-2</v>
      </c>
      <c r="L4291" s="166"/>
      <c r="M4291" s="171"/>
      <c r="T4291" s="172"/>
      <c r="AT4291" s="168" t="s">
        <v>184</v>
      </c>
      <c r="AU4291" s="168" t="s">
        <v>95</v>
      </c>
      <c r="AV4291" s="167" t="s">
        <v>95</v>
      </c>
      <c r="AW4291" s="167" t="s">
        <v>41</v>
      </c>
      <c r="AX4291" s="167" t="s">
        <v>85</v>
      </c>
      <c r="AY4291" s="168" t="s">
        <v>173</v>
      </c>
    </row>
    <row r="4292" spans="2:51" s="167" customFormat="1">
      <c r="B4292" s="166"/>
      <c r="D4292" s="161" t="s">
        <v>184</v>
      </c>
      <c r="E4292" s="168" t="s">
        <v>1</v>
      </c>
      <c r="F4292" s="169" t="s">
        <v>2531</v>
      </c>
      <c r="H4292" s="170">
        <v>0.14299999999999999</v>
      </c>
      <c r="L4292" s="166"/>
      <c r="M4292" s="171"/>
      <c r="T4292" s="172"/>
      <c r="AT4292" s="168" t="s">
        <v>184</v>
      </c>
      <c r="AU4292" s="168" t="s">
        <v>95</v>
      </c>
      <c r="AV4292" s="167" t="s">
        <v>95</v>
      </c>
      <c r="AW4292" s="167" t="s">
        <v>41</v>
      </c>
      <c r="AX4292" s="167" t="s">
        <v>85</v>
      </c>
      <c r="AY4292" s="168" t="s">
        <v>173</v>
      </c>
    </row>
    <row r="4293" spans="2:51" s="167" customFormat="1">
      <c r="B4293" s="166"/>
      <c r="D4293" s="161" t="s">
        <v>184</v>
      </c>
      <c r="E4293" s="168" t="s">
        <v>1</v>
      </c>
      <c r="F4293" s="169" t="s">
        <v>2532</v>
      </c>
      <c r="H4293" s="170">
        <v>0.17899999999999999</v>
      </c>
      <c r="L4293" s="166"/>
      <c r="M4293" s="171"/>
      <c r="T4293" s="172"/>
      <c r="AT4293" s="168" t="s">
        <v>184</v>
      </c>
      <c r="AU4293" s="168" t="s">
        <v>95</v>
      </c>
      <c r="AV4293" s="167" t="s">
        <v>95</v>
      </c>
      <c r="AW4293" s="167" t="s">
        <v>41</v>
      </c>
      <c r="AX4293" s="167" t="s">
        <v>85</v>
      </c>
      <c r="AY4293" s="168" t="s">
        <v>173</v>
      </c>
    </row>
    <row r="4294" spans="2:51" s="167" customFormat="1">
      <c r="B4294" s="166"/>
      <c r="D4294" s="161" t="s">
        <v>184</v>
      </c>
      <c r="E4294" s="168" t="s">
        <v>1</v>
      </c>
      <c r="F4294" s="169" t="s">
        <v>2533</v>
      </c>
      <c r="H4294" s="170">
        <v>0.107</v>
      </c>
      <c r="L4294" s="166"/>
      <c r="M4294" s="171"/>
      <c r="T4294" s="172"/>
      <c r="AT4294" s="168" t="s">
        <v>184</v>
      </c>
      <c r="AU4294" s="168" t="s">
        <v>95</v>
      </c>
      <c r="AV4294" s="167" t="s">
        <v>95</v>
      </c>
      <c r="AW4294" s="167" t="s">
        <v>41</v>
      </c>
      <c r="AX4294" s="167" t="s">
        <v>85</v>
      </c>
      <c r="AY4294" s="168" t="s">
        <v>173</v>
      </c>
    </row>
    <row r="4295" spans="2:51" s="160" customFormat="1">
      <c r="B4295" s="159"/>
      <c r="D4295" s="161" t="s">
        <v>184</v>
      </c>
      <c r="E4295" s="162" t="s">
        <v>1</v>
      </c>
      <c r="F4295" s="163" t="s">
        <v>2317</v>
      </c>
      <c r="H4295" s="162" t="s">
        <v>1</v>
      </c>
      <c r="L4295" s="159"/>
      <c r="M4295" s="164"/>
      <c r="T4295" s="165"/>
      <c r="AT4295" s="162" t="s">
        <v>184</v>
      </c>
      <c r="AU4295" s="162" t="s">
        <v>95</v>
      </c>
      <c r="AV4295" s="160" t="s">
        <v>93</v>
      </c>
      <c r="AW4295" s="160" t="s">
        <v>41</v>
      </c>
      <c r="AX4295" s="160" t="s">
        <v>85</v>
      </c>
      <c r="AY4295" s="162" t="s">
        <v>173</v>
      </c>
    </row>
    <row r="4296" spans="2:51" s="167" customFormat="1">
      <c r="B4296" s="166"/>
      <c r="D4296" s="161" t="s">
        <v>184</v>
      </c>
      <c r="E4296" s="168" t="s">
        <v>1</v>
      </c>
      <c r="F4296" s="169" t="s">
        <v>2534</v>
      </c>
      <c r="H4296" s="170">
        <v>4.4999999999999998E-2</v>
      </c>
      <c r="L4296" s="166"/>
      <c r="M4296" s="171"/>
      <c r="T4296" s="172"/>
      <c r="AT4296" s="168" t="s">
        <v>184</v>
      </c>
      <c r="AU4296" s="168" t="s">
        <v>95</v>
      </c>
      <c r="AV4296" s="167" t="s">
        <v>95</v>
      </c>
      <c r="AW4296" s="167" t="s">
        <v>41</v>
      </c>
      <c r="AX4296" s="167" t="s">
        <v>85</v>
      </c>
      <c r="AY4296" s="168" t="s">
        <v>173</v>
      </c>
    </row>
    <row r="4297" spans="2:51" s="167" customFormat="1">
      <c r="B4297" s="166"/>
      <c r="D4297" s="161" t="s">
        <v>184</v>
      </c>
      <c r="E4297" s="168" t="s">
        <v>1</v>
      </c>
      <c r="F4297" s="169" t="s">
        <v>2535</v>
      </c>
      <c r="H4297" s="170">
        <v>8.5999999999999993E-2</v>
      </c>
      <c r="L4297" s="166"/>
      <c r="M4297" s="171"/>
      <c r="T4297" s="172"/>
      <c r="AT4297" s="168" t="s">
        <v>184</v>
      </c>
      <c r="AU4297" s="168" t="s">
        <v>95</v>
      </c>
      <c r="AV4297" s="167" t="s">
        <v>95</v>
      </c>
      <c r="AW4297" s="167" t="s">
        <v>41</v>
      </c>
      <c r="AX4297" s="167" t="s">
        <v>85</v>
      </c>
      <c r="AY4297" s="168" t="s">
        <v>173</v>
      </c>
    </row>
    <row r="4298" spans="2:51" s="167" customFormat="1">
      <c r="B4298" s="166"/>
      <c r="D4298" s="161" t="s">
        <v>184</v>
      </c>
      <c r="E4298" s="168" t="s">
        <v>1</v>
      </c>
      <c r="F4298" s="169" t="s">
        <v>2536</v>
      </c>
      <c r="H4298" s="170">
        <v>0.126</v>
      </c>
      <c r="L4298" s="166"/>
      <c r="M4298" s="171"/>
      <c r="T4298" s="172"/>
      <c r="AT4298" s="168" t="s">
        <v>184</v>
      </c>
      <c r="AU4298" s="168" t="s">
        <v>95</v>
      </c>
      <c r="AV4298" s="167" t="s">
        <v>95</v>
      </c>
      <c r="AW4298" s="167" t="s">
        <v>41</v>
      </c>
      <c r="AX4298" s="167" t="s">
        <v>85</v>
      </c>
      <c r="AY4298" s="168" t="s">
        <v>173</v>
      </c>
    </row>
    <row r="4299" spans="2:51" s="167" customFormat="1">
      <c r="B4299" s="166"/>
      <c r="D4299" s="161" t="s">
        <v>184</v>
      </c>
      <c r="E4299" s="168" t="s">
        <v>1</v>
      </c>
      <c r="F4299" s="169" t="s">
        <v>2537</v>
      </c>
      <c r="H4299" s="170">
        <v>0.16700000000000001</v>
      </c>
      <c r="L4299" s="166"/>
      <c r="M4299" s="171"/>
      <c r="T4299" s="172"/>
      <c r="AT4299" s="168" t="s">
        <v>184</v>
      </c>
      <c r="AU4299" s="168" t="s">
        <v>95</v>
      </c>
      <c r="AV4299" s="167" t="s">
        <v>95</v>
      </c>
      <c r="AW4299" s="167" t="s">
        <v>41</v>
      </c>
      <c r="AX4299" s="167" t="s">
        <v>85</v>
      </c>
      <c r="AY4299" s="168" t="s">
        <v>173</v>
      </c>
    </row>
    <row r="4300" spans="2:51" s="167" customFormat="1">
      <c r="B4300" s="166"/>
      <c r="D4300" s="161" t="s">
        <v>184</v>
      </c>
      <c r="E4300" s="168" t="s">
        <v>1</v>
      </c>
      <c r="F4300" s="169" t="s">
        <v>2538</v>
      </c>
      <c r="H4300" s="170">
        <v>0.23300000000000001</v>
      </c>
      <c r="L4300" s="166"/>
      <c r="M4300" s="171"/>
      <c r="T4300" s="172"/>
      <c r="AT4300" s="168" t="s">
        <v>184</v>
      </c>
      <c r="AU4300" s="168" t="s">
        <v>95</v>
      </c>
      <c r="AV4300" s="167" t="s">
        <v>95</v>
      </c>
      <c r="AW4300" s="167" t="s">
        <v>41</v>
      </c>
      <c r="AX4300" s="167" t="s">
        <v>85</v>
      </c>
      <c r="AY4300" s="168" t="s">
        <v>173</v>
      </c>
    </row>
    <row r="4301" spans="2:51" s="167" customFormat="1">
      <c r="B4301" s="166"/>
      <c r="D4301" s="161" t="s">
        <v>184</v>
      </c>
      <c r="E4301" s="168" t="s">
        <v>1</v>
      </c>
      <c r="F4301" s="169" t="s">
        <v>2539</v>
      </c>
      <c r="H4301" s="170">
        <v>0.125</v>
      </c>
      <c r="L4301" s="166"/>
      <c r="M4301" s="171"/>
      <c r="T4301" s="172"/>
      <c r="AT4301" s="168" t="s">
        <v>184</v>
      </c>
      <c r="AU4301" s="168" t="s">
        <v>95</v>
      </c>
      <c r="AV4301" s="167" t="s">
        <v>95</v>
      </c>
      <c r="AW4301" s="167" t="s">
        <v>41</v>
      </c>
      <c r="AX4301" s="167" t="s">
        <v>85</v>
      </c>
      <c r="AY4301" s="168" t="s">
        <v>173</v>
      </c>
    </row>
    <row r="4302" spans="2:51" s="160" customFormat="1">
      <c r="B4302" s="159"/>
      <c r="D4302" s="161" t="s">
        <v>184</v>
      </c>
      <c r="E4302" s="162" t="s">
        <v>1</v>
      </c>
      <c r="F4302" s="163" t="s">
        <v>2540</v>
      </c>
      <c r="H4302" s="162" t="s">
        <v>1</v>
      </c>
      <c r="L4302" s="159"/>
      <c r="M4302" s="164"/>
      <c r="T4302" s="165"/>
      <c r="AT4302" s="162" t="s">
        <v>184</v>
      </c>
      <c r="AU4302" s="162" t="s">
        <v>95</v>
      </c>
      <c r="AV4302" s="160" t="s">
        <v>93</v>
      </c>
      <c r="AW4302" s="160" t="s">
        <v>41</v>
      </c>
      <c r="AX4302" s="160" t="s">
        <v>85</v>
      </c>
      <c r="AY4302" s="162" t="s">
        <v>173</v>
      </c>
    </row>
    <row r="4303" spans="2:51" s="167" customFormat="1">
      <c r="B4303" s="166"/>
      <c r="D4303" s="161" t="s">
        <v>184</v>
      </c>
      <c r="E4303" s="168" t="s">
        <v>1</v>
      </c>
      <c r="F4303" s="169" t="s">
        <v>2541</v>
      </c>
      <c r="H4303" s="170">
        <v>-0.75</v>
      </c>
      <c r="L4303" s="166"/>
      <c r="M4303" s="171"/>
      <c r="T4303" s="172"/>
      <c r="AT4303" s="168" t="s">
        <v>184</v>
      </c>
      <c r="AU4303" s="168" t="s">
        <v>95</v>
      </c>
      <c r="AV4303" s="167" t="s">
        <v>95</v>
      </c>
      <c r="AW4303" s="167" t="s">
        <v>41</v>
      </c>
      <c r="AX4303" s="167" t="s">
        <v>85</v>
      </c>
      <c r="AY4303" s="168" t="s">
        <v>173</v>
      </c>
    </row>
    <row r="4304" spans="2:51" s="181" customFormat="1">
      <c r="B4304" s="180"/>
      <c r="D4304" s="161" t="s">
        <v>184</v>
      </c>
      <c r="E4304" s="182" t="s">
        <v>1</v>
      </c>
      <c r="F4304" s="183" t="s">
        <v>266</v>
      </c>
      <c r="H4304" s="184">
        <v>6.7489999999999997</v>
      </c>
      <c r="L4304" s="180"/>
      <c r="M4304" s="185"/>
      <c r="T4304" s="186"/>
      <c r="AT4304" s="182" t="s">
        <v>184</v>
      </c>
      <c r="AU4304" s="182" t="s">
        <v>95</v>
      </c>
      <c r="AV4304" s="181" t="s">
        <v>243</v>
      </c>
      <c r="AW4304" s="181" t="s">
        <v>41</v>
      </c>
      <c r="AX4304" s="181" t="s">
        <v>85</v>
      </c>
      <c r="AY4304" s="182" t="s">
        <v>173</v>
      </c>
    </row>
    <row r="4305" spans="2:51" s="160" customFormat="1">
      <c r="B4305" s="159"/>
      <c r="D4305" s="161" t="s">
        <v>184</v>
      </c>
      <c r="E4305" s="162" t="s">
        <v>1</v>
      </c>
      <c r="F4305" s="163" t="s">
        <v>1601</v>
      </c>
      <c r="H4305" s="162" t="s">
        <v>1</v>
      </c>
      <c r="L4305" s="159"/>
      <c r="M4305" s="164"/>
      <c r="T4305" s="165"/>
      <c r="AT4305" s="162" t="s">
        <v>184</v>
      </c>
      <c r="AU4305" s="162" t="s">
        <v>95</v>
      </c>
      <c r="AV4305" s="160" t="s">
        <v>93</v>
      </c>
      <c r="AW4305" s="160" t="s">
        <v>41</v>
      </c>
      <c r="AX4305" s="160" t="s">
        <v>85</v>
      </c>
      <c r="AY4305" s="162" t="s">
        <v>173</v>
      </c>
    </row>
    <row r="4306" spans="2:51" s="160" customFormat="1">
      <c r="B4306" s="159"/>
      <c r="D4306" s="161" t="s">
        <v>184</v>
      </c>
      <c r="E4306" s="162" t="s">
        <v>1</v>
      </c>
      <c r="F4306" s="163" t="s">
        <v>2542</v>
      </c>
      <c r="H4306" s="162" t="s">
        <v>1</v>
      </c>
      <c r="L4306" s="159"/>
      <c r="M4306" s="164"/>
      <c r="T4306" s="165"/>
      <c r="AT4306" s="162" t="s">
        <v>184</v>
      </c>
      <c r="AU4306" s="162" t="s">
        <v>95</v>
      </c>
      <c r="AV4306" s="160" t="s">
        <v>93</v>
      </c>
      <c r="AW4306" s="160" t="s">
        <v>41</v>
      </c>
      <c r="AX4306" s="160" t="s">
        <v>85</v>
      </c>
      <c r="AY4306" s="162" t="s">
        <v>173</v>
      </c>
    </row>
    <row r="4307" spans="2:51" s="167" customFormat="1">
      <c r="B4307" s="166"/>
      <c r="D4307" s="161" t="s">
        <v>184</v>
      </c>
      <c r="E4307" s="168" t="s">
        <v>1</v>
      </c>
      <c r="F4307" s="169" t="s">
        <v>755</v>
      </c>
      <c r="H4307" s="170">
        <v>2.5</v>
      </c>
      <c r="L4307" s="166"/>
      <c r="M4307" s="171"/>
      <c r="T4307" s="172"/>
      <c r="AT4307" s="168" t="s">
        <v>184</v>
      </c>
      <c r="AU4307" s="168" t="s">
        <v>95</v>
      </c>
      <c r="AV4307" s="167" t="s">
        <v>95</v>
      </c>
      <c r="AW4307" s="167" t="s">
        <v>41</v>
      </c>
      <c r="AX4307" s="167" t="s">
        <v>85</v>
      </c>
      <c r="AY4307" s="168" t="s">
        <v>173</v>
      </c>
    </row>
    <row r="4308" spans="2:51" s="181" customFormat="1">
      <c r="B4308" s="180"/>
      <c r="D4308" s="161" t="s">
        <v>184</v>
      </c>
      <c r="E4308" s="182" t="s">
        <v>1</v>
      </c>
      <c r="F4308" s="183" t="s">
        <v>266</v>
      </c>
      <c r="H4308" s="184">
        <v>2.5</v>
      </c>
      <c r="L4308" s="180"/>
      <c r="M4308" s="185"/>
      <c r="T4308" s="186"/>
      <c r="AT4308" s="182" t="s">
        <v>184</v>
      </c>
      <c r="AU4308" s="182" t="s">
        <v>95</v>
      </c>
      <c r="AV4308" s="181" t="s">
        <v>243</v>
      </c>
      <c r="AW4308" s="181" t="s">
        <v>41</v>
      </c>
      <c r="AX4308" s="181" t="s">
        <v>85</v>
      </c>
      <c r="AY4308" s="182" t="s">
        <v>173</v>
      </c>
    </row>
    <row r="4309" spans="2:51" s="160" customFormat="1">
      <c r="B4309" s="159"/>
      <c r="D4309" s="161" t="s">
        <v>184</v>
      </c>
      <c r="E4309" s="162" t="s">
        <v>1</v>
      </c>
      <c r="F4309" s="163" t="s">
        <v>2492</v>
      </c>
      <c r="H4309" s="162" t="s">
        <v>1</v>
      </c>
      <c r="L4309" s="159"/>
      <c r="M4309" s="164"/>
      <c r="T4309" s="165"/>
      <c r="AT4309" s="162" t="s">
        <v>184</v>
      </c>
      <c r="AU4309" s="162" t="s">
        <v>95</v>
      </c>
      <c r="AV4309" s="160" t="s">
        <v>93</v>
      </c>
      <c r="AW4309" s="160" t="s">
        <v>41</v>
      </c>
      <c r="AX4309" s="160" t="s">
        <v>85</v>
      </c>
      <c r="AY4309" s="162" t="s">
        <v>173</v>
      </c>
    </row>
    <row r="4310" spans="2:51" s="160" customFormat="1">
      <c r="B4310" s="159"/>
      <c r="D4310" s="161" t="s">
        <v>184</v>
      </c>
      <c r="E4310" s="162" t="s">
        <v>1</v>
      </c>
      <c r="F4310" s="163" t="s">
        <v>2493</v>
      </c>
      <c r="H4310" s="162" t="s">
        <v>1</v>
      </c>
      <c r="L4310" s="159"/>
      <c r="M4310" s="164"/>
      <c r="T4310" s="165"/>
      <c r="AT4310" s="162" t="s">
        <v>184</v>
      </c>
      <c r="AU4310" s="162" t="s">
        <v>95</v>
      </c>
      <c r="AV4310" s="160" t="s">
        <v>93</v>
      </c>
      <c r="AW4310" s="160" t="s">
        <v>41</v>
      </c>
      <c r="AX4310" s="160" t="s">
        <v>85</v>
      </c>
      <c r="AY4310" s="162" t="s">
        <v>173</v>
      </c>
    </row>
    <row r="4311" spans="2:51" s="167" customFormat="1">
      <c r="B4311" s="166"/>
      <c r="D4311" s="161" t="s">
        <v>184</v>
      </c>
      <c r="E4311" s="168" t="s">
        <v>1</v>
      </c>
      <c r="F4311" s="169" t="s">
        <v>2494</v>
      </c>
      <c r="H4311" s="170">
        <v>1.165</v>
      </c>
      <c r="L4311" s="166"/>
      <c r="M4311" s="171"/>
      <c r="T4311" s="172"/>
      <c r="AT4311" s="168" t="s">
        <v>184</v>
      </c>
      <c r="AU4311" s="168" t="s">
        <v>95</v>
      </c>
      <c r="AV4311" s="167" t="s">
        <v>95</v>
      </c>
      <c r="AW4311" s="167" t="s">
        <v>41</v>
      </c>
      <c r="AX4311" s="167" t="s">
        <v>85</v>
      </c>
      <c r="AY4311" s="168" t="s">
        <v>173</v>
      </c>
    </row>
    <row r="4312" spans="2:51" s="160" customFormat="1">
      <c r="B4312" s="159"/>
      <c r="D4312" s="161" t="s">
        <v>184</v>
      </c>
      <c r="E4312" s="162" t="s">
        <v>1</v>
      </c>
      <c r="F4312" s="163" t="s">
        <v>2495</v>
      </c>
      <c r="H4312" s="162" t="s">
        <v>1</v>
      </c>
      <c r="L4312" s="159"/>
      <c r="M4312" s="164"/>
      <c r="T4312" s="165"/>
      <c r="AT4312" s="162" t="s">
        <v>184</v>
      </c>
      <c r="AU4312" s="162" t="s">
        <v>95</v>
      </c>
      <c r="AV4312" s="160" t="s">
        <v>93</v>
      </c>
      <c r="AW4312" s="160" t="s">
        <v>41</v>
      </c>
      <c r="AX4312" s="160" t="s">
        <v>85</v>
      </c>
      <c r="AY4312" s="162" t="s">
        <v>173</v>
      </c>
    </row>
    <row r="4313" spans="2:51" s="167" customFormat="1">
      <c r="B4313" s="166"/>
      <c r="D4313" s="161" t="s">
        <v>184</v>
      </c>
      <c r="E4313" s="168" t="s">
        <v>1</v>
      </c>
      <c r="F4313" s="169" t="s">
        <v>2496</v>
      </c>
      <c r="H4313" s="170">
        <v>1.107</v>
      </c>
      <c r="L4313" s="166"/>
      <c r="M4313" s="171"/>
      <c r="T4313" s="172"/>
      <c r="AT4313" s="168" t="s">
        <v>184</v>
      </c>
      <c r="AU4313" s="168" t="s">
        <v>95</v>
      </c>
      <c r="AV4313" s="167" t="s">
        <v>95</v>
      </c>
      <c r="AW4313" s="167" t="s">
        <v>41</v>
      </c>
      <c r="AX4313" s="167" t="s">
        <v>85</v>
      </c>
      <c r="AY4313" s="168" t="s">
        <v>173</v>
      </c>
    </row>
    <row r="4314" spans="2:51" s="160" customFormat="1">
      <c r="B4314" s="159"/>
      <c r="D4314" s="161" t="s">
        <v>184</v>
      </c>
      <c r="E4314" s="162" t="s">
        <v>1</v>
      </c>
      <c r="F4314" s="163" t="s">
        <v>2497</v>
      </c>
      <c r="H4314" s="162" t="s">
        <v>1</v>
      </c>
      <c r="L4314" s="159"/>
      <c r="M4314" s="164"/>
      <c r="T4314" s="165"/>
      <c r="AT4314" s="162" t="s">
        <v>184</v>
      </c>
      <c r="AU4314" s="162" t="s">
        <v>95</v>
      </c>
      <c r="AV4314" s="160" t="s">
        <v>93</v>
      </c>
      <c r="AW4314" s="160" t="s">
        <v>41</v>
      </c>
      <c r="AX4314" s="160" t="s">
        <v>85</v>
      </c>
      <c r="AY4314" s="162" t="s">
        <v>173</v>
      </c>
    </row>
    <row r="4315" spans="2:51" s="167" customFormat="1">
      <c r="B4315" s="166"/>
      <c r="D4315" s="161" t="s">
        <v>184</v>
      </c>
      <c r="E4315" s="168" t="s">
        <v>1</v>
      </c>
      <c r="F4315" s="169" t="s">
        <v>2498</v>
      </c>
      <c r="H4315" s="170">
        <v>2.0270000000000001</v>
      </c>
      <c r="L4315" s="166"/>
      <c r="M4315" s="171"/>
      <c r="T4315" s="172"/>
      <c r="AT4315" s="168" t="s">
        <v>184</v>
      </c>
      <c r="AU4315" s="168" t="s">
        <v>95</v>
      </c>
      <c r="AV4315" s="167" t="s">
        <v>95</v>
      </c>
      <c r="AW4315" s="167" t="s">
        <v>41</v>
      </c>
      <c r="AX4315" s="167" t="s">
        <v>85</v>
      </c>
      <c r="AY4315" s="168" t="s">
        <v>173</v>
      </c>
    </row>
    <row r="4316" spans="2:51" s="181" customFormat="1">
      <c r="B4316" s="180"/>
      <c r="D4316" s="161" t="s">
        <v>184</v>
      </c>
      <c r="E4316" s="182" t="s">
        <v>1</v>
      </c>
      <c r="F4316" s="183" t="s">
        <v>266</v>
      </c>
      <c r="H4316" s="184">
        <v>4.2990000000000004</v>
      </c>
      <c r="L4316" s="180"/>
      <c r="M4316" s="185"/>
      <c r="T4316" s="186"/>
      <c r="AT4316" s="182" t="s">
        <v>184</v>
      </c>
      <c r="AU4316" s="182" t="s">
        <v>95</v>
      </c>
      <c r="AV4316" s="181" t="s">
        <v>243</v>
      </c>
      <c r="AW4316" s="181" t="s">
        <v>41</v>
      </c>
      <c r="AX4316" s="181" t="s">
        <v>85</v>
      </c>
      <c r="AY4316" s="182" t="s">
        <v>173</v>
      </c>
    </row>
    <row r="4317" spans="2:51" s="160" customFormat="1">
      <c r="B4317" s="159"/>
      <c r="D4317" s="161" t="s">
        <v>184</v>
      </c>
      <c r="E4317" s="162" t="s">
        <v>1</v>
      </c>
      <c r="F4317" s="163" t="s">
        <v>499</v>
      </c>
      <c r="H4317" s="162" t="s">
        <v>1</v>
      </c>
      <c r="L4317" s="159"/>
      <c r="M4317" s="164"/>
      <c r="T4317" s="165"/>
      <c r="AT4317" s="162" t="s">
        <v>184</v>
      </c>
      <c r="AU4317" s="162" t="s">
        <v>95</v>
      </c>
      <c r="AV4317" s="160" t="s">
        <v>93</v>
      </c>
      <c r="AW4317" s="160" t="s">
        <v>41</v>
      </c>
      <c r="AX4317" s="160" t="s">
        <v>85</v>
      </c>
      <c r="AY4317" s="162" t="s">
        <v>173</v>
      </c>
    </row>
    <row r="4318" spans="2:51" s="160" customFormat="1">
      <c r="B4318" s="159"/>
      <c r="D4318" s="161" t="s">
        <v>184</v>
      </c>
      <c r="E4318" s="162" t="s">
        <v>1</v>
      </c>
      <c r="F4318" s="163" t="s">
        <v>2543</v>
      </c>
      <c r="H4318" s="162" t="s">
        <v>1</v>
      </c>
      <c r="L4318" s="159"/>
      <c r="M4318" s="164"/>
      <c r="T4318" s="165"/>
      <c r="AT4318" s="162" t="s">
        <v>184</v>
      </c>
      <c r="AU4318" s="162" t="s">
        <v>95</v>
      </c>
      <c r="AV4318" s="160" t="s">
        <v>93</v>
      </c>
      <c r="AW4318" s="160" t="s">
        <v>41</v>
      </c>
      <c r="AX4318" s="160" t="s">
        <v>85</v>
      </c>
      <c r="AY4318" s="162" t="s">
        <v>173</v>
      </c>
    </row>
    <row r="4319" spans="2:51" s="167" customFormat="1">
      <c r="B4319" s="166"/>
      <c r="D4319" s="161" t="s">
        <v>184</v>
      </c>
      <c r="E4319" s="168" t="s">
        <v>1</v>
      </c>
      <c r="F4319" s="169" t="s">
        <v>2544</v>
      </c>
      <c r="H4319" s="170">
        <v>1.544</v>
      </c>
      <c r="L4319" s="166"/>
      <c r="M4319" s="171"/>
      <c r="T4319" s="172"/>
      <c r="AT4319" s="168" t="s">
        <v>184</v>
      </c>
      <c r="AU4319" s="168" t="s">
        <v>95</v>
      </c>
      <c r="AV4319" s="167" t="s">
        <v>95</v>
      </c>
      <c r="AW4319" s="167" t="s">
        <v>41</v>
      </c>
      <c r="AX4319" s="167" t="s">
        <v>85</v>
      </c>
      <c r="AY4319" s="168" t="s">
        <v>173</v>
      </c>
    </row>
    <row r="4320" spans="2:51" s="167" customFormat="1">
      <c r="B4320" s="166"/>
      <c r="D4320" s="161" t="s">
        <v>184</v>
      </c>
      <c r="E4320" s="168" t="s">
        <v>1</v>
      </c>
      <c r="F4320" s="169" t="s">
        <v>2545</v>
      </c>
      <c r="H4320" s="170">
        <v>1.716</v>
      </c>
      <c r="L4320" s="166"/>
      <c r="M4320" s="171"/>
      <c r="T4320" s="172"/>
      <c r="AT4320" s="168" t="s">
        <v>184</v>
      </c>
      <c r="AU4320" s="168" t="s">
        <v>95</v>
      </c>
      <c r="AV4320" s="167" t="s">
        <v>95</v>
      </c>
      <c r="AW4320" s="167" t="s">
        <v>41</v>
      </c>
      <c r="AX4320" s="167" t="s">
        <v>85</v>
      </c>
      <c r="AY4320" s="168" t="s">
        <v>173</v>
      </c>
    </row>
    <row r="4321" spans="2:65" s="160" customFormat="1">
      <c r="B4321" s="159"/>
      <c r="D4321" s="161" t="s">
        <v>184</v>
      </c>
      <c r="E4321" s="162" t="s">
        <v>1</v>
      </c>
      <c r="F4321" s="163" t="s">
        <v>2499</v>
      </c>
      <c r="H4321" s="162" t="s">
        <v>1</v>
      </c>
      <c r="L4321" s="159"/>
      <c r="M4321" s="164"/>
      <c r="T4321" s="165"/>
      <c r="AT4321" s="162" t="s">
        <v>184</v>
      </c>
      <c r="AU4321" s="162" t="s">
        <v>95</v>
      </c>
      <c r="AV4321" s="160" t="s">
        <v>93</v>
      </c>
      <c r="AW4321" s="160" t="s">
        <v>41</v>
      </c>
      <c r="AX4321" s="160" t="s">
        <v>85</v>
      </c>
      <c r="AY4321" s="162" t="s">
        <v>173</v>
      </c>
    </row>
    <row r="4322" spans="2:65" s="167" customFormat="1">
      <c r="B4322" s="166"/>
      <c r="D4322" s="161" t="s">
        <v>184</v>
      </c>
      <c r="E4322" s="168" t="s">
        <v>1</v>
      </c>
      <c r="F4322" s="169" t="s">
        <v>2500</v>
      </c>
      <c r="H4322" s="170">
        <v>0.90700000000000003</v>
      </c>
      <c r="L4322" s="166"/>
      <c r="M4322" s="171"/>
      <c r="T4322" s="172"/>
      <c r="AT4322" s="168" t="s">
        <v>184</v>
      </c>
      <c r="AU4322" s="168" t="s">
        <v>95</v>
      </c>
      <c r="AV4322" s="167" t="s">
        <v>95</v>
      </c>
      <c r="AW4322" s="167" t="s">
        <v>41</v>
      </c>
      <c r="AX4322" s="167" t="s">
        <v>85</v>
      </c>
      <c r="AY4322" s="168" t="s">
        <v>173</v>
      </c>
    </row>
    <row r="4323" spans="2:65" s="167" customFormat="1">
      <c r="B4323" s="166"/>
      <c r="D4323" s="161" t="s">
        <v>184</v>
      </c>
      <c r="E4323" s="168" t="s">
        <v>1</v>
      </c>
      <c r="F4323" s="169" t="s">
        <v>2501</v>
      </c>
      <c r="H4323" s="170">
        <v>1.68</v>
      </c>
      <c r="L4323" s="166"/>
      <c r="M4323" s="171"/>
      <c r="T4323" s="172"/>
      <c r="AT4323" s="168" t="s">
        <v>184</v>
      </c>
      <c r="AU4323" s="168" t="s">
        <v>95</v>
      </c>
      <c r="AV4323" s="167" t="s">
        <v>95</v>
      </c>
      <c r="AW4323" s="167" t="s">
        <v>41</v>
      </c>
      <c r="AX4323" s="167" t="s">
        <v>85</v>
      </c>
      <c r="AY4323" s="168" t="s">
        <v>173</v>
      </c>
    </row>
    <row r="4324" spans="2:65" s="160" customFormat="1">
      <c r="B4324" s="159"/>
      <c r="D4324" s="161" t="s">
        <v>184</v>
      </c>
      <c r="E4324" s="162" t="s">
        <v>1</v>
      </c>
      <c r="F4324" s="163" t="s">
        <v>2502</v>
      </c>
      <c r="H4324" s="162" t="s">
        <v>1</v>
      </c>
      <c r="L4324" s="159"/>
      <c r="M4324" s="164"/>
      <c r="T4324" s="165"/>
      <c r="AT4324" s="162" t="s">
        <v>184</v>
      </c>
      <c r="AU4324" s="162" t="s">
        <v>95</v>
      </c>
      <c r="AV4324" s="160" t="s">
        <v>93</v>
      </c>
      <c r="AW4324" s="160" t="s">
        <v>41</v>
      </c>
      <c r="AX4324" s="160" t="s">
        <v>85</v>
      </c>
      <c r="AY4324" s="162" t="s">
        <v>173</v>
      </c>
    </row>
    <row r="4325" spans="2:65" s="167" customFormat="1">
      <c r="B4325" s="166"/>
      <c r="D4325" s="161" t="s">
        <v>184</v>
      </c>
      <c r="E4325" s="168" t="s">
        <v>1</v>
      </c>
      <c r="F4325" s="169" t="s">
        <v>2503</v>
      </c>
      <c r="H4325" s="170">
        <v>0.60499999999999998</v>
      </c>
      <c r="L4325" s="166"/>
      <c r="M4325" s="171"/>
      <c r="T4325" s="172"/>
      <c r="AT4325" s="168" t="s">
        <v>184</v>
      </c>
      <c r="AU4325" s="168" t="s">
        <v>95</v>
      </c>
      <c r="AV4325" s="167" t="s">
        <v>95</v>
      </c>
      <c r="AW4325" s="167" t="s">
        <v>41</v>
      </c>
      <c r="AX4325" s="167" t="s">
        <v>85</v>
      </c>
      <c r="AY4325" s="168" t="s">
        <v>173</v>
      </c>
    </row>
    <row r="4326" spans="2:65" s="167" customFormat="1">
      <c r="B4326" s="166"/>
      <c r="D4326" s="161" t="s">
        <v>184</v>
      </c>
      <c r="E4326" s="168" t="s">
        <v>1</v>
      </c>
      <c r="F4326" s="169" t="s">
        <v>2504</v>
      </c>
      <c r="H4326" s="170">
        <v>1.056</v>
      </c>
      <c r="L4326" s="166"/>
      <c r="M4326" s="171"/>
      <c r="T4326" s="172"/>
      <c r="AT4326" s="168" t="s">
        <v>184</v>
      </c>
      <c r="AU4326" s="168" t="s">
        <v>95</v>
      </c>
      <c r="AV4326" s="167" t="s">
        <v>95</v>
      </c>
      <c r="AW4326" s="167" t="s">
        <v>41</v>
      </c>
      <c r="AX4326" s="167" t="s">
        <v>85</v>
      </c>
      <c r="AY4326" s="168" t="s">
        <v>173</v>
      </c>
    </row>
    <row r="4327" spans="2:65" s="181" customFormat="1">
      <c r="B4327" s="180"/>
      <c r="D4327" s="161" t="s">
        <v>184</v>
      </c>
      <c r="E4327" s="182" t="s">
        <v>1</v>
      </c>
      <c r="F4327" s="183" t="s">
        <v>266</v>
      </c>
      <c r="H4327" s="184">
        <v>7.508</v>
      </c>
      <c r="L4327" s="180"/>
      <c r="M4327" s="185"/>
      <c r="T4327" s="186"/>
      <c r="AT4327" s="182" t="s">
        <v>184</v>
      </c>
      <c r="AU4327" s="182" t="s">
        <v>95</v>
      </c>
      <c r="AV4327" s="181" t="s">
        <v>243</v>
      </c>
      <c r="AW4327" s="181" t="s">
        <v>41</v>
      </c>
      <c r="AX4327" s="181" t="s">
        <v>85</v>
      </c>
      <c r="AY4327" s="182" t="s">
        <v>173</v>
      </c>
    </row>
    <row r="4328" spans="2:65" s="174" customFormat="1">
      <c r="B4328" s="173"/>
      <c r="D4328" s="161" t="s">
        <v>184</v>
      </c>
      <c r="E4328" s="175" t="s">
        <v>1</v>
      </c>
      <c r="F4328" s="176" t="s">
        <v>232</v>
      </c>
      <c r="H4328" s="177">
        <v>49.918999999999997</v>
      </c>
      <c r="L4328" s="173"/>
      <c r="M4328" s="178"/>
      <c r="T4328" s="179"/>
      <c r="AT4328" s="175" t="s">
        <v>184</v>
      </c>
      <c r="AU4328" s="175" t="s">
        <v>95</v>
      </c>
      <c r="AV4328" s="174" t="s">
        <v>180</v>
      </c>
      <c r="AW4328" s="174" t="s">
        <v>41</v>
      </c>
      <c r="AX4328" s="174" t="s">
        <v>93</v>
      </c>
      <c r="AY4328" s="175" t="s">
        <v>173</v>
      </c>
    </row>
    <row r="4329" spans="2:65" s="35" customFormat="1" ht="24.2" customHeight="1">
      <c r="B4329" s="34"/>
      <c r="C4329" s="144" t="s">
        <v>2546</v>
      </c>
      <c r="D4329" s="144" t="s">
        <v>175</v>
      </c>
      <c r="E4329" s="145" t="s">
        <v>2547</v>
      </c>
      <c r="F4329" s="146" t="s">
        <v>2548</v>
      </c>
      <c r="G4329" s="147" t="s">
        <v>362</v>
      </c>
      <c r="H4329" s="148">
        <v>3</v>
      </c>
      <c r="I4329" s="3"/>
      <c r="J4329" s="149">
        <f>ROUND(I4329*H4329,2)</f>
        <v>0</v>
      </c>
      <c r="K4329" s="146" t="s">
        <v>179</v>
      </c>
      <c r="L4329" s="34"/>
      <c r="M4329" s="150" t="s">
        <v>1</v>
      </c>
      <c r="N4329" s="151" t="s">
        <v>50</v>
      </c>
      <c r="P4329" s="152">
        <f>O4329*H4329</f>
        <v>0</v>
      </c>
      <c r="Q4329" s="152">
        <v>0.1221</v>
      </c>
      <c r="R4329" s="152">
        <f>Q4329*H4329</f>
        <v>0.36630000000000001</v>
      </c>
      <c r="S4329" s="152">
        <v>0</v>
      </c>
      <c r="T4329" s="153">
        <f>S4329*H4329</f>
        <v>0</v>
      </c>
      <c r="AR4329" s="154" t="s">
        <v>354</v>
      </c>
      <c r="AT4329" s="154" t="s">
        <v>175</v>
      </c>
      <c r="AU4329" s="154" t="s">
        <v>95</v>
      </c>
      <c r="AY4329" s="20" t="s">
        <v>173</v>
      </c>
      <c r="BE4329" s="155">
        <f>IF(N4329="základní",J4329,0)</f>
        <v>0</v>
      </c>
      <c r="BF4329" s="155">
        <f>IF(N4329="snížená",J4329,0)</f>
        <v>0</v>
      </c>
      <c r="BG4329" s="155">
        <f>IF(N4329="zákl. přenesená",J4329,0)</f>
        <v>0</v>
      </c>
      <c r="BH4329" s="155">
        <f>IF(N4329="sníž. přenesená",J4329,0)</f>
        <v>0</v>
      </c>
      <c r="BI4329" s="155">
        <f>IF(N4329="nulová",J4329,0)</f>
        <v>0</v>
      </c>
      <c r="BJ4329" s="20" t="s">
        <v>93</v>
      </c>
      <c r="BK4329" s="155">
        <f>ROUND(I4329*H4329,2)</f>
        <v>0</v>
      </c>
      <c r="BL4329" s="20" t="s">
        <v>354</v>
      </c>
      <c r="BM4329" s="154" t="s">
        <v>2549</v>
      </c>
    </row>
    <row r="4330" spans="2:65" s="35" customFormat="1">
      <c r="B4330" s="34"/>
      <c r="D4330" s="156" t="s">
        <v>182</v>
      </c>
      <c r="F4330" s="157" t="s">
        <v>2550</v>
      </c>
      <c r="L4330" s="34"/>
      <c r="M4330" s="158"/>
      <c r="T4330" s="62"/>
      <c r="AT4330" s="20" t="s">
        <v>182</v>
      </c>
      <c r="AU4330" s="20" t="s">
        <v>95</v>
      </c>
    </row>
    <row r="4331" spans="2:65" s="160" customFormat="1">
      <c r="B4331" s="159"/>
      <c r="D4331" s="161" t="s">
        <v>184</v>
      </c>
      <c r="E4331" s="162" t="s">
        <v>1</v>
      </c>
      <c r="F4331" s="163" t="s">
        <v>1601</v>
      </c>
      <c r="H4331" s="162" t="s">
        <v>1</v>
      </c>
      <c r="L4331" s="159"/>
      <c r="M4331" s="164"/>
      <c r="T4331" s="165"/>
      <c r="AT4331" s="162" t="s">
        <v>184</v>
      </c>
      <c r="AU4331" s="162" t="s">
        <v>95</v>
      </c>
      <c r="AV4331" s="160" t="s">
        <v>93</v>
      </c>
      <c r="AW4331" s="160" t="s">
        <v>41</v>
      </c>
      <c r="AX4331" s="160" t="s">
        <v>85</v>
      </c>
      <c r="AY4331" s="162" t="s">
        <v>173</v>
      </c>
    </row>
    <row r="4332" spans="2:65" s="160" customFormat="1">
      <c r="B4332" s="159"/>
      <c r="D4332" s="161" t="s">
        <v>184</v>
      </c>
      <c r="E4332" s="162" t="s">
        <v>1</v>
      </c>
      <c r="F4332" s="163" t="s">
        <v>2551</v>
      </c>
      <c r="H4332" s="162" t="s">
        <v>1</v>
      </c>
      <c r="L4332" s="159"/>
      <c r="M4332" s="164"/>
      <c r="T4332" s="165"/>
      <c r="AT4332" s="162" t="s">
        <v>184</v>
      </c>
      <c r="AU4332" s="162" t="s">
        <v>95</v>
      </c>
      <c r="AV4332" s="160" t="s">
        <v>93</v>
      </c>
      <c r="AW4332" s="160" t="s">
        <v>41</v>
      </c>
      <c r="AX4332" s="160" t="s">
        <v>85</v>
      </c>
      <c r="AY4332" s="162" t="s">
        <v>173</v>
      </c>
    </row>
    <row r="4333" spans="2:65" s="167" customFormat="1">
      <c r="B4333" s="166"/>
      <c r="D4333" s="161" t="s">
        <v>184</v>
      </c>
      <c r="E4333" s="168" t="s">
        <v>1</v>
      </c>
      <c r="F4333" s="169" t="s">
        <v>858</v>
      </c>
      <c r="H4333" s="170">
        <v>3</v>
      </c>
      <c r="L4333" s="166"/>
      <c r="M4333" s="171"/>
      <c r="T4333" s="172"/>
      <c r="AT4333" s="168" t="s">
        <v>184</v>
      </c>
      <c r="AU4333" s="168" t="s">
        <v>95</v>
      </c>
      <c r="AV4333" s="167" t="s">
        <v>95</v>
      </c>
      <c r="AW4333" s="167" t="s">
        <v>41</v>
      </c>
      <c r="AX4333" s="167" t="s">
        <v>85</v>
      </c>
      <c r="AY4333" s="168" t="s">
        <v>173</v>
      </c>
    </row>
    <row r="4334" spans="2:65" s="174" customFormat="1">
      <c r="B4334" s="173"/>
      <c r="D4334" s="161" t="s">
        <v>184</v>
      </c>
      <c r="E4334" s="175" t="s">
        <v>1</v>
      </c>
      <c r="F4334" s="176" t="s">
        <v>232</v>
      </c>
      <c r="H4334" s="177">
        <v>3</v>
      </c>
      <c r="L4334" s="173"/>
      <c r="M4334" s="178"/>
      <c r="T4334" s="179"/>
      <c r="AT4334" s="175" t="s">
        <v>184</v>
      </c>
      <c r="AU4334" s="175" t="s">
        <v>95</v>
      </c>
      <c r="AV4334" s="174" t="s">
        <v>180</v>
      </c>
      <c r="AW4334" s="174" t="s">
        <v>41</v>
      </c>
      <c r="AX4334" s="174" t="s">
        <v>93</v>
      </c>
      <c r="AY4334" s="175" t="s">
        <v>173</v>
      </c>
    </row>
    <row r="4335" spans="2:65" s="35" customFormat="1" ht="24.2" customHeight="1">
      <c r="B4335" s="34"/>
      <c r="C4335" s="144" t="s">
        <v>2552</v>
      </c>
      <c r="D4335" s="144" t="s">
        <v>175</v>
      </c>
      <c r="E4335" s="145" t="s">
        <v>2553</v>
      </c>
      <c r="F4335" s="146" t="s">
        <v>2554</v>
      </c>
      <c r="G4335" s="147" t="s">
        <v>178</v>
      </c>
      <c r="H4335" s="148">
        <v>18.748000000000001</v>
      </c>
      <c r="I4335" s="3"/>
      <c r="J4335" s="149">
        <f>ROUND(I4335*H4335,2)</f>
        <v>0</v>
      </c>
      <c r="K4335" s="146" t="s">
        <v>1</v>
      </c>
      <c r="L4335" s="34"/>
      <c r="M4335" s="150" t="s">
        <v>1</v>
      </c>
      <c r="N4335" s="151" t="s">
        <v>50</v>
      </c>
      <c r="P4335" s="152">
        <f>O4335*H4335</f>
        <v>0</v>
      </c>
      <c r="Q4335" s="152">
        <v>0</v>
      </c>
      <c r="R4335" s="152">
        <f>Q4335*H4335</f>
        <v>0</v>
      </c>
      <c r="S4335" s="152">
        <v>0</v>
      </c>
      <c r="T4335" s="153">
        <f>S4335*H4335</f>
        <v>0</v>
      </c>
      <c r="AR4335" s="154" t="s">
        <v>354</v>
      </c>
      <c r="AT4335" s="154" t="s">
        <v>175</v>
      </c>
      <c r="AU4335" s="154" t="s">
        <v>95</v>
      </c>
      <c r="AY4335" s="20" t="s">
        <v>173</v>
      </c>
      <c r="BE4335" s="155">
        <f>IF(N4335="základní",J4335,0)</f>
        <v>0</v>
      </c>
      <c r="BF4335" s="155">
        <f>IF(N4335="snížená",J4335,0)</f>
        <v>0</v>
      </c>
      <c r="BG4335" s="155">
        <f>IF(N4335="zákl. přenesená",J4335,0)</f>
        <v>0</v>
      </c>
      <c r="BH4335" s="155">
        <f>IF(N4335="sníž. přenesená",J4335,0)</f>
        <v>0</v>
      </c>
      <c r="BI4335" s="155">
        <f>IF(N4335="nulová",J4335,0)</f>
        <v>0</v>
      </c>
      <c r="BJ4335" s="20" t="s">
        <v>93</v>
      </c>
      <c r="BK4335" s="155">
        <f>ROUND(I4335*H4335,2)</f>
        <v>0</v>
      </c>
      <c r="BL4335" s="20" t="s">
        <v>354</v>
      </c>
      <c r="BM4335" s="154" t="s">
        <v>2555</v>
      </c>
    </row>
    <row r="4336" spans="2:65" s="160" customFormat="1">
      <c r="B4336" s="159"/>
      <c r="D4336" s="161" t="s">
        <v>184</v>
      </c>
      <c r="E4336" s="162" t="s">
        <v>1</v>
      </c>
      <c r="F4336" s="163" t="s">
        <v>1601</v>
      </c>
      <c r="H4336" s="162" t="s">
        <v>1</v>
      </c>
      <c r="L4336" s="159"/>
      <c r="M4336" s="164"/>
      <c r="T4336" s="165"/>
      <c r="AT4336" s="162" t="s">
        <v>184</v>
      </c>
      <c r="AU4336" s="162" t="s">
        <v>95</v>
      </c>
      <c r="AV4336" s="160" t="s">
        <v>93</v>
      </c>
      <c r="AW4336" s="160" t="s">
        <v>41</v>
      </c>
      <c r="AX4336" s="160" t="s">
        <v>85</v>
      </c>
      <c r="AY4336" s="162" t="s">
        <v>173</v>
      </c>
    </row>
    <row r="4337" spans="2:51" s="160" customFormat="1">
      <c r="B4337" s="159"/>
      <c r="D4337" s="161" t="s">
        <v>184</v>
      </c>
      <c r="E4337" s="162" t="s">
        <v>1</v>
      </c>
      <c r="F4337" s="163" t="s">
        <v>2208</v>
      </c>
      <c r="H4337" s="162" t="s">
        <v>1</v>
      </c>
      <c r="L4337" s="159"/>
      <c r="M4337" s="164"/>
      <c r="T4337" s="165"/>
      <c r="AT4337" s="162" t="s">
        <v>184</v>
      </c>
      <c r="AU4337" s="162" t="s">
        <v>95</v>
      </c>
      <c r="AV4337" s="160" t="s">
        <v>93</v>
      </c>
      <c r="AW4337" s="160" t="s">
        <v>41</v>
      </c>
      <c r="AX4337" s="160" t="s">
        <v>85</v>
      </c>
      <c r="AY4337" s="162" t="s">
        <v>173</v>
      </c>
    </row>
    <row r="4338" spans="2:51" s="167" customFormat="1">
      <c r="B4338" s="166"/>
      <c r="D4338" s="161" t="s">
        <v>184</v>
      </c>
      <c r="E4338" s="168" t="s">
        <v>1</v>
      </c>
      <c r="F4338" s="169" t="s">
        <v>2513</v>
      </c>
      <c r="H4338" s="170">
        <v>0.68500000000000005</v>
      </c>
      <c r="L4338" s="166"/>
      <c r="M4338" s="171"/>
      <c r="T4338" s="172"/>
      <c r="AT4338" s="168" t="s">
        <v>184</v>
      </c>
      <c r="AU4338" s="168" t="s">
        <v>95</v>
      </c>
      <c r="AV4338" s="167" t="s">
        <v>95</v>
      </c>
      <c r="AW4338" s="167" t="s">
        <v>41</v>
      </c>
      <c r="AX4338" s="167" t="s">
        <v>85</v>
      </c>
      <c r="AY4338" s="168" t="s">
        <v>173</v>
      </c>
    </row>
    <row r="4339" spans="2:51" s="167" customFormat="1">
      <c r="B4339" s="166"/>
      <c r="D4339" s="161" t="s">
        <v>184</v>
      </c>
      <c r="E4339" s="168" t="s">
        <v>1</v>
      </c>
      <c r="F4339" s="169" t="s">
        <v>2514</v>
      </c>
      <c r="H4339" s="170">
        <v>0.57299999999999995</v>
      </c>
      <c r="L4339" s="166"/>
      <c r="M4339" s="171"/>
      <c r="T4339" s="172"/>
      <c r="AT4339" s="168" t="s">
        <v>184</v>
      </c>
      <c r="AU4339" s="168" t="s">
        <v>95</v>
      </c>
      <c r="AV4339" s="167" t="s">
        <v>95</v>
      </c>
      <c r="AW4339" s="167" t="s">
        <v>41</v>
      </c>
      <c r="AX4339" s="167" t="s">
        <v>85</v>
      </c>
      <c r="AY4339" s="168" t="s">
        <v>173</v>
      </c>
    </row>
    <row r="4340" spans="2:51" s="160" customFormat="1">
      <c r="B4340" s="159"/>
      <c r="D4340" s="161" t="s">
        <v>184</v>
      </c>
      <c r="E4340" s="162" t="s">
        <v>1</v>
      </c>
      <c r="F4340" s="163" t="s">
        <v>2294</v>
      </c>
      <c r="H4340" s="162" t="s">
        <v>1</v>
      </c>
      <c r="L4340" s="159"/>
      <c r="M4340" s="164"/>
      <c r="T4340" s="165"/>
      <c r="AT4340" s="162" t="s">
        <v>184</v>
      </c>
      <c r="AU4340" s="162" t="s">
        <v>95</v>
      </c>
      <c r="AV4340" s="160" t="s">
        <v>93</v>
      </c>
      <c r="AW4340" s="160" t="s">
        <v>41</v>
      </c>
      <c r="AX4340" s="160" t="s">
        <v>85</v>
      </c>
      <c r="AY4340" s="162" t="s">
        <v>173</v>
      </c>
    </row>
    <row r="4341" spans="2:51" s="167" customFormat="1">
      <c r="B4341" s="166"/>
      <c r="D4341" s="161" t="s">
        <v>184</v>
      </c>
      <c r="E4341" s="168" t="s">
        <v>1</v>
      </c>
      <c r="F4341" s="169" t="s">
        <v>2515</v>
      </c>
      <c r="H4341" s="170">
        <v>1.528</v>
      </c>
      <c r="L4341" s="166"/>
      <c r="M4341" s="171"/>
      <c r="T4341" s="172"/>
      <c r="AT4341" s="168" t="s">
        <v>184</v>
      </c>
      <c r="AU4341" s="168" t="s">
        <v>95</v>
      </c>
      <c r="AV4341" s="167" t="s">
        <v>95</v>
      </c>
      <c r="AW4341" s="167" t="s">
        <v>41</v>
      </c>
      <c r="AX4341" s="167" t="s">
        <v>85</v>
      </c>
      <c r="AY4341" s="168" t="s">
        <v>173</v>
      </c>
    </row>
    <row r="4342" spans="2:51" s="167" customFormat="1">
      <c r="B4342" s="166"/>
      <c r="D4342" s="161" t="s">
        <v>184</v>
      </c>
      <c r="E4342" s="168" t="s">
        <v>1</v>
      </c>
      <c r="F4342" s="169" t="s">
        <v>2516</v>
      </c>
      <c r="H4342" s="170">
        <v>1.466</v>
      </c>
      <c r="L4342" s="166"/>
      <c r="M4342" s="171"/>
      <c r="T4342" s="172"/>
      <c r="AT4342" s="168" t="s">
        <v>184</v>
      </c>
      <c r="AU4342" s="168" t="s">
        <v>95</v>
      </c>
      <c r="AV4342" s="167" t="s">
        <v>95</v>
      </c>
      <c r="AW4342" s="167" t="s">
        <v>41</v>
      </c>
      <c r="AX4342" s="167" t="s">
        <v>85</v>
      </c>
      <c r="AY4342" s="168" t="s">
        <v>173</v>
      </c>
    </row>
    <row r="4343" spans="2:51" s="160" customFormat="1">
      <c r="B4343" s="159"/>
      <c r="D4343" s="161" t="s">
        <v>184</v>
      </c>
      <c r="E4343" s="162" t="s">
        <v>1</v>
      </c>
      <c r="F4343" s="163" t="s">
        <v>2297</v>
      </c>
      <c r="H4343" s="162" t="s">
        <v>1</v>
      </c>
      <c r="L4343" s="159"/>
      <c r="M4343" s="164"/>
      <c r="T4343" s="165"/>
      <c r="AT4343" s="162" t="s">
        <v>184</v>
      </c>
      <c r="AU4343" s="162" t="s">
        <v>95</v>
      </c>
      <c r="AV4343" s="160" t="s">
        <v>93</v>
      </c>
      <c r="AW4343" s="160" t="s">
        <v>41</v>
      </c>
      <c r="AX4343" s="160" t="s">
        <v>85</v>
      </c>
      <c r="AY4343" s="162" t="s">
        <v>173</v>
      </c>
    </row>
    <row r="4344" spans="2:51" s="167" customFormat="1">
      <c r="B4344" s="166"/>
      <c r="D4344" s="161" t="s">
        <v>184</v>
      </c>
      <c r="E4344" s="168" t="s">
        <v>1</v>
      </c>
      <c r="F4344" s="169" t="s">
        <v>2517</v>
      </c>
      <c r="H4344" s="170">
        <v>0.51600000000000001</v>
      </c>
      <c r="L4344" s="166"/>
      <c r="M4344" s="171"/>
      <c r="T4344" s="172"/>
      <c r="AT4344" s="168" t="s">
        <v>184</v>
      </c>
      <c r="AU4344" s="168" t="s">
        <v>95</v>
      </c>
      <c r="AV4344" s="167" t="s">
        <v>95</v>
      </c>
      <c r="AW4344" s="167" t="s">
        <v>41</v>
      </c>
      <c r="AX4344" s="167" t="s">
        <v>85</v>
      </c>
      <c r="AY4344" s="168" t="s">
        <v>173</v>
      </c>
    </row>
    <row r="4345" spans="2:51" s="160" customFormat="1">
      <c r="B4345" s="159"/>
      <c r="D4345" s="161" t="s">
        <v>184</v>
      </c>
      <c r="E4345" s="162" t="s">
        <v>1</v>
      </c>
      <c r="F4345" s="163" t="s">
        <v>2299</v>
      </c>
      <c r="H4345" s="162" t="s">
        <v>1</v>
      </c>
      <c r="L4345" s="159"/>
      <c r="M4345" s="164"/>
      <c r="T4345" s="165"/>
      <c r="AT4345" s="162" t="s">
        <v>184</v>
      </c>
      <c r="AU4345" s="162" t="s">
        <v>95</v>
      </c>
      <c r="AV4345" s="160" t="s">
        <v>93</v>
      </c>
      <c r="AW4345" s="160" t="s">
        <v>41</v>
      </c>
      <c r="AX4345" s="160" t="s">
        <v>85</v>
      </c>
      <c r="AY4345" s="162" t="s">
        <v>173</v>
      </c>
    </row>
    <row r="4346" spans="2:51" s="167" customFormat="1">
      <c r="B4346" s="166"/>
      <c r="D4346" s="161" t="s">
        <v>184</v>
      </c>
      <c r="E4346" s="168" t="s">
        <v>1</v>
      </c>
      <c r="F4346" s="169" t="s">
        <v>2518</v>
      </c>
      <c r="H4346" s="170">
        <v>3.6999999999999998E-2</v>
      </c>
      <c r="L4346" s="166"/>
      <c r="M4346" s="171"/>
      <c r="T4346" s="172"/>
      <c r="AT4346" s="168" t="s">
        <v>184</v>
      </c>
      <c r="AU4346" s="168" t="s">
        <v>95</v>
      </c>
      <c r="AV4346" s="167" t="s">
        <v>95</v>
      </c>
      <c r="AW4346" s="167" t="s">
        <v>41</v>
      </c>
      <c r="AX4346" s="167" t="s">
        <v>85</v>
      </c>
      <c r="AY4346" s="168" t="s">
        <v>173</v>
      </c>
    </row>
    <row r="4347" spans="2:51" s="167" customFormat="1">
      <c r="B4347" s="166"/>
      <c r="D4347" s="161" t="s">
        <v>184</v>
      </c>
      <c r="E4347" s="168" t="s">
        <v>1</v>
      </c>
      <c r="F4347" s="169" t="s">
        <v>2519</v>
      </c>
      <c r="H4347" s="170">
        <v>7.0999999999999994E-2</v>
      </c>
      <c r="L4347" s="166"/>
      <c r="M4347" s="171"/>
      <c r="T4347" s="172"/>
      <c r="AT4347" s="168" t="s">
        <v>184</v>
      </c>
      <c r="AU4347" s="168" t="s">
        <v>95</v>
      </c>
      <c r="AV4347" s="167" t="s">
        <v>95</v>
      </c>
      <c r="AW4347" s="167" t="s">
        <v>41</v>
      </c>
      <c r="AX4347" s="167" t="s">
        <v>85</v>
      </c>
      <c r="AY4347" s="168" t="s">
        <v>173</v>
      </c>
    </row>
    <row r="4348" spans="2:51" s="167" customFormat="1">
      <c r="B4348" s="166"/>
      <c r="D4348" s="161" t="s">
        <v>184</v>
      </c>
      <c r="E4348" s="168" t="s">
        <v>1</v>
      </c>
      <c r="F4348" s="169" t="s">
        <v>2520</v>
      </c>
      <c r="H4348" s="170">
        <v>0.107</v>
      </c>
      <c r="L4348" s="166"/>
      <c r="M4348" s="171"/>
      <c r="T4348" s="172"/>
      <c r="AT4348" s="168" t="s">
        <v>184</v>
      </c>
      <c r="AU4348" s="168" t="s">
        <v>95</v>
      </c>
      <c r="AV4348" s="167" t="s">
        <v>95</v>
      </c>
      <c r="AW4348" s="167" t="s">
        <v>41</v>
      </c>
      <c r="AX4348" s="167" t="s">
        <v>85</v>
      </c>
      <c r="AY4348" s="168" t="s">
        <v>173</v>
      </c>
    </row>
    <row r="4349" spans="2:51" s="167" customFormat="1">
      <c r="B4349" s="166"/>
      <c r="D4349" s="161" t="s">
        <v>184</v>
      </c>
      <c r="E4349" s="168" t="s">
        <v>1</v>
      </c>
      <c r="F4349" s="169" t="s">
        <v>2521</v>
      </c>
      <c r="H4349" s="170">
        <v>0.14199999999999999</v>
      </c>
      <c r="L4349" s="166"/>
      <c r="M4349" s="171"/>
      <c r="T4349" s="172"/>
      <c r="AT4349" s="168" t="s">
        <v>184</v>
      </c>
      <c r="AU4349" s="168" t="s">
        <v>95</v>
      </c>
      <c r="AV4349" s="167" t="s">
        <v>95</v>
      </c>
      <c r="AW4349" s="167" t="s">
        <v>41</v>
      </c>
      <c r="AX4349" s="167" t="s">
        <v>85</v>
      </c>
      <c r="AY4349" s="168" t="s">
        <v>173</v>
      </c>
    </row>
    <row r="4350" spans="2:51" s="167" customFormat="1">
      <c r="B4350" s="166"/>
      <c r="D4350" s="161" t="s">
        <v>184</v>
      </c>
      <c r="E4350" s="168" t="s">
        <v>1</v>
      </c>
      <c r="F4350" s="169" t="s">
        <v>2522</v>
      </c>
      <c r="H4350" s="170">
        <v>0.17799999999999999</v>
      </c>
      <c r="L4350" s="166"/>
      <c r="M4350" s="171"/>
      <c r="T4350" s="172"/>
      <c r="AT4350" s="168" t="s">
        <v>184</v>
      </c>
      <c r="AU4350" s="168" t="s">
        <v>95</v>
      </c>
      <c r="AV4350" s="167" t="s">
        <v>95</v>
      </c>
      <c r="AW4350" s="167" t="s">
        <v>41</v>
      </c>
      <c r="AX4350" s="167" t="s">
        <v>85</v>
      </c>
      <c r="AY4350" s="168" t="s">
        <v>173</v>
      </c>
    </row>
    <row r="4351" spans="2:51" s="167" customFormat="1">
      <c r="B4351" s="166"/>
      <c r="D4351" s="161" t="s">
        <v>184</v>
      </c>
      <c r="E4351" s="168" t="s">
        <v>1</v>
      </c>
      <c r="F4351" s="169" t="s">
        <v>2523</v>
      </c>
      <c r="H4351" s="170">
        <v>0.107</v>
      </c>
      <c r="L4351" s="166"/>
      <c r="M4351" s="171"/>
      <c r="T4351" s="172"/>
      <c r="AT4351" s="168" t="s">
        <v>184</v>
      </c>
      <c r="AU4351" s="168" t="s">
        <v>95</v>
      </c>
      <c r="AV4351" s="167" t="s">
        <v>95</v>
      </c>
      <c r="AW4351" s="167" t="s">
        <v>41</v>
      </c>
      <c r="AX4351" s="167" t="s">
        <v>85</v>
      </c>
      <c r="AY4351" s="168" t="s">
        <v>173</v>
      </c>
    </row>
    <row r="4352" spans="2:51" s="160" customFormat="1">
      <c r="B4352" s="159"/>
      <c r="D4352" s="161" t="s">
        <v>184</v>
      </c>
      <c r="E4352" s="162" t="s">
        <v>1</v>
      </c>
      <c r="F4352" s="163" t="s">
        <v>2306</v>
      </c>
      <c r="H4352" s="162" t="s">
        <v>1</v>
      </c>
      <c r="L4352" s="159"/>
      <c r="M4352" s="164"/>
      <c r="T4352" s="165"/>
      <c r="AT4352" s="162" t="s">
        <v>184</v>
      </c>
      <c r="AU4352" s="162" t="s">
        <v>95</v>
      </c>
      <c r="AV4352" s="160" t="s">
        <v>93</v>
      </c>
      <c r="AW4352" s="160" t="s">
        <v>41</v>
      </c>
      <c r="AX4352" s="160" t="s">
        <v>85</v>
      </c>
      <c r="AY4352" s="162" t="s">
        <v>173</v>
      </c>
    </row>
    <row r="4353" spans="2:51" s="167" customFormat="1">
      <c r="B4353" s="166"/>
      <c r="D4353" s="161" t="s">
        <v>184</v>
      </c>
      <c r="E4353" s="168" t="s">
        <v>1</v>
      </c>
      <c r="F4353" s="169" t="s">
        <v>2524</v>
      </c>
      <c r="H4353" s="170">
        <v>4.7E-2</v>
      </c>
      <c r="L4353" s="166"/>
      <c r="M4353" s="171"/>
      <c r="T4353" s="172"/>
      <c r="AT4353" s="168" t="s">
        <v>184</v>
      </c>
      <c r="AU4353" s="168" t="s">
        <v>95</v>
      </c>
      <c r="AV4353" s="167" t="s">
        <v>95</v>
      </c>
      <c r="AW4353" s="167" t="s">
        <v>41</v>
      </c>
      <c r="AX4353" s="167" t="s">
        <v>85</v>
      </c>
      <c r="AY4353" s="168" t="s">
        <v>173</v>
      </c>
    </row>
    <row r="4354" spans="2:51" s="167" customFormat="1">
      <c r="B4354" s="166"/>
      <c r="D4354" s="161" t="s">
        <v>184</v>
      </c>
      <c r="E4354" s="168" t="s">
        <v>1</v>
      </c>
      <c r="F4354" s="169" t="s">
        <v>2525</v>
      </c>
      <c r="H4354" s="170">
        <v>8.7999999999999995E-2</v>
      </c>
      <c r="L4354" s="166"/>
      <c r="M4354" s="171"/>
      <c r="T4354" s="172"/>
      <c r="AT4354" s="168" t="s">
        <v>184</v>
      </c>
      <c r="AU4354" s="168" t="s">
        <v>95</v>
      </c>
      <c r="AV4354" s="167" t="s">
        <v>95</v>
      </c>
      <c r="AW4354" s="167" t="s">
        <v>41</v>
      </c>
      <c r="AX4354" s="167" t="s">
        <v>85</v>
      </c>
      <c r="AY4354" s="168" t="s">
        <v>173</v>
      </c>
    </row>
    <row r="4355" spans="2:51" s="167" customFormat="1">
      <c r="B4355" s="166"/>
      <c r="D4355" s="161" t="s">
        <v>184</v>
      </c>
      <c r="E4355" s="168" t="s">
        <v>1</v>
      </c>
      <c r="F4355" s="169" t="s">
        <v>2526</v>
      </c>
      <c r="H4355" s="170">
        <v>0.129</v>
      </c>
      <c r="L4355" s="166"/>
      <c r="M4355" s="171"/>
      <c r="T4355" s="172"/>
      <c r="AT4355" s="168" t="s">
        <v>184</v>
      </c>
      <c r="AU4355" s="168" t="s">
        <v>95</v>
      </c>
      <c r="AV4355" s="167" t="s">
        <v>95</v>
      </c>
      <c r="AW4355" s="167" t="s">
        <v>41</v>
      </c>
      <c r="AX4355" s="167" t="s">
        <v>85</v>
      </c>
      <c r="AY4355" s="168" t="s">
        <v>173</v>
      </c>
    </row>
    <row r="4356" spans="2:51" s="167" customFormat="1">
      <c r="B4356" s="166"/>
      <c r="D4356" s="161" t="s">
        <v>184</v>
      </c>
      <c r="E4356" s="168" t="s">
        <v>1</v>
      </c>
      <c r="F4356" s="169" t="s">
        <v>2527</v>
      </c>
      <c r="H4356" s="170">
        <v>0.17</v>
      </c>
      <c r="L4356" s="166"/>
      <c r="M4356" s="171"/>
      <c r="T4356" s="172"/>
      <c r="AT4356" s="168" t="s">
        <v>184</v>
      </c>
      <c r="AU4356" s="168" t="s">
        <v>95</v>
      </c>
      <c r="AV4356" s="167" t="s">
        <v>95</v>
      </c>
      <c r="AW4356" s="167" t="s">
        <v>41</v>
      </c>
      <c r="AX4356" s="167" t="s">
        <v>85</v>
      </c>
      <c r="AY4356" s="168" t="s">
        <v>173</v>
      </c>
    </row>
    <row r="4357" spans="2:51" s="167" customFormat="1">
      <c r="B4357" s="166"/>
      <c r="D4357" s="161" t="s">
        <v>184</v>
      </c>
      <c r="E4357" s="168" t="s">
        <v>1</v>
      </c>
      <c r="F4357" s="169" t="s">
        <v>2528</v>
      </c>
      <c r="H4357" s="170">
        <v>0.21099999999999999</v>
      </c>
      <c r="L4357" s="166"/>
      <c r="M4357" s="171"/>
      <c r="T4357" s="172"/>
      <c r="AT4357" s="168" t="s">
        <v>184</v>
      </c>
      <c r="AU4357" s="168" t="s">
        <v>95</v>
      </c>
      <c r="AV4357" s="167" t="s">
        <v>95</v>
      </c>
      <c r="AW4357" s="167" t="s">
        <v>41</v>
      </c>
      <c r="AX4357" s="167" t="s">
        <v>85</v>
      </c>
      <c r="AY4357" s="168" t="s">
        <v>173</v>
      </c>
    </row>
    <row r="4358" spans="2:51" s="167" customFormat="1">
      <c r="B4358" s="166"/>
      <c r="D4358" s="161" t="s">
        <v>184</v>
      </c>
      <c r="E4358" s="168" t="s">
        <v>1</v>
      </c>
      <c r="F4358" s="169" t="s">
        <v>2529</v>
      </c>
      <c r="H4358" s="170">
        <v>0.126</v>
      </c>
      <c r="L4358" s="166"/>
      <c r="M4358" s="171"/>
      <c r="T4358" s="172"/>
      <c r="AT4358" s="168" t="s">
        <v>184</v>
      </c>
      <c r="AU4358" s="168" t="s">
        <v>95</v>
      </c>
      <c r="AV4358" s="167" t="s">
        <v>95</v>
      </c>
      <c r="AW4358" s="167" t="s">
        <v>41</v>
      </c>
      <c r="AX4358" s="167" t="s">
        <v>85</v>
      </c>
      <c r="AY4358" s="168" t="s">
        <v>173</v>
      </c>
    </row>
    <row r="4359" spans="2:51" s="160" customFormat="1">
      <c r="B4359" s="159"/>
      <c r="D4359" s="161" t="s">
        <v>184</v>
      </c>
      <c r="E4359" s="162" t="s">
        <v>1</v>
      </c>
      <c r="F4359" s="163" t="s">
        <v>2313</v>
      </c>
      <c r="H4359" s="162" t="s">
        <v>1</v>
      </c>
      <c r="L4359" s="159"/>
      <c r="M4359" s="164"/>
      <c r="T4359" s="165"/>
      <c r="AT4359" s="162" t="s">
        <v>184</v>
      </c>
      <c r="AU4359" s="162" t="s">
        <v>95</v>
      </c>
      <c r="AV4359" s="160" t="s">
        <v>93</v>
      </c>
      <c r="AW4359" s="160" t="s">
        <v>41</v>
      </c>
      <c r="AX4359" s="160" t="s">
        <v>85</v>
      </c>
      <c r="AY4359" s="162" t="s">
        <v>173</v>
      </c>
    </row>
    <row r="4360" spans="2:51" s="167" customFormat="1">
      <c r="B4360" s="166"/>
      <c r="D4360" s="161" t="s">
        <v>184</v>
      </c>
      <c r="E4360" s="168" t="s">
        <v>1</v>
      </c>
      <c r="F4360" s="169" t="s">
        <v>2518</v>
      </c>
      <c r="H4360" s="170">
        <v>3.6999999999999998E-2</v>
      </c>
      <c r="L4360" s="166"/>
      <c r="M4360" s="171"/>
      <c r="T4360" s="172"/>
      <c r="AT4360" s="168" t="s">
        <v>184</v>
      </c>
      <c r="AU4360" s="168" t="s">
        <v>95</v>
      </c>
      <c r="AV4360" s="167" t="s">
        <v>95</v>
      </c>
      <c r="AW4360" s="167" t="s">
        <v>41</v>
      </c>
      <c r="AX4360" s="167" t="s">
        <v>85</v>
      </c>
      <c r="AY4360" s="168" t="s">
        <v>173</v>
      </c>
    </row>
    <row r="4361" spans="2:51" s="167" customFormat="1">
      <c r="B4361" s="166"/>
      <c r="D4361" s="161" t="s">
        <v>184</v>
      </c>
      <c r="E4361" s="168" t="s">
        <v>1</v>
      </c>
      <c r="F4361" s="169" t="s">
        <v>2530</v>
      </c>
      <c r="H4361" s="170">
        <v>7.0000000000000007E-2</v>
      </c>
      <c r="L4361" s="166"/>
      <c r="M4361" s="171"/>
      <c r="T4361" s="172"/>
      <c r="AT4361" s="168" t="s">
        <v>184</v>
      </c>
      <c r="AU4361" s="168" t="s">
        <v>95</v>
      </c>
      <c r="AV4361" s="167" t="s">
        <v>95</v>
      </c>
      <c r="AW4361" s="167" t="s">
        <v>41</v>
      </c>
      <c r="AX4361" s="167" t="s">
        <v>85</v>
      </c>
      <c r="AY4361" s="168" t="s">
        <v>173</v>
      </c>
    </row>
    <row r="4362" spans="2:51" s="167" customFormat="1">
      <c r="B4362" s="166"/>
      <c r="D4362" s="161" t="s">
        <v>184</v>
      </c>
      <c r="E4362" s="168" t="s">
        <v>1</v>
      </c>
      <c r="F4362" s="169" t="s">
        <v>2531</v>
      </c>
      <c r="H4362" s="170">
        <v>0.14299999999999999</v>
      </c>
      <c r="L4362" s="166"/>
      <c r="M4362" s="171"/>
      <c r="T4362" s="172"/>
      <c r="AT4362" s="168" t="s">
        <v>184</v>
      </c>
      <c r="AU4362" s="168" t="s">
        <v>95</v>
      </c>
      <c r="AV4362" s="167" t="s">
        <v>95</v>
      </c>
      <c r="AW4362" s="167" t="s">
        <v>41</v>
      </c>
      <c r="AX4362" s="167" t="s">
        <v>85</v>
      </c>
      <c r="AY4362" s="168" t="s">
        <v>173</v>
      </c>
    </row>
    <row r="4363" spans="2:51" s="167" customFormat="1">
      <c r="B4363" s="166"/>
      <c r="D4363" s="161" t="s">
        <v>184</v>
      </c>
      <c r="E4363" s="168" t="s">
        <v>1</v>
      </c>
      <c r="F4363" s="169" t="s">
        <v>2532</v>
      </c>
      <c r="H4363" s="170">
        <v>0.17899999999999999</v>
      </c>
      <c r="L4363" s="166"/>
      <c r="M4363" s="171"/>
      <c r="T4363" s="172"/>
      <c r="AT4363" s="168" t="s">
        <v>184</v>
      </c>
      <c r="AU4363" s="168" t="s">
        <v>95</v>
      </c>
      <c r="AV4363" s="167" t="s">
        <v>95</v>
      </c>
      <c r="AW4363" s="167" t="s">
        <v>41</v>
      </c>
      <c r="AX4363" s="167" t="s">
        <v>85</v>
      </c>
      <c r="AY4363" s="168" t="s">
        <v>173</v>
      </c>
    </row>
    <row r="4364" spans="2:51" s="167" customFormat="1">
      <c r="B4364" s="166"/>
      <c r="D4364" s="161" t="s">
        <v>184</v>
      </c>
      <c r="E4364" s="168" t="s">
        <v>1</v>
      </c>
      <c r="F4364" s="169" t="s">
        <v>2533</v>
      </c>
      <c r="H4364" s="170">
        <v>0.107</v>
      </c>
      <c r="L4364" s="166"/>
      <c r="M4364" s="171"/>
      <c r="T4364" s="172"/>
      <c r="AT4364" s="168" t="s">
        <v>184</v>
      </c>
      <c r="AU4364" s="168" t="s">
        <v>95</v>
      </c>
      <c r="AV4364" s="167" t="s">
        <v>95</v>
      </c>
      <c r="AW4364" s="167" t="s">
        <v>41</v>
      </c>
      <c r="AX4364" s="167" t="s">
        <v>85</v>
      </c>
      <c r="AY4364" s="168" t="s">
        <v>173</v>
      </c>
    </row>
    <row r="4365" spans="2:51" s="160" customFormat="1">
      <c r="B4365" s="159"/>
      <c r="D4365" s="161" t="s">
        <v>184</v>
      </c>
      <c r="E4365" s="162" t="s">
        <v>1</v>
      </c>
      <c r="F4365" s="163" t="s">
        <v>2317</v>
      </c>
      <c r="H4365" s="162" t="s">
        <v>1</v>
      </c>
      <c r="L4365" s="159"/>
      <c r="M4365" s="164"/>
      <c r="T4365" s="165"/>
      <c r="AT4365" s="162" t="s">
        <v>184</v>
      </c>
      <c r="AU4365" s="162" t="s">
        <v>95</v>
      </c>
      <c r="AV4365" s="160" t="s">
        <v>93</v>
      </c>
      <c r="AW4365" s="160" t="s">
        <v>41</v>
      </c>
      <c r="AX4365" s="160" t="s">
        <v>85</v>
      </c>
      <c r="AY4365" s="162" t="s">
        <v>173</v>
      </c>
    </row>
    <row r="4366" spans="2:51" s="167" customFormat="1">
      <c r="B4366" s="166"/>
      <c r="D4366" s="161" t="s">
        <v>184</v>
      </c>
      <c r="E4366" s="168" t="s">
        <v>1</v>
      </c>
      <c r="F4366" s="169" t="s">
        <v>2534</v>
      </c>
      <c r="H4366" s="170">
        <v>4.4999999999999998E-2</v>
      </c>
      <c r="L4366" s="166"/>
      <c r="M4366" s="171"/>
      <c r="T4366" s="172"/>
      <c r="AT4366" s="168" t="s">
        <v>184</v>
      </c>
      <c r="AU4366" s="168" t="s">
        <v>95</v>
      </c>
      <c r="AV4366" s="167" t="s">
        <v>95</v>
      </c>
      <c r="AW4366" s="167" t="s">
        <v>41</v>
      </c>
      <c r="AX4366" s="167" t="s">
        <v>85</v>
      </c>
      <c r="AY4366" s="168" t="s">
        <v>173</v>
      </c>
    </row>
    <row r="4367" spans="2:51" s="167" customFormat="1">
      <c r="B4367" s="166"/>
      <c r="D4367" s="161" t="s">
        <v>184</v>
      </c>
      <c r="E4367" s="168" t="s">
        <v>1</v>
      </c>
      <c r="F4367" s="169" t="s">
        <v>2535</v>
      </c>
      <c r="H4367" s="170">
        <v>8.5999999999999993E-2</v>
      </c>
      <c r="L4367" s="166"/>
      <c r="M4367" s="171"/>
      <c r="T4367" s="172"/>
      <c r="AT4367" s="168" t="s">
        <v>184</v>
      </c>
      <c r="AU4367" s="168" t="s">
        <v>95</v>
      </c>
      <c r="AV4367" s="167" t="s">
        <v>95</v>
      </c>
      <c r="AW4367" s="167" t="s">
        <v>41</v>
      </c>
      <c r="AX4367" s="167" t="s">
        <v>85</v>
      </c>
      <c r="AY4367" s="168" t="s">
        <v>173</v>
      </c>
    </row>
    <row r="4368" spans="2:51" s="167" customFormat="1">
      <c r="B4368" s="166"/>
      <c r="D4368" s="161" t="s">
        <v>184</v>
      </c>
      <c r="E4368" s="168" t="s">
        <v>1</v>
      </c>
      <c r="F4368" s="169" t="s">
        <v>2536</v>
      </c>
      <c r="H4368" s="170">
        <v>0.126</v>
      </c>
      <c r="L4368" s="166"/>
      <c r="M4368" s="171"/>
      <c r="T4368" s="172"/>
      <c r="AT4368" s="168" t="s">
        <v>184</v>
      </c>
      <c r="AU4368" s="168" t="s">
        <v>95</v>
      </c>
      <c r="AV4368" s="167" t="s">
        <v>95</v>
      </c>
      <c r="AW4368" s="167" t="s">
        <v>41</v>
      </c>
      <c r="AX4368" s="167" t="s">
        <v>85</v>
      </c>
      <c r="AY4368" s="168" t="s">
        <v>173</v>
      </c>
    </row>
    <row r="4369" spans="2:65" s="167" customFormat="1">
      <c r="B4369" s="166"/>
      <c r="D4369" s="161" t="s">
        <v>184</v>
      </c>
      <c r="E4369" s="168" t="s">
        <v>1</v>
      </c>
      <c r="F4369" s="169" t="s">
        <v>2537</v>
      </c>
      <c r="H4369" s="170">
        <v>0.16700000000000001</v>
      </c>
      <c r="L4369" s="166"/>
      <c r="M4369" s="171"/>
      <c r="T4369" s="172"/>
      <c r="AT4369" s="168" t="s">
        <v>184</v>
      </c>
      <c r="AU4369" s="168" t="s">
        <v>95</v>
      </c>
      <c r="AV4369" s="167" t="s">
        <v>95</v>
      </c>
      <c r="AW4369" s="167" t="s">
        <v>41</v>
      </c>
      <c r="AX4369" s="167" t="s">
        <v>85</v>
      </c>
      <c r="AY4369" s="168" t="s">
        <v>173</v>
      </c>
    </row>
    <row r="4370" spans="2:65" s="167" customFormat="1">
      <c r="B4370" s="166"/>
      <c r="D4370" s="161" t="s">
        <v>184</v>
      </c>
      <c r="E4370" s="168" t="s">
        <v>1</v>
      </c>
      <c r="F4370" s="169" t="s">
        <v>2538</v>
      </c>
      <c r="H4370" s="170">
        <v>0.23300000000000001</v>
      </c>
      <c r="L4370" s="166"/>
      <c r="M4370" s="171"/>
      <c r="T4370" s="172"/>
      <c r="AT4370" s="168" t="s">
        <v>184</v>
      </c>
      <c r="AU4370" s="168" t="s">
        <v>95</v>
      </c>
      <c r="AV4370" s="167" t="s">
        <v>95</v>
      </c>
      <c r="AW4370" s="167" t="s">
        <v>41</v>
      </c>
      <c r="AX4370" s="167" t="s">
        <v>85</v>
      </c>
      <c r="AY4370" s="168" t="s">
        <v>173</v>
      </c>
    </row>
    <row r="4371" spans="2:65" s="167" customFormat="1">
      <c r="B4371" s="166"/>
      <c r="D4371" s="161" t="s">
        <v>184</v>
      </c>
      <c r="E4371" s="168" t="s">
        <v>1</v>
      </c>
      <c r="F4371" s="169" t="s">
        <v>2539</v>
      </c>
      <c r="H4371" s="170">
        <v>0.125</v>
      </c>
      <c r="L4371" s="166"/>
      <c r="M4371" s="171"/>
      <c r="T4371" s="172"/>
      <c r="AT4371" s="168" t="s">
        <v>184</v>
      </c>
      <c r="AU4371" s="168" t="s">
        <v>95</v>
      </c>
      <c r="AV4371" s="167" t="s">
        <v>95</v>
      </c>
      <c r="AW4371" s="167" t="s">
        <v>41</v>
      </c>
      <c r="AX4371" s="167" t="s">
        <v>85</v>
      </c>
      <c r="AY4371" s="168" t="s">
        <v>173</v>
      </c>
    </row>
    <row r="4372" spans="2:65" s="160" customFormat="1">
      <c r="B4372" s="159"/>
      <c r="D4372" s="161" t="s">
        <v>184</v>
      </c>
      <c r="E4372" s="162" t="s">
        <v>1</v>
      </c>
      <c r="F4372" s="163" t="s">
        <v>2540</v>
      </c>
      <c r="H4372" s="162" t="s">
        <v>1</v>
      </c>
      <c r="L4372" s="159"/>
      <c r="M4372" s="164"/>
      <c r="T4372" s="165"/>
      <c r="AT4372" s="162" t="s">
        <v>184</v>
      </c>
      <c r="AU4372" s="162" t="s">
        <v>95</v>
      </c>
      <c r="AV4372" s="160" t="s">
        <v>93</v>
      </c>
      <c r="AW4372" s="160" t="s">
        <v>41</v>
      </c>
      <c r="AX4372" s="160" t="s">
        <v>85</v>
      </c>
      <c r="AY4372" s="162" t="s">
        <v>173</v>
      </c>
    </row>
    <row r="4373" spans="2:65" s="167" customFormat="1">
      <c r="B4373" s="166"/>
      <c r="D4373" s="161" t="s">
        <v>184</v>
      </c>
      <c r="E4373" s="168" t="s">
        <v>1</v>
      </c>
      <c r="F4373" s="169" t="s">
        <v>2541</v>
      </c>
      <c r="H4373" s="170">
        <v>-0.75</v>
      </c>
      <c r="L4373" s="166"/>
      <c r="M4373" s="171"/>
      <c r="T4373" s="172"/>
      <c r="AT4373" s="168" t="s">
        <v>184</v>
      </c>
      <c r="AU4373" s="168" t="s">
        <v>95</v>
      </c>
      <c r="AV4373" s="167" t="s">
        <v>95</v>
      </c>
      <c r="AW4373" s="167" t="s">
        <v>41</v>
      </c>
      <c r="AX4373" s="167" t="s">
        <v>85</v>
      </c>
      <c r="AY4373" s="168" t="s">
        <v>173</v>
      </c>
    </row>
    <row r="4374" spans="2:65" s="181" customFormat="1">
      <c r="B4374" s="180"/>
      <c r="D4374" s="161" t="s">
        <v>184</v>
      </c>
      <c r="E4374" s="182" t="s">
        <v>1</v>
      </c>
      <c r="F4374" s="183" t="s">
        <v>266</v>
      </c>
      <c r="H4374" s="184">
        <v>6.7489999999999997</v>
      </c>
      <c r="L4374" s="180"/>
      <c r="M4374" s="185"/>
      <c r="T4374" s="186"/>
      <c r="AT4374" s="182" t="s">
        <v>184</v>
      </c>
      <c r="AU4374" s="182" t="s">
        <v>95</v>
      </c>
      <c r="AV4374" s="181" t="s">
        <v>243</v>
      </c>
      <c r="AW4374" s="181" t="s">
        <v>41</v>
      </c>
      <c r="AX4374" s="181" t="s">
        <v>85</v>
      </c>
      <c r="AY4374" s="182" t="s">
        <v>173</v>
      </c>
    </row>
    <row r="4375" spans="2:65" s="160" customFormat="1">
      <c r="B4375" s="159"/>
      <c r="D4375" s="161" t="s">
        <v>184</v>
      </c>
      <c r="E4375" s="162" t="s">
        <v>1</v>
      </c>
      <c r="F4375" s="163" t="s">
        <v>2542</v>
      </c>
      <c r="H4375" s="162" t="s">
        <v>1</v>
      </c>
      <c r="L4375" s="159"/>
      <c r="M4375" s="164"/>
      <c r="T4375" s="165"/>
      <c r="AT4375" s="162" t="s">
        <v>184</v>
      </c>
      <c r="AU4375" s="162" t="s">
        <v>95</v>
      </c>
      <c r="AV4375" s="160" t="s">
        <v>93</v>
      </c>
      <c r="AW4375" s="160" t="s">
        <v>41</v>
      </c>
      <c r="AX4375" s="160" t="s">
        <v>85</v>
      </c>
      <c r="AY4375" s="162" t="s">
        <v>173</v>
      </c>
    </row>
    <row r="4376" spans="2:65" s="167" customFormat="1">
      <c r="B4376" s="166"/>
      <c r="D4376" s="161" t="s">
        <v>184</v>
      </c>
      <c r="E4376" s="168" t="s">
        <v>1</v>
      </c>
      <c r="F4376" s="169" t="s">
        <v>755</v>
      </c>
      <c r="H4376" s="170">
        <v>2.5</v>
      </c>
      <c r="L4376" s="166"/>
      <c r="M4376" s="171"/>
      <c r="T4376" s="172"/>
      <c r="AT4376" s="168" t="s">
        <v>184</v>
      </c>
      <c r="AU4376" s="168" t="s">
        <v>95</v>
      </c>
      <c r="AV4376" s="167" t="s">
        <v>95</v>
      </c>
      <c r="AW4376" s="167" t="s">
        <v>41</v>
      </c>
      <c r="AX4376" s="167" t="s">
        <v>85</v>
      </c>
      <c r="AY4376" s="168" t="s">
        <v>173</v>
      </c>
    </row>
    <row r="4377" spans="2:65" s="181" customFormat="1">
      <c r="B4377" s="180"/>
      <c r="D4377" s="161" t="s">
        <v>184</v>
      </c>
      <c r="E4377" s="182" t="s">
        <v>1</v>
      </c>
      <c r="F4377" s="183" t="s">
        <v>266</v>
      </c>
      <c r="H4377" s="184">
        <v>2.5</v>
      </c>
      <c r="L4377" s="180"/>
      <c r="M4377" s="185"/>
      <c r="T4377" s="186"/>
      <c r="AT4377" s="182" t="s">
        <v>184</v>
      </c>
      <c r="AU4377" s="182" t="s">
        <v>95</v>
      </c>
      <c r="AV4377" s="181" t="s">
        <v>243</v>
      </c>
      <c r="AW4377" s="181" t="s">
        <v>41</v>
      </c>
      <c r="AX4377" s="181" t="s">
        <v>85</v>
      </c>
      <c r="AY4377" s="182" t="s">
        <v>173</v>
      </c>
    </row>
    <row r="4378" spans="2:65" s="160" customFormat="1">
      <c r="B4378" s="159"/>
      <c r="D4378" s="161" t="s">
        <v>184</v>
      </c>
      <c r="E4378" s="162" t="s">
        <v>1</v>
      </c>
      <c r="F4378" s="163" t="s">
        <v>499</v>
      </c>
      <c r="H4378" s="162" t="s">
        <v>1</v>
      </c>
      <c r="L4378" s="159"/>
      <c r="M4378" s="164"/>
      <c r="T4378" s="165"/>
      <c r="AT4378" s="162" t="s">
        <v>184</v>
      </c>
      <c r="AU4378" s="162" t="s">
        <v>95</v>
      </c>
      <c r="AV4378" s="160" t="s">
        <v>93</v>
      </c>
      <c r="AW4378" s="160" t="s">
        <v>41</v>
      </c>
      <c r="AX4378" s="160" t="s">
        <v>85</v>
      </c>
      <c r="AY4378" s="162" t="s">
        <v>173</v>
      </c>
    </row>
    <row r="4379" spans="2:65" s="160" customFormat="1">
      <c r="B4379" s="159"/>
      <c r="D4379" s="161" t="s">
        <v>184</v>
      </c>
      <c r="E4379" s="162" t="s">
        <v>1</v>
      </c>
      <c r="F4379" s="163" t="s">
        <v>2543</v>
      </c>
      <c r="H4379" s="162" t="s">
        <v>1</v>
      </c>
      <c r="L4379" s="159"/>
      <c r="M4379" s="164"/>
      <c r="T4379" s="165"/>
      <c r="AT4379" s="162" t="s">
        <v>184</v>
      </c>
      <c r="AU4379" s="162" t="s">
        <v>95</v>
      </c>
      <c r="AV4379" s="160" t="s">
        <v>93</v>
      </c>
      <c r="AW4379" s="160" t="s">
        <v>41</v>
      </c>
      <c r="AX4379" s="160" t="s">
        <v>85</v>
      </c>
      <c r="AY4379" s="162" t="s">
        <v>173</v>
      </c>
    </row>
    <row r="4380" spans="2:65" s="167" customFormat="1">
      <c r="B4380" s="166"/>
      <c r="D4380" s="161" t="s">
        <v>184</v>
      </c>
      <c r="E4380" s="168" t="s">
        <v>1</v>
      </c>
      <c r="F4380" s="169" t="s">
        <v>2556</v>
      </c>
      <c r="H4380" s="170">
        <v>3.4590000000000001</v>
      </c>
      <c r="L4380" s="166"/>
      <c r="M4380" s="171"/>
      <c r="T4380" s="172"/>
      <c r="AT4380" s="168" t="s">
        <v>184</v>
      </c>
      <c r="AU4380" s="168" t="s">
        <v>95</v>
      </c>
      <c r="AV4380" s="167" t="s">
        <v>95</v>
      </c>
      <c r="AW4380" s="167" t="s">
        <v>41</v>
      </c>
      <c r="AX4380" s="167" t="s">
        <v>85</v>
      </c>
      <c r="AY4380" s="168" t="s">
        <v>173</v>
      </c>
    </row>
    <row r="4381" spans="2:65" s="167" customFormat="1">
      <c r="B4381" s="166"/>
      <c r="D4381" s="161" t="s">
        <v>184</v>
      </c>
      <c r="E4381" s="168" t="s">
        <v>1</v>
      </c>
      <c r="F4381" s="169" t="s">
        <v>2557</v>
      </c>
      <c r="H4381" s="170">
        <v>6.04</v>
      </c>
      <c r="L4381" s="166"/>
      <c r="M4381" s="171"/>
      <c r="T4381" s="172"/>
      <c r="AT4381" s="168" t="s">
        <v>184</v>
      </c>
      <c r="AU4381" s="168" t="s">
        <v>95</v>
      </c>
      <c r="AV4381" s="167" t="s">
        <v>95</v>
      </c>
      <c r="AW4381" s="167" t="s">
        <v>41</v>
      </c>
      <c r="AX4381" s="167" t="s">
        <v>85</v>
      </c>
      <c r="AY4381" s="168" t="s">
        <v>173</v>
      </c>
    </row>
    <row r="4382" spans="2:65" s="181" customFormat="1">
      <c r="B4382" s="180"/>
      <c r="D4382" s="161" t="s">
        <v>184</v>
      </c>
      <c r="E4382" s="182" t="s">
        <v>1</v>
      </c>
      <c r="F4382" s="183" t="s">
        <v>266</v>
      </c>
      <c r="H4382" s="184">
        <v>9.4990000000000006</v>
      </c>
      <c r="L4382" s="180"/>
      <c r="M4382" s="185"/>
      <c r="T4382" s="186"/>
      <c r="AT4382" s="182" t="s">
        <v>184</v>
      </c>
      <c r="AU4382" s="182" t="s">
        <v>95</v>
      </c>
      <c r="AV4382" s="181" t="s">
        <v>243</v>
      </c>
      <c r="AW4382" s="181" t="s">
        <v>41</v>
      </c>
      <c r="AX4382" s="181" t="s">
        <v>85</v>
      </c>
      <c r="AY4382" s="182" t="s">
        <v>173</v>
      </c>
    </row>
    <row r="4383" spans="2:65" s="174" customFormat="1">
      <c r="B4383" s="173"/>
      <c r="D4383" s="161" t="s">
        <v>184</v>
      </c>
      <c r="E4383" s="175" t="s">
        <v>1</v>
      </c>
      <c r="F4383" s="176" t="s">
        <v>232</v>
      </c>
      <c r="H4383" s="177">
        <v>18.748000000000001</v>
      </c>
      <c r="L4383" s="173"/>
      <c r="M4383" s="178"/>
      <c r="T4383" s="179"/>
      <c r="AT4383" s="175" t="s">
        <v>184</v>
      </c>
      <c r="AU4383" s="175" t="s">
        <v>95</v>
      </c>
      <c r="AV4383" s="174" t="s">
        <v>180</v>
      </c>
      <c r="AW4383" s="174" t="s">
        <v>41</v>
      </c>
      <c r="AX4383" s="174" t="s">
        <v>93</v>
      </c>
      <c r="AY4383" s="175" t="s">
        <v>173</v>
      </c>
    </row>
    <row r="4384" spans="2:65" s="35" customFormat="1" ht="33" customHeight="1">
      <c r="B4384" s="34"/>
      <c r="C4384" s="144" t="s">
        <v>2558</v>
      </c>
      <c r="D4384" s="144" t="s">
        <v>175</v>
      </c>
      <c r="E4384" s="145" t="s">
        <v>2559</v>
      </c>
      <c r="F4384" s="146" t="s">
        <v>2560</v>
      </c>
      <c r="G4384" s="147" t="s">
        <v>178</v>
      </c>
      <c r="H4384" s="148">
        <v>9.2490000000000006</v>
      </c>
      <c r="I4384" s="3"/>
      <c r="J4384" s="149">
        <f>ROUND(I4384*H4384,2)</f>
        <v>0</v>
      </c>
      <c r="K4384" s="146" t="s">
        <v>1</v>
      </c>
      <c r="L4384" s="34"/>
      <c r="M4384" s="150" t="s">
        <v>1</v>
      </c>
      <c r="N4384" s="151" t="s">
        <v>50</v>
      </c>
      <c r="P4384" s="152">
        <f>O4384*H4384</f>
        <v>0</v>
      </c>
      <c r="Q4384" s="152">
        <v>0</v>
      </c>
      <c r="R4384" s="152">
        <f>Q4384*H4384</f>
        <v>0</v>
      </c>
      <c r="S4384" s="152">
        <v>0</v>
      </c>
      <c r="T4384" s="153">
        <f>S4384*H4384</f>
        <v>0</v>
      </c>
      <c r="AR4384" s="154" t="s">
        <v>354</v>
      </c>
      <c r="AT4384" s="154" t="s">
        <v>175</v>
      </c>
      <c r="AU4384" s="154" t="s">
        <v>95</v>
      </c>
      <c r="AY4384" s="20" t="s">
        <v>173</v>
      </c>
      <c r="BE4384" s="155">
        <f>IF(N4384="základní",J4384,0)</f>
        <v>0</v>
      </c>
      <c r="BF4384" s="155">
        <f>IF(N4384="snížená",J4384,0)</f>
        <v>0</v>
      </c>
      <c r="BG4384" s="155">
        <f>IF(N4384="zákl. přenesená",J4384,0)</f>
        <v>0</v>
      </c>
      <c r="BH4384" s="155">
        <f>IF(N4384="sníž. přenesená",J4384,0)</f>
        <v>0</v>
      </c>
      <c r="BI4384" s="155">
        <f>IF(N4384="nulová",J4384,0)</f>
        <v>0</v>
      </c>
      <c r="BJ4384" s="20" t="s">
        <v>93</v>
      </c>
      <c r="BK4384" s="155">
        <f>ROUND(I4384*H4384,2)</f>
        <v>0</v>
      </c>
      <c r="BL4384" s="20" t="s">
        <v>354</v>
      </c>
      <c r="BM4384" s="154" t="s">
        <v>2561</v>
      </c>
    </row>
    <row r="4385" spans="2:51" s="160" customFormat="1">
      <c r="B4385" s="159"/>
      <c r="D4385" s="161" t="s">
        <v>184</v>
      </c>
      <c r="E4385" s="162" t="s">
        <v>1</v>
      </c>
      <c r="F4385" s="163" t="s">
        <v>1601</v>
      </c>
      <c r="H4385" s="162" t="s">
        <v>1</v>
      </c>
      <c r="L4385" s="159"/>
      <c r="M4385" s="164"/>
      <c r="T4385" s="165"/>
      <c r="AT4385" s="162" t="s">
        <v>184</v>
      </c>
      <c r="AU4385" s="162" t="s">
        <v>95</v>
      </c>
      <c r="AV4385" s="160" t="s">
        <v>93</v>
      </c>
      <c r="AW4385" s="160" t="s">
        <v>41</v>
      </c>
      <c r="AX4385" s="160" t="s">
        <v>85</v>
      </c>
      <c r="AY4385" s="162" t="s">
        <v>173</v>
      </c>
    </row>
    <row r="4386" spans="2:51" s="160" customFormat="1">
      <c r="B4386" s="159"/>
      <c r="D4386" s="161" t="s">
        <v>184</v>
      </c>
      <c r="E4386" s="162" t="s">
        <v>1</v>
      </c>
      <c r="F4386" s="163" t="s">
        <v>2208</v>
      </c>
      <c r="H4386" s="162" t="s">
        <v>1</v>
      </c>
      <c r="L4386" s="159"/>
      <c r="M4386" s="164"/>
      <c r="T4386" s="165"/>
      <c r="AT4386" s="162" t="s">
        <v>184</v>
      </c>
      <c r="AU4386" s="162" t="s">
        <v>95</v>
      </c>
      <c r="AV4386" s="160" t="s">
        <v>93</v>
      </c>
      <c r="AW4386" s="160" t="s">
        <v>41</v>
      </c>
      <c r="AX4386" s="160" t="s">
        <v>85</v>
      </c>
      <c r="AY4386" s="162" t="s">
        <v>173</v>
      </c>
    </row>
    <row r="4387" spans="2:51" s="167" customFormat="1">
      <c r="B4387" s="166"/>
      <c r="D4387" s="161" t="s">
        <v>184</v>
      </c>
      <c r="E4387" s="168" t="s">
        <v>1</v>
      </c>
      <c r="F4387" s="169" t="s">
        <v>2513</v>
      </c>
      <c r="H4387" s="170">
        <v>0.68500000000000005</v>
      </c>
      <c r="L4387" s="166"/>
      <c r="M4387" s="171"/>
      <c r="T4387" s="172"/>
      <c r="AT4387" s="168" t="s">
        <v>184</v>
      </c>
      <c r="AU4387" s="168" t="s">
        <v>95</v>
      </c>
      <c r="AV4387" s="167" t="s">
        <v>95</v>
      </c>
      <c r="AW4387" s="167" t="s">
        <v>41</v>
      </c>
      <c r="AX4387" s="167" t="s">
        <v>85</v>
      </c>
      <c r="AY4387" s="168" t="s">
        <v>173</v>
      </c>
    </row>
    <row r="4388" spans="2:51" s="167" customFormat="1">
      <c r="B4388" s="166"/>
      <c r="D4388" s="161" t="s">
        <v>184</v>
      </c>
      <c r="E4388" s="168" t="s">
        <v>1</v>
      </c>
      <c r="F4388" s="169" t="s">
        <v>2514</v>
      </c>
      <c r="H4388" s="170">
        <v>0.57299999999999995</v>
      </c>
      <c r="L4388" s="166"/>
      <c r="M4388" s="171"/>
      <c r="T4388" s="172"/>
      <c r="AT4388" s="168" t="s">
        <v>184</v>
      </c>
      <c r="AU4388" s="168" t="s">
        <v>95</v>
      </c>
      <c r="AV4388" s="167" t="s">
        <v>95</v>
      </c>
      <c r="AW4388" s="167" t="s">
        <v>41</v>
      </c>
      <c r="AX4388" s="167" t="s">
        <v>85</v>
      </c>
      <c r="AY4388" s="168" t="s">
        <v>173</v>
      </c>
    </row>
    <row r="4389" spans="2:51" s="160" customFormat="1">
      <c r="B4389" s="159"/>
      <c r="D4389" s="161" t="s">
        <v>184</v>
      </c>
      <c r="E4389" s="162" t="s">
        <v>1</v>
      </c>
      <c r="F4389" s="163" t="s">
        <v>2294</v>
      </c>
      <c r="H4389" s="162" t="s">
        <v>1</v>
      </c>
      <c r="L4389" s="159"/>
      <c r="M4389" s="164"/>
      <c r="T4389" s="165"/>
      <c r="AT4389" s="162" t="s">
        <v>184</v>
      </c>
      <c r="AU4389" s="162" t="s">
        <v>95</v>
      </c>
      <c r="AV4389" s="160" t="s">
        <v>93</v>
      </c>
      <c r="AW4389" s="160" t="s">
        <v>41</v>
      </c>
      <c r="AX4389" s="160" t="s">
        <v>85</v>
      </c>
      <c r="AY4389" s="162" t="s">
        <v>173</v>
      </c>
    </row>
    <row r="4390" spans="2:51" s="167" customFormat="1">
      <c r="B4390" s="166"/>
      <c r="D4390" s="161" t="s">
        <v>184</v>
      </c>
      <c r="E4390" s="168" t="s">
        <v>1</v>
      </c>
      <c r="F4390" s="169" t="s">
        <v>2515</v>
      </c>
      <c r="H4390" s="170">
        <v>1.528</v>
      </c>
      <c r="L4390" s="166"/>
      <c r="M4390" s="171"/>
      <c r="T4390" s="172"/>
      <c r="AT4390" s="168" t="s">
        <v>184</v>
      </c>
      <c r="AU4390" s="168" t="s">
        <v>95</v>
      </c>
      <c r="AV4390" s="167" t="s">
        <v>95</v>
      </c>
      <c r="AW4390" s="167" t="s">
        <v>41</v>
      </c>
      <c r="AX4390" s="167" t="s">
        <v>85</v>
      </c>
      <c r="AY4390" s="168" t="s">
        <v>173</v>
      </c>
    </row>
    <row r="4391" spans="2:51" s="167" customFormat="1">
      <c r="B4391" s="166"/>
      <c r="D4391" s="161" t="s">
        <v>184</v>
      </c>
      <c r="E4391" s="168" t="s">
        <v>1</v>
      </c>
      <c r="F4391" s="169" t="s">
        <v>2516</v>
      </c>
      <c r="H4391" s="170">
        <v>1.466</v>
      </c>
      <c r="L4391" s="166"/>
      <c r="M4391" s="171"/>
      <c r="T4391" s="172"/>
      <c r="AT4391" s="168" t="s">
        <v>184</v>
      </c>
      <c r="AU4391" s="168" t="s">
        <v>95</v>
      </c>
      <c r="AV4391" s="167" t="s">
        <v>95</v>
      </c>
      <c r="AW4391" s="167" t="s">
        <v>41</v>
      </c>
      <c r="AX4391" s="167" t="s">
        <v>85</v>
      </c>
      <c r="AY4391" s="168" t="s">
        <v>173</v>
      </c>
    </row>
    <row r="4392" spans="2:51" s="160" customFormat="1">
      <c r="B4392" s="159"/>
      <c r="D4392" s="161" t="s">
        <v>184</v>
      </c>
      <c r="E4392" s="162" t="s">
        <v>1</v>
      </c>
      <c r="F4392" s="163" t="s">
        <v>2297</v>
      </c>
      <c r="H4392" s="162" t="s">
        <v>1</v>
      </c>
      <c r="L4392" s="159"/>
      <c r="M4392" s="164"/>
      <c r="T4392" s="165"/>
      <c r="AT4392" s="162" t="s">
        <v>184</v>
      </c>
      <c r="AU4392" s="162" t="s">
        <v>95</v>
      </c>
      <c r="AV4392" s="160" t="s">
        <v>93</v>
      </c>
      <c r="AW4392" s="160" t="s">
        <v>41</v>
      </c>
      <c r="AX4392" s="160" t="s">
        <v>85</v>
      </c>
      <c r="AY4392" s="162" t="s">
        <v>173</v>
      </c>
    </row>
    <row r="4393" spans="2:51" s="167" customFormat="1">
      <c r="B4393" s="166"/>
      <c r="D4393" s="161" t="s">
        <v>184</v>
      </c>
      <c r="E4393" s="168" t="s">
        <v>1</v>
      </c>
      <c r="F4393" s="169" t="s">
        <v>2517</v>
      </c>
      <c r="H4393" s="170">
        <v>0.51600000000000001</v>
      </c>
      <c r="L4393" s="166"/>
      <c r="M4393" s="171"/>
      <c r="T4393" s="172"/>
      <c r="AT4393" s="168" t="s">
        <v>184</v>
      </c>
      <c r="AU4393" s="168" t="s">
        <v>95</v>
      </c>
      <c r="AV4393" s="167" t="s">
        <v>95</v>
      </c>
      <c r="AW4393" s="167" t="s">
        <v>41</v>
      </c>
      <c r="AX4393" s="167" t="s">
        <v>85</v>
      </c>
      <c r="AY4393" s="168" t="s">
        <v>173</v>
      </c>
    </row>
    <row r="4394" spans="2:51" s="160" customFormat="1">
      <c r="B4394" s="159"/>
      <c r="D4394" s="161" t="s">
        <v>184</v>
      </c>
      <c r="E4394" s="162" t="s">
        <v>1</v>
      </c>
      <c r="F4394" s="163" t="s">
        <v>2299</v>
      </c>
      <c r="H4394" s="162" t="s">
        <v>1</v>
      </c>
      <c r="L4394" s="159"/>
      <c r="M4394" s="164"/>
      <c r="T4394" s="165"/>
      <c r="AT4394" s="162" t="s">
        <v>184</v>
      </c>
      <c r="AU4394" s="162" t="s">
        <v>95</v>
      </c>
      <c r="AV4394" s="160" t="s">
        <v>93</v>
      </c>
      <c r="AW4394" s="160" t="s">
        <v>41</v>
      </c>
      <c r="AX4394" s="160" t="s">
        <v>85</v>
      </c>
      <c r="AY4394" s="162" t="s">
        <v>173</v>
      </c>
    </row>
    <row r="4395" spans="2:51" s="167" customFormat="1">
      <c r="B4395" s="166"/>
      <c r="D4395" s="161" t="s">
        <v>184</v>
      </c>
      <c r="E4395" s="168" t="s">
        <v>1</v>
      </c>
      <c r="F4395" s="169" t="s">
        <v>2518</v>
      </c>
      <c r="H4395" s="170">
        <v>3.6999999999999998E-2</v>
      </c>
      <c r="L4395" s="166"/>
      <c r="M4395" s="171"/>
      <c r="T4395" s="172"/>
      <c r="AT4395" s="168" t="s">
        <v>184</v>
      </c>
      <c r="AU4395" s="168" t="s">
        <v>95</v>
      </c>
      <c r="AV4395" s="167" t="s">
        <v>95</v>
      </c>
      <c r="AW4395" s="167" t="s">
        <v>41</v>
      </c>
      <c r="AX4395" s="167" t="s">
        <v>85</v>
      </c>
      <c r="AY4395" s="168" t="s">
        <v>173</v>
      </c>
    </row>
    <row r="4396" spans="2:51" s="167" customFormat="1">
      <c r="B4396" s="166"/>
      <c r="D4396" s="161" t="s">
        <v>184</v>
      </c>
      <c r="E4396" s="168" t="s">
        <v>1</v>
      </c>
      <c r="F4396" s="169" t="s">
        <v>2519</v>
      </c>
      <c r="H4396" s="170">
        <v>7.0999999999999994E-2</v>
      </c>
      <c r="L4396" s="166"/>
      <c r="M4396" s="171"/>
      <c r="T4396" s="172"/>
      <c r="AT4396" s="168" t="s">
        <v>184</v>
      </c>
      <c r="AU4396" s="168" t="s">
        <v>95</v>
      </c>
      <c r="AV4396" s="167" t="s">
        <v>95</v>
      </c>
      <c r="AW4396" s="167" t="s">
        <v>41</v>
      </c>
      <c r="AX4396" s="167" t="s">
        <v>85</v>
      </c>
      <c r="AY4396" s="168" t="s">
        <v>173</v>
      </c>
    </row>
    <row r="4397" spans="2:51" s="167" customFormat="1">
      <c r="B4397" s="166"/>
      <c r="D4397" s="161" t="s">
        <v>184</v>
      </c>
      <c r="E4397" s="168" t="s">
        <v>1</v>
      </c>
      <c r="F4397" s="169" t="s">
        <v>2520</v>
      </c>
      <c r="H4397" s="170">
        <v>0.107</v>
      </c>
      <c r="L4397" s="166"/>
      <c r="M4397" s="171"/>
      <c r="T4397" s="172"/>
      <c r="AT4397" s="168" t="s">
        <v>184</v>
      </c>
      <c r="AU4397" s="168" t="s">
        <v>95</v>
      </c>
      <c r="AV4397" s="167" t="s">
        <v>95</v>
      </c>
      <c r="AW4397" s="167" t="s">
        <v>41</v>
      </c>
      <c r="AX4397" s="167" t="s">
        <v>85</v>
      </c>
      <c r="AY4397" s="168" t="s">
        <v>173</v>
      </c>
    </row>
    <row r="4398" spans="2:51" s="167" customFormat="1">
      <c r="B4398" s="166"/>
      <c r="D4398" s="161" t="s">
        <v>184</v>
      </c>
      <c r="E4398" s="168" t="s">
        <v>1</v>
      </c>
      <c r="F4398" s="169" t="s">
        <v>2521</v>
      </c>
      <c r="H4398" s="170">
        <v>0.14199999999999999</v>
      </c>
      <c r="L4398" s="166"/>
      <c r="M4398" s="171"/>
      <c r="T4398" s="172"/>
      <c r="AT4398" s="168" t="s">
        <v>184</v>
      </c>
      <c r="AU4398" s="168" t="s">
        <v>95</v>
      </c>
      <c r="AV4398" s="167" t="s">
        <v>95</v>
      </c>
      <c r="AW4398" s="167" t="s">
        <v>41</v>
      </c>
      <c r="AX4398" s="167" t="s">
        <v>85</v>
      </c>
      <c r="AY4398" s="168" t="s">
        <v>173</v>
      </c>
    </row>
    <row r="4399" spans="2:51" s="167" customFormat="1">
      <c r="B4399" s="166"/>
      <c r="D4399" s="161" t="s">
        <v>184</v>
      </c>
      <c r="E4399" s="168" t="s">
        <v>1</v>
      </c>
      <c r="F4399" s="169" t="s">
        <v>2522</v>
      </c>
      <c r="H4399" s="170">
        <v>0.17799999999999999</v>
      </c>
      <c r="L4399" s="166"/>
      <c r="M4399" s="171"/>
      <c r="T4399" s="172"/>
      <c r="AT4399" s="168" t="s">
        <v>184</v>
      </c>
      <c r="AU4399" s="168" t="s">
        <v>95</v>
      </c>
      <c r="AV4399" s="167" t="s">
        <v>95</v>
      </c>
      <c r="AW4399" s="167" t="s">
        <v>41</v>
      </c>
      <c r="AX4399" s="167" t="s">
        <v>85</v>
      </c>
      <c r="AY4399" s="168" t="s">
        <v>173</v>
      </c>
    </row>
    <row r="4400" spans="2:51" s="167" customFormat="1">
      <c r="B4400" s="166"/>
      <c r="D4400" s="161" t="s">
        <v>184</v>
      </c>
      <c r="E4400" s="168" t="s">
        <v>1</v>
      </c>
      <c r="F4400" s="169" t="s">
        <v>2523</v>
      </c>
      <c r="H4400" s="170">
        <v>0.107</v>
      </c>
      <c r="L4400" s="166"/>
      <c r="M4400" s="171"/>
      <c r="T4400" s="172"/>
      <c r="AT4400" s="168" t="s">
        <v>184</v>
      </c>
      <c r="AU4400" s="168" t="s">
        <v>95</v>
      </c>
      <c r="AV4400" s="167" t="s">
        <v>95</v>
      </c>
      <c r="AW4400" s="167" t="s">
        <v>41</v>
      </c>
      <c r="AX4400" s="167" t="s">
        <v>85</v>
      </c>
      <c r="AY4400" s="168" t="s">
        <v>173</v>
      </c>
    </row>
    <row r="4401" spans="2:51" s="160" customFormat="1">
      <c r="B4401" s="159"/>
      <c r="D4401" s="161" t="s">
        <v>184</v>
      </c>
      <c r="E4401" s="162" t="s">
        <v>1</v>
      </c>
      <c r="F4401" s="163" t="s">
        <v>2306</v>
      </c>
      <c r="H4401" s="162" t="s">
        <v>1</v>
      </c>
      <c r="L4401" s="159"/>
      <c r="M4401" s="164"/>
      <c r="T4401" s="165"/>
      <c r="AT4401" s="162" t="s">
        <v>184</v>
      </c>
      <c r="AU4401" s="162" t="s">
        <v>95</v>
      </c>
      <c r="AV4401" s="160" t="s">
        <v>93</v>
      </c>
      <c r="AW4401" s="160" t="s">
        <v>41</v>
      </c>
      <c r="AX4401" s="160" t="s">
        <v>85</v>
      </c>
      <c r="AY4401" s="162" t="s">
        <v>173</v>
      </c>
    </row>
    <row r="4402" spans="2:51" s="167" customFormat="1">
      <c r="B4402" s="166"/>
      <c r="D4402" s="161" t="s">
        <v>184</v>
      </c>
      <c r="E4402" s="168" t="s">
        <v>1</v>
      </c>
      <c r="F4402" s="169" t="s">
        <v>2524</v>
      </c>
      <c r="H4402" s="170">
        <v>4.7E-2</v>
      </c>
      <c r="L4402" s="166"/>
      <c r="M4402" s="171"/>
      <c r="T4402" s="172"/>
      <c r="AT4402" s="168" t="s">
        <v>184</v>
      </c>
      <c r="AU4402" s="168" t="s">
        <v>95</v>
      </c>
      <c r="AV4402" s="167" t="s">
        <v>95</v>
      </c>
      <c r="AW4402" s="167" t="s">
        <v>41</v>
      </c>
      <c r="AX4402" s="167" t="s">
        <v>85</v>
      </c>
      <c r="AY4402" s="168" t="s">
        <v>173</v>
      </c>
    </row>
    <row r="4403" spans="2:51" s="167" customFormat="1">
      <c r="B4403" s="166"/>
      <c r="D4403" s="161" t="s">
        <v>184</v>
      </c>
      <c r="E4403" s="168" t="s">
        <v>1</v>
      </c>
      <c r="F4403" s="169" t="s">
        <v>2525</v>
      </c>
      <c r="H4403" s="170">
        <v>8.7999999999999995E-2</v>
      </c>
      <c r="L4403" s="166"/>
      <c r="M4403" s="171"/>
      <c r="T4403" s="172"/>
      <c r="AT4403" s="168" t="s">
        <v>184</v>
      </c>
      <c r="AU4403" s="168" t="s">
        <v>95</v>
      </c>
      <c r="AV4403" s="167" t="s">
        <v>95</v>
      </c>
      <c r="AW4403" s="167" t="s">
        <v>41</v>
      </c>
      <c r="AX4403" s="167" t="s">
        <v>85</v>
      </c>
      <c r="AY4403" s="168" t="s">
        <v>173</v>
      </c>
    </row>
    <row r="4404" spans="2:51" s="167" customFormat="1">
      <c r="B4404" s="166"/>
      <c r="D4404" s="161" t="s">
        <v>184</v>
      </c>
      <c r="E4404" s="168" t="s">
        <v>1</v>
      </c>
      <c r="F4404" s="169" t="s">
        <v>2526</v>
      </c>
      <c r="H4404" s="170">
        <v>0.129</v>
      </c>
      <c r="L4404" s="166"/>
      <c r="M4404" s="171"/>
      <c r="T4404" s="172"/>
      <c r="AT4404" s="168" t="s">
        <v>184</v>
      </c>
      <c r="AU4404" s="168" t="s">
        <v>95</v>
      </c>
      <c r="AV4404" s="167" t="s">
        <v>95</v>
      </c>
      <c r="AW4404" s="167" t="s">
        <v>41</v>
      </c>
      <c r="AX4404" s="167" t="s">
        <v>85</v>
      </c>
      <c r="AY4404" s="168" t="s">
        <v>173</v>
      </c>
    </row>
    <row r="4405" spans="2:51" s="167" customFormat="1">
      <c r="B4405" s="166"/>
      <c r="D4405" s="161" t="s">
        <v>184</v>
      </c>
      <c r="E4405" s="168" t="s">
        <v>1</v>
      </c>
      <c r="F4405" s="169" t="s">
        <v>2527</v>
      </c>
      <c r="H4405" s="170">
        <v>0.17</v>
      </c>
      <c r="L4405" s="166"/>
      <c r="M4405" s="171"/>
      <c r="T4405" s="172"/>
      <c r="AT4405" s="168" t="s">
        <v>184</v>
      </c>
      <c r="AU4405" s="168" t="s">
        <v>95</v>
      </c>
      <c r="AV4405" s="167" t="s">
        <v>95</v>
      </c>
      <c r="AW4405" s="167" t="s">
        <v>41</v>
      </c>
      <c r="AX4405" s="167" t="s">
        <v>85</v>
      </c>
      <c r="AY4405" s="168" t="s">
        <v>173</v>
      </c>
    </row>
    <row r="4406" spans="2:51" s="167" customFormat="1">
      <c r="B4406" s="166"/>
      <c r="D4406" s="161" t="s">
        <v>184</v>
      </c>
      <c r="E4406" s="168" t="s">
        <v>1</v>
      </c>
      <c r="F4406" s="169" t="s">
        <v>2528</v>
      </c>
      <c r="H4406" s="170">
        <v>0.21099999999999999</v>
      </c>
      <c r="L4406" s="166"/>
      <c r="M4406" s="171"/>
      <c r="T4406" s="172"/>
      <c r="AT4406" s="168" t="s">
        <v>184</v>
      </c>
      <c r="AU4406" s="168" t="s">
        <v>95</v>
      </c>
      <c r="AV4406" s="167" t="s">
        <v>95</v>
      </c>
      <c r="AW4406" s="167" t="s">
        <v>41</v>
      </c>
      <c r="AX4406" s="167" t="s">
        <v>85</v>
      </c>
      <c r="AY4406" s="168" t="s">
        <v>173</v>
      </c>
    </row>
    <row r="4407" spans="2:51" s="167" customFormat="1">
      <c r="B4407" s="166"/>
      <c r="D4407" s="161" t="s">
        <v>184</v>
      </c>
      <c r="E4407" s="168" t="s">
        <v>1</v>
      </c>
      <c r="F4407" s="169" t="s">
        <v>2529</v>
      </c>
      <c r="H4407" s="170">
        <v>0.126</v>
      </c>
      <c r="L4407" s="166"/>
      <c r="M4407" s="171"/>
      <c r="T4407" s="172"/>
      <c r="AT4407" s="168" t="s">
        <v>184</v>
      </c>
      <c r="AU4407" s="168" t="s">
        <v>95</v>
      </c>
      <c r="AV4407" s="167" t="s">
        <v>95</v>
      </c>
      <c r="AW4407" s="167" t="s">
        <v>41</v>
      </c>
      <c r="AX4407" s="167" t="s">
        <v>85</v>
      </c>
      <c r="AY4407" s="168" t="s">
        <v>173</v>
      </c>
    </row>
    <row r="4408" spans="2:51" s="160" customFormat="1">
      <c r="B4408" s="159"/>
      <c r="D4408" s="161" t="s">
        <v>184</v>
      </c>
      <c r="E4408" s="162" t="s">
        <v>1</v>
      </c>
      <c r="F4408" s="163" t="s">
        <v>2313</v>
      </c>
      <c r="H4408" s="162" t="s">
        <v>1</v>
      </c>
      <c r="L4408" s="159"/>
      <c r="M4408" s="164"/>
      <c r="T4408" s="165"/>
      <c r="AT4408" s="162" t="s">
        <v>184</v>
      </c>
      <c r="AU4408" s="162" t="s">
        <v>95</v>
      </c>
      <c r="AV4408" s="160" t="s">
        <v>93</v>
      </c>
      <c r="AW4408" s="160" t="s">
        <v>41</v>
      </c>
      <c r="AX4408" s="160" t="s">
        <v>85</v>
      </c>
      <c r="AY4408" s="162" t="s">
        <v>173</v>
      </c>
    </row>
    <row r="4409" spans="2:51" s="167" customFormat="1">
      <c r="B4409" s="166"/>
      <c r="D4409" s="161" t="s">
        <v>184</v>
      </c>
      <c r="E4409" s="168" t="s">
        <v>1</v>
      </c>
      <c r="F4409" s="169" t="s">
        <v>2518</v>
      </c>
      <c r="H4409" s="170">
        <v>3.6999999999999998E-2</v>
      </c>
      <c r="L4409" s="166"/>
      <c r="M4409" s="171"/>
      <c r="T4409" s="172"/>
      <c r="AT4409" s="168" t="s">
        <v>184</v>
      </c>
      <c r="AU4409" s="168" t="s">
        <v>95</v>
      </c>
      <c r="AV4409" s="167" t="s">
        <v>95</v>
      </c>
      <c r="AW4409" s="167" t="s">
        <v>41</v>
      </c>
      <c r="AX4409" s="167" t="s">
        <v>85</v>
      </c>
      <c r="AY4409" s="168" t="s">
        <v>173</v>
      </c>
    </row>
    <row r="4410" spans="2:51" s="167" customFormat="1">
      <c r="B4410" s="166"/>
      <c r="D4410" s="161" t="s">
        <v>184</v>
      </c>
      <c r="E4410" s="168" t="s">
        <v>1</v>
      </c>
      <c r="F4410" s="169" t="s">
        <v>2530</v>
      </c>
      <c r="H4410" s="170">
        <v>7.0000000000000007E-2</v>
      </c>
      <c r="L4410" s="166"/>
      <c r="M4410" s="171"/>
      <c r="T4410" s="172"/>
      <c r="AT4410" s="168" t="s">
        <v>184</v>
      </c>
      <c r="AU4410" s="168" t="s">
        <v>95</v>
      </c>
      <c r="AV4410" s="167" t="s">
        <v>95</v>
      </c>
      <c r="AW4410" s="167" t="s">
        <v>41</v>
      </c>
      <c r="AX4410" s="167" t="s">
        <v>85</v>
      </c>
      <c r="AY4410" s="168" t="s">
        <v>173</v>
      </c>
    </row>
    <row r="4411" spans="2:51" s="167" customFormat="1">
      <c r="B4411" s="166"/>
      <c r="D4411" s="161" t="s">
        <v>184</v>
      </c>
      <c r="E4411" s="168" t="s">
        <v>1</v>
      </c>
      <c r="F4411" s="169" t="s">
        <v>2531</v>
      </c>
      <c r="H4411" s="170">
        <v>0.14299999999999999</v>
      </c>
      <c r="L4411" s="166"/>
      <c r="M4411" s="171"/>
      <c r="T4411" s="172"/>
      <c r="AT4411" s="168" t="s">
        <v>184</v>
      </c>
      <c r="AU4411" s="168" t="s">
        <v>95</v>
      </c>
      <c r="AV4411" s="167" t="s">
        <v>95</v>
      </c>
      <c r="AW4411" s="167" t="s">
        <v>41</v>
      </c>
      <c r="AX4411" s="167" t="s">
        <v>85</v>
      </c>
      <c r="AY4411" s="168" t="s">
        <v>173</v>
      </c>
    </row>
    <row r="4412" spans="2:51" s="167" customFormat="1">
      <c r="B4412" s="166"/>
      <c r="D4412" s="161" t="s">
        <v>184</v>
      </c>
      <c r="E4412" s="168" t="s">
        <v>1</v>
      </c>
      <c r="F4412" s="169" t="s">
        <v>2532</v>
      </c>
      <c r="H4412" s="170">
        <v>0.17899999999999999</v>
      </c>
      <c r="L4412" s="166"/>
      <c r="M4412" s="171"/>
      <c r="T4412" s="172"/>
      <c r="AT4412" s="168" t="s">
        <v>184</v>
      </c>
      <c r="AU4412" s="168" t="s">
        <v>95</v>
      </c>
      <c r="AV4412" s="167" t="s">
        <v>95</v>
      </c>
      <c r="AW4412" s="167" t="s">
        <v>41</v>
      </c>
      <c r="AX4412" s="167" t="s">
        <v>85</v>
      </c>
      <c r="AY4412" s="168" t="s">
        <v>173</v>
      </c>
    </row>
    <row r="4413" spans="2:51" s="167" customFormat="1">
      <c r="B4413" s="166"/>
      <c r="D4413" s="161" t="s">
        <v>184</v>
      </c>
      <c r="E4413" s="168" t="s">
        <v>1</v>
      </c>
      <c r="F4413" s="169" t="s">
        <v>2533</v>
      </c>
      <c r="H4413" s="170">
        <v>0.107</v>
      </c>
      <c r="L4413" s="166"/>
      <c r="M4413" s="171"/>
      <c r="T4413" s="172"/>
      <c r="AT4413" s="168" t="s">
        <v>184</v>
      </c>
      <c r="AU4413" s="168" t="s">
        <v>95</v>
      </c>
      <c r="AV4413" s="167" t="s">
        <v>95</v>
      </c>
      <c r="AW4413" s="167" t="s">
        <v>41</v>
      </c>
      <c r="AX4413" s="167" t="s">
        <v>85</v>
      </c>
      <c r="AY4413" s="168" t="s">
        <v>173</v>
      </c>
    </row>
    <row r="4414" spans="2:51" s="160" customFormat="1">
      <c r="B4414" s="159"/>
      <c r="D4414" s="161" t="s">
        <v>184</v>
      </c>
      <c r="E4414" s="162" t="s">
        <v>1</v>
      </c>
      <c r="F4414" s="163" t="s">
        <v>2317</v>
      </c>
      <c r="H4414" s="162" t="s">
        <v>1</v>
      </c>
      <c r="L4414" s="159"/>
      <c r="M4414" s="164"/>
      <c r="T4414" s="165"/>
      <c r="AT4414" s="162" t="s">
        <v>184</v>
      </c>
      <c r="AU4414" s="162" t="s">
        <v>95</v>
      </c>
      <c r="AV4414" s="160" t="s">
        <v>93</v>
      </c>
      <c r="AW4414" s="160" t="s">
        <v>41</v>
      </c>
      <c r="AX4414" s="160" t="s">
        <v>85</v>
      </c>
      <c r="AY4414" s="162" t="s">
        <v>173</v>
      </c>
    </row>
    <row r="4415" spans="2:51" s="167" customFormat="1">
      <c r="B4415" s="166"/>
      <c r="D4415" s="161" t="s">
        <v>184</v>
      </c>
      <c r="E4415" s="168" t="s">
        <v>1</v>
      </c>
      <c r="F4415" s="169" t="s">
        <v>2534</v>
      </c>
      <c r="H4415" s="170">
        <v>4.4999999999999998E-2</v>
      </c>
      <c r="L4415" s="166"/>
      <c r="M4415" s="171"/>
      <c r="T4415" s="172"/>
      <c r="AT4415" s="168" t="s">
        <v>184</v>
      </c>
      <c r="AU4415" s="168" t="s">
        <v>95</v>
      </c>
      <c r="AV4415" s="167" t="s">
        <v>95</v>
      </c>
      <c r="AW4415" s="167" t="s">
        <v>41</v>
      </c>
      <c r="AX4415" s="167" t="s">
        <v>85</v>
      </c>
      <c r="AY4415" s="168" t="s">
        <v>173</v>
      </c>
    </row>
    <row r="4416" spans="2:51" s="167" customFormat="1">
      <c r="B4416" s="166"/>
      <c r="D4416" s="161" t="s">
        <v>184</v>
      </c>
      <c r="E4416" s="168" t="s">
        <v>1</v>
      </c>
      <c r="F4416" s="169" t="s">
        <v>2535</v>
      </c>
      <c r="H4416" s="170">
        <v>8.5999999999999993E-2</v>
      </c>
      <c r="L4416" s="166"/>
      <c r="M4416" s="171"/>
      <c r="T4416" s="172"/>
      <c r="AT4416" s="168" t="s">
        <v>184</v>
      </c>
      <c r="AU4416" s="168" t="s">
        <v>95</v>
      </c>
      <c r="AV4416" s="167" t="s">
        <v>95</v>
      </c>
      <c r="AW4416" s="167" t="s">
        <v>41</v>
      </c>
      <c r="AX4416" s="167" t="s">
        <v>85</v>
      </c>
      <c r="AY4416" s="168" t="s">
        <v>173</v>
      </c>
    </row>
    <row r="4417" spans="2:65" s="167" customFormat="1">
      <c r="B4417" s="166"/>
      <c r="D4417" s="161" t="s">
        <v>184</v>
      </c>
      <c r="E4417" s="168" t="s">
        <v>1</v>
      </c>
      <c r="F4417" s="169" t="s">
        <v>2536</v>
      </c>
      <c r="H4417" s="170">
        <v>0.126</v>
      </c>
      <c r="L4417" s="166"/>
      <c r="M4417" s="171"/>
      <c r="T4417" s="172"/>
      <c r="AT4417" s="168" t="s">
        <v>184</v>
      </c>
      <c r="AU4417" s="168" t="s">
        <v>95</v>
      </c>
      <c r="AV4417" s="167" t="s">
        <v>95</v>
      </c>
      <c r="AW4417" s="167" t="s">
        <v>41</v>
      </c>
      <c r="AX4417" s="167" t="s">
        <v>85</v>
      </c>
      <c r="AY4417" s="168" t="s">
        <v>173</v>
      </c>
    </row>
    <row r="4418" spans="2:65" s="167" customFormat="1">
      <c r="B4418" s="166"/>
      <c r="D4418" s="161" t="s">
        <v>184</v>
      </c>
      <c r="E4418" s="168" t="s">
        <v>1</v>
      </c>
      <c r="F4418" s="169" t="s">
        <v>2537</v>
      </c>
      <c r="H4418" s="170">
        <v>0.16700000000000001</v>
      </c>
      <c r="L4418" s="166"/>
      <c r="M4418" s="171"/>
      <c r="T4418" s="172"/>
      <c r="AT4418" s="168" t="s">
        <v>184</v>
      </c>
      <c r="AU4418" s="168" t="s">
        <v>95</v>
      </c>
      <c r="AV4418" s="167" t="s">
        <v>95</v>
      </c>
      <c r="AW4418" s="167" t="s">
        <v>41</v>
      </c>
      <c r="AX4418" s="167" t="s">
        <v>85</v>
      </c>
      <c r="AY4418" s="168" t="s">
        <v>173</v>
      </c>
    </row>
    <row r="4419" spans="2:65" s="167" customFormat="1">
      <c r="B4419" s="166"/>
      <c r="D4419" s="161" t="s">
        <v>184</v>
      </c>
      <c r="E4419" s="168" t="s">
        <v>1</v>
      </c>
      <c r="F4419" s="169" t="s">
        <v>2538</v>
      </c>
      <c r="H4419" s="170">
        <v>0.23300000000000001</v>
      </c>
      <c r="L4419" s="166"/>
      <c r="M4419" s="171"/>
      <c r="T4419" s="172"/>
      <c r="AT4419" s="168" t="s">
        <v>184</v>
      </c>
      <c r="AU4419" s="168" t="s">
        <v>95</v>
      </c>
      <c r="AV4419" s="167" t="s">
        <v>95</v>
      </c>
      <c r="AW4419" s="167" t="s">
        <v>41</v>
      </c>
      <c r="AX4419" s="167" t="s">
        <v>85</v>
      </c>
      <c r="AY4419" s="168" t="s">
        <v>173</v>
      </c>
    </row>
    <row r="4420" spans="2:65" s="167" customFormat="1">
      <c r="B4420" s="166"/>
      <c r="D4420" s="161" t="s">
        <v>184</v>
      </c>
      <c r="E4420" s="168" t="s">
        <v>1</v>
      </c>
      <c r="F4420" s="169" t="s">
        <v>2539</v>
      </c>
      <c r="H4420" s="170">
        <v>0.125</v>
      </c>
      <c r="L4420" s="166"/>
      <c r="M4420" s="171"/>
      <c r="T4420" s="172"/>
      <c r="AT4420" s="168" t="s">
        <v>184</v>
      </c>
      <c r="AU4420" s="168" t="s">
        <v>95</v>
      </c>
      <c r="AV4420" s="167" t="s">
        <v>95</v>
      </c>
      <c r="AW4420" s="167" t="s">
        <v>41</v>
      </c>
      <c r="AX4420" s="167" t="s">
        <v>85</v>
      </c>
      <c r="AY4420" s="168" t="s">
        <v>173</v>
      </c>
    </row>
    <row r="4421" spans="2:65" s="160" customFormat="1">
      <c r="B4421" s="159"/>
      <c r="D4421" s="161" t="s">
        <v>184</v>
      </c>
      <c r="E4421" s="162" t="s">
        <v>1</v>
      </c>
      <c r="F4421" s="163" t="s">
        <v>2540</v>
      </c>
      <c r="H4421" s="162" t="s">
        <v>1</v>
      </c>
      <c r="L4421" s="159"/>
      <c r="M4421" s="164"/>
      <c r="T4421" s="165"/>
      <c r="AT4421" s="162" t="s">
        <v>184</v>
      </c>
      <c r="AU4421" s="162" t="s">
        <v>95</v>
      </c>
      <c r="AV4421" s="160" t="s">
        <v>93</v>
      </c>
      <c r="AW4421" s="160" t="s">
        <v>41</v>
      </c>
      <c r="AX4421" s="160" t="s">
        <v>85</v>
      </c>
      <c r="AY4421" s="162" t="s">
        <v>173</v>
      </c>
    </row>
    <row r="4422" spans="2:65" s="167" customFormat="1">
      <c r="B4422" s="166"/>
      <c r="D4422" s="161" t="s">
        <v>184</v>
      </c>
      <c r="E4422" s="168" t="s">
        <v>1</v>
      </c>
      <c r="F4422" s="169" t="s">
        <v>2541</v>
      </c>
      <c r="H4422" s="170">
        <v>-0.75</v>
      </c>
      <c r="L4422" s="166"/>
      <c r="M4422" s="171"/>
      <c r="T4422" s="172"/>
      <c r="AT4422" s="168" t="s">
        <v>184</v>
      </c>
      <c r="AU4422" s="168" t="s">
        <v>95</v>
      </c>
      <c r="AV4422" s="167" t="s">
        <v>95</v>
      </c>
      <c r="AW4422" s="167" t="s">
        <v>41</v>
      </c>
      <c r="AX4422" s="167" t="s">
        <v>85</v>
      </c>
      <c r="AY4422" s="168" t="s">
        <v>173</v>
      </c>
    </row>
    <row r="4423" spans="2:65" s="181" customFormat="1">
      <c r="B4423" s="180"/>
      <c r="D4423" s="161" t="s">
        <v>184</v>
      </c>
      <c r="E4423" s="182" t="s">
        <v>1</v>
      </c>
      <c r="F4423" s="183" t="s">
        <v>266</v>
      </c>
      <c r="H4423" s="184">
        <v>6.7489999999999997</v>
      </c>
      <c r="L4423" s="180"/>
      <c r="M4423" s="185"/>
      <c r="T4423" s="186"/>
      <c r="AT4423" s="182" t="s">
        <v>184</v>
      </c>
      <c r="AU4423" s="182" t="s">
        <v>95</v>
      </c>
      <c r="AV4423" s="181" t="s">
        <v>243</v>
      </c>
      <c r="AW4423" s="181" t="s">
        <v>41</v>
      </c>
      <c r="AX4423" s="181" t="s">
        <v>85</v>
      </c>
      <c r="AY4423" s="182" t="s">
        <v>173</v>
      </c>
    </row>
    <row r="4424" spans="2:65" s="160" customFormat="1">
      <c r="B4424" s="159"/>
      <c r="D4424" s="161" t="s">
        <v>184</v>
      </c>
      <c r="E4424" s="162" t="s">
        <v>1</v>
      </c>
      <c r="F4424" s="163" t="s">
        <v>2542</v>
      </c>
      <c r="H4424" s="162" t="s">
        <v>1</v>
      </c>
      <c r="L4424" s="159"/>
      <c r="M4424" s="164"/>
      <c r="T4424" s="165"/>
      <c r="AT4424" s="162" t="s">
        <v>184</v>
      </c>
      <c r="AU4424" s="162" t="s">
        <v>95</v>
      </c>
      <c r="AV4424" s="160" t="s">
        <v>93</v>
      </c>
      <c r="AW4424" s="160" t="s">
        <v>41</v>
      </c>
      <c r="AX4424" s="160" t="s">
        <v>85</v>
      </c>
      <c r="AY4424" s="162" t="s">
        <v>173</v>
      </c>
    </row>
    <row r="4425" spans="2:65" s="167" customFormat="1">
      <c r="B4425" s="166"/>
      <c r="D4425" s="161" t="s">
        <v>184</v>
      </c>
      <c r="E4425" s="168" t="s">
        <v>1</v>
      </c>
      <c r="F4425" s="169" t="s">
        <v>755</v>
      </c>
      <c r="H4425" s="170">
        <v>2.5</v>
      </c>
      <c r="L4425" s="166"/>
      <c r="M4425" s="171"/>
      <c r="T4425" s="172"/>
      <c r="AT4425" s="168" t="s">
        <v>184</v>
      </c>
      <c r="AU4425" s="168" t="s">
        <v>95</v>
      </c>
      <c r="AV4425" s="167" t="s">
        <v>95</v>
      </c>
      <c r="AW4425" s="167" t="s">
        <v>41</v>
      </c>
      <c r="AX4425" s="167" t="s">
        <v>85</v>
      </c>
      <c r="AY4425" s="168" t="s">
        <v>173</v>
      </c>
    </row>
    <row r="4426" spans="2:65" s="181" customFormat="1">
      <c r="B4426" s="180"/>
      <c r="D4426" s="161" t="s">
        <v>184</v>
      </c>
      <c r="E4426" s="182" t="s">
        <v>1</v>
      </c>
      <c r="F4426" s="183" t="s">
        <v>266</v>
      </c>
      <c r="H4426" s="184">
        <v>2.5</v>
      </c>
      <c r="L4426" s="180"/>
      <c r="M4426" s="185"/>
      <c r="T4426" s="186"/>
      <c r="AT4426" s="182" t="s">
        <v>184</v>
      </c>
      <c r="AU4426" s="182" t="s">
        <v>95</v>
      </c>
      <c r="AV4426" s="181" t="s">
        <v>243</v>
      </c>
      <c r="AW4426" s="181" t="s">
        <v>41</v>
      </c>
      <c r="AX4426" s="181" t="s">
        <v>85</v>
      </c>
      <c r="AY4426" s="182" t="s">
        <v>173</v>
      </c>
    </row>
    <row r="4427" spans="2:65" s="174" customFormat="1">
      <c r="B4427" s="173"/>
      <c r="D4427" s="161" t="s">
        <v>184</v>
      </c>
      <c r="E4427" s="175" t="s">
        <v>1</v>
      </c>
      <c r="F4427" s="176" t="s">
        <v>232</v>
      </c>
      <c r="H4427" s="177">
        <v>9.2490000000000006</v>
      </c>
      <c r="L4427" s="173"/>
      <c r="M4427" s="178"/>
      <c r="T4427" s="179"/>
      <c r="AT4427" s="175" t="s">
        <v>184</v>
      </c>
      <c r="AU4427" s="175" t="s">
        <v>95</v>
      </c>
      <c r="AV4427" s="174" t="s">
        <v>180</v>
      </c>
      <c r="AW4427" s="174" t="s">
        <v>41</v>
      </c>
      <c r="AX4427" s="174" t="s">
        <v>93</v>
      </c>
      <c r="AY4427" s="175" t="s">
        <v>173</v>
      </c>
    </row>
    <row r="4428" spans="2:65" s="35" customFormat="1" ht="33" customHeight="1">
      <c r="B4428" s="34"/>
      <c r="C4428" s="144" t="s">
        <v>2562</v>
      </c>
      <c r="D4428" s="144" t="s">
        <v>175</v>
      </c>
      <c r="E4428" s="145" t="s">
        <v>2563</v>
      </c>
      <c r="F4428" s="146" t="s">
        <v>2564</v>
      </c>
      <c r="G4428" s="147" t="s">
        <v>270</v>
      </c>
      <c r="H4428" s="148">
        <v>290.053</v>
      </c>
      <c r="I4428" s="3"/>
      <c r="J4428" s="149">
        <f>ROUND(I4428*H4428,2)</f>
        <v>0</v>
      </c>
      <c r="K4428" s="146" t="s">
        <v>179</v>
      </c>
      <c r="L4428" s="34"/>
      <c r="M4428" s="150" t="s">
        <v>1</v>
      </c>
      <c r="N4428" s="151" t="s">
        <v>50</v>
      </c>
      <c r="P4428" s="152">
        <f>O4428*H4428</f>
        <v>0</v>
      </c>
      <c r="Q4428" s="152">
        <v>0</v>
      </c>
      <c r="R4428" s="152">
        <f>Q4428*H4428</f>
        <v>0</v>
      </c>
      <c r="S4428" s="152">
        <v>0</v>
      </c>
      <c r="T4428" s="153">
        <f>S4428*H4428</f>
        <v>0</v>
      </c>
      <c r="AR4428" s="154" t="s">
        <v>354</v>
      </c>
      <c r="AT4428" s="154" t="s">
        <v>175</v>
      </c>
      <c r="AU4428" s="154" t="s">
        <v>95</v>
      </c>
      <c r="AY4428" s="20" t="s">
        <v>173</v>
      </c>
      <c r="BE4428" s="155">
        <f>IF(N4428="základní",J4428,0)</f>
        <v>0</v>
      </c>
      <c r="BF4428" s="155">
        <f>IF(N4428="snížená",J4428,0)</f>
        <v>0</v>
      </c>
      <c r="BG4428" s="155">
        <f>IF(N4428="zákl. přenesená",J4428,0)</f>
        <v>0</v>
      </c>
      <c r="BH4428" s="155">
        <f>IF(N4428="sníž. přenesená",J4428,0)</f>
        <v>0</v>
      </c>
      <c r="BI4428" s="155">
        <f>IF(N4428="nulová",J4428,0)</f>
        <v>0</v>
      </c>
      <c r="BJ4428" s="20" t="s">
        <v>93</v>
      </c>
      <c r="BK4428" s="155">
        <f>ROUND(I4428*H4428,2)</f>
        <v>0</v>
      </c>
      <c r="BL4428" s="20" t="s">
        <v>354</v>
      </c>
      <c r="BM4428" s="154" t="s">
        <v>2565</v>
      </c>
    </row>
    <row r="4429" spans="2:65" s="35" customFormat="1">
      <c r="B4429" s="34"/>
      <c r="D4429" s="156" t="s">
        <v>182</v>
      </c>
      <c r="F4429" s="157" t="s">
        <v>2566</v>
      </c>
      <c r="L4429" s="34"/>
      <c r="M4429" s="158"/>
      <c r="T4429" s="62"/>
      <c r="AT4429" s="20" t="s">
        <v>182</v>
      </c>
      <c r="AU4429" s="20" t="s">
        <v>95</v>
      </c>
    </row>
    <row r="4430" spans="2:65" s="160" customFormat="1">
      <c r="B4430" s="159"/>
      <c r="D4430" s="161" t="s">
        <v>184</v>
      </c>
      <c r="E4430" s="162" t="s">
        <v>1</v>
      </c>
      <c r="F4430" s="163" t="s">
        <v>1601</v>
      </c>
      <c r="H4430" s="162" t="s">
        <v>1</v>
      </c>
      <c r="L4430" s="159"/>
      <c r="M4430" s="164"/>
      <c r="T4430" s="165"/>
      <c r="AT4430" s="162" t="s">
        <v>184</v>
      </c>
      <c r="AU4430" s="162" t="s">
        <v>95</v>
      </c>
      <c r="AV4430" s="160" t="s">
        <v>93</v>
      </c>
      <c r="AW4430" s="160" t="s">
        <v>41</v>
      </c>
      <c r="AX4430" s="160" t="s">
        <v>85</v>
      </c>
      <c r="AY4430" s="162" t="s">
        <v>173</v>
      </c>
    </row>
    <row r="4431" spans="2:65" s="160" customFormat="1">
      <c r="B4431" s="159"/>
      <c r="D4431" s="161" t="s">
        <v>184</v>
      </c>
      <c r="E4431" s="162" t="s">
        <v>1</v>
      </c>
      <c r="F4431" s="163" t="s">
        <v>2567</v>
      </c>
      <c r="H4431" s="162" t="s">
        <v>1</v>
      </c>
      <c r="L4431" s="159"/>
      <c r="M4431" s="164"/>
      <c r="T4431" s="165"/>
      <c r="AT4431" s="162" t="s">
        <v>184</v>
      </c>
      <c r="AU4431" s="162" t="s">
        <v>95</v>
      </c>
      <c r="AV4431" s="160" t="s">
        <v>93</v>
      </c>
      <c r="AW4431" s="160" t="s">
        <v>41</v>
      </c>
      <c r="AX4431" s="160" t="s">
        <v>85</v>
      </c>
      <c r="AY4431" s="162" t="s">
        <v>173</v>
      </c>
    </row>
    <row r="4432" spans="2:65" s="167" customFormat="1">
      <c r="B4432" s="166"/>
      <c r="D4432" s="161" t="s">
        <v>184</v>
      </c>
      <c r="E4432" s="168" t="s">
        <v>1</v>
      </c>
      <c r="F4432" s="169" t="s">
        <v>2568</v>
      </c>
      <c r="H4432" s="170">
        <v>38.159999999999997</v>
      </c>
      <c r="L4432" s="166"/>
      <c r="M4432" s="171"/>
      <c r="T4432" s="172"/>
      <c r="AT4432" s="168" t="s">
        <v>184</v>
      </c>
      <c r="AU4432" s="168" t="s">
        <v>95</v>
      </c>
      <c r="AV4432" s="167" t="s">
        <v>95</v>
      </c>
      <c r="AW4432" s="167" t="s">
        <v>41</v>
      </c>
      <c r="AX4432" s="167" t="s">
        <v>85</v>
      </c>
      <c r="AY4432" s="168" t="s">
        <v>173</v>
      </c>
    </row>
    <row r="4433" spans="2:65" s="160" customFormat="1">
      <c r="B4433" s="159"/>
      <c r="D4433" s="161" t="s">
        <v>184</v>
      </c>
      <c r="E4433" s="162" t="s">
        <v>1</v>
      </c>
      <c r="F4433" s="163" t="s">
        <v>2569</v>
      </c>
      <c r="H4433" s="162" t="s">
        <v>1</v>
      </c>
      <c r="L4433" s="159"/>
      <c r="M4433" s="164"/>
      <c r="T4433" s="165"/>
      <c r="AT4433" s="162" t="s">
        <v>184</v>
      </c>
      <c r="AU4433" s="162" t="s">
        <v>95</v>
      </c>
      <c r="AV4433" s="160" t="s">
        <v>93</v>
      </c>
      <c r="AW4433" s="160" t="s">
        <v>41</v>
      </c>
      <c r="AX4433" s="160" t="s">
        <v>85</v>
      </c>
      <c r="AY4433" s="162" t="s">
        <v>173</v>
      </c>
    </row>
    <row r="4434" spans="2:65" s="167" customFormat="1">
      <c r="B4434" s="166"/>
      <c r="D4434" s="161" t="s">
        <v>184</v>
      </c>
      <c r="E4434" s="168" t="s">
        <v>1</v>
      </c>
      <c r="F4434" s="169" t="s">
        <v>2570</v>
      </c>
      <c r="H4434" s="170">
        <v>31.88</v>
      </c>
      <c r="L4434" s="166"/>
      <c r="M4434" s="171"/>
      <c r="T4434" s="172"/>
      <c r="AT4434" s="168" t="s">
        <v>184</v>
      </c>
      <c r="AU4434" s="168" t="s">
        <v>95</v>
      </c>
      <c r="AV4434" s="167" t="s">
        <v>95</v>
      </c>
      <c r="AW4434" s="167" t="s">
        <v>41</v>
      </c>
      <c r="AX4434" s="167" t="s">
        <v>85</v>
      </c>
      <c r="AY4434" s="168" t="s">
        <v>173</v>
      </c>
    </row>
    <row r="4435" spans="2:65" s="160" customFormat="1">
      <c r="B4435" s="159"/>
      <c r="D4435" s="161" t="s">
        <v>184</v>
      </c>
      <c r="E4435" s="162" t="s">
        <v>1</v>
      </c>
      <c r="F4435" s="163" t="s">
        <v>2571</v>
      </c>
      <c r="H4435" s="162" t="s">
        <v>1</v>
      </c>
      <c r="L4435" s="159"/>
      <c r="M4435" s="164"/>
      <c r="T4435" s="165"/>
      <c r="AT4435" s="162" t="s">
        <v>184</v>
      </c>
      <c r="AU4435" s="162" t="s">
        <v>95</v>
      </c>
      <c r="AV4435" s="160" t="s">
        <v>93</v>
      </c>
      <c r="AW4435" s="160" t="s">
        <v>41</v>
      </c>
      <c r="AX4435" s="160" t="s">
        <v>85</v>
      </c>
      <c r="AY4435" s="162" t="s">
        <v>173</v>
      </c>
    </row>
    <row r="4436" spans="2:65" s="167" customFormat="1">
      <c r="B4436" s="166"/>
      <c r="D4436" s="161" t="s">
        <v>184</v>
      </c>
      <c r="E4436" s="168" t="s">
        <v>1</v>
      </c>
      <c r="F4436" s="169" t="s">
        <v>2572</v>
      </c>
      <c r="H4436" s="170">
        <v>91.727999999999994</v>
      </c>
      <c r="L4436" s="166"/>
      <c r="M4436" s="171"/>
      <c r="T4436" s="172"/>
      <c r="AT4436" s="168" t="s">
        <v>184</v>
      </c>
      <c r="AU4436" s="168" t="s">
        <v>95</v>
      </c>
      <c r="AV4436" s="167" t="s">
        <v>95</v>
      </c>
      <c r="AW4436" s="167" t="s">
        <v>41</v>
      </c>
      <c r="AX4436" s="167" t="s">
        <v>85</v>
      </c>
      <c r="AY4436" s="168" t="s">
        <v>173</v>
      </c>
    </row>
    <row r="4437" spans="2:65" s="160" customFormat="1">
      <c r="B4437" s="159"/>
      <c r="D4437" s="161" t="s">
        <v>184</v>
      </c>
      <c r="E4437" s="162" t="s">
        <v>1</v>
      </c>
      <c r="F4437" s="163" t="s">
        <v>2573</v>
      </c>
      <c r="H4437" s="162" t="s">
        <v>1</v>
      </c>
      <c r="L4437" s="159"/>
      <c r="M4437" s="164"/>
      <c r="T4437" s="165"/>
      <c r="AT4437" s="162" t="s">
        <v>184</v>
      </c>
      <c r="AU4437" s="162" t="s">
        <v>95</v>
      </c>
      <c r="AV4437" s="160" t="s">
        <v>93</v>
      </c>
      <c r="AW4437" s="160" t="s">
        <v>41</v>
      </c>
      <c r="AX4437" s="160" t="s">
        <v>85</v>
      </c>
      <c r="AY4437" s="162" t="s">
        <v>173</v>
      </c>
    </row>
    <row r="4438" spans="2:65" s="167" customFormat="1">
      <c r="B4438" s="166"/>
      <c r="D4438" s="161" t="s">
        <v>184</v>
      </c>
      <c r="E4438" s="168" t="s">
        <v>1</v>
      </c>
      <c r="F4438" s="169" t="s">
        <v>2574</v>
      </c>
      <c r="H4438" s="170">
        <v>87.906000000000006</v>
      </c>
      <c r="L4438" s="166"/>
      <c r="M4438" s="171"/>
      <c r="T4438" s="172"/>
      <c r="AT4438" s="168" t="s">
        <v>184</v>
      </c>
      <c r="AU4438" s="168" t="s">
        <v>95</v>
      </c>
      <c r="AV4438" s="167" t="s">
        <v>95</v>
      </c>
      <c r="AW4438" s="167" t="s">
        <v>41</v>
      </c>
      <c r="AX4438" s="167" t="s">
        <v>85</v>
      </c>
      <c r="AY4438" s="168" t="s">
        <v>173</v>
      </c>
    </row>
    <row r="4439" spans="2:65" s="160" customFormat="1">
      <c r="B4439" s="159"/>
      <c r="D4439" s="161" t="s">
        <v>184</v>
      </c>
      <c r="E4439" s="162" t="s">
        <v>1</v>
      </c>
      <c r="F4439" s="163" t="s">
        <v>2297</v>
      </c>
      <c r="H4439" s="162" t="s">
        <v>1</v>
      </c>
      <c r="L4439" s="159"/>
      <c r="M4439" s="164"/>
      <c r="T4439" s="165"/>
      <c r="AT4439" s="162" t="s">
        <v>184</v>
      </c>
      <c r="AU4439" s="162" t="s">
        <v>95</v>
      </c>
      <c r="AV4439" s="160" t="s">
        <v>93</v>
      </c>
      <c r="AW4439" s="160" t="s">
        <v>41</v>
      </c>
      <c r="AX4439" s="160" t="s">
        <v>85</v>
      </c>
      <c r="AY4439" s="162" t="s">
        <v>173</v>
      </c>
    </row>
    <row r="4440" spans="2:65" s="167" customFormat="1">
      <c r="B4440" s="166"/>
      <c r="D4440" s="161" t="s">
        <v>184</v>
      </c>
      <c r="E4440" s="168" t="s">
        <v>1</v>
      </c>
      <c r="F4440" s="169" t="s">
        <v>2575</v>
      </c>
      <c r="H4440" s="170">
        <v>40.378999999999998</v>
      </c>
      <c r="L4440" s="166"/>
      <c r="M4440" s="171"/>
      <c r="T4440" s="172"/>
      <c r="AT4440" s="168" t="s">
        <v>184</v>
      </c>
      <c r="AU4440" s="168" t="s">
        <v>95</v>
      </c>
      <c r="AV4440" s="167" t="s">
        <v>95</v>
      </c>
      <c r="AW4440" s="167" t="s">
        <v>41</v>
      </c>
      <c r="AX4440" s="167" t="s">
        <v>85</v>
      </c>
      <c r="AY4440" s="168" t="s">
        <v>173</v>
      </c>
    </row>
    <row r="4441" spans="2:65" s="174" customFormat="1">
      <c r="B4441" s="173"/>
      <c r="D4441" s="161" t="s">
        <v>184</v>
      </c>
      <c r="E4441" s="175" t="s">
        <v>1</v>
      </c>
      <c r="F4441" s="176" t="s">
        <v>232</v>
      </c>
      <c r="H4441" s="177">
        <v>290.053</v>
      </c>
      <c r="L4441" s="173"/>
      <c r="M4441" s="178"/>
      <c r="T4441" s="179"/>
      <c r="AT4441" s="175" t="s">
        <v>184</v>
      </c>
      <c r="AU4441" s="175" t="s">
        <v>95</v>
      </c>
      <c r="AV4441" s="174" t="s">
        <v>180</v>
      </c>
      <c r="AW4441" s="174" t="s">
        <v>41</v>
      </c>
      <c r="AX4441" s="174" t="s">
        <v>93</v>
      </c>
      <c r="AY4441" s="175" t="s">
        <v>173</v>
      </c>
    </row>
    <row r="4442" spans="2:65" s="35" customFormat="1" ht="16.5" customHeight="1">
      <c r="B4442" s="34"/>
      <c r="C4442" s="188" t="s">
        <v>2576</v>
      </c>
      <c r="D4442" s="188" t="s">
        <v>1161</v>
      </c>
      <c r="E4442" s="189" t="s">
        <v>2577</v>
      </c>
      <c r="F4442" s="190" t="s">
        <v>2578</v>
      </c>
      <c r="G4442" s="191" t="s">
        <v>178</v>
      </c>
      <c r="H4442" s="192">
        <v>3.6139999999999999</v>
      </c>
      <c r="I4442" s="4"/>
      <c r="J4442" s="193">
        <f>ROUND(I4442*H4442,2)</f>
        <v>0</v>
      </c>
      <c r="K4442" s="190" t="s">
        <v>179</v>
      </c>
      <c r="L4442" s="194"/>
      <c r="M4442" s="195" t="s">
        <v>1</v>
      </c>
      <c r="N4442" s="196" t="s">
        <v>50</v>
      </c>
      <c r="P4442" s="152">
        <f>O4442*H4442</f>
        <v>0</v>
      </c>
      <c r="Q4442" s="152">
        <v>0.55000000000000004</v>
      </c>
      <c r="R4442" s="152">
        <f>Q4442*H4442</f>
        <v>1.9877</v>
      </c>
      <c r="S4442" s="152">
        <v>0</v>
      </c>
      <c r="T4442" s="153">
        <f>S4442*H4442</f>
        <v>0</v>
      </c>
      <c r="AR4442" s="154" t="s">
        <v>533</v>
      </c>
      <c r="AT4442" s="154" t="s">
        <v>1161</v>
      </c>
      <c r="AU4442" s="154" t="s">
        <v>95</v>
      </c>
      <c r="AY4442" s="20" t="s">
        <v>173</v>
      </c>
      <c r="BE4442" s="155">
        <f>IF(N4442="základní",J4442,0)</f>
        <v>0</v>
      </c>
      <c r="BF4442" s="155">
        <f>IF(N4442="snížená",J4442,0)</f>
        <v>0</v>
      </c>
      <c r="BG4442" s="155">
        <f>IF(N4442="zákl. přenesená",J4442,0)</f>
        <v>0</v>
      </c>
      <c r="BH4442" s="155">
        <f>IF(N4442="sníž. přenesená",J4442,0)</f>
        <v>0</v>
      </c>
      <c r="BI4442" s="155">
        <f>IF(N4442="nulová",J4442,0)</f>
        <v>0</v>
      </c>
      <c r="BJ4442" s="20" t="s">
        <v>93</v>
      </c>
      <c r="BK4442" s="155">
        <f>ROUND(I4442*H4442,2)</f>
        <v>0</v>
      </c>
      <c r="BL4442" s="20" t="s">
        <v>354</v>
      </c>
      <c r="BM4442" s="154" t="s">
        <v>2579</v>
      </c>
    </row>
    <row r="4443" spans="2:65" s="160" customFormat="1">
      <c r="B4443" s="159"/>
      <c r="D4443" s="161" t="s">
        <v>184</v>
      </c>
      <c r="E4443" s="162" t="s">
        <v>1</v>
      </c>
      <c r="F4443" s="163" t="s">
        <v>1601</v>
      </c>
      <c r="H4443" s="162" t="s">
        <v>1</v>
      </c>
      <c r="L4443" s="159"/>
      <c r="M4443" s="164"/>
      <c r="T4443" s="165"/>
      <c r="AT4443" s="162" t="s">
        <v>184</v>
      </c>
      <c r="AU4443" s="162" t="s">
        <v>95</v>
      </c>
      <c r="AV4443" s="160" t="s">
        <v>93</v>
      </c>
      <c r="AW4443" s="160" t="s">
        <v>41</v>
      </c>
      <c r="AX4443" s="160" t="s">
        <v>85</v>
      </c>
      <c r="AY4443" s="162" t="s">
        <v>173</v>
      </c>
    </row>
    <row r="4444" spans="2:65" s="160" customFormat="1">
      <c r="B4444" s="159"/>
      <c r="D4444" s="161" t="s">
        <v>184</v>
      </c>
      <c r="E4444" s="162" t="s">
        <v>1</v>
      </c>
      <c r="F4444" s="163" t="s">
        <v>2567</v>
      </c>
      <c r="H4444" s="162" t="s">
        <v>1</v>
      </c>
      <c r="L4444" s="159"/>
      <c r="M4444" s="164"/>
      <c r="T4444" s="165"/>
      <c r="AT4444" s="162" t="s">
        <v>184</v>
      </c>
      <c r="AU4444" s="162" t="s">
        <v>95</v>
      </c>
      <c r="AV4444" s="160" t="s">
        <v>93</v>
      </c>
      <c r="AW4444" s="160" t="s">
        <v>41</v>
      </c>
      <c r="AX4444" s="160" t="s">
        <v>85</v>
      </c>
      <c r="AY4444" s="162" t="s">
        <v>173</v>
      </c>
    </row>
    <row r="4445" spans="2:65" s="167" customFormat="1">
      <c r="B4445" s="166"/>
      <c r="D4445" s="161" t="s">
        <v>184</v>
      </c>
      <c r="E4445" s="168" t="s">
        <v>1</v>
      </c>
      <c r="F4445" s="169" t="s">
        <v>2580</v>
      </c>
      <c r="H4445" s="170">
        <v>0.42</v>
      </c>
      <c r="L4445" s="166"/>
      <c r="M4445" s="171"/>
      <c r="T4445" s="172"/>
      <c r="AT4445" s="168" t="s">
        <v>184</v>
      </c>
      <c r="AU4445" s="168" t="s">
        <v>95</v>
      </c>
      <c r="AV4445" s="167" t="s">
        <v>95</v>
      </c>
      <c r="AW4445" s="167" t="s">
        <v>41</v>
      </c>
      <c r="AX4445" s="167" t="s">
        <v>85</v>
      </c>
      <c r="AY4445" s="168" t="s">
        <v>173</v>
      </c>
    </row>
    <row r="4446" spans="2:65" s="160" customFormat="1">
      <c r="B4446" s="159"/>
      <c r="D4446" s="161" t="s">
        <v>184</v>
      </c>
      <c r="E4446" s="162" t="s">
        <v>1</v>
      </c>
      <c r="F4446" s="163" t="s">
        <v>2569</v>
      </c>
      <c r="H4446" s="162" t="s">
        <v>1</v>
      </c>
      <c r="L4446" s="159"/>
      <c r="M4446" s="164"/>
      <c r="T4446" s="165"/>
      <c r="AT4446" s="162" t="s">
        <v>184</v>
      </c>
      <c r="AU4446" s="162" t="s">
        <v>95</v>
      </c>
      <c r="AV4446" s="160" t="s">
        <v>93</v>
      </c>
      <c r="AW4446" s="160" t="s">
        <v>41</v>
      </c>
      <c r="AX4446" s="160" t="s">
        <v>85</v>
      </c>
      <c r="AY4446" s="162" t="s">
        <v>173</v>
      </c>
    </row>
    <row r="4447" spans="2:65" s="167" customFormat="1">
      <c r="B4447" s="166"/>
      <c r="D4447" s="161" t="s">
        <v>184</v>
      </c>
      <c r="E4447" s="168" t="s">
        <v>1</v>
      </c>
      <c r="F4447" s="169" t="s">
        <v>2581</v>
      </c>
      <c r="H4447" s="170">
        <v>0.38200000000000001</v>
      </c>
      <c r="L4447" s="166"/>
      <c r="M4447" s="171"/>
      <c r="T4447" s="172"/>
      <c r="AT4447" s="168" t="s">
        <v>184</v>
      </c>
      <c r="AU4447" s="168" t="s">
        <v>95</v>
      </c>
      <c r="AV4447" s="167" t="s">
        <v>95</v>
      </c>
      <c r="AW4447" s="167" t="s">
        <v>41</v>
      </c>
      <c r="AX4447" s="167" t="s">
        <v>85</v>
      </c>
      <c r="AY4447" s="168" t="s">
        <v>173</v>
      </c>
    </row>
    <row r="4448" spans="2:65" s="160" customFormat="1">
      <c r="B4448" s="159"/>
      <c r="D4448" s="161" t="s">
        <v>184</v>
      </c>
      <c r="E4448" s="162" t="s">
        <v>1</v>
      </c>
      <c r="F4448" s="163" t="s">
        <v>2571</v>
      </c>
      <c r="H4448" s="162" t="s">
        <v>1</v>
      </c>
      <c r="L4448" s="159"/>
      <c r="M4448" s="164"/>
      <c r="T4448" s="165"/>
      <c r="AT4448" s="162" t="s">
        <v>184</v>
      </c>
      <c r="AU4448" s="162" t="s">
        <v>95</v>
      </c>
      <c r="AV4448" s="160" t="s">
        <v>93</v>
      </c>
      <c r="AW4448" s="160" t="s">
        <v>41</v>
      </c>
      <c r="AX4448" s="160" t="s">
        <v>85</v>
      </c>
      <c r="AY4448" s="162" t="s">
        <v>173</v>
      </c>
    </row>
    <row r="4449" spans="2:65" s="167" customFormat="1">
      <c r="B4449" s="166"/>
      <c r="D4449" s="161" t="s">
        <v>184</v>
      </c>
      <c r="E4449" s="168" t="s">
        <v>1</v>
      </c>
      <c r="F4449" s="169" t="s">
        <v>2582</v>
      </c>
      <c r="H4449" s="170">
        <v>1.0349999999999999</v>
      </c>
      <c r="L4449" s="166"/>
      <c r="M4449" s="171"/>
      <c r="T4449" s="172"/>
      <c r="AT4449" s="168" t="s">
        <v>184</v>
      </c>
      <c r="AU4449" s="168" t="s">
        <v>95</v>
      </c>
      <c r="AV4449" s="167" t="s">
        <v>95</v>
      </c>
      <c r="AW4449" s="167" t="s">
        <v>41</v>
      </c>
      <c r="AX4449" s="167" t="s">
        <v>85</v>
      </c>
      <c r="AY4449" s="168" t="s">
        <v>173</v>
      </c>
    </row>
    <row r="4450" spans="2:65" s="160" customFormat="1">
      <c r="B4450" s="159"/>
      <c r="D4450" s="161" t="s">
        <v>184</v>
      </c>
      <c r="E4450" s="162" t="s">
        <v>1</v>
      </c>
      <c r="F4450" s="163" t="s">
        <v>2573</v>
      </c>
      <c r="H4450" s="162" t="s">
        <v>1</v>
      </c>
      <c r="L4450" s="159"/>
      <c r="M4450" s="164"/>
      <c r="T4450" s="165"/>
      <c r="AT4450" s="162" t="s">
        <v>184</v>
      </c>
      <c r="AU4450" s="162" t="s">
        <v>95</v>
      </c>
      <c r="AV4450" s="160" t="s">
        <v>93</v>
      </c>
      <c r="AW4450" s="160" t="s">
        <v>41</v>
      </c>
      <c r="AX4450" s="160" t="s">
        <v>85</v>
      </c>
      <c r="AY4450" s="162" t="s">
        <v>173</v>
      </c>
    </row>
    <row r="4451" spans="2:65" s="167" customFormat="1">
      <c r="B4451" s="166"/>
      <c r="D4451" s="161" t="s">
        <v>184</v>
      </c>
      <c r="E4451" s="168" t="s">
        <v>1</v>
      </c>
      <c r="F4451" s="169" t="s">
        <v>2583</v>
      </c>
      <c r="H4451" s="170">
        <v>0.98799999999999999</v>
      </c>
      <c r="L4451" s="166"/>
      <c r="M4451" s="171"/>
      <c r="T4451" s="172"/>
      <c r="AT4451" s="168" t="s">
        <v>184</v>
      </c>
      <c r="AU4451" s="168" t="s">
        <v>95</v>
      </c>
      <c r="AV4451" s="167" t="s">
        <v>95</v>
      </c>
      <c r="AW4451" s="167" t="s">
        <v>41</v>
      </c>
      <c r="AX4451" s="167" t="s">
        <v>85</v>
      </c>
      <c r="AY4451" s="168" t="s">
        <v>173</v>
      </c>
    </row>
    <row r="4452" spans="2:65" s="160" customFormat="1">
      <c r="B4452" s="159"/>
      <c r="D4452" s="161" t="s">
        <v>184</v>
      </c>
      <c r="E4452" s="162" t="s">
        <v>1</v>
      </c>
      <c r="F4452" s="163" t="s">
        <v>2297</v>
      </c>
      <c r="H4452" s="162" t="s">
        <v>1</v>
      </c>
      <c r="L4452" s="159"/>
      <c r="M4452" s="164"/>
      <c r="T4452" s="165"/>
      <c r="AT4452" s="162" t="s">
        <v>184</v>
      </c>
      <c r="AU4452" s="162" t="s">
        <v>95</v>
      </c>
      <c r="AV4452" s="160" t="s">
        <v>93</v>
      </c>
      <c r="AW4452" s="160" t="s">
        <v>41</v>
      </c>
      <c r="AX4452" s="160" t="s">
        <v>85</v>
      </c>
      <c r="AY4452" s="162" t="s">
        <v>173</v>
      </c>
    </row>
    <row r="4453" spans="2:65" s="167" customFormat="1">
      <c r="B4453" s="166"/>
      <c r="D4453" s="161" t="s">
        <v>184</v>
      </c>
      <c r="E4453" s="168" t="s">
        <v>1</v>
      </c>
      <c r="F4453" s="169" t="s">
        <v>2584</v>
      </c>
      <c r="H4453" s="170">
        <v>0.46</v>
      </c>
      <c r="L4453" s="166"/>
      <c r="M4453" s="171"/>
      <c r="T4453" s="172"/>
      <c r="AT4453" s="168" t="s">
        <v>184</v>
      </c>
      <c r="AU4453" s="168" t="s">
        <v>95</v>
      </c>
      <c r="AV4453" s="167" t="s">
        <v>95</v>
      </c>
      <c r="AW4453" s="167" t="s">
        <v>41</v>
      </c>
      <c r="AX4453" s="167" t="s">
        <v>85</v>
      </c>
      <c r="AY4453" s="168" t="s">
        <v>173</v>
      </c>
    </row>
    <row r="4454" spans="2:65" s="174" customFormat="1">
      <c r="B4454" s="173"/>
      <c r="D4454" s="161" t="s">
        <v>184</v>
      </c>
      <c r="E4454" s="175" t="s">
        <v>1</v>
      </c>
      <c r="F4454" s="176" t="s">
        <v>232</v>
      </c>
      <c r="H4454" s="177">
        <v>3.2850000000000001</v>
      </c>
      <c r="L4454" s="173"/>
      <c r="M4454" s="178"/>
      <c r="T4454" s="179"/>
      <c r="AT4454" s="175" t="s">
        <v>184</v>
      </c>
      <c r="AU4454" s="175" t="s">
        <v>95</v>
      </c>
      <c r="AV4454" s="174" t="s">
        <v>180</v>
      </c>
      <c r="AW4454" s="174" t="s">
        <v>41</v>
      </c>
      <c r="AX4454" s="174" t="s">
        <v>93</v>
      </c>
      <c r="AY4454" s="175" t="s">
        <v>173</v>
      </c>
    </row>
    <row r="4455" spans="2:65" s="167" customFormat="1">
      <c r="B4455" s="166"/>
      <c r="D4455" s="161" t="s">
        <v>184</v>
      </c>
      <c r="F4455" s="169" t="s">
        <v>2585</v>
      </c>
      <c r="H4455" s="170">
        <v>3.6139999999999999</v>
      </c>
      <c r="L4455" s="166"/>
      <c r="M4455" s="171"/>
      <c r="T4455" s="172"/>
      <c r="AT4455" s="168" t="s">
        <v>184</v>
      </c>
      <c r="AU4455" s="168" t="s">
        <v>95</v>
      </c>
      <c r="AV4455" s="167" t="s">
        <v>95</v>
      </c>
      <c r="AW4455" s="167" t="s">
        <v>3</v>
      </c>
      <c r="AX4455" s="167" t="s">
        <v>93</v>
      </c>
      <c r="AY4455" s="168" t="s">
        <v>173</v>
      </c>
    </row>
    <row r="4456" spans="2:65" s="35" customFormat="1" ht="24.2" customHeight="1">
      <c r="B4456" s="34"/>
      <c r="C4456" s="144" t="s">
        <v>2586</v>
      </c>
      <c r="D4456" s="144" t="s">
        <v>175</v>
      </c>
      <c r="E4456" s="145" t="s">
        <v>2587</v>
      </c>
      <c r="F4456" s="146" t="s">
        <v>2588</v>
      </c>
      <c r="G4456" s="147" t="s">
        <v>270</v>
      </c>
      <c r="H4456" s="148">
        <v>165.04</v>
      </c>
      <c r="I4456" s="3"/>
      <c r="J4456" s="149">
        <f>ROUND(I4456*H4456,2)</f>
        <v>0</v>
      </c>
      <c r="K4456" s="146" t="s">
        <v>179</v>
      </c>
      <c r="L4456" s="34"/>
      <c r="M4456" s="150" t="s">
        <v>1</v>
      </c>
      <c r="N4456" s="151" t="s">
        <v>50</v>
      </c>
      <c r="P4456" s="152">
        <f>O4456*H4456</f>
        <v>0</v>
      </c>
      <c r="Q4456" s="152">
        <v>0</v>
      </c>
      <c r="R4456" s="152">
        <f>Q4456*H4456</f>
        <v>0</v>
      </c>
      <c r="S4456" s="152">
        <v>0</v>
      </c>
      <c r="T4456" s="153">
        <f>S4456*H4456</f>
        <v>0</v>
      </c>
      <c r="AR4456" s="154" t="s">
        <v>354</v>
      </c>
      <c r="AT4456" s="154" t="s">
        <v>175</v>
      </c>
      <c r="AU4456" s="154" t="s">
        <v>95</v>
      </c>
      <c r="AY4456" s="20" t="s">
        <v>173</v>
      </c>
      <c r="BE4456" s="155">
        <f>IF(N4456="základní",J4456,0)</f>
        <v>0</v>
      </c>
      <c r="BF4456" s="155">
        <f>IF(N4456="snížená",J4456,0)</f>
        <v>0</v>
      </c>
      <c r="BG4456" s="155">
        <f>IF(N4456="zákl. přenesená",J4456,0)</f>
        <v>0</v>
      </c>
      <c r="BH4456" s="155">
        <f>IF(N4456="sníž. přenesená",J4456,0)</f>
        <v>0</v>
      </c>
      <c r="BI4456" s="155">
        <f>IF(N4456="nulová",J4456,0)</f>
        <v>0</v>
      </c>
      <c r="BJ4456" s="20" t="s">
        <v>93</v>
      </c>
      <c r="BK4456" s="155">
        <f>ROUND(I4456*H4456,2)</f>
        <v>0</v>
      </c>
      <c r="BL4456" s="20" t="s">
        <v>354</v>
      </c>
      <c r="BM4456" s="154" t="s">
        <v>2589</v>
      </c>
    </row>
    <row r="4457" spans="2:65" s="35" customFormat="1">
      <c r="B4457" s="34"/>
      <c r="D4457" s="156" t="s">
        <v>182</v>
      </c>
      <c r="F4457" s="157" t="s">
        <v>2590</v>
      </c>
      <c r="L4457" s="34"/>
      <c r="M4457" s="158"/>
      <c r="T4457" s="62"/>
      <c r="AT4457" s="20" t="s">
        <v>182</v>
      </c>
      <c r="AU4457" s="20" t="s">
        <v>95</v>
      </c>
    </row>
    <row r="4458" spans="2:65" s="160" customFormat="1">
      <c r="B4458" s="159"/>
      <c r="D4458" s="161" t="s">
        <v>184</v>
      </c>
      <c r="E4458" s="162" t="s">
        <v>1</v>
      </c>
      <c r="F4458" s="163" t="s">
        <v>1601</v>
      </c>
      <c r="H4458" s="162" t="s">
        <v>1</v>
      </c>
      <c r="L4458" s="159"/>
      <c r="M4458" s="164"/>
      <c r="T4458" s="165"/>
      <c r="AT4458" s="162" t="s">
        <v>184</v>
      </c>
      <c r="AU4458" s="162" t="s">
        <v>95</v>
      </c>
      <c r="AV4458" s="160" t="s">
        <v>93</v>
      </c>
      <c r="AW4458" s="160" t="s">
        <v>41</v>
      </c>
      <c r="AX4458" s="160" t="s">
        <v>85</v>
      </c>
      <c r="AY4458" s="162" t="s">
        <v>173</v>
      </c>
    </row>
    <row r="4459" spans="2:65" s="160" customFormat="1">
      <c r="B4459" s="159"/>
      <c r="D4459" s="161" t="s">
        <v>184</v>
      </c>
      <c r="E4459" s="162" t="s">
        <v>1</v>
      </c>
      <c r="F4459" s="163" t="s">
        <v>2299</v>
      </c>
      <c r="H4459" s="162" t="s">
        <v>1</v>
      </c>
      <c r="L4459" s="159"/>
      <c r="M4459" s="164"/>
      <c r="T4459" s="165"/>
      <c r="AT4459" s="162" t="s">
        <v>184</v>
      </c>
      <c r="AU4459" s="162" t="s">
        <v>95</v>
      </c>
      <c r="AV4459" s="160" t="s">
        <v>93</v>
      </c>
      <c r="AW4459" s="160" t="s">
        <v>41</v>
      </c>
      <c r="AX4459" s="160" t="s">
        <v>85</v>
      </c>
      <c r="AY4459" s="162" t="s">
        <v>173</v>
      </c>
    </row>
    <row r="4460" spans="2:65" s="167" customFormat="1">
      <c r="B4460" s="166"/>
      <c r="D4460" s="161" t="s">
        <v>184</v>
      </c>
      <c r="E4460" s="168" t="s">
        <v>1</v>
      </c>
      <c r="F4460" s="169" t="s">
        <v>2591</v>
      </c>
      <c r="H4460" s="170">
        <v>20.882000000000001</v>
      </c>
      <c r="L4460" s="166"/>
      <c r="M4460" s="171"/>
      <c r="T4460" s="172"/>
      <c r="AT4460" s="168" t="s">
        <v>184</v>
      </c>
      <c r="AU4460" s="168" t="s">
        <v>95</v>
      </c>
      <c r="AV4460" s="167" t="s">
        <v>95</v>
      </c>
      <c r="AW4460" s="167" t="s">
        <v>41</v>
      </c>
      <c r="AX4460" s="167" t="s">
        <v>85</v>
      </c>
      <c r="AY4460" s="168" t="s">
        <v>173</v>
      </c>
    </row>
    <row r="4461" spans="2:65" s="167" customFormat="1">
      <c r="B4461" s="166"/>
      <c r="D4461" s="161" t="s">
        <v>184</v>
      </c>
      <c r="E4461" s="168" t="s">
        <v>1</v>
      </c>
      <c r="F4461" s="169" t="s">
        <v>2591</v>
      </c>
      <c r="H4461" s="170">
        <v>20.882000000000001</v>
      </c>
      <c r="L4461" s="166"/>
      <c r="M4461" s="171"/>
      <c r="T4461" s="172"/>
      <c r="AT4461" s="168" t="s">
        <v>184</v>
      </c>
      <c r="AU4461" s="168" t="s">
        <v>95</v>
      </c>
      <c r="AV4461" s="167" t="s">
        <v>95</v>
      </c>
      <c r="AW4461" s="167" t="s">
        <v>41</v>
      </c>
      <c r="AX4461" s="167" t="s">
        <v>85</v>
      </c>
      <c r="AY4461" s="168" t="s">
        <v>173</v>
      </c>
    </row>
    <row r="4462" spans="2:65" s="160" customFormat="1">
      <c r="B4462" s="159"/>
      <c r="D4462" s="161" t="s">
        <v>184</v>
      </c>
      <c r="E4462" s="162" t="s">
        <v>1</v>
      </c>
      <c r="F4462" s="163" t="s">
        <v>2306</v>
      </c>
      <c r="H4462" s="162" t="s">
        <v>1</v>
      </c>
      <c r="L4462" s="159"/>
      <c r="M4462" s="164"/>
      <c r="T4462" s="165"/>
      <c r="AT4462" s="162" t="s">
        <v>184</v>
      </c>
      <c r="AU4462" s="162" t="s">
        <v>95</v>
      </c>
      <c r="AV4462" s="160" t="s">
        <v>93</v>
      </c>
      <c r="AW4462" s="160" t="s">
        <v>41</v>
      </c>
      <c r="AX4462" s="160" t="s">
        <v>85</v>
      </c>
      <c r="AY4462" s="162" t="s">
        <v>173</v>
      </c>
    </row>
    <row r="4463" spans="2:65" s="167" customFormat="1">
      <c r="B4463" s="166"/>
      <c r="D4463" s="161" t="s">
        <v>184</v>
      </c>
      <c r="E4463" s="168" t="s">
        <v>1</v>
      </c>
      <c r="F4463" s="169" t="s">
        <v>2592</v>
      </c>
      <c r="H4463" s="170">
        <v>20.378</v>
      </c>
      <c r="L4463" s="166"/>
      <c r="M4463" s="171"/>
      <c r="T4463" s="172"/>
      <c r="AT4463" s="168" t="s">
        <v>184</v>
      </c>
      <c r="AU4463" s="168" t="s">
        <v>95</v>
      </c>
      <c r="AV4463" s="167" t="s">
        <v>95</v>
      </c>
      <c r="AW4463" s="167" t="s">
        <v>41</v>
      </c>
      <c r="AX4463" s="167" t="s">
        <v>85</v>
      </c>
      <c r="AY4463" s="168" t="s">
        <v>173</v>
      </c>
    </row>
    <row r="4464" spans="2:65" s="167" customFormat="1">
      <c r="B4464" s="166"/>
      <c r="D4464" s="161" t="s">
        <v>184</v>
      </c>
      <c r="E4464" s="168" t="s">
        <v>1</v>
      </c>
      <c r="F4464" s="169" t="s">
        <v>2592</v>
      </c>
      <c r="H4464" s="170">
        <v>20.378</v>
      </c>
      <c r="L4464" s="166"/>
      <c r="M4464" s="171"/>
      <c r="T4464" s="172"/>
      <c r="AT4464" s="168" t="s">
        <v>184</v>
      </c>
      <c r="AU4464" s="168" t="s">
        <v>95</v>
      </c>
      <c r="AV4464" s="167" t="s">
        <v>95</v>
      </c>
      <c r="AW4464" s="167" t="s">
        <v>41</v>
      </c>
      <c r="AX4464" s="167" t="s">
        <v>85</v>
      </c>
      <c r="AY4464" s="168" t="s">
        <v>173</v>
      </c>
    </row>
    <row r="4465" spans="2:65" s="160" customFormat="1">
      <c r="B4465" s="159"/>
      <c r="D4465" s="161" t="s">
        <v>184</v>
      </c>
      <c r="E4465" s="162" t="s">
        <v>1</v>
      </c>
      <c r="F4465" s="163" t="s">
        <v>2313</v>
      </c>
      <c r="H4465" s="162" t="s">
        <v>1</v>
      </c>
      <c r="L4465" s="159"/>
      <c r="M4465" s="164"/>
      <c r="T4465" s="165"/>
      <c r="AT4465" s="162" t="s">
        <v>184</v>
      </c>
      <c r="AU4465" s="162" t="s">
        <v>95</v>
      </c>
      <c r="AV4465" s="160" t="s">
        <v>93</v>
      </c>
      <c r="AW4465" s="160" t="s">
        <v>41</v>
      </c>
      <c r="AX4465" s="160" t="s">
        <v>85</v>
      </c>
      <c r="AY4465" s="162" t="s">
        <v>173</v>
      </c>
    </row>
    <row r="4466" spans="2:65" s="167" customFormat="1">
      <c r="B4466" s="166"/>
      <c r="D4466" s="161" t="s">
        <v>184</v>
      </c>
      <c r="E4466" s="168" t="s">
        <v>1</v>
      </c>
      <c r="F4466" s="169" t="s">
        <v>2591</v>
      </c>
      <c r="H4466" s="170">
        <v>20.882000000000001</v>
      </c>
      <c r="L4466" s="166"/>
      <c r="M4466" s="171"/>
      <c r="T4466" s="172"/>
      <c r="AT4466" s="168" t="s">
        <v>184</v>
      </c>
      <c r="AU4466" s="168" t="s">
        <v>95</v>
      </c>
      <c r="AV4466" s="167" t="s">
        <v>95</v>
      </c>
      <c r="AW4466" s="167" t="s">
        <v>41</v>
      </c>
      <c r="AX4466" s="167" t="s">
        <v>85</v>
      </c>
      <c r="AY4466" s="168" t="s">
        <v>173</v>
      </c>
    </row>
    <row r="4467" spans="2:65" s="167" customFormat="1">
      <c r="B4467" s="166"/>
      <c r="D4467" s="161" t="s">
        <v>184</v>
      </c>
      <c r="E4467" s="168" t="s">
        <v>1</v>
      </c>
      <c r="F4467" s="169" t="s">
        <v>2591</v>
      </c>
      <c r="H4467" s="170">
        <v>20.882000000000001</v>
      </c>
      <c r="L4467" s="166"/>
      <c r="M4467" s="171"/>
      <c r="T4467" s="172"/>
      <c r="AT4467" s="168" t="s">
        <v>184</v>
      </c>
      <c r="AU4467" s="168" t="s">
        <v>95</v>
      </c>
      <c r="AV4467" s="167" t="s">
        <v>95</v>
      </c>
      <c r="AW4467" s="167" t="s">
        <v>41</v>
      </c>
      <c r="AX4467" s="167" t="s">
        <v>85</v>
      </c>
      <c r="AY4467" s="168" t="s">
        <v>173</v>
      </c>
    </row>
    <row r="4468" spans="2:65" s="160" customFormat="1">
      <c r="B4468" s="159"/>
      <c r="D4468" s="161" t="s">
        <v>184</v>
      </c>
      <c r="E4468" s="162" t="s">
        <v>1</v>
      </c>
      <c r="F4468" s="163" t="s">
        <v>2317</v>
      </c>
      <c r="H4468" s="162" t="s">
        <v>1</v>
      </c>
      <c r="L4468" s="159"/>
      <c r="M4468" s="164"/>
      <c r="T4468" s="165"/>
      <c r="AT4468" s="162" t="s">
        <v>184</v>
      </c>
      <c r="AU4468" s="162" t="s">
        <v>95</v>
      </c>
      <c r="AV4468" s="160" t="s">
        <v>93</v>
      </c>
      <c r="AW4468" s="160" t="s">
        <v>41</v>
      </c>
      <c r="AX4468" s="160" t="s">
        <v>85</v>
      </c>
      <c r="AY4468" s="162" t="s">
        <v>173</v>
      </c>
    </row>
    <row r="4469" spans="2:65" s="167" customFormat="1">
      <c r="B4469" s="166"/>
      <c r="D4469" s="161" t="s">
        <v>184</v>
      </c>
      <c r="E4469" s="168" t="s">
        <v>1</v>
      </c>
      <c r="F4469" s="169" t="s">
        <v>2592</v>
      </c>
      <c r="H4469" s="170">
        <v>20.378</v>
      </c>
      <c r="L4469" s="166"/>
      <c r="M4469" s="171"/>
      <c r="T4469" s="172"/>
      <c r="AT4469" s="168" t="s">
        <v>184</v>
      </c>
      <c r="AU4469" s="168" t="s">
        <v>95</v>
      </c>
      <c r="AV4469" s="167" t="s">
        <v>95</v>
      </c>
      <c r="AW4469" s="167" t="s">
        <v>41</v>
      </c>
      <c r="AX4469" s="167" t="s">
        <v>85</v>
      </c>
      <c r="AY4469" s="168" t="s">
        <v>173</v>
      </c>
    </row>
    <row r="4470" spans="2:65" s="167" customFormat="1">
      <c r="B4470" s="166"/>
      <c r="D4470" s="161" t="s">
        <v>184</v>
      </c>
      <c r="E4470" s="168" t="s">
        <v>1</v>
      </c>
      <c r="F4470" s="169" t="s">
        <v>2592</v>
      </c>
      <c r="H4470" s="170">
        <v>20.378</v>
      </c>
      <c r="L4470" s="166"/>
      <c r="M4470" s="171"/>
      <c r="T4470" s="172"/>
      <c r="AT4470" s="168" t="s">
        <v>184</v>
      </c>
      <c r="AU4470" s="168" t="s">
        <v>95</v>
      </c>
      <c r="AV4470" s="167" t="s">
        <v>95</v>
      </c>
      <c r="AW4470" s="167" t="s">
        <v>41</v>
      </c>
      <c r="AX4470" s="167" t="s">
        <v>85</v>
      </c>
      <c r="AY4470" s="168" t="s">
        <v>173</v>
      </c>
    </row>
    <row r="4471" spans="2:65" s="174" customFormat="1">
      <c r="B4471" s="173"/>
      <c r="D4471" s="161" t="s">
        <v>184</v>
      </c>
      <c r="E4471" s="175" t="s">
        <v>1</v>
      </c>
      <c r="F4471" s="176" t="s">
        <v>232</v>
      </c>
      <c r="H4471" s="177">
        <v>165.04</v>
      </c>
      <c r="L4471" s="173"/>
      <c r="M4471" s="178"/>
      <c r="T4471" s="179"/>
      <c r="AT4471" s="175" t="s">
        <v>184</v>
      </c>
      <c r="AU4471" s="175" t="s">
        <v>95</v>
      </c>
      <c r="AV4471" s="174" t="s">
        <v>180</v>
      </c>
      <c r="AW4471" s="174" t="s">
        <v>41</v>
      </c>
      <c r="AX4471" s="174" t="s">
        <v>93</v>
      </c>
      <c r="AY4471" s="175" t="s">
        <v>173</v>
      </c>
    </row>
    <row r="4472" spans="2:65" s="35" customFormat="1" ht="16.5" customHeight="1">
      <c r="B4472" s="34"/>
      <c r="C4472" s="188" t="s">
        <v>2593</v>
      </c>
      <c r="D4472" s="188" t="s">
        <v>1161</v>
      </c>
      <c r="E4472" s="189" t="s">
        <v>2577</v>
      </c>
      <c r="F4472" s="190" t="s">
        <v>2578</v>
      </c>
      <c r="G4472" s="191" t="s">
        <v>178</v>
      </c>
      <c r="H4472" s="192">
        <v>2.0089999999999999</v>
      </c>
      <c r="I4472" s="4"/>
      <c r="J4472" s="193">
        <f>ROUND(I4472*H4472,2)</f>
        <v>0</v>
      </c>
      <c r="K4472" s="190" t="s">
        <v>179</v>
      </c>
      <c r="L4472" s="194"/>
      <c r="M4472" s="195" t="s">
        <v>1</v>
      </c>
      <c r="N4472" s="196" t="s">
        <v>50</v>
      </c>
      <c r="P4472" s="152">
        <f>O4472*H4472</f>
        <v>0</v>
      </c>
      <c r="Q4472" s="152">
        <v>0.55000000000000004</v>
      </c>
      <c r="R4472" s="152">
        <f>Q4472*H4472</f>
        <v>1.1049500000000001</v>
      </c>
      <c r="S4472" s="152">
        <v>0</v>
      </c>
      <c r="T4472" s="153">
        <f>S4472*H4472</f>
        <v>0</v>
      </c>
      <c r="AR4472" s="154" t="s">
        <v>533</v>
      </c>
      <c r="AT4472" s="154" t="s">
        <v>1161</v>
      </c>
      <c r="AU4472" s="154" t="s">
        <v>95</v>
      </c>
      <c r="AY4472" s="20" t="s">
        <v>173</v>
      </c>
      <c r="BE4472" s="155">
        <f>IF(N4472="základní",J4472,0)</f>
        <v>0</v>
      </c>
      <c r="BF4472" s="155">
        <f>IF(N4472="snížená",J4472,0)</f>
        <v>0</v>
      </c>
      <c r="BG4472" s="155">
        <f>IF(N4472="zákl. přenesená",J4472,0)</f>
        <v>0</v>
      </c>
      <c r="BH4472" s="155">
        <f>IF(N4472="sníž. přenesená",J4472,0)</f>
        <v>0</v>
      </c>
      <c r="BI4472" s="155">
        <f>IF(N4472="nulová",J4472,0)</f>
        <v>0</v>
      </c>
      <c r="BJ4472" s="20" t="s">
        <v>93</v>
      </c>
      <c r="BK4472" s="155">
        <f>ROUND(I4472*H4472,2)</f>
        <v>0</v>
      </c>
      <c r="BL4472" s="20" t="s">
        <v>354</v>
      </c>
      <c r="BM4472" s="154" t="s">
        <v>2594</v>
      </c>
    </row>
    <row r="4473" spans="2:65" s="160" customFormat="1">
      <c r="B4473" s="159"/>
      <c r="D4473" s="161" t="s">
        <v>184</v>
      </c>
      <c r="E4473" s="162" t="s">
        <v>1</v>
      </c>
      <c r="F4473" s="163" t="s">
        <v>1601</v>
      </c>
      <c r="H4473" s="162" t="s">
        <v>1</v>
      </c>
      <c r="L4473" s="159"/>
      <c r="M4473" s="164"/>
      <c r="T4473" s="165"/>
      <c r="AT4473" s="162" t="s">
        <v>184</v>
      </c>
      <c r="AU4473" s="162" t="s">
        <v>95</v>
      </c>
      <c r="AV4473" s="160" t="s">
        <v>93</v>
      </c>
      <c r="AW4473" s="160" t="s">
        <v>41</v>
      </c>
      <c r="AX4473" s="160" t="s">
        <v>85</v>
      </c>
      <c r="AY4473" s="162" t="s">
        <v>173</v>
      </c>
    </row>
    <row r="4474" spans="2:65" s="160" customFormat="1">
      <c r="B4474" s="159"/>
      <c r="D4474" s="161" t="s">
        <v>184</v>
      </c>
      <c r="E4474" s="162" t="s">
        <v>1</v>
      </c>
      <c r="F4474" s="163" t="s">
        <v>2299</v>
      </c>
      <c r="H4474" s="162" t="s">
        <v>1</v>
      </c>
      <c r="L4474" s="159"/>
      <c r="M4474" s="164"/>
      <c r="T4474" s="165"/>
      <c r="AT4474" s="162" t="s">
        <v>184</v>
      </c>
      <c r="AU4474" s="162" t="s">
        <v>95</v>
      </c>
      <c r="AV4474" s="160" t="s">
        <v>93</v>
      </c>
      <c r="AW4474" s="160" t="s">
        <v>41</v>
      </c>
      <c r="AX4474" s="160" t="s">
        <v>85</v>
      </c>
      <c r="AY4474" s="162" t="s">
        <v>173</v>
      </c>
    </row>
    <row r="4475" spans="2:65" s="167" customFormat="1">
      <c r="B4475" s="166"/>
      <c r="D4475" s="161" t="s">
        <v>184</v>
      </c>
      <c r="E4475" s="168" t="s">
        <v>1</v>
      </c>
      <c r="F4475" s="169" t="s">
        <v>2595</v>
      </c>
      <c r="H4475" s="170">
        <v>0.03</v>
      </c>
      <c r="L4475" s="166"/>
      <c r="M4475" s="171"/>
      <c r="T4475" s="172"/>
      <c r="AT4475" s="168" t="s">
        <v>184</v>
      </c>
      <c r="AU4475" s="168" t="s">
        <v>95</v>
      </c>
      <c r="AV4475" s="167" t="s">
        <v>95</v>
      </c>
      <c r="AW4475" s="167" t="s">
        <v>41</v>
      </c>
      <c r="AX4475" s="167" t="s">
        <v>85</v>
      </c>
      <c r="AY4475" s="168" t="s">
        <v>173</v>
      </c>
    </row>
    <row r="4476" spans="2:65" s="167" customFormat="1">
      <c r="B4476" s="166"/>
      <c r="D4476" s="161" t="s">
        <v>184</v>
      </c>
      <c r="E4476" s="168" t="s">
        <v>1</v>
      </c>
      <c r="F4476" s="169" t="s">
        <v>2596</v>
      </c>
      <c r="H4476" s="170">
        <v>2.9000000000000001E-2</v>
      </c>
      <c r="L4476" s="166"/>
      <c r="M4476" s="171"/>
      <c r="T4476" s="172"/>
      <c r="AT4476" s="168" t="s">
        <v>184</v>
      </c>
      <c r="AU4476" s="168" t="s">
        <v>95</v>
      </c>
      <c r="AV4476" s="167" t="s">
        <v>95</v>
      </c>
      <c r="AW4476" s="167" t="s">
        <v>41</v>
      </c>
      <c r="AX4476" s="167" t="s">
        <v>85</v>
      </c>
      <c r="AY4476" s="168" t="s">
        <v>173</v>
      </c>
    </row>
    <row r="4477" spans="2:65" s="167" customFormat="1">
      <c r="B4477" s="166"/>
      <c r="D4477" s="161" t="s">
        <v>184</v>
      </c>
      <c r="E4477" s="168" t="s">
        <v>1</v>
      </c>
      <c r="F4477" s="169" t="s">
        <v>2597</v>
      </c>
      <c r="H4477" s="170">
        <v>2.8000000000000001E-2</v>
      </c>
      <c r="L4477" s="166"/>
      <c r="M4477" s="171"/>
      <c r="T4477" s="172"/>
      <c r="AT4477" s="168" t="s">
        <v>184</v>
      </c>
      <c r="AU4477" s="168" t="s">
        <v>95</v>
      </c>
      <c r="AV4477" s="167" t="s">
        <v>95</v>
      </c>
      <c r="AW4477" s="167" t="s">
        <v>41</v>
      </c>
      <c r="AX4477" s="167" t="s">
        <v>85</v>
      </c>
      <c r="AY4477" s="168" t="s">
        <v>173</v>
      </c>
    </row>
    <row r="4478" spans="2:65" s="167" customFormat="1">
      <c r="B4478" s="166"/>
      <c r="D4478" s="161" t="s">
        <v>184</v>
      </c>
      <c r="E4478" s="168" t="s">
        <v>1</v>
      </c>
      <c r="F4478" s="169" t="s">
        <v>2598</v>
      </c>
      <c r="H4478" s="170">
        <v>2.7E-2</v>
      </c>
      <c r="L4478" s="166"/>
      <c r="M4478" s="171"/>
      <c r="T4478" s="172"/>
      <c r="AT4478" s="168" t="s">
        <v>184</v>
      </c>
      <c r="AU4478" s="168" t="s">
        <v>95</v>
      </c>
      <c r="AV4478" s="167" t="s">
        <v>95</v>
      </c>
      <c r="AW4478" s="167" t="s">
        <v>41</v>
      </c>
      <c r="AX4478" s="167" t="s">
        <v>85</v>
      </c>
      <c r="AY4478" s="168" t="s">
        <v>173</v>
      </c>
    </row>
    <row r="4479" spans="2:65" s="167" customFormat="1">
      <c r="B4479" s="166"/>
      <c r="D4479" s="161" t="s">
        <v>184</v>
      </c>
      <c r="E4479" s="168" t="s">
        <v>1</v>
      </c>
      <c r="F4479" s="169" t="s">
        <v>2599</v>
      </c>
      <c r="H4479" s="170">
        <v>2.5999999999999999E-2</v>
      </c>
      <c r="L4479" s="166"/>
      <c r="M4479" s="171"/>
      <c r="T4479" s="172"/>
      <c r="AT4479" s="168" t="s">
        <v>184</v>
      </c>
      <c r="AU4479" s="168" t="s">
        <v>95</v>
      </c>
      <c r="AV4479" s="167" t="s">
        <v>95</v>
      </c>
      <c r="AW4479" s="167" t="s">
        <v>41</v>
      </c>
      <c r="AX4479" s="167" t="s">
        <v>85</v>
      </c>
      <c r="AY4479" s="168" t="s">
        <v>173</v>
      </c>
    </row>
    <row r="4480" spans="2:65" s="167" customFormat="1">
      <c r="B4480" s="166"/>
      <c r="D4480" s="161" t="s">
        <v>184</v>
      </c>
      <c r="E4480" s="168" t="s">
        <v>1</v>
      </c>
      <c r="F4480" s="169" t="s">
        <v>2600</v>
      </c>
      <c r="H4480" s="170">
        <v>2.5000000000000001E-2</v>
      </c>
      <c r="L4480" s="166"/>
      <c r="M4480" s="171"/>
      <c r="T4480" s="172"/>
      <c r="AT4480" s="168" t="s">
        <v>184</v>
      </c>
      <c r="AU4480" s="168" t="s">
        <v>95</v>
      </c>
      <c r="AV4480" s="167" t="s">
        <v>95</v>
      </c>
      <c r="AW4480" s="167" t="s">
        <v>41</v>
      </c>
      <c r="AX4480" s="167" t="s">
        <v>85</v>
      </c>
      <c r="AY4480" s="168" t="s">
        <v>173</v>
      </c>
    </row>
    <row r="4481" spans="2:51" s="167" customFormat="1">
      <c r="B4481" s="166"/>
      <c r="D4481" s="161" t="s">
        <v>184</v>
      </c>
      <c r="E4481" s="168" t="s">
        <v>1</v>
      </c>
      <c r="F4481" s="169" t="s">
        <v>2601</v>
      </c>
      <c r="H4481" s="170">
        <v>2.4E-2</v>
      </c>
      <c r="L4481" s="166"/>
      <c r="M4481" s="171"/>
      <c r="T4481" s="172"/>
      <c r="AT4481" s="168" t="s">
        <v>184</v>
      </c>
      <c r="AU4481" s="168" t="s">
        <v>95</v>
      </c>
      <c r="AV4481" s="167" t="s">
        <v>95</v>
      </c>
      <c r="AW4481" s="167" t="s">
        <v>41</v>
      </c>
      <c r="AX4481" s="167" t="s">
        <v>85</v>
      </c>
      <c r="AY4481" s="168" t="s">
        <v>173</v>
      </c>
    </row>
    <row r="4482" spans="2:51" s="167" customFormat="1">
      <c r="B4482" s="166"/>
      <c r="D4482" s="161" t="s">
        <v>184</v>
      </c>
      <c r="E4482" s="168" t="s">
        <v>1</v>
      </c>
      <c r="F4482" s="169" t="s">
        <v>2602</v>
      </c>
      <c r="H4482" s="170">
        <v>2.1999999999999999E-2</v>
      </c>
      <c r="L4482" s="166"/>
      <c r="M4482" s="171"/>
      <c r="T4482" s="172"/>
      <c r="AT4482" s="168" t="s">
        <v>184</v>
      </c>
      <c r="AU4482" s="168" t="s">
        <v>95</v>
      </c>
      <c r="AV4482" s="167" t="s">
        <v>95</v>
      </c>
      <c r="AW4482" s="167" t="s">
        <v>41</v>
      </c>
      <c r="AX4482" s="167" t="s">
        <v>85</v>
      </c>
      <c r="AY4482" s="168" t="s">
        <v>173</v>
      </c>
    </row>
    <row r="4483" spans="2:51" s="167" customFormat="1">
      <c r="B4483" s="166"/>
      <c r="D4483" s="161" t="s">
        <v>184</v>
      </c>
      <c r="E4483" s="168" t="s">
        <v>1</v>
      </c>
      <c r="F4483" s="169" t="s">
        <v>2603</v>
      </c>
      <c r="H4483" s="170">
        <v>2.1000000000000001E-2</v>
      </c>
      <c r="L4483" s="166"/>
      <c r="M4483" s="171"/>
      <c r="T4483" s="172"/>
      <c r="AT4483" s="168" t="s">
        <v>184</v>
      </c>
      <c r="AU4483" s="168" t="s">
        <v>95</v>
      </c>
      <c r="AV4483" s="167" t="s">
        <v>95</v>
      </c>
      <c r="AW4483" s="167" t="s">
        <v>41</v>
      </c>
      <c r="AX4483" s="167" t="s">
        <v>85</v>
      </c>
      <c r="AY4483" s="168" t="s">
        <v>173</v>
      </c>
    </row>
    <row r="4484" spans="2:51" s="167" customFormat="1">
      <c r="B4484" s="166"/>
      <c r="D4484" s="161" t="s">
        <v>184</v>
      </c>
      <c r="E4484" s="168" t="s">
        <v>1</v>
      </c>
      <c r="F4484" s="169" t="s">
        <v>2604</v>
      </c>
      <c r="H4484" s="170">
        <v>0.02</v>
      </c>
      <c r="L4484" s="166"/>
      <c r="M4484" s="171"/>
      <c r="T4484" s="172"/>
      <c r="AT4484" s="168" t="s">
        <v>184</v>
      </c>
      <c r="AU4484" s="168" t="s">
        <v>95</v>
      </c>
      <c r="AV4484" s="167" t="s">
        <v>95</v>
      </c>
      <c r="AW4484" s="167" t="s">
        <v>41</v>
      </c>
      <c r="AX4484" s="167" t="s">
        <v>85</v>
      </c>
      <c r="AY4484" s="168" t="s">
        <v>173</v>
      </c>
    </row>
    <row r="4485" spans="2:51" s="167" customFormat="1">
      <c r="B4485" s="166"/>
      <c r="D4485" s="161" t="s">
        <v>184</v>
      </c>
      <c r="E4485" s="168" t="s">
        <v>1</v>
      </c>
      <c r="F4485" s="169" t="s">
        <v>2605</v>
      </c>
      <c r="H4485" s="170">
        <v>1.9E-2</v>
      </c>
      <c r="L4485" s="166"/>
      <c r="M4485" s="171"/>
      <c r="T4485" s="172"/>
      <c r="AT4485" s="168" t="s">
        <v>184</v>
      </c>
      <c r="AU4485" s="168" t="s">
        <v>95</v>
      </c>
      <c r="AV4485" s="167" t="s">
        <v>95</v>
      </c>
      <c r="AW4485" s="167" t="s">
        <v>41</v>
      </c>
      <c r="AX4485" s="167" t="s">
        <v>85</v>
      </c>
      <c r="AY4485" s="168" t="s">
        <v>173</v>
      </c>
    </row>
    <row r="4486" spans="2:51" s="167" customFormat="1">
      <c r="B4486" s="166"/>
      <c r="D4486" s="161" t="s">
        <v>184</v>
      </c>
      <c r="E4486" s="168" t="s">
        <v>1</v>
      </c>
      <c r="F4486" s="169" t="s">
        <v>2606</v>
      </c>
      <c r="H4486" s="170">
        <v>1.7999999999999999E-2</v>
      </c>
      <c r="L4486" s="166"/>
      <c r="M4486" s="171"/>
      <c r="T4486" s="172"/>
      <c r="AT4486" s="168" t="s">
        <v>184</v>
      </c>
      <c r="AU4486" s="168" t="s">
        <v>95</v>
      </c>
      <c r="AV4486" s="167" t="s">
        <v>95</v>
      </c>
      <c r="AW4486" s="167" t="s">
        <v>41</v>
      </c>
      <c r="AX4486" s="167" t="s">
        <v>85</v>
      </c>
      <c r="AY4486" s="168" t="s">
        <v>173</v>
      </c>
    </row>
    <row r="4487" spans="2:51" s="167" customFormat="1">
      <c r="B4487" s="166"/>
      <c r="D4487" s="161" t="s">
        <v>184</v>
      </c>
      <c r="E4487" s="168" t="s">
        <v>1</v>
      </c>
      <c r="F4487" s="169" t="s">
        <v>2607</v>
      </c>
      <c r="H4487" s="170">
        <v>1.7000000000000001E-2</v>
      </c>
      <c r="L4487" s="166"/>
      <c r="M4487" s="171"/>
      <c r="T4487" s="172"/>
      <c r="AT4487" s="168" t="s">
        <v>184</v>
      </c>
      <c r="AU4487" s="168" t="s">
        <v>95</v>
      </c>
      <c r="AV4487" s="167" t="s">
        <v>95</v>
      </c>
      <c r="AW4487" s="167" t="s">
        <v>41</v>
      </c>
      <c r="AX4487" s="167" t="s">
        <v>85</v>
      </c>
      <c r="AY4487" s="168" t="s">
        <v>173</v>
      </c>
    </row>
    <row r="4488" spans="2:51" s="167" customFormat="1">
      <c r="B4488" s="166"/>
      <c r="D4488" s="161" t="s">
        <v>184</v>
      </c>
      <c r="E4488" s="168" t="s">
        <v>1</v>
      </c>
      <c r="F4488" s="169" t="s">
        <v>2608</v>
      </c>
      <c r="H4488" s="170">
        <v>1.6E-2</v>
      </c>
      <c r="L4488" s="166"/>
      <c r="M4488" s="171"/>
      <c r="T4488" s="172"/>
      <c r="AT4488" s="168" t="s">
        <v>184</v>
      </c>
      <c r="AU4488" s="168" t="s">
        <v>95</v>
      </c>
      <c r="AV4488" s="167" t="s">
        <v>95</v>
      </c>
      <c r="AW4488" s="167" t="s">
        <v>41</v>
      </c>
      <c r="AX4488" s="167" t="s">
        <v>85</v>
      </c>
      <c r="AY4488" s="168" t="s">
        <v>173</v>
      </c>
    </row>
    <row r="4489" spans="2:51" s="167" customFormat="1">
      <c r="B4489" s="166"/>
      <c r="D4489" s="161" t="s">
        <v>184</v>
      </c>
      <c r="E4489" s="168" t="s">
        <v>1</v>
      </c>
      <c r="F4489" s="169" t="s">
        <v>2609</v>
      </c>
      <c r="H4489" s="170">
        <v>1.4999999999999999E-2</v>
      </c>
      <c r="L4489" s="166"/>
      <c r="M4489" s="171"/>
      <c r="T4489" s="172"/>
      <c r="AT4489" s="168" t="s">
        <v>184</v>
      </c>
      <c r="AU4489" s="168" t="s">
        <v>95</v>
      </c>
      <c r="AV4489" s="167" t="s">
        <v>95</v>
      </c>
      <c r="AW4489" s="167" t="s">
        <v>41</v>
      </c>
      <c r="AX4489" s="167" t="s">
        <v>85</v>
      </c>
      <c r="AY4489" s="168" t="s">
        <v>173</v>
      </c>
    </row>
    <row r="4490" spans="2:51" s="167" customFormat="1">
      <c r="B4490" s="166"/>
      <c r="D4490" s="161" t="s">
        <v>184</v>
      </c>
      <c r="E4490" s="168" t="s">
        <v>1</v>
      </c>
      <c r="F4490" s="169" t="s">
        <v>2610</v>
      </c>
      <c r="H4490" s="170">
        <v>1.4E-2</v>
      </c>
      <c r="L4490" s="166"/>
      <c r="M4490" s="171"/>
      <c r="T4490" s="172"/>
      <c r="AT4490" s="168" t="s">
        <v>184</v>
      </c>
      <c r="AU4490" s="168" t="s">
        <v>95</v>
      </c>
      <c r="AV4490" s="167" t="s">
        <v>95</v>
      </c>
      <c r="AW4490" s="167" t="s">
        <v>41</v>
      </c>
      <c r="AX4490" s="167" t="s">
        <v>85</v>
      </c>
      <c r="AY4490" s="168" t="s">
        <v>173</v>
      </c>
    </row>
    <row r="4491" spans="2:51" s="167" customFormat="1">
      <c r="B4491" s="166"/>
      <c r="D4491" s="161" t="s">
        <v>184</v>
      </c>
      <c r="E4491" s="168" t="s">
        <v>1</v>
      </c>
      <c r="F4491" s="169" t="s">
        <v>2611</v>
      </c>
      <c r="H4491" s="170">
        <v>1.2999999999999999E-2</v>
      </c>
      <c r="L4491" s="166"/>
      <c r="M4491" s="171"/>
      <c r="T4491" s="172"/>
      <c r="AT4491" s="168" t="s">
        <v>184</v>
      </c>
      <c r="AU4491" s="168" t="s">
        <v>95</v>
      </c>
      <c r="AV4491" s="167" t="s">
        <v>95</v>
      </c>
      <c r="AW4491" s="167" t="s">
        <v>41</v>
      </c>
      <c r="AX4491" s="167" t="s">
        <v>85</v>
      </c>
      <c r="AY4491" s="168" t="s">
        <v>173</v>
      </c>
    </row>
    <row r="4492" spans="2:51" s="167" customFormat="1">
      <c r="B4492" s="166"/>
      <c r="D4492" s="161" t="s">
        <v>184</v>
      </c>
      <c r="E4492" s="168" t="s">
        <v>1</v>
      </c>
      <c r="F4492" s="169" t="s">
        <v>2612</v>
      </c>
      <c r="H4492" s="170">
        <v>1.2E-2</v>
      </c>
      <c r="L4492" s="166"/>
      <c r="M4492" s="171"/>
      <c r="T4492" s="172"/>
      <c r="AT4492" s="168" t="s">
        <v>184</v>
      </c>
      <c r="AU4492" s="168" t="s">
        <v>95</v>
      </c>
      <c r="AV4492" s="167" t="s">
        <v>95</v>
      </c>
      <c r="AW4492" s="167" t="s">
        <v>41</v>
      </c>
      <c r="AX4492" s="167" t="s">
        <v>85</v>
      </c>
      <c r="AY4492" s="168" t="s">
        <v>173</v>
      </c>
    </row>
    <row r="4493" spans="2:51" s="167" customFormat="1">
      <c r="B4493" s="166"/>
      <c r="D4493" s="161" t="s">
        <v>184</v>
      </c>
      <c r="E4493" s="168" t="s">
        <v>1</v>
      </c>
      <c r="F4493" s="169" t="s">
        <v>2613</v>
      </c>
      <c r="H4493" s="170">
        <v>0.01</v>
      </c>
      <c r="L4493" s="166"/>
      <c r="M4493" s="171"/>
      <c r="T4493" s="172"/>
      <c r="AT4493" s="168" t="s">
        <v>184</v>
      </c>
      <c r="AU4493" s="168" t="s">
        <v>95</v>
      </c>
      <c r="AV4493" s="167" t="s">
        <v>95</v>
      </c>
      <c r="AW4493" s="167" t="s">
        <v>41</v>
      </c>
      <c r="AX4493" s="167" t="s">
        <v>85</v>
      </c>
      <c r="AY4493" s="168" t="s">
        <v>173</v>
      </c>
    </row>
    <row r="4494" spans="2:51" s="167" customFormat="1">
      <c r="B4494" s="166"/>
      <c r="D4494" s="161" t="s">
        <v>184</v>
      </c>
      <c r="E4494" s="168" t="s">
        <v>1</v>
      </c>
      <c r="F4494" s="169" t="s">
        <v>2614</v>
      </c>
      <c r="H4494" s="170">
        <v>8.9999999999999993E-3</v>
      </c>
      <c r="L4494" s="166"/>
      <c r="M4494" s="171"/>
      <c r="T4494" s="172"/>
      <c r="AT4494" s="168" t="s">
        <v>184</v>
      </c>
      <c r="AU4494" s="168" t="s">
        <v>95</v>
      </c>
      <c r="AV4494" s="167" t="s">
        <v>95</v>
      </c>
      <c r="AW4494" s="167" t="s">
        <v>41</v>
      </c>
      <c r="AX4494" s="167" t="s">
        <v>85</v>
      </c>
      <c r="AY4494" s="168" t="s">
        <v>173</v>
      </c>
    </row>
    <row r="4495" spans="2:51" s="167" customFormat="1">
      <c r="B4495" s="166"/>
      <c r="D4495" s="161" t="s">
        <v>184</v>
      </c>
      <c r="E4495" s="168" t="s">
        <v>1</v>
      </c>
      <c r="F4495" s="169" t="s">
        <v>2615</v>
      </c>
      <c r="H4495" s="170">
        <v>8.0000000000000002E-3</v>
      </c>
      <c r="L4495" s="166"/>
      <c r="M4495" s="171"/>
      <c r="T4495" s="172"/>
      <c r="AT4495" s="168" t="s">
        <v>184</v>
      </c>
      <c r="AU4495" s="168" t="s">
        <v>95</v>
      </c>
      <c r="AV4495" s="167" t="s">
        <v>95</v>
      </c>
      <c r="AW4495" s="167" t="s">
        <v>41</v>
      </c>
      <c r="AX4495" s="167" t="s">
        <v>85</v>
      </c>
      <c r="AY4495" s="168" t="s">
        <v>173</v>
      </c>
    </row>
    <row r="4496" spans="2:51" s="167" customFormat="1">
      <c r="B4496" s="166"/>
      <c r="D4496" s="161" t="s">
        <v>184</v>
      </c>
      <c r="E4496" s="168" t="s">
        <v>1</v>
      </c>
      <c r="F4496" s="169" t="s">
        <v>2616</v>
      </c>
      <c r="H4496" s="170">
        <v>7.0000000000000001E-3</v>
      </c>
      <c r="L4496" s="166"/>
      <c r="M4496" s="171"/>
      <c r="T4496" s="172"/>
      <c r="AT4496" s="168" t="s">
        <v>184</v>
      </c>
      <c r="AU4496" s="168" t="s">
        <v>95</v>
      </c>
      <c r="AV4496" s="167" t="s">
        <v>95</v>
      </c>
      <c r="AW4496" s="167" t="s">
        <v>41</v>
      </c>
      <c r="AX4496" s="167" t="s">
        <v>85</v>
      </c>
      <c r="AY4496" s="168" t="s">
        <v>173</v>
      </c>
    </row>
    <row r="4497" spans="2:51" s="167" customFormat="1">
      <c r="B4497" s="166"/>
      <c r="D4497" s="161" t="s">
        <v>184</v>
      </c>
      <c r="E4497" s="168" t="s">
        <v>1</v>
      </c>
      <c r="F4497" s="169" t="s">
        <v>2617</v>
      </c>
      <c r="H4497" s="170">
        <v>6.0000000000000001E-3</v>
      </c>
      <c r="L4497" s="166"/>
      <c r="M4497" s="171"/>
      <c r="T4497" s="172"/>
      <c r="AT4497" s="168" t="s">
        <v>184</v>
      </c>
      <c r="AU4497" s="168" t="s">
        <v>95</v>
      </c>
      <c r="AV4497" s="167" t="s">
        <v>95</v>
      </c>
      <c r="AW4497" s="167" t="s">
        <v>41</v>
      </c>
      <c r="AX4497" s="167" t="s">
        <v>85</v>
      </c>
      <c r="AY4497" s="168" t="s">
        <v>173</v>
      </c>
    </row>
    <row r="4498" spans="2:51" s="167" customFormat="1">
      <c r="B4498" s="166"/>
      <c r="D4498" s="161" t="s">
        <v>184</v>
      </c>
      <c r="E4498" s="168" t="s">
        <v>1</v>
      </c>
      <c r="F4498" s="169" t="s">
        <v>2618</v>
      </c>
      <c r="H4498" s="170">
        <v>5.0000000000000001E-3</v>
      </c>
      <c r="L4498" s="166"/>
      <c r="M4498" s="171"/>
      <c r="T4498" s="172"/>
      <c r="AT4498" s="168" t="s">
        <v>184</v>
      </c>
      <c r="AU4498" s="168" t="s">
        <v>95</v>
      </c>
      <c r="AV4498" s="167" t="s">
        <v>95</v>
      </c>
      <c r="AW4498" s="167" t="s">
        <v>41</v>
      </c>
      <c r="AX4498" s="167" t="s">
        <v>85</v>
      </c>
      <c r="AY4498" s="168" t="s">
        <v>173</v>
      </c>
    </row>
    <row r="4499" spans="2:51" s="167" customFormat="1">
      <c r="B4499" s="166"/>
      <c r="D4499" s="161" t="s">
        <v>184</v>
      </c>
      <c r="E4499" s="168" t="s">
        <v>1</v>
      </c>
      <c r="F4499" s="169" t="s">
        <v>2619</v>
      </c>
      <c r="H4499" s="170">
        <v>4.0000000000000001E-3</v>
      </c>
      <c r="L4499" s="166"/>
      <c r="M4499" s="171"/>
      <c r="T4499" s="172"/>
      <c r="AT4499" s="168" t="s">
        <v>184</v>
      </c>
      <c r="AU4499" s="168" t="s">
        <v>95</v>
      </c>
      <c r="AV4499" s="167" t="s">
        <v>95</v>
      </c>
      <c r="AW4499" s="167" t="s">
        <v>41</v>
      </c>
      <c r="AX4499" s="167" t="s">
        <v>85</v>
      </c>
      <c r="AY4499" s="168" t="s">
        <v>173</v>
      </c>
    </row>
    <row r="4500" spans="2:51" s="167" customFormat="1">
      <c r="B4500" s="166"/>
      <c r="D4500" s="161" t="s">
        <v>184</v>
      </c>
      <c r="E4500" s="168" t="s">
        <v>1</v>
      </c>
      <c r="F4500" s="169" t="s">
        <v>2620</v>
      </c>
      <c r="H4500" s="170">
        <v>3.0000000000000001E-3</v>
      </c>
      <c r="L4500" s="166"/>
      <c r="M4500" s="171"/>
      <c r="T4500" s="172"/>
      <c r="AT4500" s="168" t="s">
        <v>184</v>
      </c>
      <c r="AU4500" s="168" t="s">
        <v>95</v>
      </c>
      <c r="AV4500" s="167" t="s">
        <v>95</v>
      </c>
      <c r="AW4500" s="167" t="s">
        <v>41</v>
      </c>
      <c r="AX4500" s="167" t="s">
        <v>85</v>
      </c>
      <c r="AY4500" s="168" t="s">
        <v>173</v>
      </c>
    </row>
    <row r="4501" spans="2:51" s="167" customFormat="1">
      <c r="B4501" s="166"/>
      <c r="D4501" s="161" t="s">
        <v>184</v>
      </c>
      <c r="E4501" s="168" t="s">
        <v>1</v>
      </c>
      <c r="F4501" s="169" t="s">
        <v>2621</v>
      </c>
      <c r="H4501" s="170">
        <v>2E-3</v>
      </c>
      <c r="L4501" s="166"/>
      <c r="M4501" s="171"/>
      <c r="T4501" s="172"/>
      <c r="AT4501" s="168" t="s">
        <v>184</v>
      </c>
      <c r="AU4501" s="168" t="s">
        <v>95</v>
      </c>
      <c r="AV4501" s="167" t="s">
        <v>95</v>
      </c>
      <c r="AW4501" s="167" t="s">
        <v>41</v>
      </c>
      <c r="AX4501" s="167" t="s">
        <v>85</v>
      </c>
      <c r="AY4501" s="168" t="s">
        <v>173</v>
      </c>
    </row>
    <row r="4502" spans="2:51" s="167" customFormat="1">
      <c r="B4502" s="166"/>
      <c r="D4502" s="161" t="s">
        <v>184</v>
      </c>
      <c r="E4502" s="168" t="s">
        <v>1</v>
      </c>
      <c r="F4502" s="169" t="s">
        <v>2622</v>
      </c>
      <c r="H4502" s="170">
        <v>1E-3</v>
      </c>
      <c r="L4502" s="166"/>
      <c r="M4502" s="171"/>
      <c r="T4502" s="172"/>
      <c r="AT4502" s="168" t="s">
        <v>184</v>
      </c>
      <c r="AU4502" s="168" t="s">
        <v>95</v>
      </c>
      <c r="AV4502" s="167" t="s">
        <v>95</v>
      </c>
      <c r="AW4502" s="167" t="s">
        <v>41</v>
      </c>
      <c r="AX4502" s="167" t="s">
        <v>85</v>
      </c>
      <c r="AY4502" s="168" t="s">
        <v>173</v>
      </c>
    </row>
    <row r="4503" spans="2:51" s="160" customFormat="1">
      <c r="B4503" s="159"/>
      <c r="D4503" s="161" t="s">
        <v>184</v>
      </c>
      <c r="E4503" s="162" t="s">
        <v>1</v>
      </c>
      <c r="F4503" s="163" t="s">
        <v>2306</v>
      </c>
      <c r="H4503" s="162" t="s">
        <v>1</v>
      </c>
      <c r="L4503" s="159"/>
      <c r="M4503" s="164"/>
      <c r="T4503" s="165"/>
      <c r="AT4503" s="162" t="s">
        <v>184</v>
      </c>
      <c r="AU4503" s="162" t="s">
        <v>95</v>
      </c>
      <c r="AV4503" s="160" t="s">
        <v>93</v>
      </c>
      <c r="AW4503" s="160" t="s">
        <v>41</v>
      </c>
      <c r="AX4503" s="160" t="s">
        <v>85</v>
      </c>
      <c r="AY4503" s="162" t="s">
        <v>173</v>
      </c>
    </row>
    <row r="4504" spans="2:51" s="167" customFormat="1">
      <c r="B4504" s="166"/>
      <c r="D4504" s="161" t="s">
        <v>184</v>
      </c>
      <c r="E4504" s="168" t="s">
        <v>1</v>
      </c>
      <c r="F4504" s="169" t="s">
        <v>2623</v>
      </c>
      <c r="H4504" s="170">
        <v>2.7E-2</v>
      </c>
      <c r="L4504" s="166"/>
      <c r="M4504" s="171"/>
      <c r="T4504" s="172"/>
      <c r="AT4504" s="168" t="s">
        <v>184</v>
      </c>
      <c r="AU4504" s="168" t="s">
        <v>95</v>
      </c>
      <c r="AV4504" s="167" t="s">
        <v>95</v>
      </c>
      <c r="AW4504" s="167" t="s">
        <v>41</v>
      </c>
      <c r="AX4504" s="167" t="s">
        <v>85</v>
      </c>
      <c r="AY4504" s="168" t="s">
        <v>173</v>
      </c>
    </row>
    <row r="4505" spans="2:51" s="167" customFormat="1">
      <c r="B4505" s="166"/>
      <c r="D4505" s="161" t="s">
        <v>184</v>
      </c>
      <c r="E4505" s="168" t="s">
        <v>1</v>
      </c>
      <c r="F4505" s="169" t="s">
        <v>2624</v>
      </c>
      <c r="H4505" s="170">
        <v>2.5999999999999999E-2</v>
      </c>
      <c r="L4505" s="166"/>
      <c r="M4505" s="171"/>
      <c r="T4505" s="172"/>
      <c r="AT4505" s="168" t="s">
        <v>184</v>
      </c>
      <c r="AU4505" s="168" t="s">
        <v>95</v>
      </c>
      <c r="AV4505" s="167" t="s">
        <v>95</v>
      </c>
      <c r="AW4505" s="167" t="s">
        <v>41</v>
      </c>
      <c r="AX4505" s="167" t="s">
        <v>85</v>
      </c>
      <c r="AY4505" s="168" t="s">
        <v>173</v>
      </c>
    </row>
    <row r="4506" spans="2:51" s="167" customFormat="1">
      <c r="B4506" s="166"/>
      <c r="D4506" s="161" t="s">
        <v>184</v>
      </c>
      <c r="E4506" s="168" t="s">
        <v>1</v>
      </c>
      <c r="F4506" s="169" t="s">
        <v>2625</v>
      </c>
      <c r="H4506" s="170">
        <v>2.5000000000000001E-2</v>
      </c>
      <c r="L4506" s="166"/>
      <c r="M4506" s="171"/>
      <c r="T4506" s="172"/>
      <c r="AT4506" s="168" t="s">
        <v>184</v>
      </c>
      <c r="AU4506" s="168" t="s">
        <v>95</v>
      </c>
      <c r="AV4506" s="167" t="s">
        <v>95</v>
      </c>
      <c r="AW4506" s="167" t="s">
        <v>41</v>
      </c>
      <c r="AX4506" s="167" t="s">
        <v>85</v>
      </c>
      <c r="AY4506" s="168" t="s">
        <v>173</v>
      </c>
    </row>
    <row r="4507" spans="2:51" s="167" customFormat="1">
      <c r="B4507" s="166"/>
      <c r="D4507" s="161" t="s">
        <v>184</v>
      </c>
      <c r="E4507" s="168" t="s">
        <v>1</v>
      </c>
      <c r="F4507" s="169" t="s">
        <v>2626</v>
      </c>
      <c r="H4507" s="170">
        <v>2.4E-2</v>
      </c>
      <c r="L4507" s="166"/>
      <c r="M4507" s="171"/>
      <c r="T4507" s="172"/>
      <c r="AT4507" s="168" t="s">
        <v>184</v>
      </c>
      <c r="AU4507" s="168" t="s">
        <v>95</v>
      </c>
      <c r="AV4507" s="167" t="s">
        <v>95</v>
      </c>
      <c r="AW4507" s="167" t="s">
        <v>41</v>
      </c>
      <c r="AX4507" s="167" t="s">
        <v>85</v>
      </c>
      <c r="AY4507" s="168" t="s">
        <v>173</v>
      </c>
    </row>
    <row r="4508" spans="2:51" s="167" customFormat="1">
      <c r="B4508" s="166"/>
      <c r="D4508" s="161" t="s">
        <v>184</v>
      </c>
      <c r="E4508" s="168" t="s">
        <v>1</v>
      </c>
      <c r="F4508" s="169" t="s">
        <v>2627</v>
      </c>
      <c r="H4508" s="170">
        <v>2.4E-2</v>
      </c>
      <c r="L4508" s="166"/>
      <c r="M4508" s="171"/>
      <c r="T4508" s="172"/>
      <c r="AT4508" s="168" t="s">
        <v>184</v>
      </c>
      <c r="AU4508" s="168" t="s">
        <v>95</v>
      </c>
      <c r="AV4508" s="167" t="s">
        <v>95</v>
      </c>
      <c r="AW4508" s="167" t="s">
        <v>41</v>
      </c>
      <c r="AX4508" s="167" t="s">
        <v>85</v>
      </c>
      <c r="AY4508" s="168" t="s">
        <v>173</v>
      </c>
    </row>
    <row r="4509" spans="2:51" s="167" customFormat="1">
      <c r="B4509" s="166"/>
      <c r="D4509" s="161" t="s">
        <v>184</v>
      </c>
      <c r="E4509" s="168" t="s">
        <v>1</v>
      </c>
      <c r="F4509" s="169" t="s">
        <v>2628</v>
      </c>
      <c r="H4509" s="170">
        <v>2.3E-2</v>
      </c>
      <c r="L4509" s="166"/>
      <c r="M4509" s="171"/>
      <c r="T4509" s="172"/>
      <c r="AT4509" s="168" t="s">
        <v>184</v>
      </c>
      <c r="AU4509" s="168" t="s">
        <v>95</v>
      </c>
      <c r="AV4509" s="167" t="s">
        <v>95</v>
      </c>
      <c r="AW4509" s="167" t="s">
        <v>41</v>
      </c>
      <c r="AX4509" s="167" t="s">
        <v>85</v>
      </c>
      <c r="AY4509" s="168" t="s">
        <v>173</v>
      </c>
    </row>
    <row r="4510" spans="2:51" s="167" customFormat="1">
      <c r="B4510" s="166"/>
      <c r="D4510" s="161" t="s">
        <v>184</v>
      </c>
      <c r="E4510" s="168" t="s">
        <v>1</v>
      </c>
      <c r="F4510" s="169" t="s">
        <v>2629</v>
      </c>
      <c r="H4510" s="170">
        <v>2.1999999999999999E-2</v>
      </c>
      <c r="L4510" s="166"/>
      <c r="M4510" s="171"/>
      <c r="T4510" s="172"/>
      <c r="AT4510" s="168" t="s">
        <v>184</v>
      </c>
      <c r="AU4510" s="168" t="s">
        <v>95</v>
      </c>
      <c r="AV4510" s="167" t="s">
        <v>95</v>
      </c>
      <c r="AW4510" s="167" t="s">
        <v>41</v>
      </c>
      <c r="AX4510" s="167" t="s">
        <v>85</v>
      </c>
      <c r="AY4510" s="168" t="s">
        <v>173</v>
      </c>
    </row>
    <row r="4511" spans="2:51" s="167" customFormat="1">
      <c r="B4511" s="166"/>
      <c r="D4511" s="161" t="s">
        <v>184</v>
      </c>
      <c r="E4511" s="168" t="s">
        <v>1</v>
      </c>
      <c r="F4511" s="169" t="s">
        <v>2603</v>
      </c>
      <c r="H4511" s="170">
        <v>2.1000000000000001E-2</v>
      </c>
      <c r="L4511" s="166"/>
      <c r="M4511" s="171"/>
      <c r="T4511" s="172"/>
      <c r="AT4511" s="168" t="s">
        <v>184</v>
      </c>
      <c r="AU4511" s="168" t="s">
        <v>95</v>
      </c>
      <c r="AV4511" s="167" t="s">
        <v>95</v>
      </c>
      <c r="AW4511" s="167" t="s">
        <v>41</v>
      </c>
      <c r="AX4511" s="167" t="s">
        <v>85</v>
      </c>
      <c r="AY4511" s="168" t="s">
        <v>173</v>
      </c>
    </row>
    <row r="4512" spans="2:51" s="167" customFormat="1">
      <c r="B4512" s="166"/>
      <c r="D4512" s="161" t="s">
        <v>184</v>
      </c>
      <c r="E4512" s="168" t="s">
        <v>1</v>
      </c>
      <c r="F4512" s="169" t="s">
        <v>2630</v>
      </c>
      <c r="H4512" s="170">
        <v>2.1000000000000001E-2</v>
      </c>
      <c r="L4512" s="166"/>
      <c r="M4512" s="171"/>
      <c r="T4512" s="172"/>
      <c r="AT4512" s="168" t="s">
        <v>184</v>
      </c>
      <c r="AU4512" s="168" t="s">
        <v>95</v>
      </c>
      <c r="AV4512" s="167" t="s">
        <v>95</v>
      </c>
      <c r="AW4512" s="167" t="s">
        <v>41</v>
      </c>
      <c r="AX4512" s="167" t="s">
        <v>85</v>
      </c>
      <c r="AY4512" s="168" t="s">
        <v>173</v>
      </c>
    </row>
    <row r="4513" spans="2:51" s="167" customFormat="1">
      <c r="B4513" s="166"/>
      <c r="D4513" s="161" t="s">
        <v>184</v>
      </c>
      <c r="E4513" s="168" t="s">
        <v>1</v>
      </c>
      <c r="F4513" s="169" t="s">
        <v>2631</v>
      </c>
      <c r="H4513" s="170">
        <v>0.02</v>
      </c>
      <c r="L4513" s="166"/>
      <c r="M4513" s="171"/>
      <c r="T4513" s="172"/>
      <c r="AT4513" s="168" t="s">
        <v>184</v>
      </c>
      <c r="AU4513" s="168" t="s">
        <v>95</v>
      </c>
      <c r="AV4513" s="167" t="s">
        <v>95</v>
      </c>
      <c r="AW4513" s="167" t="s">
        <v>41</v>
      </c>
      <c r="AX4513" s="167" t="s">
        <v>85</v>
      </c>
      <c r="AY4513" s="168" t="s">
        <v>173</v>
      </c>
    </row>
    <row r="4514" spans="2:51" s="167" customFormat="1">
      <c r="B4514" s="166"/>
      <c r="D4514" s="161" t="s">
        <v>184</v>
      </c>
      <c r="E4514" s="168" t="s">
        <v>1</v>
      </c>
      <c r="F4514" s="169" t="s">
        <v>2632</v>
      </c>
      <c r="H4514" s="170">
        <v>1.9E-2</v>
      </c>
      <c r="L4514" s="166"/>
      <c r="M4514" s="171"/>
      <c r="T4514" s="172"/>
      <c r="AT4514" s="168" t="s">
        <v>184</v>
      </c>
      <c r="AU4514" s="168" t="s">
        <v>95</v>
      </c>
      <c r="AV4514" s="167" t="s">
        <v>95</v>
      </c>
      <c r="AW4514" s="167" t="s">
        <v>41</v>
      </c>
      <c r="AX4514" s="167" t="s">
        <v>85</v>
      </c>
      <c r="AY4514" s="168" t="s">
        <v>173</v>
      </c>
    </row>
    <row r="4515" spans="2:51" s="167" customFormat="1">
      <c r="B4515" s="166"/>
      <c r="D4515" s="161" t="s">
        <v>184</v>
      </c>
      <c r="E4515" s="168" t="s">
        <v>1</v>
      </c>
      <c r="F4515" s="169" t="s">
        <v>2633</v>
      </c>
      <c r="H4515" s="170">
        <v>1.7999999999999999E-2</v>
      </c>
      <c r="L4515" s="166"/>
      <c r="M4515" s="171"/>
      <c r="T4515" s="172"/>
      <c r="AT4515" s="168" t="s">
        <v>184</v>
      </c>
      <c r="AU4515" s="168" t="s">
        <v>95</v>
      </c>
      <c r="AV4515" s="167" t="s">
        <v>95</v>
      </c>
      <c r="AW4515" s="167" t="s">
        <v>41</v>
      </c>
      <c r="AX4515" s="167" t="s">
        <v>85</v>
      </c>
      <c r="AY4515" s="168" t="s">
        <v>173</v>
      </c>
    </row>
    <row r="4516" spans="2:51" s="167" customFormat="1">
      <c r="B4516" s="166"/>
      <c r="D4516" s="161" t="s">
        <v>184</v>
      </c>
      <c r="E4516" s="168" t="s">
        <v>1</v>
      </c>
      <c r="F4516" s="169" t="s">
        <v>2634</v>
      </c>
      <c r="H4516" s="170">
        <v>1.7999999999999999E-2</v>
      </c>
      <c r="L4516" s="166"/>
      <c r="M4516" s="171"/>
      <c r="T4516" s="172"/>
      <c r="AT4516" s="168" t="s">
        <v>184</v>
      </c>
      <c r="AU4516" s="168" t="s">
        <v>95</v>
      </c>
      <c r="AV4516" s="167" t="s">
        <v>95</v>
      </c>
      <c r="AW4516" s="167" t="s">
        <v>41</v>
      </c>
      <c r="AX4516" s="167" t="s">
        <v>85</v>
      </c>
      <c r="AY4516" s="168" t="s">
        <v>173</v>
      </c>
    </row>
    <row r="4517" spans="2:51" s="167" customFormat="1">
      <c r="B4517" s="166"/>
      <c r="D4517" s="161" t="s">
        <v>184</v>
      </c>
      <c r="E4517" s="168" t="s">
        <v>1</v>
      </c>
      <c r="F4517" s="169" t="s">
        <v>2635</v>
      </c>
      <c r="H4517" s="170">
        <v>1.7000000000000001E-2</v>
      </c>
      <c r="L4517" s="166"/>
      <c r="M4517" s="171"/>
      <c r="T4517" s="172"/>
      <c r="AT4517" s="168" t="s">
        <v>184</v>
      </c>
      <c r="AU4517" s="168" t="s">
        <v>95</v>
      </c>
      <c r="AV4517" s="167" t="s">
        <v>95</v>
      </c>
      <c r="AW4517" s="167" t="s">
        <v>41</v>
      </c>
      <c r="AX4517" s="167" t="s">
        <v>85</v>
      </c>
      <c r="AY4517" s="168" t="s">
        <v>173</v>
      </c>
    </row>
    <row r="4518" spans="2:51" s="167" customFormat="1">
      <c r="B4518" s="166"/>
      <c r="D4518" s="161" t="s">
        <v>184</v>
      </c>
      <c r="E4518" s="168" t="s">
        <v>1</v>
      </c>
      <c r="F4518" s="169" t="s">
        <v>2608</v>
      </c>
      <c r="H4518" s="170">
        <v>1.6E-2</v>
      </c>
      <c r="L4518" s="166"/>
      <c r="M4518" s="171"/>
      <c r="T4518" s="172"/>
      <c r="AT4518" s="168" t="s">
        <v>184</v>
      </c>
      <c r="AU4518" s="168" t="s">
        <v>95</v>
      </c>
      <c r="AV4518" s="167" t="s">
        <v>95</v>
      </c>
      <c r="AW4518" s="167" t="s">
        <v>41</v>
      </c>
      <c r="AX4518" s="167" t="s">
        <v>85</v>
      </c>
      <c r="AY4518" s="168" t="s">
        <v>173</v>
      </c>
    </row>
    <row r="4519" spans="2:51" s="167" customFormat="1">
      <c r="B4519" s="166"/>
      <c r="D4519" s="161" t="s">
        <v>184</v>
      </c>
      <c r="E4519" s="168" t="s">
        <v>1</v>
      </c>
      <c r="F4519" s="169" t="s">
        <v>2636</v>
      </c>
      <c r="H4519" s="170">
        <v>1.4999999999999999E-2</v>
      </c>
      <c r="L4519" s="166"/>
      <c r="M4519" s="171"/>
      <c r="T4519" s="172"/>
      <c r="AT4519" s="168" t="s">
        <v>184</v>
      </c>
      <c r="AU4519" s="168" t="s">
        <v>95</v>
      </c>
      <c r="AV4519" s="167" t="s">
        <v>95</v>
      </c>
      <c r="AW4519" s="167" t="s">
        <v>41</v>
      </c>
      <c r="AX4519" s="167" t="s">
        <v>85</v>
      </c>
      <c r="AY4519" s="168" t="s">
        <v>173</v>
      </c>
    </row>
    <row r="4520" spans="2:51" s="167" customFormat="1">
      <c r="B4520" s="166"/>
      <c r="D4520" s="161" t="s">
        <v>184</v>
      </c>
      <c r="E4520" s="168" t="s">
        <v>1</v>
      </c>
      <c r="F4520" s="169" t="s">
        <v>2637</v>
      </c>
      <c r="H4520" s="170">
        <v>1.4999999999999999E-2</v>
      </c>
      <c r="L4520" s="166"/>
      <c r="M4520" s="171"/>
      <c r="T4520" s="172"/>
      <c r="AT4520" s="168" t="s">
        <v>184</v>
      </c>
      <c r="AU4520" s="168" t="s">
        <v>95</v>
      </c>
      <c r="AV4520" s="167" t="s">
        <v>95</v>
      </c>
      <c r="AW4520" s="167" t="s">
        <v>41</v>
      </c>
      <c r="AX4520" s="167" t="s">
        <v>85</v>
      </c>
      <c r="AY4520" s="168" t="s">
        <v>173</v>
      </c>
    </row>
    <row r="4521" spans="2:51" s="167" customFormat="1">
      <c r="B4521" s="166"/>
      <c r="D4521" s="161" t="s">
        <v>184</v>
      </c>
      <c r="E4521" s="168" t="s">
        <v>1</v>
      </c>
      <c r="F4521" s="169" t="s">
        <v>2638</v>
      </c>
      <c r="H4521" s="170">
        <v>1.4E-2</v>
      </c>
      <c r="L4521" s="166"/>
      <c r="M4521" s="171"/>
      <c r="T4521" s="172"/>
      <c r="AT4521" s="168" t="s">
        <v>184</v>
      </c>
      <c r="AU4521" s="168" t="s">
        <v>95</v>
      </c>
      <c r="AV4521" s="167" t="s">
        <v>95</v>
      </c>
      <c r="AW4521" s="167" t="s">
        <v>41</v>
      </c>
      <c r="AX4521" s="167" t="s">
        <v>85</v>
      </c>
      <c r="AY4521" s="168" t="s">
        <v>173</v>
      </c>
    </row>
    <row r="4522" spans="2:51" s="167" customFormat="1">
      <c r="B4522" s="166"/>
      <c r="D4522" s="161" t="s">
        <v>184</v>
      </c>
      <c r="E4522" s="168" t="s">
        <v>1</v>
      </c>
      <c r="F4522" s="169" t="s">
        <v>2639</v>
      </c>
      <c r="H4522" s="170">
        <v>1.2999999999999999E-2</v>
      </c>
      <c r="L4522" s="166"/>
      <c r="M4522" s="171"/>
      <c r="T4522" s="172"/>
      <c r="AT4522" s="168" t="s">
        <v>184</v>
      </c>
      <c r="AU4522" s="168" t="s">
        <v>95</v>
      </c>
      <c r="AV4522" s="167" t="s">
        <v>95</v>
      </c>
      <c r="AW4522" s="167" t="s">
        <v>41</v>
      </c>
      <c r="AX4522" s="167" t="s">
        <v>85</v>
      </c>
      <c r="AY4522" s="168" t="s">
        <v>173</v>
      </c>
    </row>
    <row r="4523" spans="2:51" s="167" customFormat="1">
      <c r="B4523" s="166"/>
      <c r="D4523" s="161" t="s">
        <v>184</v>
      </c>
      <c r="E4523" s="168" t="s">
        <v>1</v>
      </c>
      <c r="F4523" s="169" t="s">
        <v>2640</v>
      </c>
      <c r="H4523" s="170">
        <v>1.2E-2</v>
      </c>
      <c r="L4523" s="166"/>
      <c r="M4523" s="171"/>
      <c r="T4523" s="172"/>
      <c r="AT4523" s="168" t="s">
        <v>184</v>
      </c>
      <c r="AU4523" s="168" t="s">
        <v>95</v>
      </c>
      <c r="AV4523" s="167" t="s">
        <v>95</v>
      </c>
      <c r="AW4523" s="167" t="s">
        <v>41</v>
      </c>
      <c r="AX4523" s="167" t="s">
        <v>85</v>
      </c>
      <c r="AY4523" s="168" t="s">
        <v>173</v>
      </c>
    </row>
    <row r="4524" spans="2:51" s="167" customFormat="1">
      <c r="B4524" s="166"/>
      <c r="D4524" s="161" t="s">
        <v>184</v>
      </c>
      <c r="E4524" s="168" t="s">
        <v>1</v>
      </c>
      <c r="F4524" s="169" t="s">
        <v>2641</v>
      </c>
      <c r="H4524" s="170">
        <v>1.0999999999999999E-2</v>
      </c>
      <c r="L4524" s="166"/>
      <c r="M4524" s="171"/>
      <c r="T4524" s="172"/>
      <c r="AT4524" s="168" t="s">
        <v>184</v>
      </c>
      <c r="AU4524" s="168" t="s">
        <v>95</v>
      </c>
      <c r="AV4524" s="167" t="s">
        <v>95</v>
      </c>
      <c r="AW4524" s="167" t="s">
        <v>41</v>
      </c>
      <c r="AX4524" s="167" t="s">
        <v>85</v>
      </c>
      <c r="AY4524" s="168" t="s">
        <v>173</v>
      </c>
    </row>
    <row r="4525" spans="2:51" s="167" customFormat="1">
      <c r="B4525" s="166"/>
      <c r="D4525" s="161" t="s">
        <v>184</v>
      </c>
      <c r="E4525" s="168" t="s">
        <v>1</v>
      </c>
      <c r="F4525" s="169" t="s">
        <v>2642</v>
      </c>
      <c r="H4525" s="170">
        <v>1.0999999999999999E-2</v>
      </c>
      <c r="L4525" s="166"/>
      <c r="M4525" s="171"/>
      <c r="T4525" s="172"/>
      <c r="AT4525" s="168" t="s">
        <v>184</v>
      </c>
      <c r="AU4525" s="168" t="s">
        <v>95</v>
      </c>
      <c r="AV4525" s="167" t="s">
        <v>95</v>
      </c>
      <c r="AW4525" s="167" t="s">
        <v>41</v>
      </c>
      <c r="AX4525" s="167" t="s">
        <v>85</v>
      </c>
      <c r="AY4525" s="168" t="s">
        <v>173</v>
      </c>
    </row>
    <row r="4526" spans="2:51" s="167" customFormat="1">
      <c r="B4526" s="166"/>
      <c r="D4526" s="161" t="s">
        <v>184</v>
      </c>
      <c r="E4526" s="168" t="s">
        <v>1</v>
      </c>
      <c r="F4526" s="169" t="s">
        <v>2643</v>
      </c>
      <c r="H4526" s="170">
        <v>0.01</v>
      </c>
      <c r="L4526" s="166"/>
      <c r="M4526" s="171"/>
      <c r="T4526" s="172"/>
      <c r="AT4526" s="168" t="s">
        <v>184</v>
      </c>
      <c r="AU4526" s="168" t="s">
        <v>95</v>
      </c>
      <c r="AV4526" s="167" t="s">
        <v>95</v>
      </c>
      <c r="AW4526" s="167" t="s">
        <v>41</v>
      </c>
      <c r="AX4526" s="167" t="s">
        <v>85</v>
      </c>
      <c r="AY4526" s="168" t="s">
        <v>173</v>
      </c>
    </row>
    <row r="4527" spans="2:51" s="167" customFormat="1">
      <c r="B4527" s="166"/>
      <c r="D4527" s="161" t="s">
        <v>184</v>
      </c>
      <c r="E4527" s="168" t="s">
        <v>1</v>
      </c>
      <c r="F4527" s="169" t="s">
        <v>2644</v>
      </c>
      <c r="H4527" s="170">
        <v>8.9999999999999993E-3</v>
      </c>
      <c r="L4527" s="166"/>
      <c r="M4527" s="171"/>
      <c r="T4527" s="172"/>
      <c r="AT4527" s="168" t="s">
        <v>184</v>
      </c>
      <c r="AU4527" s="168" t="s">
        <v>95</v>
      </c>
      <c r="AV4527" s="167" t="s">
        <v>95</v>
      </c>
      <c r="AW4527" s="167" t="s">
        <v>41</v>
      </c>
      <c r="AX4527" s="167" t="s">
        <v>85</v>
      </c>
      <c r="AY4527" s="168" t="s">
        <v>173</v>
      </c>
    </row>
    <row r="4528" spans="2:51" s="167" customFormat="1">
      <c r="B4528" s="166"/>
      <c r="D4528" s="161" t="s">
        <v>184</v>
      </c>
      <c r="E4528" s="168" t="s">
        <v>1</v>
      </c>
      <c r="F4528" s="169" t="s">
        <v>2645</v>
      </c>
      <c r="H4528" s="170">
        <v>8.0000000000000002E-3</v>
      </c>
      <c r="L4528" s="166"/>
      <c r="M4528" s="171"/>
      <c r="T4528" s="172"/>
      <c r="AT4528" s="168" t="s">
        <v>184</v>
      </c>
      <c r="AU4528" s="168" t="s">
        <v>95</v>
      </c>
      <c r="AV4528" s="167" t="s">
        <v>95</v>
      </c>
      <c r="AW4528" s="167" t="s">
        <v>41</v>
      </c>
      <c r="AX4528" s="167" t="s">
        <v>85</v>
      </c>
      <c r="AY4528" s="168" t="s">
        <v>173</v>
      </c>
    </row>
    <row r="4529" spans="2:51" s="167" customFormat="1">
      <c r="B4529" s="166"/>
      <c r="D4529" s="161" t="s">
        <v>184</v>
      </c>
      <c r="E4529" s="168" t="s">
        <v>1</v>
      </c>
      <c r="F4529" s="169" t="s">
        <v>2646</v>
      </c>
      <c r="H4529" s="170">
        <v>8.0000000000000002E-3</v>
      </c>
      <c r="L4529" s="166"/>
      <c r="M4529" s="171"/>
      <c r="T4529" s="172"/>
      <c r="AT4529" s="168" t="s">
        <v>184</v>
      </c>
      <c r="AU4529" s="168" t="s">
        <v>95</v>
      </c>
      <c r="AV4529" s="167" t="s">
        <v>95</v>
      </c>
      <c r="AW4529" s="167" t="s">
        <v>41</v>
      </c>
      <c r="AX4529" s="167" t="s">
        <v>85</v>
      </c>
      <c r="AY4529" s="168" t="s">
        <v>173</v>
      </c>
    </row>
    <row r="4530" spans="2:51" s="167" customFormat="1">
      <c r="B4530" s="166"/>
      <c r="D4530" s="161" t="s">
        <v>184</v>
      </c>
      <c r="E4530" s="168" t="s">
        <v>1</v>
      </c>
      <c r="F4530" s="169" t="s">
        <v>2647</v>
      </c>
      <c r="H4530" s="170">
        <v>7.0000000000000001E-3</v>
      </c>
      <c r="L4530" s="166"/>
      <c r="M4530" s="171"/>
      <c r="T4530" s="172"/>
      <c r="AT4530" s="168" t="s">
        <v>184</v>
      </c>
      <c r="AU4530" s="168" t="s">
        <v>95</v>
      </c>
      <c r="AV4530" s="167" t="s">
        <v>95</v>
      </c>
      <c r="AW4530" s="167" t="s">
        <v>41</v>
      </c>
      <c r="AX4530" s="167" t="s">
        <v>85</v>
      </c>
      <c r="AY4530" s="168" t="s">
        <v>173</v>
      </c>
    </row>
    <row r="4531" spans="2:51" s="167" customFormat="1">
      <c r="B4531" s="166"/>
      <c r="D4531" s="161" t="s">
        <v>184</v>
      </c>
      <c r="E4531" s="168" t="s">
        <v>1</v>
      </c>
      <c r="F4531" s="169" t="s">
        <v>2648</v>
      </c>
      <c r="H4531" s="170">
        <v>6.0000000000000001E-3</v>
      </c>
      <c r="L4531" s="166"/>
      <c r="M4531" s="171"/>
      <c r="T4531" s="172"/>
      <c r="AT4531" s="168" t="s">
        <v>184</v>
      </c>
      <c r="AU4531" s="168" t="s">
        <v>95</v>
      </c>
      <c r="AV4531" s="167" t="s">
        <v>95</v>
      </c>
      <c r="AW4531" s="167" t="s">
        <v>41</v>
      </c>
      <c r="AX4531" s="167" t="s">
        <v>85</v>
      </c>
      <c r="AY4531" s="168" t="s">
        <v>173</v>
      </c>
    </row>
    <row r="4532" spans="2:51" s="167" customFormat="1">
      <c r="B4532" s="166"/>
      <c r="D4532" s="161" t="s">
        <v>184</v>
      </c>
      <c r="E4532" s="168" t="s">
        <v>1</v>
      </c>
      <c r="F4532" s="169" t="s">
        <v>2649</v>
      </c>
      <c r="H4532" s="170">
        <v>5.0000000000000001E-3</v>
      </c>
      <c r="L4532" s="166"/>
      <c r="M4532" s="171"/>
      <c r="T4532" s="172"/>
      <c r="AT4532" s="168" t="s">
        <v>184</v>
      </c>
      <c r="AU4532" s="168" t="s">
        <v>95</v>
      </c>
      <c r="AV4532" s="167" t="s">
        <v>95</v>
      </c>
      <c r="AW4532" s="167" t="s">
        <v>41</v>
      </c>
      <c r="AX4532" s="167" t="s">
        <v>85</v>
      </c>
      <c r="AY4532" s="168" t="s">
        <v>173</v>
      </c>
    </row>
    <row r="4533" spans="2:51" s="167" customFormat="1">
      <c r="B4533" s="166"/>
      <c r="D4533" s="161" t="s">
        <v>184</v>
      </c>
      <c r="E4533" s="168" t="s">
        <v>1</v>
      </c>
      <c r="F4533" s="169" t="s">
        <v>2650</v>
      </c>
      <c r="H4533" s="170">
        <v>5.0000000000000001E-3</v>
      </c>
      <c r="L4533" s="166"/>
      <c r="M4533" s="171"/>
      <c r="T4533" s="172"/>
      <c r="AT4533" s="168" t="s">
        <v>184</v>
      </c>
      <c r="AU4533" s="168" t="s">
        <v>95</v>
      </c>
      <c r="AV4533" s="167" t="s">
        <v>95</v>
      </c>
      <c r="AW4533" s="167" t="s">
        <v>41</v>
      </c>
      <c r="AX4533" s="167" t="s">
        <v>85</v>
      </c>
      <c r="AY4533" s="168" t="s">
        <v>173</v>
      </c>
    </row>
    <row r="4534" spans="2:51" s="167" customFormat="1">
      <c r="B4534" s="166"/>
      <c r="D4534" s="161" t="s">
        <v>184</v>
      </c>
      <c r="E4534" s="168" t="s">
        <v>1</v>
      </c>
      <c r="F4534" s="169" t="s">
        <v>2651</v>
      </c>
      <c r="H4534" s="170">
        <v>4.0000000000000001E-3</v>
      </c>
      <c r="L4534" s="166"/>
      <c r="M4534" s="171"/>
      <c r="T4534" s="172"/>
      <c r="AT4534" s="168" t="s">
        <v>184</v>
      </c>
      <c r="AU4534" s="168" t="s">
        <v>95</v>
      </c>
      <c r="AV4534" s="167" t="s">
        <v>95</v>
      </c>
      <c r="AW4534" s="167" t="s">
        <v>41</v>
      </c>
      <c r="AX4534" s="167" t="s">
        <v>85</v>
      </c>
      <c r="AY4534" s="168" t="s">
        <v>173</v>
      </c>
    </row>
    <row r="4535" spans="2:51" s="167" customFormat="1">
      <c r="B4535" s="166"/>
      <c r="D4535" s="161" t="s">
        <v>184</v>
      </c>
      <c r="E4535" s="168" t="s">
        <v>1</v>
      </c>
      <c r="F4535" s="169" t="s">
        <v>2652</v>
      </c>
      <c r="H4535" s="170">
        <v>3.0000000000000001E-3</v>
      </c>
      <c r="L4535" s="166"/>
      <c r="M4535" s="171"/>
      <c r="T4535" s="172"/>
      <c r="AT4535" s="168" t="s">
        <v>184</v>
      </c>
      <c r="AU4535" s="168" t="s">
        <v>95</v>
      </c>
      <c r="AV4535" s="167" t="s">
        <v>95</v>
      </c>
      <c r="AW4535" s="167" t="s">
        <v>41</v>
      </c>
      <c r="AX4535" s="167" t="s">
        <v>85</v>
      </c>
      <c r="AY4535" s="168" t="s">
        <v>173</v>
      </c>
    </row>
    <row r="4536" spans="2:51" s="167" customFormat="1">
      <c r="B4536" s="166"/>
      <c r="D4536" s="161" t="s">
        <v>184</v>
      </c>
      <c r="E4536" s="168" t="s">
        <v>1</v>
      </c>
      <c r="F4536" s="169" t="s">
        <v>2653</v>
      </c>
      <c r="H4536" s="170">
        <v>2E-3</v>
      </c>
      <c r="L4536" s="166"/>
      <c r="M4536" s="171"/>
      <c r="T4536" s="172"/>
      <c r="AT4536" s="168" t="s">
        <v>184</v>
      </c>
      <c r="AU4536" s="168" t="s">
        <v>95</v>
      </c>
      <c r="AV4536" s="167" t="s">
        <v>95</v>
      </c>
      <c r="AW4536" s="167" t="s">
        <v>41</v>
      </c>
      <c r="AX4536" s="167" t="s">
        <v>85</v>
      </c>
      <c r="AY4536" s="168" t="s">
        <v>173</v>
      </c>
    </row>
    <row r="4537" spans="2:51" s="167" customFormat="1">
      <c r="B4537" s="166"/>
      <c r="D4537" s="161" t="s">
        <v>184</v>
      </c>
      <c r="E4537" s="168" t="s">
        <v>1</v>
      </c>
      <c r="F4537" s="169" t="s">
        <v>2654</v>
      </c>
      <c r="H4537" s="170">
        <v>2E-3</v>
      </c>
      <c r="L4537" s="166"/>
      <c r="M4537" s="171"/>
      <c r="T4537" s="172"/>
      <c r="AT4537" s="168" t="s">
        <v>184</v>
      </c>
      <c r="AU4537" s="168" t="s">
        <v>95</v>
      </c>
      <c r="AV4537" s="167" t="s">
        <v>95</v>
      </c>
      <c r="AW4537" s="167" t="s">
        <v>41</v>
      </c>
      <c r="AX4537" s="167" t="s">
        <v>85</v>
      </c>
      <c r="AY4537" s="168" t="s">
        <v>173</v>
      </c>
    </row>
    <row r="4538" spans="2:51" s="167" customFormat="1">
      <c r="B4538" s="166"/>
      <c r="D4538" s="161" t="s">
        <v>184</v>
      </c>
      <c r="E4538" s="168" t="s">
        <v>1</v>
      </c>
      <c r="F4538" s="169" t="s">
        <v>2622</v>
      </c>
      <c r="H4538" s="170">
        <v>1E-3</v>
      </c>
      <c r="L4538" s="166"/>
      <c r="M4538" s="171"/>
      <c r="T4538" s="172"/>
      <c r="AT4538" s="168" t="s">
        <v>184</v>
      </c>
      <c r="AU4538" s="168" t="s">
        <v>95</v>
      </c>
      <c r="AV4538" s="167" t="s">
        <v>95</v>
      </c>
      <c r="AW4538" s="167" t="s">
        <v>41</v>
      </c>
      <c r="AX4538" s="167" t="s">
        <v>85</v>
      </c>
      <c r="AY4538" s="168" t="s">
        <v>173</v>
      </c>
    </row>
    <row r="4539" spans="2:51" s="160" customFormat="1">
      <c r="B4539" s="159"/>
      <c r="D4539" s="161" t="s">
        <v>184</v>
      </c>
      <c r="E4539" s="162" t="s">
        <v>1</v>
      </c>
      <c r="F4539" s="163" t="s">
        <v>2313</v>
      </c>
      <c r="H4539" s="162" t="s">
        <v>1</v>
      </c>
      <c r="L4539" s="159"/>
      <c r="M4539" s="164"/>
      <c r="T4539" s="165"/>
      <c r="AT4539" s="162" t="s">
        <v>184</v>
      </c>
      <c r="AU4539" s="162" t="s">
        <v>95</v>
      </c>
      <c r="AV4539" s="160" t="s">
        <v>93</v>
      </c>
      <c r="AW4539" s="160" t="s">
        <v>41</v>
      </c>
      <c r="AX4539" s="160" t="s">
        <v>85</v>
      </c>
      <c r="AY4539" s="162" t="s">
        <v>173</v>
      </c>
    </row>
    <row r="4540" spans="2:51" s="167" customFormat="1">
      <c r="B4540" s="166"/>
      <c r="D4540" s="161" t="s">
        <v>184</v>
      </c>
      <c r="E4540" s="168" t="s">
        <v>1</v>
      </c>
      <c r="F4540" s="169" t="s">
        <v>2595</v>
      </c>
      <c r="H4540" s="170">
        <v>0.03</v>
      </c>
      <c r="L4540" s="166"/>
      <c r="M4540" s="171"/>
      <c r="T4540" s="172"/>
      <c r="AT4540" s="168" t="s">
        <v>184</v>
      </c>
      <c r="AU4540" s="168" t="s">
        <v>95</v>
      </c>
      <c r="AV4540" s="167" t="s">
        <v>95</v>
      </c>
      <c r="AW4540" s="167" t="s">
        <v>41</v>
      </c>
      <c r="AX4540" s="167" t="s">
        <v>85</v>
      </c>
      <c r="AY4540" s="168" t="s">
        <v>173</v>
      </c>
    </row>
    <row r="4541" spans="2:51" s="167" customFormat="1">
      <c r="B4541" s="166"/>
      <c r="D4541" s="161" t="s">
        <v>184</v>
      </c>
      <c r="E4541" s="168" t="s">
        <v>1</v>
      </c>
      <c r="F4541" s="169" t="s">
        <v>2596</v>
      </c>
      <c r="H4541" s="170">
        <v>2.9000000000000001E-2</v>
      </c>
      <c r="L4541" s="166"/>
      <c r="M4541" s="171"/>
      <c r="T4541" s="172"/>
      <c r="AT4541" s="168" t="s">
        <v>184</v>
      </c>
      <c r="AU4541" s="168" t="s">
        <v>95</v>
      </c>
      <c r="AV4541" s="167" t="s">
        <v>95</v>
      </c>
      <c r="AW4541" s="167" t="s">
        <v>41</v>
      </c>
      <c r="AX4541" s="167" t="s">
        <v>85</v>
      </c>
      <c r="AY4541" s="168" t="s">
        <v>173</v>
      </c>
    </row>
    <row r="4542" spans="2:51" s="167" customFormat="1">
      <c r="B4542" s="166"/>
      <c r="D4542" s="161" t="s">
        <v>184</v>
      </c>
      <c r="E4542" s="168" t="s">
        <v>1</v>
      </c>
      <c r="F4542" s="169" t="s">
        <v>2597</v>
      </c>
      <c r="H4542" s="170">
        <v>2.8000000000000001E-2</v>
      </c>
      <c r="L4542" s="166"/>
      <c r="M4542" s="171"/>
      <c r="T4542" s="172"/>
      <c r="AT4542" s="168" t="s">
        <v>184</v>
      </c>
      <c r="AU4542" s="168" t="s">
        <v>95</v>
      </c>
      <c r="AV4542" s="167" t="s">
        <v>95</v>
      </c>
      <c r="AW4542" s="167" t="s">
        <v>41</v>
      </c>
      <c r="AX4542" s="167" t="s">
        <v>85</v>
      </c>
      <c r="AY4542" s="168" t="s">
        <v>173</v>
      </c>
    </row>
    <row r="4543" spans="2:51" s="167" customFormat="1">
      <c r="B4543" s="166"/>
      <c r="D4543" s="161" t="s">
        <v>184</v>
      </c>
      <c r="E4543" s="168" t="s">
        <v>1</v>
      </c>
      <c r="F4543" s="169" t="s">
        <v>2598</v>
      </c>
      <c r="H4543" s="170">
        <v>2.7E-2</v>
      </c>
      <c r="L4543" s="166"/>
      <c r="M4543" s="171"/>
      <c r="T4543" s="172"/>
      <c r="AT4543" s="168" t="s">
        <v>184</v>
      </c>
      <c r="AU4543" s="168" t="s">
        <v>95</v>
      </c>
      <c r="AV4543" s="167" t="s">
        <v>95</v>
      </c>
      <c r="AW4543" s="167" t="s">
        <v>41</v>
      </c>
      <c r="AX4543" s="167" t="s">
        <v>85</v>
      </c>
      <c r="AY4543" s="168" t="s">
        <v>173</v>
      </c>
    </row>
    <row r="4544" spans="2:51" s="167" customFormat="1">
      <c r="B4544" s="166"/>
      <c r="D4544" s="161" t="s">
        <v>184</v>
      </c>
      <c r="E4544" s="168" t="s">
        <v>1</v>
      </c>
      <c r="F4544" s="169" t="s">
        <v>2599</v>
      </c>
      <c r="H4544" s="170">
        <v>2.5999999999999999E-2</v>
      </c>
      <c r="L4544" s="166"/>
      <c r="M4544" s="171"/>
      <c r="T4544" s="172"/>
      <c r="AT4544" s="168" t="s">
        <v>184</v>
      </c>
      <c r="AU4544" s="168" t="s">
        <v>95</v>
      </c>
      <c r="AV4544" s="167" t="s">
        <v>95</v>
      </c>
      <c r="AW4544" s="167" t="s">
        <v>41</v>
      </c>
      <c r="AX4544" s="167" t="s">
        <v>85</v>
      </c>
      <c r="AY4544" s="168" t="s">
        <v>173</v>
      </c>
    </row>
    <row r="4545" spans="2:51" s="167" customFormat="1">
      <c r="B4545" s="166"/>
      <c r="D4545" s="161" t="s">
        <v>184</v>
      </c>
      <c r="E4545" s="168" t="s">
        <v>1</v>
      </c>
      <c r="F4545" s="169" t="s">
        <v>2600</v>
      </c>
      <c r="H4545" s="170">
        <v>2.5000000000000001E-2</v>
      </c>
      <c r="L4545" s="166"/>
      <c r="M4545" s="171"/>
      <c r="T4545" s="172"/>
      <c r="AT4545" s="168" t="s">
        <v>184</v>
      </c>
      <c r="AU4545" s="168" t="s">
        <v>95</v>
      </c>
      <c r="AV4545" s="167" t="s">
        <v>95</v>
      </c>
      <c r="AW4545" s="167" t="s">
        <v>41</v>
      </c>
      <c r="AX4545" s="167" t="s">
        <v>85</v>
      </c>
      <c r="AY4545" s="168" t="s">
        <v>173</v>
      </c>
    </row>
    <row r="4546" spans="2:51" s="167" customFormat="1">
      <c r="B4546" s="166"/>
      <c r="D4546" s="161" t="s">
        <v>184</v>
      </c>
      <c r="E4546" s="168" t="s">
        <v>1</v>
      </c>
      <c r="F4546" s="169" t="s">
        <v>2601</v>
      </c>
      <c r="H4546" s="170">
        <v>2.4E-2</v>
      </c>
      <c r="L4546" s="166"/>
      <c r="M4546" s="171"/>
      <c r="T4546" s="172"/>
      <c r="AT4546" s="168" t="s">
        <v>184</v>
      </c>
      <c r="AU4546" s="168" t="s">
        <v>95</v>
      </c>
      <c r="AV4546" s="167" t="s">
        <v>95</v>
      </c>
      <c r="AW4546" s="167" t="s">
        <v>41</v>
      </c>
      <c r="AX4546" s="167" t="s">
        <v>85</v>
      </c>
      <c r="AY4546" s="168" t="s">
        <v>173</v>
      </c>
    </row>
    <row r="4547" spans="2:51" s="167" customFormat="1">
      <c r="B4547" s="166"/>
      <c r="D4547" s="161" t="s">
        <v>184</v>
      </c>
      <c r="E4547" s="168" t="s">
        <v>1</v>
      </c>
      <c r="F4547" s="169" t="s">
        <v>2602</v>
      </c>
      <c r="H4547" s="170">
        <v>2.1999999999999999E-2</v>
      </c>
      <c r="L4547" s="166"/>
      <c r="M4547" s="171"/>
      <c r="T4547" s="172"/>
      <c r="AT4547" s="168" t="s">
        <v>184</v>
      </c>
      <c r="AU4547" s="168" t="s">
        <v>95</v>
      </c>
      <c r="AV4547" s="167" t="s">
        <v>95</v>
      </c>
      <c r="AW4547" s="167" t="s">
        <v>41</v>
      </c>
      <c r="AX4547" s="167" t="s">
        <v>85</v>
      </c>
      <c r="AY4547" s="168" t="s">
        <v>173</v>
      </c>
    </row>
    <row r="4548" spans="2:51" s="167" customFormat="1">
      <c r="B4548" s="166"/>
      <c r="D4548" s="161" t="s">
        <v>184</v>
      </c>
      <c r="E4548" s="168" t="s">
        <v>1</v>
      </c>
      <c r="F4548" s="169" t="s">
        <v>2603</v>
      </c>
      <c r="H4548" s="170">
        <v>2.1000000000000001E-2</v>
      </c>
      <c r="L4548" s="166"/>
      <c r="M4548" s="171"/>
      <c r="T4548" s="172"/>
      <c r="AT4548" s="168" t="s">
        <v>184</v>
      </c>
      <c r="AU4548" s="168" t="s">
        <v>95</v>
      </c>
      <c r="AV4548" s="167" t="s">
        <v>95</v>
      </c>
      <c r="AW4548" s="167" t="s">
        <v>41</v>
      </c>
      <c r="AX4548" s="167" t="s">
        <v>85</v>
      </c>
      <c r="AY4548" s="168" t="s">
        <v>173</v>
      </c>
    </row>
    <row r="4549" spans="2:51" s="167" customFormat="1">
      <c r="B4549" s="166"/>
      <c r="D4549" s="161" t="s">
        <v>184</v>
      </c>
      <c r="E4549" s="168" t="s">
        <v>1</v>
      </c>
      <c r="F4549" s="169" t="s">
        <v>2604</v>
      </c>
      <c r="H4549" s="170">
        <v>0.02</v>
      </c>
      <c r="L4549" s="166"/>
      <c r="M4549" s="171"/>
      <c r="T4549" s="172"/>
      <c r="AT4549" s="168" t="s">
        <v>184</v>
      </c>
      <c r="AU4549" s="168" t="s">
        <v>95</v>
      </c>
      <c r="AV4549" s="167" t="s">
        <v>95</v>
      </c>
      <c r="AW4549" s="167" t="s">
        <v>41</v>
      </c>
      <c r="AX4549" s="167" t="s">
        <v>85</v>
      </c>
      <c r="AY4549" s="168" t="s">
        <v>173</v>
      </c>
    </row>
    <row r="4550" spans="2:51" s="167" customFormat="1">
      <c r="B4550" s="166"/>
      <c r="D4550" s="161" t="s">
        <v>184</v>
      </c>
      <c r="E4550" s="168" t="s">
        <v>1</v>
      </c>
      <c r="F4550" s="169" t="s">
        <v>2605</v>
      </c>
      <c r="H4550" s="170">
        <v>1.9E-2</v>
      </c>
      <c r="L4550" s="166"/>
      <c r="M4550" s="171"/>
      <c r="T4550" s="172"/>
      <c r="AT4550" s="168" t="s">
        <v>184</v>
      </c>
      <c r="AU4550" s="168" t="s">
        <v>95</v>
      </c>
      <c r="AV4550" s="167" t="s">
        <v>95</v>
      </c>
      <c r="AW4550" s="167" t="s">
        <v>41</v>
      </c>
      <c r="AX4550" s="167" t="s">
        <v>85</v>
      </c>
      <c r="AY4550" s="168" t="s">
        <v>173</v>
      </c>
    </row>
    <row r="4551" spans="2:51" s="167" customFormat="1">
      <c r="B4551" s="166"/>
      <c r="D4551" s="161" t="s">
        <v>184</v>
      </c>
      <c r="E4551" s="168" t="s">
        <v>1</v>
      </c>
      <c r="F4551" s="169" t="s">
        <v>2606</v>
      </c>
      <c r="H4551" s="170">
        <v>1.7999999999999999E-2</v>
      </c>
      <c r="L4551" s="166"/>
      <c r="M4551" s="171"/>
      <c r="T4551" s="172"/>
      <c r="AT4551" s="168" t="s">
        <v>184</v>
      </c>
      <c r="AU4551" s="168" t="s">
        <v>95</v>
      </c>
      <c r="AV4551" s="167" t="s">
        <v>95</v>
      </c>
      <c r="AW4551" s="167" t="s">
        <v>41</v>
      </c>
      <c r="AX4551" s="167" t="s">
        <v>85</v>
      </c>
      <c r="AY4551" s="168" t="s">
        <v>173</v>
      </c>
    </row>
    <row r="4552" spans="2:51" s="167" customFormat="1">
      <c r="B4552" s="166"/>
      <c r="D4552" s="161" t="s">
        <v>184</v>
      </c>
      <c r="E4552" s="168" t="s">
        <v>1</v>
      </c>
      <c r="F4552" s="169" t="s">
        <v>2607</v>
      </c>
      <c r="H4552" s="170">
        <v>1.7000000000000001E-2</v>
      </c>
      <c r="L4552" s="166"/>
      <c r="M4552" s="171"/>
      <c r="T4552" s="172"/>
      <c r="AT4552" s="168" t="s">
        <v>184</v>
      </c>
      <c r="AU4552" s="168" t="s">
        <v>95</v>
      </c>
      <c r="AV4552" s="167" t="s">
        <v>95</v>
      </c>
      <c r="AW4552" s="167" t="s">
        <v>41</v>
      </c>
      <c r="AX4552" s="167" t="s">
        <v>85</v>
      </c>
      <c r="AY4552" s="168" t="s">
        <v>173</v>
      </c>
    </row>
    <row r="4553" spans="2:51" s="167" customFormat="1">
      <c r="B4553" s="166"/>
      <c r="D4553" s="161" t="s">
        <v>184</v>
      </c>
      <c r="E4553" s="168" t="s">
        <v>1</v>
      </c>
      <c r="F4553" s="169" t="s">
        <v>2608</v>
      </c>
      <c r="H4553" s="170">
        <v>1.6E-2</v>
      </c>
      <c r="L4553" s="166"/>
      <c r="M4553" s="171"/>
      <c r="T4553" s="172"/>
      <c r="AT4553" s="168" t="s">
        <v>184</v>
      </c>
      <c r="AU4553" s="168" t="s">
        <v>95</v>
      </c>
      <c r="AV4553" s="167" t="s">
        <v>95</v>
      </c>
      <c r="AW4553" s="167" t="s">
        <v>41</v>
      </c>
      <c r="AX4553" s="167" t="s">
        <v>85</v>
      </c>
      <c r="AY4553" s="168" t="s">
        <v>173</v>
      </c>
    </row>
    <row r="4554" spans="2:51" s="167" customFormat="1">
      <c r="B4554" s="166"/>
      <c r="D4554" s="161" t="s">
        <v>184</v>
      </c>
      <c r="E4554" s="168" t="s">
        <v>1</v>
      </c>
      <c r="F4554" s="169" t="s">
        <v>2609</v>
      </c>
      <c r="H4554" s="170">
        <v>1.4999999999999999E-2</v>
      </c>
      <c r="L4554" s="166"/>
      <c r="M4554" s="171"/>
      <c r="T4554" s="172"/>
      <c r="AT4554" s="168" t="s">
        <v>184</v>
      </c>
      <c r="AU4554" s="168" t="s">
        <v>95</v>
      </c>
      <c r="AV4554" s="167" t="s">
        <v>95</v>
      </c>
      <c r="AW4554" s="167" t="s">
        <v>41</v>
      </c>
      <c r="AX4554" s="167" t="s">
        <v>85</v>
      </c>
      <c r="AY4554" s="168" t="s">
        <v>173</v>
      </c>
    </row>
    <row r="4555" spans="2:51" s="167" customFormat="1">
      <c r="B4555" s="166"/>
      <c r="D4555" s="161" t="s">
        <v>184</v>
      </c>
      <c r="E4555" s="168" t="s">
        <v>1</v>
      </c>
      <c r="F4555" s="169" t="s">
        <v>2610</v>
      </c>
      <c r="H4555" s="170">
        <v>1.4E-2</v>
      </c>
      <c r="L4555" s="166"/>
      <c r="M4555" s="171"/>
      <c r="T4555" s="172"/>
      <c r="AT4555" s="168" t="s">
        <v>184</v>
      </c>
      <c r="AU4555" s="168" t="s">
        <v>95</v>
      </c>
      <c r="AV4555" s="167" t="s">
        <v>95</v>
      </c>
      <c r="AW4555" s="167" t="s">
        <v>41</v>
      </c>
      <c r="AX4555" s="167" t="s">
        <v>85</v>
      </c>
      <c r="AY4555" s="168" t="s">
        <v>173</v>
      </c>
    </row>
    <row r="4556" spans="2:51" s="167" customFormat="1">
      <c r="B4556" s="166"/>
      <c r="D4556" s="161" t="s">
        <v>184</v>
      </c>
      <c r="E4556" s="168" t="s">
        <v>1</v>
      </c>
      <c r="F4556" s="169" t="s">
        <v>2611</v>
      </c>
      <c r="H4556" s="170">
        <v>1.2999999999999999E-2</v>
      </c>
      <c r="L4556" s="166"/>
      <c r="M4556" s="171"/>
      <c r="T4556" s="172"/>
      <c r="AT4556" s="168" t="s">
        <v>184</v>
      </c>
      <c r="AU4556" s="168" t="s">
        <v>95</v>
      </c>
      <c r="AV4556" s="167" t="s">
        <v>95</v>
      </c>
      <c r="AW4556" s="167" t="s">
        <v>41</v>
      </c>
      <c r="AX4556" s="167" t="s">
        <v>85</v>
      </c>
      <c r="AY4556" s="168" t="s">
        <v>173</v>
      </c>
    </row>
    <row r="4557" spans="2:51" s="167" customFormat="1">
      <c r="B4557" s="166"/>
      <c r="D4557" s="161" t="s">
        <v>184</v>
      </c>
      <c r="E4557" s="168" t="s">
        <v>1</v>
      </c>
      <c r="F4557" s="169" t="s">
        <v>2612</v>
      </c>
      <c r="H4557" s="170">
        <v>1.2E-2</v>
      </c>
      <c r="L4557" s="166"/>
      <c r="M4557" s="171"/>
      <c r="T4557" s="172"/>
      <c r="AT4557" s="168" t="s">
        <v>184</v>
      </c>
      <c r="AU4557" s="168" t="s">
        <v>95</v>
      </c>
      <c r="AV4557" s="167" t="s">
        <v>95</v>
      </c>
      <c r="AW4557" s="167" t="s">
        <v>41</v>
      </c>
      <c r="AX4557" s="167" t="s">
        <v>85</v>
      </c>
      <c r="AY4557" s="168" t="s">
        <v>173</v>
      </c>
    </row>
    <row r="4558" spans="2:51" s="167" customFormat="1">
      <c r="B4558" s="166"/>
      <c r="D4558" s="161" t="s">
        <v>184</v>
      </c>
      <c r="E4558" s="168" t="s">
        <v>1</v>
      </c>
      <c r="F4558" s="169" t="s">
        <v>2613</v>
      </c>
      <c r="H4558" s="170">
        <v>0.01</v>
      </c>
      <c r="L4558" s="166"/>
      <c r="M4558" s="171"/>
      <c r="T4558" s="172"/>
      <c r="AT4558" s="168" t="s">
        <v>184</v>
      </c>
      <c r="AU4558" s="168" t="s">
        <v>95</v>
      </c>
      <c r="AV4558" s="167" t="s">
        <v>95</v>
      </c>
      <c r="AW4558" s="167" t="s">
        <v>41</v>
      </c>
      <c r="AX4558" s="167" t="s">
        <v>85</v>
      </c>
      <c r="AY4558" s="168" t="s">
        <v>173</v>
      </c>
    </row>
    <row r="4559" spans="2:51" s="167" customFormat="1">
      <c r="B4559" s="166"/>
      <c r="D4559" s="161" t="s">
        <v>184</v>
      </c>
      <c r="E4559" s="168" t="s">
        <v>1</v>
      </c>
      <c r="F4559" s="169" t="s">
        <v>2614</v>
      </c>
      <c r="H4559" s="170">
        <v>8.9999999999999993E-3</v>
      </c>
      <c r="L4559" s="166"/>
      <c r="M4559" s="171"/>
      <c r="T4559" s="172"/>
      <c r="AT4559" s="168" t="s">
        <v>184</v>
      </c>
      <c r="AU4559" s="168" t="s">
        <v>95</v>
      </c>
      <c r="AV4559" s="167" t="s">
        <v>95</v>
      </c>
      <c r="AW4559" s="167" t="s">
        <v>41</v>
      </c>
      <c r="AX4559" s="167" t="s">
        <v>85</v>
      </c>
      <c r="AY4559" s="168" t="s">
        <v>173</v>
      </c>
    </row>
    <row r="4560" spans="2:51" s="167" customFormat="1">
      <c r="B4560" s="166"/>
      <c r="D4560" s="161" t="s">
        <v>184</v>
      </c>
      <c r="E4560" s="168" t="s">
        <v>1</v>
      </c>
      <c r="F4560" s="169" t="s">
        <v>2615</v>
      </c>
      <c r="H4560" s="170">
        <v>8.0000000000000002E-3</v>
      </c>
      <c r="L4560" s="166"/>
      <c r="M4560" s="171"/>
      <c r="T4560" s="172"/>
      <c r="AT4560" s="168" t="s">
        <v>184</v>
      </c>
      <c r="AU4560" s="168" t="s">
        <v>95</v>
      </c>
      <c r="AV4560" s="167" t="s">
        <v>95</v>
      </c>
      <c r="AW4560" s="167" t="s">
        <v>41</v>
      </c>
      <c r="AX4560" s="167" t="s">
        <v>85</v>
      </c>
      <c r="AY4560" s="168" t="s">
        <v>173</v>
      </c>
    </row>
    <row r="4561" spans="2:51" s="167" customFormat="1">
      <c r="B4561" s="166"/>
      <c r="D4561" s="161" t="s">
        <v>184</v>
      </c>
      <c r="E4561" s="168" t="s">
        <v>1</v>
      </c>
      <c r="F4561" s="169" t="s">
        <v>2616</v>
      </c>
      <c r="H4561" s="170">
        <v>7.0000000000000001E-3</v>
      </c>
      <c r="L4561" s="166"/>
      <c r="M4561" s="171"/>
      <c r="T4561" s="172"/>
      <c r="AT4561" s="168" t="s">
        <v>184</v>
      </c>
      <c r="AU4561" s="168" t="s">
        <v>95</v>
      </c>
      <c r="AV4561" s="167" t="s">
        <v>95</v>
      </c>
      <c r="AW4561" s="167" t="s">
        <v>41</v>
      </c>
      <c r="AX4561" s="167" t="s">
        <v>85</v>
      </c>
      <c r="AY4561" s="168" t="s">
        <v>173</v>
      </c>
    </row>
    <row r="4562" spans="2:51" s="167" customFormat="1">
      <c r="B4562" s="166"/>
      <c r="D4562" s="161" t="s">
        <v>184</v>
      </c>
      <c r="E4562" s="168" t="s">
        <v>1</v>
      </c>
      <c r="F4562" s="169" t="s">
        <v>2617</v>
      </c>
      <c r="H4562" s="170">
        <v>6.0000000000000001E-3</v>
      </c>
      <c r="L4562" s="166"/>
      <c r="M4562" s="171"/>
      <c r="T4562" s="172"/>
      <c r="AT4562" s="168" t="s">
        <v>184</v>
      </c>
      <c r="AU4562" s="168" t="s">
        <v>95</v>
      </c>
      <c r="AV4562" s="167" t="s">
        <v>95</v>
      </c>
      <c r="AW4562" s="167" t="s">
        <v>41</v>
      </c>
      <c r="AX4562" s="167" t="s">
        <v>85</v>
      </c>
      <c r="AY4562" s="168" t="s">
        <v>173</v>
      </c>
    </row>
    <row r="4563" spans="2:51" s="167" customFormat="1">
      <c r="B4563" s="166"/>
      <c r="D4563" s="161" t="s">
        <v>184</v>
      </c>
      <c r="E4563" s="168" t="s">
        <v>1</v>
      </c>
      <c r="F4563" s="169" t="s">
        <v>2618</v>
      </c>
      <c r="H4563" s="170">
        <v>5.0000000000000001E-3</v>
      </c>
      <c r="L4563" s="166"/>
      <c r="M4563" s="171"/>
      <c r="T4563" s="172"/>
      <c r="AT4563" s="168" t="s">
        <v>184</v>
      </c>
      <c r="AU4563" s="168" t="s">
        <v>95</v>
      </c>
      <c r="AV4563" s="167" t="s">
        <v>95</v>
      </c>
      <c r="AW4563" s="167" t="s">
        <v>41</v>
      </c>
      <c r="AX4563" s="167" t="s">
        <v>85</v>
      </c>
      <c r="AY4563" s="168" t="s">
        <v>173</v>
      </c>
    </row>
    <row r="4564" spans="2:51" s="167" customFormat="1">
      <c r="B4564" s="166"/>
      <c r="D4564" s="161" t="s">
        <v>184</v>
      </c>
      <c r="E4564" s="168" t="s">
        <v>1</v>
      </c>
      <c r="F4564" s="169" t="s">
        <v>2619</v>
      </c>
      <c r="H4564" s="170">
        <v>4.0000000000000001E-3</v>
      </c>
      <c r="L4564" s="166"/>
      <c r="M4564" s="171"/>
      <c r="T4564" s="172"/>
      <c r="AT4564" s="168" t="s">
        <v>184</v>
      </c>
      <c r="AU4564" s="168" t="s">
        <v>95</v>
      </c>
      <c r="AV4564" s="167" t="s">
        <v>95</v>
      </c>
      <c r="AW4564" s="167" t="s">
        <v>41</v>
      </c>
      <c r="AX4564" s="167" t="s">
        <v>85</v>
      </c>
      <c r="AY4564" s="168" t="s">
        <v>173</v>
      </c>
    </row>
    <row r="4565" spans="2:51" s="167" customFormat="1">
      <c r="B4565" s="166"/>
      <c r="D4565" s="161" t="s">
        <v>184</v>
      </c>
      <c r="E4565" s="168" t="s">
        <v>1</v>
      </c>
      <c r="F4565" s="169" t="s">
        <v>2620</v>
      </c>
      <c r="H4565" s="170">
        <v>3.0000000000000001E-3</v>
      </c>
      <c r="L4565" s="166"/>
      <c r="M4565" s="171"/>
      <c r="T4565" s="172"/>
      <c r="AT4565" s="168" t="s">
        <v>184</v>
      </c>
      <c r="AU4565" s="168" t="s">
        <v>95</v>
      </c>
      <c r="AV4565" s="167" t="s">
        <v>95</v>
      </c>
      <c r="AW4565" s="167" t="s">
        <v>41</v>
      </c>
      <c r="AX4565" s="167" t="s">
        <v>85</v>
      </c>
      <c r="AY4565" s="168" t="s">
        <v>173</v>
      </c>
    </row>
    <row r="4566" spans="2:51" s="167" customFormat="1">
      <c r="B4566" s="166"/>
      <c r="D4566" s="161" t="s">
        <v>184</v>
      </c>
      <c r="E4566" s="168" t="s">
        <v>1</v>
      </c>
      <c r="F4566" s="169" t="s">
        <v>2621</v>
      </c>
      <c r="H4566" s="170">
        <v>2E-3</v>
      </c>
      <c r="L4566" s="166"/>
      <c r="M4566" s="171"/>
      <c r="T4566" s="172"/>
      <c r="AT4566" s="168" t="s">
        <v>184</v>
      </c>
      <c r="AU4566" s="168" t="s">
        <v>95</v>
      </c>
      <c r="AV4566" s="167" t="s">
        <v>95</v>
      </c>
      <c r="AW4566" s="167" t="s">
        <v>41</v>
      </c>
      <c r="AX4566" s="167" t="s">
        <v>85</v>
      </c>
      <c r="AY4566" s="168" t="s">
        <v>173</v>
      </c>
    </row>
    <row r="4567" spans="2:51" s="167" customFormat="1">
      <c r="B4567" s="166"/>
      <c r="D4567" s="161" t="s">
        <v>184</v>
      </c>
      <c r="E4567" s="168" t="s">
        <v>1</v>
      </c>
      <c r="F4567" s="169" t="s">
        <v>2622</v>
      </c>
      <c r="H4567" s="170">
        <v>1E-3</v>
      </c>
      <c r="L4567" s="166"/>
      <c r="M4567" s="171"/>
      <c r="T4567" s="172"/>
      <c r="AT4567" s="168" t="s">
        <v>184</v>
      </c>
      <c r="AU4567" s="168" t="s">
        <v>95</v>
      </c>
      <c r="AV4567" s="167" t="s">
        <v>95</v>
      </c>
      <c r="AW4567" s="167" t="s">
        <v>41</v>
      </c>
      <c r="AX4567" s="167" t="s">
        <v>85</v>
      </c>
      <c r="AY4567" s="168" t="s">
        <v>173</v>
      </c>
    </row>
    <row r="4568" spans="2:51" s="160" customFormat="1">
      <c r="B4568" s="159"/>
      <c r="D4568" s="161" t="s">
        <v>184</v>
      </c>
      <c r="E4568" s="162" t="s">
        <v>1</v>
      </c>
      <c r="F4568" s="163" t="s">
        <v>2317</v>
      </c>
      <c r="H4568" s="162" t="s">
        <v>1</v>
      </c>
      <c r="L4568" s="159"/>
      <c r="M4568" s="164"/>
      <c r="T4568" s="165"/>
      <c r="AT4568" s="162" t="s">
        <v>184</v>
      </c>
      <c r="AU4568" s="162" t="s">
        <v>95</v>
      </c>
      <c r="AV4568" s="160" t="s">
        <v>93</v>
      </c>
      <c r="AW4568" s="160" t="s">
        <v>41</v>
      </c>
      <c r="AX4568" s="160" t="s">
        <v>85</v>
      </c>
      <c r="AY4568" s="162" t="s">
        <v>173</v>
      </c>
    </row>
    <row r="4569" spans="2:51" s="167" customFormat="1">
      <c r="B4569" s="166"/>
      <c r="D4569" s="161" t="s">
        <v>184</v>
      </c>
      <c r="E4569" s="168" t="s">
        <v>1</v>
      </c>
      <c r="F4569" s="169" t="s">
        <v>2623</v>
      </c>
      <c r="H4569" s="170">
        <v>2.7E-2</v>
      </c>
      <c r="L4569" s="166"/>
      <c r="M4569" s="171"/>
      <c r="T4569" s="172"/>
      <c r="AT4569" s="168" t="s">
        <v>184</v>
      </c>
      <c r="AU4569" s="168" t="s">
        <v>95</v>
      </c>
      <c r="AV4569" s="167" t="s">
        <v>95</v>
      </c>
      <c r="AW4569" s="167" t="s">
        <v>41</v>
      </c>
      <c r="AX4569" s="167" t="s">
        <v>85</v>
      </c>
      <c r="AY4569" s="168" t="s">
        <v>173</v>
      </c>
    </row>
    <row r="4570" spans="2:51" s="167" customFormat="1">
      <c r="B4570" s="166"/>
      <c r="D4570" s="161" t="s">
        <v>184</v>
      </c>
      <c r="E4570" s="168" t="s">
        <v>1</v>
      </c>
      <c r="F4570" s="169" t="s">
        <v>2624</v>
      </c>
      <c r="H4570" s="170">
        <v>2.5999999999999999E-2</v>
      </c>
      <c r="L4570" s="166"/>
      <c r="M4570" s="171"/>
      <c r="T4570" s="172"/>
      <c r="AT4570" s="168" t="s">
        <v>184</v>
      </c>
      <c r="AU4570" s="168" t="s">
        <v>95</v>
      </c>
      <c r="AV4570" s="167" t="s">
        <v>95</v>
      </c>
      <c r="AW4570" s="167" t="s">
        <v>41</v>
      </c>
      <c r="AX4570" s="167" t="s">
        <v>85</v>
      </c>
      <c r="AY4570" s="168" t="s">
        <v>173</v>
      </c>
    </row>
    <row r="4571" spans="2:51" s="167" customFormat="1">
      <c r="B4571" s="166"/>
      <c r="D4571" s="161" t="s">
        <v>184</v>
      </c>
      <c r="E4571" s="168" t="s">
        <v>1</v>
      </c>
      <c r="F4571" s="169" t="s">
        <v>2625</v>
      </c>
      <c r="H4571" s="170">
        <v>2.5000000000000001E-2</v>
      </c>
      <c r="L4571" s="166"/>
      <c r="M4571" s="171"/>
      <c r="T4571" s="172"/>
      <c r="AT4571" s="168" t="s">
        <v>184</v>
      </c>
      <c r="AU4571" s="168" t="s">
        <v>95</v>
      </c>
      <c r="AV4571" s="167" t="s">
        <v>95</v>
      </c>
      <c r="AW4571" s="167" t="s">
        <v>41</v>
      </c>
      <c r="AX4571" s="167" t="s">
        <v>85</v>
      </c>
      <c r="AY4571" s="168" t="s">
        <v>173</v>
      </c>
    </row>
    <row r="4572" spans="2:51" s="167" customFormat="1">
      <c r="B4572" s="166"/>
      <c r="D4572" s="161" t="s">
        <v>184</v>
      </c>
      <c r="E4572" s="168" t="s">
        <v>1</v>
      </c>
      <c r="F4572" s="169" t="s">
        <v>2626</v>
      </c>
      <c r="H4572" s="170">
        <v>2.4E-2</v>
      </c>
      <c r="L4572" s="166"/>
      <c r="M4572" s="171"/>
      <c r="T4572" s="172"/>
      <c r="AT4572" s="168" t="s">
        <v>184</v>
      </c>
      <c r="AU4572" s="168" t="s">
        <v>95</v>
      </c>
      <c r="AV4572" s="167" t="s">
        <v>95</v>
      </c>
      <c r="AW4572" s="167" t="s">
        <v>41</v>
      </c>
      <c r="AX4572" s="167" t="s">
        <v>85</v>
      </c>
      <c r="AY4572" s="168" t="s">
        <v>173</v>
      </c>
    </row>
    <row r="4573" spans="2:51" s="167" customFormat="1">
      <c r="B4573" s="166"/>
      <c r="D4573" s="161" t="s">
        <v>184</v>
      </c>
      <c r="E4573" s="168" t="s">
        <v>1</v>
      </c>
      <c r="F4573" s="169" t="s">
        <v>2627</v>
      </c>
      <c r="H4573" s="170">
        <v>2.4E-2</v>
      </c>
      <c r="L4573" s="166"/>
      <c r="M4573" s="171"/>
      <c r="T4573" s="172"/>
      <c r="AT4573" s="168" t="s">
        <v>184</v>
      </c>
      <c r="AU4573" s="168" t="s">
        <v>95</v>
      </c>
      <c r="AV4573" s="167" t="s">
        <v>95</v>
      </c>
      <c r="AW4573" s="167" t="s">
        <v>41</v>
      </c>
      <c r="AX4573" s="167" t="s">
        <v>85</v>
      </c>
      <c r="AY4573" s="168" t="s">
        <v>173</v>
      </c>
    </row>
    <row r="4574" spans="2:51" s="167" customFormat="1">
      <c r="B4574" s="166"/>
      <c r="D4574" s="161" t="s">
        <v>184</v>
      </c>
      <c r="E4574" s="168" t="s">
        <v>1</v>
      </c>
      <c r="F4574" s="169" t="s">
        <v>2628</v>
      </c>
      <c r="H4574" s="170">
        <v>2.3E-2</v>
      </c>
      <c r="L4574" s="166"/>
      <c r="M4574" s="171"/>
      <c r="T4574" s="172"/>
      <c r="AT4574" s="168" t="s">
        <v>184</v>
      </c>
      <c r="AU4574" s="168" t="s">
        <v>95</v>
      </c>
      <c r="AV4574" s="167" t="s">
        <v>95</v>
      </c>
      <c r="AW4574" s="167" t="s">
        <v>41</v>
      </c>
      <c r="AX4574" s="167" t="s">
        <v>85</v>
      </c>
      <c r="AY4574" s="168" t="s">
        <v>173</v>
      </c>
    </row>
    <row r="4575" spans="2:51" s="167" customFormat="1">
      <c r="B4575" s="166"/>
      <c r="D4575" s="161" t="s">
        <v>184</v>
      </c>
      <c r="E4575" s="168" t="s">
        <v>1</v>
      </c>
      <c r="F4575" s="169" t="s">
        <v>2629</v>
      </c>
      <c r="H4575" s="170">
        <v>2.1999999999999999E-2</v>
      </c>
      <c r="L4575" s="166"/>
      <c r="M4575" s="171"/>
      <c r="T4575" s="172"/>
      <c r="AT4575" s="168" t="s">
        <v>184</v>
      </c>
      <c r="AU4575" s="168" t="s">
        <v>95</v>
      </c>
      <c r="AV4575" s="167" t="s">
        <v>95</v>
      </c>
      <c r="AW4575" s="167" t="s">
        <v>41</v>
      </c>
      <c r="AX4575" s="167" t="s">
        <v>85</v>
      </c>
      <c r="AY4575" s="168" t="s">
        <v>173</v>
      </c>
    </row>
    <row r="4576" spans="2:51" s="167" customFormat="1">
      <c r="B4576" s="166"/>
      <c r="D4576" s="161" t="s">
        <v>184</v>
      </c>
      <c r="E4576" s="168" t="s">
        <v>1</v>
      </c>
      <c r="F4576" s="169" t="s">
        <v>2603</v>
      </c>
      <c r="H4576" s="170">
        <v>2.1000000000000001E-2</v>
      </c>
      <c r="L4576" s="166"/>
      <c r="M4576" s="171"/>
      <c r="T4576" s="172"/>
      <c r="AT4576" s="168" t="s">
        <v>184</v>
      </c>
      <c r="AU4576" s="168" t="s">
        <v>95</v>
      </c>
      <c r="AV4576" s="167" t="s">
        <v>95</v>
      </c>
      <c r="AW4576" s="167" t="s">
        <v>41</v>
      </c>
      <c r="AX4576" s="167" t="s">
        <v>85</v>
      </c>
      <c r="AY4576" s="168" t="s">
        <v>173</v>
      </c>
    </row>
    <row r="4577" spans="2:51" s="167" customFormat="1">
      <c r="B4577" s="166"/>
      <c r="D4577" s="161" t="s">
        <v>184</v>
      </c>
      <c r="E4577" s="168" t="s">
        <v>1</v>
      </c>
      <c r="F4577" s="169" t="s">
        <v>2630</v>
      </c>
      <c r="H4577" s="170">
        <v>2.1000000000000001E-2</v>
      </c>
      <c r="L4577" s="166"/>
      <c r="M4577" s="171"/>
      <c r="T4577" s="172"/>
      <c r="AT4577" s="168" t="s">
        <v>184</v>
      </c>
      <c r="AU4577" s="168" t="s">
        <v>95</v>
      </c>
      <c r="AV4577" s="167" t="s">
        <v>95</v>
      </c>
      <c r="AW4577" s="167" t="s">
        <v>41</v>
      </c>
      <c r="AX4577" s="167" t="s">
        <v>85</v>
      </c>
      <c r="AY4577" s="168" t="s">
        <v>173</v>
      </c>
    </row>
    <row r="4578" spans="2:51" s="167" customFormat="1">
      <c r="B4578" s="166"/>
      <c r="D4578" s="161" t="s">
        <v>184</v>
      </c>
      <c r="E4578" s="168" t="s">
        <v>1</v>
      </c>
      <c r="F4578" s="169" t="s">
        <v>2631</v>
      </c>
      <c r="H4578" s="170">
        <v>0.02</v>
      </c>
      <c r="L4578" s="166"/>
      <c r="M4578" s="171"/>
      <c r="T4578" s="172"/>
      <c r="AT4578" s="168" t="s">
        <v>184</v>
      </c>
      <c r="AU4578" s="168" t="s">
        <v>95</v>
      </c>
      <c r="AV4578" s="167" t="s">
        <v>95</v>
      </c>
      <c r="AW4578" s="167" t="s">
        <v>41</v>
      </c>
      <c r="AX4578" s="167" t="s">
        <v>85</v>
      </c>
      <c r="AY4578" s="168" t="s">
        <v>173</v>
      </c>
    </row>
    <row r="4579" spans="2:51" s="167" customFormat="1">
      <c r="B4579" s="166"/>
      <c r="D4579" s="161" t="s">
        <v>184</v>
      </c>
      <c r="E4579" s="168" t="s">
        <v>1</v>
      </c>
      <c r="F4579" s="169" t="s">
        <v>2632</v>
      </c>
      <c r="H4579" s="170">
        <v>1.9E-2</v>
      </c>
      <c r="L4579" s="166"/>
      <c r="M4579" s="171"/>
      <c r="T4579" s="172"/>
      <c r="AT4579" s="168" t="s">
        <v>184</v>
      </c>
      <c r="AU4579" s="168" t="s">
        <v>95</v>
      </c>
      <c r="AV4579" s="167" t="s">
        <v>95</v>
      </c>
      <c r="AW4579" s="167" t="s">
        <v>41</v>
      </c>
      <c r="AX4579" s="167" t="s">
        <v>85</v>
      </c>
      <c r="AY4579" s="168" t="s">
        <v>173</v>
      </c>
    </row>
    <row r="4580" spans="2:51" s="167" customFormat="1">
      <c r="B4580" s="166"/>
      <c r="D4580" s="161" t="s">
        <v>184</v>
      </c>
      <c r="E4580" s="168" t="s">
        <v>1</v>
      </c>
      <c r="F4580" s="169" t="s">
        <v>2633</v>
      </c>
      <c r="H4580" s="170">
        <v>1.7999999999999999E-2</v>
      </c>
      <c r="L4580" s="166"/>
      <c r="M4580" s="171"/>
      <c r="T4580" s="172"/>
      <c r="AT4580" s="168" t="s">
        <v>184</v>
      </c>
      <c r="AU4580" s="168" t="s">
        <v>95</v>
      </c>
      <c r="AV4580" s="167" t="s">
        <v>95</v>
      </c>
      <c r="AW4580" s="167" t="s">
        <v>41</v>
      </c>
      <c r="AX4580" s="167" t="s">
        <v>85</v>
      </c>
      <c r="AY4580" s="168" t="s">
        <v>173</v>
      </c>
    </row>
    <row r="4581" spans="2:51" s="167" customFormat="1">
      <c r="B4581" s="166"/>
      <c r="D4581" s="161" t="s">
        <v>184</v>
      </c>
      <c r="E4581" s="168" t="s">
        <v>1</v>
      </c>
      <c r="F4581" s="169" t="s">
        <v>2634</v>
      </c>
      <c r="H4581" s="170">
        <v>1.7999999999999999E-2</v>
      </c>
      <c r="L4581" s="166"/>
      <c r="M4581" s="171"/>
      <c r="T4581" s="172"/>
      <c r="AT4581" s="168" t="s">
        <v>184</v>
      </c>
      <c r="AU4581" s="168" t="s">
        <v>95</v>
      </c>
      <c r="AV4581" s="167" t="s">
        <v>95</v>
      </c>
      <c r="AW4581" s="167" t="s">
        <v>41</v>
      </c>
      <c r="AX4581" s="167" t="s">
        <v>85</v>
      </c>
      <c r="AY4581" s="168" t="s">
        <v>173</v>
      </c>
    </row>
    <row r="4582" spans="2:51" s="167" customFormat="1">
      <c r="B4582" s="166"/>
      <c r="D4582" s="161" t="s">
        <v>184</v>
      </c>
      <c r="E4582" s="168" t="s">
        <v>1</v>
      </c>
      <c r="F4582" s="169" t="s">
        <v>2635</v>
      </c>
      <c r="H4582" s="170">
        <v>1.7000000000000001E-2</v>
      </c>
      <c r="L4582" s="166"/>
      <c r="M4582" s="171"/>
      <c r="T4582" s="172"/>
      <c r="AT4582" s="168" t="s">
        <v>184</v>
      </c>
      <c r="AU4582" s="168" t="s">
        <v>95</v>
      </c>
      <c r="AV4582" s="167" t="s">
        <v>95</v>
      </c>
      <c r="AW4582" s="167" t="s">
        <v>41</v>
      </c>
      <c r="AX4582" s="167" t="s">
        <v>85</v>
      </c>
      <c r="AY4582" s="168" t="s">
        <v>173</v>
      </c>
    </row>
    <row r="4583" spans="2:51" s="167" customFormat="1">
      <c r="B4583" s="166"/>
      <c r="D4583" s="161" t="s">
        <v>184</v>
      </c>
      <c r="E4583" s="168" t="s">
        <v>1</v>
      </c>
      <c r="F4583" s="169" t="s">
        <v>2608</v>
      </c>
      <c r="H4583" s="170">
        <v>1.6E-2</v>
      </c>
      <c r="L4583" s="166"/>
      <c r="M4583" s="171"/>
      <c r="T4583" s="172"/>
      <c r="AT4583" s="168" t="s">
        <v>184</v>
      </c>
      <c r="AU4583" s="168" t="s">
        <v>95</v>
      </c>
      <c r="AV4583" s="167" t="s">
        <v>95</v>
      </c>
      <c r="AW4583" s="167" t="s">
        <v>41</v>
      </c>
      <c r="AX4583" s="167" t="s">
        <v>85</v>
      </c>
      <c r="AY4583" s="168" t="s">
        <v>173</v>
      </c>
    </row>
    <row r="4584" spans="2:51" s="167" customFormat="1">
      <c r="B4584" s="166"/>
      <c r="D4584" s="161" t="s">
        <v>184</v>
      </c>
      <c r="E4584" s="168" t="s">
        <v>1</v>
      </c>
      <c r="F4584" s="169" t="s">
        <v>2636</v>
      </c>
      <c r="H4584" s="170">
        <v>1.4999999999999999E-2</v>
      </c>
      <c r="L4584" s="166"/>
      <c r="M4584" s="171"/>
      <c r="T4584" s="172"/>
      <c r="AT4584" s="168" t="s">
        <v>184</v>
      </c>
      <c r="AU4584" s="168" t="s">
        <v>95</v>
      </c>
      <c r="AV4584" s="167" t="s">
        <v>95</v>
      </c>
      <c r="AW4584" s="167" t="s">
        <v>41</v>
      </c>
      <c r="AX4584" s="167" t="s">
        <v>85</v>
      </c>
      <c r="AY4584" s="168" t="s">
        <v>173</v>
      </c>
    </row>
    <row r="4585" spans="2:51" s="167" customFormat="1">
      <c r="B4585" s="166"/>
      <c r="D4585" s="161" t="s">
        <v>184</v>
      </c>
      <c r="E4585" s="168" t="s">
        <v>1</v>
      </c>
      <c r="F4585" s="169" t="s">
        <v>2637</v>
      </c>
      <c r="H4585" s="170">
        <v>1.4999999999999999E-2</v>
      </c>
      <c r="L4585" s="166"/>
      <c r="M4585" s="171"/>
      <c r="T4585" s="172"/>
      <c r="AT4585" s="168" t="s">
        <v>184</v>
      </c>
      <c r="AU4585" s="168" t="s">
        <v>95</v>
      </c>
      <c r="AV4585" s="167" t="s">
        <v>95</v>
      </c>
      <c r="AW4585" s="167" t="s">
        <v>41</v>
      </c>
      <c r="AX4585" s="167" t="s">
        <v>85</v>
      </c>
      <c r="AY4585" s="168" t="s">
        <v>173</v>
      </c>
    </row>
    <row r="4586" spans="2:51" s="167" customFormat="1">
      <c r="B4586" s="166"/>
      <c r="D4586" s="161" t="s">
        <v>184</v>
      </c>
      <c r="E4586" s="168" t="s">
        <v>1</v>
      </c>
      <c r="F4586" s="169" t="s">
        <v>2638</v>
      </c>
      <c r="H4586" s="170">
        <v>1.4E-2</v>
      </c>
      <c r="L4586" s="166"/>
      <c r="M4586" s="171"/>
      <c r="T4586" s="172"/>
      <c r="AT4586" s="168" t="s">
        <v>184</v>
      </c>
      <c r="AU4586" s="168" t="s">
        <v>95</v>
      </c>
      <c r="AV4586" s="167" t="s">
        <v>95</v>
      </c>
      <c r="AW4586" s="167" t="s">
        <v>41</v>
      </c>
      <c r="AX4586" s="167" t="s">
        <v>85</v>
      </c>
      <c r="AY4586" s="168" t="s">
        <v>173</v>
      </c>
    </row>
    <row r="4587" spans="2:51" s="167" customFormat="1">
      <c r="B4587" s="166"/>
      <c r="D4587" s="161" t="s">
        <v>184</v>
      </c>
      <c r="E4587" s="168" t="s">
        <v>1</v>
      </c>
      <c r="F4587" s="169" t="s">
        <v>2639</v>
      </c>
      <c r="H4587" s="170">
        <v>1.2999999999999999E-2</v>
      </c>
      <c r="L4587" s="166"/>
      <c r="M4587" s="171"/>
      <c r="T4587" s="172"/>
      <c r="AT4587" s="168" t="s">
        <v>184</v>
      </c>
      <c r="AU4587" s="168" t="s">
        <v>95</v>
      </c>
      <c r="AV4587" s="167" t="s">
        <v>95</v>
      </c>
      <c r="AW4587" s="167" t="s">
        <v>41</v>
      </c>
      <c r="AX4587" s="167" t="s">
        <v>85</v>
      </c>
      <c r="AY4587" s="168" t="s">
        <v>173</v>
      </c>
    </row>
    <row r="4588" spans="2:51" s="167" customFormat="1">
      <c r="B4588" s="166"/>
      <c r="D4588" s="161" t="s">
        <v>184</v>
      </c>
      <c r="E4588" s="168" t="s">
        <v>1</v>
      </c>
      <c r="F4588" s="169" t="s">
        <v>2640</v>
      </c>
      <c r="H4588" s="170">
        <v>1.2E-2</v>
      </c>
      <c r="L4588" s="166"/>
      <c r="M4588" s="171"/>
      <c r="T4588" s="172"/>
      <c r="AT4588" s="168" t="s">
        <v>184</v>
      </c>
      <c r="AU4588" s="168" t="s">
        <v>95</v>
      </c>
      <c r="AV4588" s="167" t="s">
        <v>95</v>
      </c>
      <c r="AW4588" s="167" t="s">
        <v>41</v>
      </c>
      <c r="AX4588" s="167" t="s">
        <v>85</v>
      </c>
      <c r="AY4588" s="168" t="s">
        <v>173</v>
      </c>
    </row>
    <row r="4589" spans="2:51" s="167" customFormat="1">
      <c r="B4589" s="166"/>
      <c r="D4589" s="161" t="s">
        <v>184</v>
      </c>
      <c r="E4589" s="168" t="s">
        <v>1</v>
      </c>
      <c r="F4589" s="169" t="s">
        <v>2641</v>
      </c>
      <c r="H4589" s="170">
        <v>1.0999999999999999E-2</v>
      </c>
      <c r="L4589" s="166"/>
      <c r="M4589" s="171"/>
      <c r="T4589" s="172"/>
      <c r="AT4589" s="168" t="s">
        <v>184</v>
      </c>
      <c r="AU4589" s="168" t="s">
        <v>95</v>
      </c>
      <c r="AV4589" s="167" t="s">
        <v>95</v>
      </c>
      <c r="AW4589" s="167" t="s">
        <v>41</v>
      </c>
      <c r="AX4589" s="167" t="s">
        <v>85</v>
      </c>
      <c r="AY4589" s="168" t="s">
        <v>173</v>
      </c>
    </row>
    <row r="4590" spans="2:51" s="167" customFormat="1">
      <c r="B4590" s="166"/>
      <c r="D4590" s="161" t="s">
        <v>184</v>
      </c>
      <c r="E4590" s="168" t="s">
        <v>1</v>
      </c>
      <c r="F4590" s="169" t="s">
        <v>2642</v>
      </c>
      <c r="H4590" s="170">
        <v>1.0999999999999999E-2</v>
      </c>
      <c r="L4590" s="166"/>
      <c r="M4590" s="171"/>
      <c r="T4590" s="172"/>
      <c r="AT4590" s="168" t="s">
        <v>184</v>
      </c>
      <c r="AU4590" s="168" t="s">
        <v>95</v>
      </c>
      <c r="AV4590" s="167" t="s">
        <v>95</v>
      </c>
      <c r="AW4590" s="167" t="s">
        <v>41</v>
      </c>
      <c r="AX4590" s="167" t="s">
        <v>85</v>
      </c>
      <c r="AY4590" s="168" t="s">
        <v>173</v>
      </c>
    </row>
    <row r="4591" spans="2:51" s="167" customFormat="1">
      <c r="B4591" s="166"/>
      <c r="D4591" s="161" t="s">
        <v>184</v>
      </c>
      <c r="E4591" s="168" t="s">
        <v>1</v>
      </c>
      <c r="F4591" s="169" t="s">
        <v>2643</v>
      </c>
      <c r="H4591" s="170">
        <v>0.01</v>
      </c>
      <c r="L4591" s="166"/>
      <c r="M4591" s="171"/>
      <c r="T4591" s="172"/>
      <c r="AT4591" s="168" t="s">
        <v>184</v>
      </c>
      <c r="AU4591" s="168" t="s">
        <v>95</v>
      </c>
      <c r="AV4591" s="167" t="s">
        <v>95</v>
      </c>
      <c r="AW4591" s="167" t="s">
        <v>41</v>
      </c>
      <c r="AX4591" s="167" t="s">
        <v>85</v>
      </c>
      <c r="AY4591" s="168" t="s">
        <v>173</v>
      </c>
    </row>
    <row r="4592" spans="2:51" s="167" customFormat="1">
      <c r="B4592" s="166"/>
      <c r="D4592" s="161" t="s">
        <v>184</v>
      </c>
      <c r="E4592" s="168" t="s">
        <v>1</v>
      </c>
      <c r="F4592" s="169" t="s">
        <v>2644</v>
      </c>
      <c r="H4592" s="170">
        <v>8.9999999999999993E-3</v>
      </c>
      <c r="L4592" s="166"/>
      <c r="M4592" s="171"/>
      <c r="T4592" s="172"/>
      <c r="AT4592" s="168" t="s">
        <v>184</v>
      </c>
      <c r="AU4592" s="168" t="s">
        <v>95</v>
      </c>
      <c r="AV4592" s="167" t="s">
        <v>95</v>
      </c>
      <c r="AW4592" s="167" t="s">
        <v>41</v>
      </c>
      <c r="AX4592" s="167" t="s">
        <v>85</v>
      </c>
      <c r="AY4592" s="168" t="s">
        <v>173</v>
      </c>
    </row>
    <row r="4593" spans="2:65" s="167" customFormat="1">
      <c r="B4593" s="166"/>
      <c r="D4593" s="161" t="s">
        <v>184</v>
      </c>
      <c r="E4593" s="168" t="s">
        <v>1</v>
      </c>
      <c r="F4593" s="169" t="s">
        <v>2645</v>
      </c>
      <c r="H4593" s="170">
        <v>8.0000000000000002E-3</v>
      </c>
      <c r="L4593" s="166"/>
      <c r="M4593" s="171"/>
      <c r="T4593" s="172"/>
      <c r="AT4593" s="168" t="s">
        <v>184</v>
      </c>
      <c r="AU4593" s="168" t="s">
        <v>95</v>
      </c>
      <c r="AV4593" s="167" t="s">
        <v>95</v>
      </c>
      <c r="AW4593" s="167" t="s">
        <v>41</v>
      </c>
      <c r="AX4593" s="167" t="s">
        <v>85</v>
      </c>
      <c r="AY4593" s="168" t="s">
        <v>173</v>
      </c>
    </row>
    <row r="4594" spans="2:65" s="167" customFormat="1">
      <c r="B4594" s="166"/>
      <c r="D4594" s="161" t="s">
        <v>184</v>
      </c>
      <c r="E4594" s="168" t="s">
        <v>1</v>
      </c>
      <c r="F4594" s="169" t="s">
        <v>2646</v>
      </c>
      <c r="H4594" s="170">
        <v>8.0000000000000002E-3</v>
      </c>
      <c r="L4594" s="166"/>
      <c r="M4594" s="171"/>
      <c r="T4594" s="172"/>
      <c r="AT4594" s="168" t="s">
        <v>184</v>
      </c>
      <c r="AU4594" s="168" t="s">
        <v>95</v>
      </c>
      <c r="AV4594" s="167" t="s">
        <v>95</v>
      </c>
      <c r="AW4594" s="167" t="s">
        <v>41</v>
      </c>
      <c r="AX4594" s="167" t="s">
        <v>85</v>
      </c>
      <c r="AY4594" s="168" t="s">
        <v>173</v>
      </c>
    </row>
    <row r="4595" spans="2:65" s="167" customFormat="1">
      <c r="B4595" s="166"/>
      <c r="D4595" s="161" t="s">
        <v>184</v>
      </c>
      <c r="E4595" s="168" t="s">
        <v>1</v>
      </c>
      <c r="F4595" s="169" t="s">
        <v>2647</v>
      </c>
      <c r="H4595" s="170">
        <v>7.0000000000000001E-3</v>
      </c>
      <c r="L4595" s="166"/>
      <c r="M4595" s="171"/>
      <c r="T4595" s="172"/>
      <c r="AT4595" s="168" t="s">
        <v>184</v>
      </c>
      <c r="AU4595" s="168" t="s">
        <v>95</v>
      </c>
      <c r="AV4595" s="167" t="s">
        <v>95</v>
      </c>
      <c r="AW4595" s="167" t="s">
        <v>41</v>
      </c>
      <c r="AX4595" s="167" t="s">
        <v>85</v>
      </c>
      <c r="AY4595" s="168" t="s">
        <v>173</v>
      </c>
    </row>
    <row r="4596" spans="2:65" s="167" customFormat="1">
      <c r="B4596" s="166"/>
      <c r="D4596" s="161" t="s">
        <v>184</v>
      </c>
      <c r="E4596" s="168" t="s">
        <v>1</v>
      </c>
      <c r="F4596" s="169" t="s">
        <v>2648</v>
      </c>
      <c r="H4596" s="170">
        <v>6.0000000000000001E-3</v>
      </c>
      <c r="L4596" s="166"/>
      <c r="M4596" s="171"/>
      <c r="T4596" s="172"/>
      <c r="AT4596" s="168" t="s">
        <v>184</v>
      </c>
      <c r="AU4596" s="168" t="s">
        <v>95</v>
      </c>
      <c r="AV4596" s="167" t="s">
        <v>95</v>
      </c>
      <c r="AW4596" s="167" t="s">
        <v>41</v>
      </c>
      <c r="AX4596" s="167" t="s">
        <v>85</v>
      </c>
      <c r="AY4596" s="168" t="s">
        <v>173</v>
      </c>
    </row>
    <row r="4597" spans="2:65" s="167" customFormat="1">
      <c r="B4597" s="166"/>
      <c r="D4597" s="161" t="s">
        <v>184</v>
      </c>
      <c r="E4597" s="168" t="s">
        <v>1</v>
      </c>
      <c r="F4597" s="169" t="s">
        <v>2649</v>
      </c>
      <c r="H4597" s="170">
        <v>5.0000000000000001E-3</v>
      </c>
      <c r="L4597" s="166"/>
      <c r="M4597" s="171"/>
      <c r="T4597" s="172"/>
      <c r="AT4597" s="168" t="s">
        <v>184</v>
      </c>
      <c r="AU4597" s="168" t="s">
        <v>95</v>
      </c>
      <c r="AV4597" s="167" t="s">
        <v>95</v>
      </c>
      <c r="AW4597" s="167" t="s">
        <v>41</v>
      </c>
      <c r="AX4597" s="167" t="s">
        <v>85</v>
      </c>
      <c r="AY4597" s="168" t="s">
        <v>173</v>
      </c>
    </row>
    <row r="4598" spans="2:65" s="167" customFormat="1">
      <c r="B4598" s="166"/>
      <c r="D4598" s="161" t="s">
        <v>184</v>
      </c>
      <c r="E4598" s="168" t="s">
        <v>1</v>
      </c>
      <c r="F4598" s="169" t="s">
        <v>2650</v>
      </c>
      <c r="H4598" s="170">
        <v>5.0000000000000001E-3</v>
      </c>
      <c r="L4598" s="166"/>
      <c r="M4598" s="171"/>
      <c r="T4598" s="172"/>
      <c r="AT4598" s="168" t="s">
        <v>184</v>
      </c>
      <c r="AU4598" s="168" t="s">
        <v>95</v>
      </c>
      <c r="AV4598" s="167" t="s">
        <v>95</v>
      </c>
      <c r="AW4598" s="167" t="s">
        <v>41</v>
      </c>
      <c r="AX4598" s="167" t="s">
        <v>85</v>
      </c>
      <c r="AY4598" s="168" t="s">
        <v>173</v>
      </c>
    </row>
    <row r="4599" spans="2:65" s="167" customFormat="1">
      <c r="B4599" s="166"/>
      <c r="D4599" s="161" t="s">
        <v>184</v>
      </c>
      <c r="E4599" s="168" t="s">
        <v>1</v>
      </c>
      <c r="F4599" s="169" t="s">
        <v>2651</v>
      </c>
      <c r="H4599" s="170">
        <v>4.0000000000000001E-3</v>
      </c>
      <c r="L4599" s="166"/>
      <c r="M4599" s="171"/>
      <c r="T4599" s="172"/>
      <c r="AT4599" s="168" t="s">
        <v>184</v>
      </c>
      <c r="AU4599" s="168" t="s">
        <v>95</v>
      </c>
      <c r="AV4599" s="167" t="s">
        <v>95</v>
      </c>
      <c r="AW4599" s="167" t="s">
        <v>41</v>
      </c>
      <c r="AX4599" s="167" t="s">
        <v>85</v>
      </c>
      <c r="AY4599" s="168" t="s">
        <v>173</v>
      </c>
    </row>
    <row r="4600" spans="2:65" s="167" customFormat="1">
      <c r="B4600" s="166"/>
      <c r="D4600" s="161" t="s">
        <v>184</v>
      </c>
      <c r="E4600" s="168" t="s">
        <v>1</v>
      </c>
      <c r="F4600" s="169" t="s">
        <v>2652</v>
      </c>
      <c r="H4600" s="170">
        <v>3.0000000000000001E-3</v>
      </c>
      <c r="L4600" s="166"/>
      <c r="M4600" s="171"/>
      <c r="T4600" s="172"/>
      <c r="AT4600" s="168" t="s">
        <v>184</v>
      </c>
      <c r="AU4600" s="168" t="s">
        <v>95</v>
      </c>
      <c r="AV4600" s="167" t="s">
        <v>95</v>
      </c>
      <c r="AW4600" s="167" t="s">
        <v>41</v>
      </c>
      <c r="AX4600" s="167" t="s">
        <v>85</v>
      </c>
      <c r="AY4600" s="168" t="s">
        <v>173</v>
      </c>
    </row>
    <row r="4601" spans="2:65" s="167" customFormat="1">
      <c r="B4601" s="166"/>
      <c r="D4601" s="161" t="s">
        <v>184</v>
      </c>
      <c r="E4601" s="168" t="s">
        <v>1</v>
      </c>
      <c r="F4601" s="169" t="s">
        <v>2653</v>
      </c>
      <c r="H4601" s="170">
        <v>2E-3</v>
      </c>
      <c r="L4601" s="166"/>
      <c r="M4601" s="171"/>
      <c r="T4601" s="172"/>
      <c r="AT4601" s="168" t="s">
        <v>184</v>
      </c>
      <c r="AU4601" s="168" t="s">
        <v>95</v>
      </c>
      <c r="AV4601" s="167" t="s">
        <v>95</v>
      </c>
      <c r="AW4601" s="167" t="s">
        <v>41</v>
      </c>
      <c r="AX4601" s="167" t="s">
        <v>85</v>
      </c>
      <c r="AY4601" s="168" t="s">
        <v>173</v>
      </c>
    </row>
    <row r="4602" spans="2:65" s="167" customFormat="1">
      <c r="B4602" s="166"/>
      <c r="D4602" s="161" t="s">
        <v>184</v>
      </c>
      <c r="E4602" s="168" t="s">
        <v>1</v>
      </c>
      <c r="F4602" s="169" t="s">
        <v>2654</v>
      </c>
      <c r="H4602" s="170">
        <v>2E-3</v>
      </c>
      <c r="L4602" s="166"/>
      <c r="M4602" s="171"/>
      <c r="T4602" s="172"/>
      <c r="AT4602" s="168" t="s">
        <v>184</v>
      </c>
      <c r="AU4602" s="168" t="s">
        <v>95</v>
      </c>
      <c r="AV4602" s="167" t="s">
        <v>95</v>
      </c>
      <c r="AW4602" s="167" t="s">
        <v>41</v>
      </c>
      <c r="AX4602" s="167" t="s">
        <v>85</v>
      </c>
      <c r="AY4602" s="168" t="s">
        <v>173</v>
      </c>
    </row>
    <row r="4603" spans="2:65" s="167" customFormat="1">
      <c r="B4603" s="166"/>
      <c r="D4603" s="161" t="s">
        <v>184</v>
      </c>
      <c r="E4603" s="168" t="s">
        <v>1</v>
      </c>
      <c r="F4603" s="169" t="s">
        <v>2622</v>
      </c>
      <c r="H4603" s="170">
        <v>1E-3</v>
      </c>
      <c r="L4603" s="166"/>
      <c r="M4603" s="171"/>
      <c r="T4603" s="172"/>
      <c r="AT4603" s="168" t="s">
        <v>184</v>
      </c>
      <c r="AU4603" s="168" t="s">
        <v>95</v>
      </c>
      <c r="AV4603" s="167" t="s">
        <v>95</v>
      </c>
      <c r="AW4603" s="167" t="s">
        <v>41</v>
      </c>
      <c r="AX4603" s="167" t="s">
        <v>85</v>
      </c>
      <c r="AY4603" s="168" t="s">
        <v>173</v>
      </c>
    </row>
    <row r="4604" spans="2:65" s="174" customFormat="1">
      <c r="B4604" s="173"/>
      <c r="D4604" s="161" t="s">
        <v>184</v>
      </c>
      <c r="E4604" s="175" t="s">
        <v>1</v>
      </c>
      <c r="F4604" s="176" t="s">
        <v>232</v>
      </c>
      <c r="H4604" s="177">
        <v>1.8260000000000001</v>
      </c>
      <c r="L4604" s="173"/>
      <c r="M4604" s="178"/>
      <c r="T4604" s="179"/>
      <c r="AT4604" s="175" t="s">
        <v>184</v>
      </c>
      <c r="AU4604" s="175" t="s">
        <v>95</v>
      </c>
      <c r="AV4604" s="174" t="s">
        <v>180</v>
      </c>
      <c r="AW4604" s="174" t="s">
        <v>41</v>
      </c>
      <c r="AX4604" s="174" t="s">
        <v>93</v>
      </c>
      <c r="AY4604" s="175" t="s">
        <v>173</v>
      </c>
    </row>
    <row r="4605" spans="2:65" s="167" customFormat="1">
      <c r="B4605" s="166"/>
      <c r="D4605" s="161" t="s">
        <v>184</v>
      </c>
      <c r="F4605" s="169" t="s">
        <v>2655</v>
      </c>
      <c r="H4605" s="170">
        <v>2.0089999999999999</v>
      </c>
      <c r="L4605" s="166"/>
      <c r="M4605" s="171"/>
      <c r="T4605" s="172"/>
      <c r="AT4605" s="168" t="s">
        <v>184</v>
      </c>
      <c r="AU4605" s="168" t="s">
        <v>95</v>
      </c>
      <c r="AV4605" s="167" t="s">
        <v>95</v>
      </c>
      <c r="AW4605" s="167" t="s">
        <v>3</v>
      </c>
      <c r="AX4605" s="167" t="s">
        <v>93</v>
      </c>
      <c r="AY4605" s="168" t="s">
        <v>173</v>
      </c>
    </row>
    <row r="4606" spans="2:65" s="35" customFormat="1" ht="24.2" customHeight="1">
      <c r="B4606" s="34"/>
      <c r="C4606" s="144" t="s">
        <v>2656</v>
      </c>
      <c r="D4606" s="144" t="s">
        <v>175</v>
      </c>
      <c r="E4606" s="145" t="s">
        <v>2657</v>
      </c>
      <c r="F4606" s="146" t="s">
        <v>2658</v>
      </c>
      <c r="G4606" s="147" t="s">
        <v>586</v>
      </c>
      <c r="H4606" s="148">
        <v>367.53800000000001</v>
      </c>
      <c r="I4606" s="3"/>
      <c r="J4606" s="149">
        <f>ROUND(I4606*H4606,2)</f>
        <v>0</v>
      </c>
      <c r="K4606" s="146" t="s">
        <v>179</v>
      </c>
      <c r="L4606" s="34"/>
      <c r="M4606" s="150" t="s">
        <v>1</v>
      </c>
      <c r="N4606" s="151" t="s">
        <v>50</v>
      </c>
      <c r="P4606" s="152">
        <f>O4606*H4606</f>
        <v>0</v>
      </c>
      <c r="Q4606" s="152">
        <v>2.0000000000000002E-5</v>
      </c>
      <c r="R4606" s="152">
        <f>Q4606*H4606</f>
        <v>7.3507600000000005E-3</v>
      </c>
      <c r="S4606" s="152">
        <v>0</v>
      </c>
      <c r="T4606" s="153">
        <f>S4606*H4606</f>
        <v>0</v>
      </c>
      <c r="AR4606" s="154" t="s">
        <v>354</v>
      </c>
      <c r="AT4606" s="154" t="s">
        <v>175</v>
      </c>
      <c r="AU4606" s="154" t="s">
        <v>95</v>
      </c>
      <c r="AY4606" s="20" t="s">
        <v>173</v>
      </c>
      <c r="BE4606" s="155">
        <f>IF(N4606="základní",J4606,0)</f>
        <v>0</v>
      </c>
      <c r="BF4606" s="155">
        <f>IF(N4606="snížená",J4606,0)</f>
        <v>0</v>
      </c>
      <c r="BG4606" s="155">
        <f>IF(N4606="zákl. přenesená",J4606,0)</f>
        <v>0</v>
      </c>
      <c r="BH4606" s="155">
        <f>IF(N4606="sníž. přenesená",J4606,0)</f>
        <v>0</v>
      </c>
      <c r="BI4606" s="155">
        <f>IF(N4606="nulová",J4606,0)</f>
        <v>0</v>
      </c>
      <c r="BJ4606" s="20" t="s">
        <v>93</v>
      </c>
      <c r="BK4606" s="155">
        <f>ROUND(I4606*H4606,2)</f>
        <v>0</v>
      </c>
      <c r="BL4606" s="20" t="s">
        <v>354</v>
      </c>
      <c r="BM4606" s="154" t="s">
        <v>2659</v>
      </c>
    </row>
    <row r="4607" spans="2:65" s="35" customFormat="1">
      <c r="B4607" s="34"/>
      <c r="D4607" s="156" t="s">
        <v>182</v>
      </c>
      <c r="F4607" s="157" t="s">
        <v>2660</v>
      </c>
      <c r="L4607" s="34"/>
      <c r="M4607" s="158"/>
      <c r="T4607" s="62"/>
      <c r="AT4607" s="20" t="s">
        <v>182</v>
      </c>
      <c r="AU4607" s="20" t="s">
        <v>95</v>
      </c>
    </row>
    <row r="4608" spans="2:65" s="160" customFormat="1">
      <c r="B4608" s="159"/>
      <c r="D4608" s="161" t="s">
        <v>184</v>
      </c>
      <c r="E4608" s="162" t="s">
        <v>1</v>
      </c>
      <c r="F4608" s="163" t="s">
        <v>1601</v>
      </c>
      <c r="H4608" s="162" t="s">
        <v>1</v>
      </c>
      <c r="L4608" s="159"/>
      <c r="M4608" s="164"/>
      <c r="T4608" s="165"/>
      <c r="AT4608" s="162" t="s">
        <v>184</v>
      </c>
      <c r="AU4608" s="162" t="s">
        <v>95</v>
      </c>
      <c r="AV4608" s="160" t="s">
        <v>93</v>
      </c>
      <c r="AW4608" s="160" t="s">
        <v>41</v>
      </c>
      <c r="AX4608" s="160" t="s">
        <v>85</v>
      </c>
      <c r="AY4608" s="162" t="s">
        <v>173</v>
      </c>
    </row>
    <row r="4609" spans="2:51" s="160" customFormat="1">
      <c r="B4609" s="159"/>
      <c r="D4609" s="161" t="s">
        <v>184</v>
      </c>
      <c r="E4609" s="162" t="s">
        <v>1</v>
      </c>
      <c r="F4609" s="163" t="s">
        <v>2208</v>
      </c>
      <c r="H4609" s="162" t="s">
        <v>1</v>
      </c>
      <c r="L4609" s="159"/>
      <c r="M4609" s="164"/>
      <c r="T4609" s="165"/>
      <c r="AT4609" s="162" t="s">
        <v>184</v>
      </c>
      <c r="AU4609" s="162" t="s">
        <v>95</v>
      </c>
      <c r="AV4609" s="160" t="s">
        <v>93</v>
      </c>
      <c r="AW4609" s="160" t="s">
        <v>41</v>
      </c>
      <c r="AX4609" s="160" t="s">
        <v>85</v>
      </c>
      <c r="AY4609" s="162" t="s">
        <v>173</v>
      </c>
    </row>
    <row r="4610" spans="2:51" s="167" customFormat="1">
      <c r="B4610" s="166"/>
      <c r="D4610" s="161" t="s">
        <v>184</v>
      </c>
      <c r="E4610" s="168" t="s">
        <v>1</v>
      </c>
      <c r="F4610" s="169" t="s">
        <v>2661</v>
      </c>
      <c r="H4610" s="170">
        <v>33.6</v>
      </c>
      <c r="L4610" s="166"/>
      <c r="M4610" s="171"/>
      <c r="T4610" s="172"/>
      <c r="AT4610" s="168" t="s">
        <v>184</v>
      </c>
      <c r="AU4610" s="168" t="s">
        <v>95</v>
      </c>
      <c r="AV4610" s="167" t="s">
        <v>95</v>
      </c>
      <c r="AW4610" s="167" t="s">
        <v>41</v>
      </c>
      <c r="AX4610" s="167" t="s">
        <v>85</v>
      </c>
      <c r="AY4610" s="168" t="s">
        <v>173</v>
      </c>
    </row>
    <row r="4611" spans="2:51" s="167" customFormat="1">
      <c r="B4611" s="166"/>
      <c r="D4611" s="161" t="s">
        <v>184</v>
      </c>
      <c r="E4611" s="168" t="s">
        <v>1</v>
      </c>
      <c r="F4611" s="169" t="s">
        <v>2662</v>
      </c>
      <c r="H4611" s="170">
        <v>28.07</v>
      </c>
      <c r="L4611" s="166"/>
      <c r="M4611" s="171"/>
      <c r="T4611" s="172"/>
      <c r="AT4611" s="168" t="s">
        <v>184</v>
      </c>
      <c r="AU4611" s="168" t="s">
        <v>95</v>
      </c>
      <c r="AV4611" s="167" t="s">
        <v>95</v>
      </c>
      <c r="AW4611" s="167" t="s">
        <v>41</v>
      </c>
      <c r="AX4611" s="167" t="s">
        <v>85</v>
      </c>
      <c r="AY4611" s="168" t="s">
        <v>173</v>
      </c>
    </row>
    <row r="4612" spans="2:51" s="160" customFormat="1">
      <c r="B4612" s="159"/>
      <c r="D4612" s="161" t="s">
        <v>184</v>
      </c>
      <c r="E4612" s="162" t="s">
        <v>1</v>
      </c>
      <c r="F4612" s="163" t="s">
        <v>2294</v>
      </c>
      <c r="H4612" s="162" t="s">
        <v>1</v>
      </c>
      <c r="L4612" s="159"/>
      <c r="M4612" s="164"/>
      <c r="T4612" s="165"/>
      <c r="AT4612" s="162" t="s">
        <v>184</v>
      </c>
      <c r="AU4612" s="162" t="s">
        <v>95</v>
      </c>
      <c r="AV4612" s="160" t="s">
        <v>93</v>
      </c>
      <c r="AW4612" s="160" t="s">
        <v>41</v>
      </c>
      <c r="AX4612" s="160" t="s">
        <v>85</v>
      </c>
      <c r="AY4612" s="162" t="s">
        <v>173</v>
      </c>
    </row>
    <row r="4613" spans="2:51" s="167" customFormat="1">
      <c r="B4613" s="166"/>
      <c r="D4613" s="161" t="s">
        <v>184</v>
      </c>
      <c r="E4613" s="168" t="s">
        <v>1</v>
      </c>
      <c r="F4613" s="169" t="s">
        <v>2663</v>
      </c>
      <c r="H4613" s="170">
        <v>74.88</v>
      </c>
      <c r="L4613" s="166"/>
      <c r="M4613" s="171"/>
      <c r="T4613" s="172"/>
      <c r="AT4613" s="168" t="s">
        <v>184</v>
      </c>
      <c r="AU4613" s="168" t="s">
        <v>95</v>
      </c>
      <c r="AV4613" s="167" t="s">
        <v>95</v>
      </c>
      <c r="AW4613" s="167" t="s">
        <v>41</v>
      </c>
      <c r="AX4613" s="167" t="s">
        <v>85</v>
      </c>
      <c r="AY4613" s="168" t="s">
        <v>173</v>
      </c>
    </row>
    <row r="4614" spans="2:51" s="167" customFormat="1">
      <c r="B4614" s="166"/>
      <c r="D4614" s="161" t="s">
        <v>184</v>
      </c>
      <c r="E4614" s="168" t="s">
        <v>1</v>
      </c>
      <c r="F4614" s="169" t="s">
        <v>2664</v>
      </c>
      <c r="H4614" s="170">
        <v>71.84</v>
      </c>
      <c r="L4614" s="166"/>
      <c r="M4614" s="171"/>
      <c r="T4614" s="172"/>
      <c r="AT4614" s="168" t="s">
        <v>184</v>
      </c>
      <c r="AU4614" s="168" t="s">
        <v>95</v>
      </c>
      <c r="AV4614" s="167" t="s">
        <v>95</v>
      </c>
      <c r="AW4614" s="167" t="s">
        <v>41</v>
      </c>
      <c r="AX4614" s="167" t="s">
        <v>85</v>
      </c>
      <c r="AY4614" s="168" t="s">
        <v>173</v>
      </c>
    </row>
    <row r="4615" spans="2:51" s="160" customFormat="1">
      <c r="B4615" s="159"/>
      <c r="D4615" s="161" t="s">
        <v>184</v>
      </c>
      <c r="E4615" s="162" t="s">
        <v>1</v>
      </c>
      <c r="F4615" s="163" t="s">
        <v>2297</v>
      </c>
      <c r="H4615" s="162" t="s">
        <v>1</v>
      </c>
      <c r="L4615" s="159"/>
      <c r="M4615" s="164"/>
      <c r="T4615" s="165"/>
      <c r="AT4615" s="162" t="s">
        <v>184</v>
      </c>
      <c r="AU4615" s="162" t="s">
        <v>95</v>
      </c>
      <c r="AV4615" s="160" t="s">
        <v>93</v>
      </c>
      <c r="AW4615" s="160" t="s">
        <v>41</v>
      </c>
      <c r="AX4615" s="160" t="s">
        <v>85</v>
      </c>
      <c r="AY4615" s="162" t="s">
        <v>173</v>
      </c>
    </row>
    <row r="4616" spans="2:51" s="167" customFormat="1">
      <c r="B4616" s="166"/>
      <c r="D4616" s="161" t="s">
        <v>184</v>
      </c>
      <c r="E4616" s="168" t="s">
        <v>1</v>
      </c>
      <c r="F4616" s="169" t="s">
        <v>2665</v>
      </c>
      <c r="H4616" s="170">
        <v>25.3</v>
      </c>
      <c r="L4616" s="166"/>
      <c r="M4616" s="171"/>
      <c r="T4616" s="172"/>
      <c r="AT4616" s="168" t="s">
        <v>184</v>
      </c>
      <c r="AU4616" s="168" t="s">
        <v>95</v>
      </c>
      <c r="AV4616" s="167" t="s">
        <v>95</v>
      </c>
      <c r="AW4616" s="167" t="s">
        <v>41</v>
      </c>
      <c r="AX4616" s="167" t="s">
        <v>85</v>
      </c>
      <c r="AY4616" s="168" t="s">
        <v>173</v>
      </c>
    </row>
    <row r="4617" spans="2:51" s="160" customFormat="1">
      <c r="B4617" s="159"/>
      <c r="D4617" s="161" t="s">
        <v>184</v>
      </c>
      <c r="E4617" s="162" t="s">
        <v>1</v>
      </c>
      <c r="F4617" s="163" t="s">
        <v>2299</v>
      </c>
      <c r="H4617" s="162" t="s">
        <v>1</v>
      </c>
      <c r="L4617" s="159"/>
      <c r="M4617" s="164"/>
      <c r="T4617" s="165"/>
      <c r="AT4617" s="162" t="s">
        <v>184</v>
      </c>
      <c r="AU4617" s="162" t="s">
        <v>95</v>
      </c>
      <c r="AV4617" s="160" t="s">
        <v>93</v>
      </c>
      <c r="AW4617" s="160" t="s">
        <v>41</v>
      </c>
      <c r="AX4617" s="160" t="s">
        <v>85</v>
      </c>
      <c r="AY4617" s="162" t="s">
        <v>173</v>
      </c>
    </row>
    <row r="4618" spans="2:51" s="167" customFormat="1">
      <c r="B4618" s="166"/>
      <c r="D4618" s="161" t="s">
        <v>184</v>
      </c>
      <c r="E4618" s="168" t="s">
        <v>1</v>
      </c>
      <c r="F4618" s="169" t="s">
        <v>1153</v>
      </c>
      <c r="H4618" s="170">
        <v>1.8</v>
      </c>
      <c r="L4618" s="166"/>
      <c r="M4618" s="171"/>
      <c r="T4618" s="172"/>
      <c r="AT4618" s="168" t="s">
        <v>184</v>
      </c>
      <c r="AU4618" s="168" t="s">
        <v>95</v>
      </c>
      <c r="AV4618" s="167" t="s">
        <v>95</v>
      </c>
      <c r="AW4618" s="167" t="s">
        <v>41</v>
      </c>
      <c r="AX4618" s="167" t="s">
        <v>85</v>
      </c>
      <c r="AY4618" s="168" t="s">
        <v>173</v>
      </c>
    </row>
    <row r="4619" spans="2:51" s="167" customFormat="1">
      <c r="B4619" s="166"/>
      <c r="D4619" s="161" t="s">
        <v>184</v>
      </c>
      <c r="E4619" s="168" t="s">
        <v>1</v>
      </c>
      <c r="F4619" s="169" t="s">
        <v>2666</v>
      </c>
      <c r="H4619" s="170">
        <v>3.47</v>
      </c>
      <c r="L4619" s="166"/>
      <c r="M4619" s="171"/>
      <c r="T4619" s="172"/>
      <c r="AT4619" s="168" t="s">
        <v>184</v>
      </c>
      <c r="AU4619" s="168" t="s">
        <v>95</v>
      </c>
      <c r="AV4619" s="167" t="s">
        <v>95</v>
      </c>
      <c r="AW4619" s="167" t="s">
        <v>41</v>
      </c>
      <c r="AX4619" s="167" t="s">
        <v>85</v>
      </c>
      <c r="AY4619" s="168" t="s">
        <v>173</v>
      </c>
    </row>
    <row r="4620" spans="2:51" s="167" customFormat="1">
      <c r="B4620" s="166"/>
      <c r="D4620" s="161" t="s">
        <v>184</v>
      </c>
      <c r="E4620" s="168" t="s">
        <v>1</v>
      </c>
      <c r="F4620" s="169" t="s">
        <v>2667</v>
      </c>
      <c r="H4620" s="170">
        <v>5.23</v>
      </c>
      <c r="L4620" s="166"/>
      <c r="M4620" s="171"/>
      <c r="T4620" s="172"/>
      <c r="AT4620" s="168" t="s">
        <v>184</v>
      </c>
      <c r="AU4620" s="168" t="s">
        <v>95</v>
      </c>
      <c r="AV4620" s="167" t="s">
        <v>95</v>
      </c>
      <c r="AW4620" s="167" t="s">
        <v>41</v>
      </c>
      <c r="AX4620" s="167" t="s">
        <v>85</v>
      </c>
      <c r="AY4620" s="168" t="s">
        <v>173</v>
      </c>
    </row>
    <row r="4621" spans="2:51" s="167" customFormat="1">
      <c r="B4621" s="166"/>
      <c r="D4621" s="161" t="s">
        <v>184</v>
      </c>
      <c r="E4621" s="168" t="s">
        <v>1</v>
      </c>
      <c r="F4621" s="169" t="s">
        <v>2668</v>
      </c>
      <c r="H4621" s="170">
        <v>6.9820000000000002</v>
      </c>
      <c r="L4621" s="166"/>
      <c r="M4621" s="171"/>
      <c r="T4621" s="172"/>
      <c r="AT4621" s="168" t="s">
        <v>184</v>
      </c>
      <c r="AU4621" s="168" t="s">
        <v>95</v>
      </c>
      <c r="AV4621" s="167" t="s">
        <v>95</v>
      </c>
      <c r="AW4621" s="167" t="s">
        <v>41</v>
      </c>
      <c r="AX4621" s="167" t="s">
        <v>85</v>
      </c>
      <c r="AY4621" s="168" t="s">
        <v>173</v>
      </c>
    </row>
    <row r="4622" spans="2:51" s="167" customFormat="1">
      <c r="B4622" s="166"/>
      <c r="D4622" s="161" t="s">
        <v>184</v>
      </c>
      <c r="E4622" s="168" t="s">
        <v>1</v>
      </c>
      <c r="F4622" s="169" t="s">
        <v>2669</v>
      </c>
      <c r="H4622" s="170">
        <v>8.74</v>
      </c>
      <c r="L4622" s="166"/>
      <c r="M4622" s="171"/>
      <c r="T4622" s="172"/>
      <c r="AT4622" s="168" t="s">
        <v>184</v>
      </c>
      <c r="AU4622" s="168" t="s">
        <v>95</v>
      </c>
      <c r="AV4622" s="167" t="s">
        <v>95</v>
      </c>
      <c r="AW4622" s="167" t="s">
        <v>41</v>
      </c>
      <c r="AX4622" s="167" t="s">
        <v>85</v>
      </c>
      <c r="AY4622" s="168" t="s">
        <v>173</v>
      </c>
    </row>
    <row r="4623" spans="2:51" s="167" customFormat="1">
      <c r="B4623" s="166"/>
      <c r="D4623" s="161" t="s">
        <v>184</v>
      </c>
      <c r="E4623" s="168" t="s">
        <v>1</v>
      </c>
      <c r="F4623" s="169" t="s">
        <v>2670</v>
      </c>
      <c r="H4623" s="170">
        <v>5.25</v>
      </c>
      <c r="L4623" s="166"/>
      <c r="M4623" s="171"/>
      <c r="T4623" s="172"/>
      <c r="AT4623" s="168" t="s">
        <v>184</v>
      </c>
      <c r="AU4623" s="168" t="s">
        <v>95</v>
      </c>
      <c r="AV4623" s="167" t="s">
        <v>95</v>
      </c>
      <c r="AW4623" s="167" t="s">
        <v>41</v>
      </c>
      <c r="AX4623" s="167" t="s">
        <v>85</v>
      </c>
      <c r="AY4623" s="168" t="s">
        <v>173</v>
      </c>
    </row>
    <row r="4624" spans="2:51" s="160" customFormat="1">
      <c r="B4624" s="159"/>
      <c r="D4624" s="161" t="s">
        <v>184</v>
      </c>
      <c r="E4624" s="162" t="s">
        <v>1</v>
      </c>
      <c r="F4624" s="163" t="s">
        <v>2306</v>
      </c>
      <c r="H4624" s="162" t="s">
        <v>1</v>
      </c>
      <c r="L4624" s="159"/>
      <c r="M4624" s="164"/>
      <c r="T4624" s="165"/>
      <c r="AT4624" s="162" t="s">
        <v>184</v>
      </c>
      <c r="AU4624" s="162" t="s">
        <v>95</v>
      </c>
      <c r="AV4624" s="160" t="s">
        <v>93</v>
      </c>
      <c r="AW4624" s="160" t="s">
        <v>41</v>
      </c>
      <c r="AX4624" s="160" t="s">
        <v>85</v>
      </c>
      <c r="AY4624" s="162" t="s">
        <v>173</v>
      </c>
    </row>
    <row r="4625" spans="2:51" s="167" customFormat="1">
      <c r="B4625" s="166"/>
      <c r="D4625" s="161" t="s">
        <v>184</v>
      </c>
      <c r="E4625" s="168" t="s">
        <v>1</v>
      </c>
      <c r="F4625" s="169" t="s">
        <v>2671</v>
      </c>
      <c r="H4625" s="170">
        <v>2.31</v>
      </c>
      <c r="L4625" s="166"/>
      <c r="M4625" s="171"/>
      <c r="T4625" s="172"/>
      <c r="AT4625" s="168" t="s">
        <v>184</v>
      </c>
      <c r="AU4625" s="168" t="s">
        <v>95</v>
      </c>
      <c r="AV4625" s="167" t="s">
        <v>95</v>
      </c>
      <c r="AW4625" s="167" t="s">
        <v>41</v>
      </c>
      <c r="AX4625" s="167" t="s">
        <v>85</v>
      </c>
      <c r="AY4625" s="168" t="s">
        <v>173</v>
      </c>
    </row>
    <row r="4626" spans="2:51" s="167" customFormat="1">
      <c r="B4626" s="166"/>
      <c r="D4626" s="161" t="s">
        <v>184</v>
      </c>
      <c r="E4626" s="168" t="s">
        <v>1</v>
      </c>
      <c r="F4626" s="169" t="s">
        <v>2672</v>
      </c>
      <c r="H4626" s="170">
        <v>4.3159999999999998</v>
      </c>
      <c r="L4626" s="166"/>
      <c r="M4626" s="171"/>
      <c r="T4626" s="172"/>
      <c r="AT4626" s="168" t="s">
        <v>184</v>
      </c>
      <c r="AU4626" s="168" t="s">
        <v>95</v>
      </c>
      <c r="AV4626" s="167" t="s">
        <v>95</v>
      </c>
      <c r="AW4626" s="167" t="s">
        <v>41</v>
      </c>
      <c r="AX4626" s="167" t="s">
        <v>85</v>
      </c>
      <c r="AY4626" s="168" t="s">
        <v>173</v>
      </c>
    </row>
    <row r="4627" spans="2:51" s="167" customFormat="1">
      <c r="B4627" s="166"/>
      <c r="D4627" s="161" t="s">
        <v>184</v>
      </c>
      <c r="E4627" s="168" t="s">
        <v>1</v>
      </c>
      <c r="F4627" s="169" t="s">
        <v>2673</v>
      </c>
      <c r="H4627" s="170">
        <v>6.3239999999999998</v>
      </c>
      <c r="L4627" s="166"/>
      <c r="M4627" s="171"/>
      <c r="T4627" s="172"/>
      <c r="AT4627" s="168" t="s">
        <v>184</v>
      </c>
      <c r="AU4627" s="168" t="s">
        <v>95</v>
      </c>
      <c r="AV4627" s="167" t="s">
        <v>95</v>
      </c>
      <c r="AW4627" s="167" t="s">
        <v>41</v>
      </c>
      <c r="AX4627" s="167" t="s">
        <v>85</v>
      </c>
      <c r="AY4627" s="168" t="s">
        <v>173</v>
      </c>
    </row>
    <row r="4628" spans="2:51" s="167" customFormat="1">
      <c r="B4628" s="166"/>
      <c r="D4628" s="161" t="s">
        <v>184</v>
      </c>
      <c r="E4628" s="168" t="s">
        <v>1</v>
      </c>
      <c r="F4628" s="169" t="s">
        <v>2674</v>
      </c>
      <c r="H4628" s="170">
        <v>8.3339999999999996</v>
      </c>
      <c r="L4628" s="166"/>
      <c r="M4628" s="171"/>
      <c r="T4628" s="172"/>
      <c r="AT4628" s="168" t="s">
        <v>184</v>
      </c>
      <c r="AU4628" s="168" t="s">
        <v>95</v>
      </c>
      <c r="AV4628" s="167" t="s">
        <v>95</v>
      </c>
      <c r="AW4628" s="167" t="s">
        <v>41</v>
      </c>
      <c r="AX4628" s="167" t="s">
        <v>85</v>
      </c>
      <c r="AY4628" s="168" t="s">
        <v>173</v>
      </c>
    </row>
    <row r="4629" spans="2:51" s="167" customFormat="1">
      <c r="B4629" s="166"/>
      <c r="D4629" s="161" t="s">
        <v>184</v>
      </c>
      <c r="E4629" s="168" t="s">
        <v>1</v>
      </c>
      <c r="F4629" s="169" t="s">
        <v>2675</v>
      </c>
      <c r="H4629" s="170">
        <v>10.337999999999999</v>
      </c>
      <c r="L4629" s="166"/>
      <c r="M4629" s="171"/>
      <c r="T4629" s="172"/>
      <c r="AT4629" s="168" t="s">
        <v>184</v>
      </c>
      <c r="AU4629" s="168" t="s">
        <v>95</v>
      </c>
      <c r="AV4629" s="167" t="s">
        <v>95</v>
      </c>
      <c r="AW4629" s="167" t="s">
        <v>41</v>
      </c>
      <c r="AX4629" s="167" t="s">
        <v>85</v>
      </c>
      <c r="AY4629" s="168" t="s">
        <v>173</v>
      </c>
    </row>
    <row r="4630" spans="2:51" s="167" customFormat="1">
      <c r="B4630" s="166"/>
      <c r="D4630" s="161" t="s">
        <v>184</v>
      </c>
      <c r="E4630" s="168" t="s">
        <v>1</v>
      </c>
      <c r="F4630" s="169" t="s">
        <v>1118</v>
      </c>
      <c r="H4630" s="170">
        <v>6.17</v>
      </c>
      <c r="L4630" s="166"/>
      <c r="M4630" s="171"/>
      <c r="T4630" s="172"/>
      <c r="AT4630" s="168" t="s">
        <v>184</v>
      </c>
      <c r="AU4630" s="168" t="s">
        <v>95</v>
      </c>
      <c r="AV4630" s="167" t="s">
        <v>95</v>
      </c>
      <c r="AW4630" s="167" t="s">
        <v>41</v>
      </c>
      <c r="AX4630" s="167" t="s">
        <v>85</v>
      </c>
      <c r="AY4630" s="168" t="s">
        <v>173</v>
      </c>
    </row>
    <row r="4631" spans="2:51" s="160" customFormat="1">
      <c r="B4631" s="159"/>
      <c r="D4631" s="161" t="s">
        <v>184</v>
      </c>
      <c r="E4631" s="162" t="s">
        <v>1</v>
      </c>
      <c r="F4631" s="163" t="s">
        <v>2313</v>
      </c>
      <c r="H4631" s="162" t="s">
        <v>1</v>
      </c>
      <c r="L4631" s="159"/>
      <c r="M4631" s="164"/>
      <c r="T4631" s="165"/>
      <c r="AT4631" s="162" t="s">
        <v>184</v>
      </c>
      <c r="AU4631" s="162" t="s">
        <v>95</v>
      </c>
      <c r="AV4631" s="160" t="s">
        <v>93</v>
      </c>
      <c r="AW4631" s="160" t="s">
        <v>41</v>
      </c>
      <c r="AX4631" s="160" t="s">
        <v>85</v>
      </c>
      <c r="AY4631" s="162" t="s">
        <v>173</v>
      </c>
    </row>
    <row r="4632" spans="2:51" s="167" customFormat="1">
      <c r="B4632" s="166"/>
      <c r="D4632" s="161" t="s">
        <v>184</v>
      </c>
      <c r="E4632" s="168" t="s">
        <v>1</v>
      </c>
      <c r="F4632" s="169" t="s">
        <v>1153</v>
      </c>
      <c r="H4632" s="170">
        <v>1.8</v>
      </c>
      <c r="L4632" s="166"/>
      <c r="M4632" s="171"/>
      <c r="T4632" s="172"/>
      <c r="AT4632" s="168" t="s">
        <v>184</v>
      </c>
      <c r="AU4632" s="168" t="s">
        <v>95</v>
      </c>
      <c r="AV4632" s="167" t="s">
        <v>95</v>
      </c>
      <c r="AW4632" s="167" t="s">
        <v>41</v>
      </c>
      <c r="AX4632" s="167" t="s">
        <v>85</v>
      </c>
      <c r="AY4632" s="168" t="s">
        <v>173</v>
      </c>
    </row>
    <row r="4633" spans="2:51" s="167" customFormat="1">
      <c r="B4633" s="166"/>
      <c r="D4633" s="161" t="s">
        <v>184</v>
      </c>
      <c r="E4633" s="168" t="s">
        <v>1</v>
      </c>
      <c r="F4633" s="169" t="s">
        <v>2676</v>
      </c>
      <c r="H4633" s="170">
        <v>3.45</v>
      </c>
      <c r="L4633" s="166"/>
      <c r="M4633" s="171"/>
      <c r="T4633" s="172"/>
      <c r="AT4633" s="168" t="s">
        <v>184</v>
      </c>
      <c r="AU4633" s="168" t="s">
        <v>95</v>
      </c>
      <c r="AV4633" s="167" t="s">
        <v>95</v>
      </c>
      <c r="AW4633" s="167" t="s">
        <v>41</v>
      </c>
      <c r="AX4633" s="167" t="s">
        <v>85</v>
      </c>
      <c r="AY4633" s="168" t="s">
        <v>173</v>
      </c>
    </row>
    <row r="4634" spans="2:51" s="167" customFormat="1">
      <c r="B4634" s="166"/>
      <c r="D4634" s="161" t="s">
        <v>184</v>
      </c>
      <c r="E4634" s="168" t="s">
        <v>1</v>
      </c>
      <c r="F4634" s="169" t="s">
        <v>2677</v>
      </c>
      <c r="H4634" s="170">
        <v>7</v>
      </c>
      <c r="L4634" s="166"/>
      <c r="M4634" s="171"/>
      <c r="T4634" s="172"/>
      <c r="AT4634" s="168" t="s">
        <v>184</v>
      </c>
      <c r="AU4634" s="168" t="s">
        <v>95</v>
      </c>
      <c r="AV4634" s="167" t="s">
        <v>95</v>
      </c>
      <c r="AW4634" s="167" t="s">
        <v>41</v>
      </c>
      <c r="AX4634" s="167" t="s">
        <v>85</v>
      </c>
      <c r="AY4634" s="168" t="s">
        <v>173</v>
      </c>
    </row>
    <row r="4635" spans="2:51" s="167" customFormat="1">
      <c r="B4635" s="166"/>
      <c r="D4635" s="161" t="s">
        <v>184</v>
      </c>
      <c r="E4635" s="168" t="s">
        <v>1</v>
      </c>
      <c r="F4635" s="169" t="s">
        <v>2678</v>
      </c>
      <c r="H4635" s="170">
        <v>8.7799999999999994</v>
      </c>
      <c r="L4635" s="166"/>
      <c r="M4635" s="171"/>
      <c r="T4635" s="172"/>
      <c r="AT4635" s="168" t="s">
        <v>184</v>
      </c>
      <c r="AU4635" s="168" t="s">
        <v>95</v>
      </c>
      <c r="AV4635" s="167" t="s">
        <v>95</v>
      </c>
      <c r="AW4635" s="167" t="s">
        <v>41</v>
      </c>
      <c r="AX4635" s="167" t="s">
        <v>85</v>
      </c>
      <c r="AY4635" s="168" t="s">
        <v>173</v>
      </c>
    </row>
    <row r="4636" spans="2:51" s="167" customFormat="1">
      <c r="B4636" s="166"/>
      <c r="D4636" s="161" t="s">
        <v>184</v>
      </c>
      <c r="E4636" s="168" t="s">
        <v>1</v>
      </c>
      <c r="F4636" s="169" t="s">
        <v>2679</v>
      </c>
      <c r="H4636" s="170">
        <v>5.26</v>
      </c>
      <c r="L4636" s="166"/>
      <c r="M4636" s="171"/>
      <c r="T4636" s="172"/>
      <c r="AT4636" s="168" t="s">
        <v>184</v>
      </c>
      <c r="AU4636" s="168" t="s">
        <v>95</v>
      </c>
      <c r="AV4636" s="167" t="s">
        <v>95</v>
      </c>
      <c r="AW4636" s="167" t="s">
        <v>41</v>
      </c>
      <c r="AX4636" s="167" t="s">
        <v>85</v>
      </c>
      <c r="AY4636" s="168" t="s">
        <v>173</v>
      </c>
    </row>
    <row r="4637" spans="2:51" s="160" customFormat="1">
      <c r="B4637" s="159"/>
      <c r="D4637" s="161" t="s">
        <v>184</v>
      </c>
      <c r="E4637" s="162" t="s">
        <v>1</v>
      </c>
      <c r="F4637" s="163" t="s">
        <v>2317</v>
      </c>
      <c r="H4637" s="162" t="s">
        <v>1</v>
      </c>
      <c r="L4637" s="159"/>
      <c r="M4637" s="164"/>
      <c r="T4637" s="165"/>
      <c r="AT4637" s="162" t="s">
        <v>184</v>
      </c>
      <c r="AU4637" s="162" t="s">
        <v>95</v>
      </c>
      <c r="AV4637" s="160" t="s">
        <v>93</v>
      </c>
      <c r="AW4637" s="160" t="s">
        <v>41</v>
      </c>
      <c r="AX4637" s="160" t="s">
        <v>85</v>
      </c>
      <c r="AY4637" s="162" t="s">
        <v>173</v>
      </c>
    </row>
    <row r="4638" spans="2:51" s="167" customFormat="1">
      <c r="B4638" s="166"/>
      <c r="D4638" s="161" t="s">
        <v>184</v>
      </c>
      <c r="E4638" s="168" t="s">
        <v>1</v>
      </c>
      <c r="F4638" s="169" t="s">
        <v>2680</v>
      </c>
      <c r="H4638" s="170">
        <v>2.1859999999999999</v>
      </c>
      <c r="L4638" s="166"/>
      <c r="M4638" s="171"/>
      <c r="T4638" s="172"/>
      <c r="AT4638" s="168" t="s">
        <v>184</v>
      </c>
      <c r="AU4638" s="168" t="s">
        <v>95</v>
      </c>
      <c r="AV4638" s="167" t="s">
        <v>95</v>
      </c>
      <c r="AW4638" s="167" t="s">
        <v>41</v>
      </c>
      <c r="AX4638" s="167" t="s">
        <v>85</v>
      </c>
      <c r="AY4638" s="168" t="s">
        <v>173</v>
      </c>
    </row>
    <row r="4639" spans="2:51" s="167" customFormat="1">
      <c r="B4639" s="166"/>
      <c r="D4639" s="161" t="s">
        <v>184</v>
      </c>
      <c r="E4639" s="168" t="s">
        <v>1</v>
      </c>
      <c r="F4639" s="169" t="s">
        <v>2681</v>
      </c>
      <c r="H4639" s="170">
        <v>4.1920000000000002</v>
      </c>
      <c r="L4639" s="166"/>
      <c r="M4639" s="171"/>
      <c r="T4639" s="172"/>
      <c r="AT4639" s="168" t="s">
        <v>184</v>
      </c>
      <c r="AU4639" s="168" t="s">
        <v>95</v>
      </c>
      <c r="AV4639" s="167" t="s">
        <v>95</v>
      </c>
      <c r="AW4639" s="167" t="s">
        <v>41</v>
      </c>
      <c r="AX4639" s="167" t="s">
        <v>85</v>
      </c>
      <c r="AY4639" s="168" t="s">
        <v>173</v>
      </c>
    </row>
    <row r="4640" spans="2:51" s="167" customFormat="1">
      <c r="B4640" s="166"/>
      <c r="D4640" s="161" t="s">
        <v>184</v>
      </c>
      <c r="E4640" s="168" t="s">
        <v>1</v>
      </c>
      <c r="F4640" s="169" t="s">
        <v>591</v>
      </c>
      <c r="H4640" s="170">
        <v>6.2</v>
      </c>
      <c r="L4640" s="166"/>
      <c r="M4640" s="171"/>
      <c r="T4640" s="172"/>
      <c r="AT4640" s="168" t="s">
        <v>184</v>
      </c>
      <c r="AU4640" s="168" t="s">
        <v>95</v>
      </c>
      <c r="AV4640" s="167" t="s">
        <v>95</v>
      </c>
      <c r="AW4640" s="167" t="s">
        <v>41</v>
      </c>
      <c r="AX4640" s="167" t="s">
        <v>85</v>
      </c>
      <c r="AY4640" s="168" t="s">
        <v>173</v>
      </c>
    </row>
    <row r="4641" spans="2:65" s="167" customFormat="1">
      <c r="B4641" s="166"/>
      <c r="D4641" s="161" t="s">
        <v>184</v>
      </c>
      <c r="E4641" s="168" t="s">
        <v>1</v>
      </c>
      <c r="F4641" s="169" t="s">
        <v>2682</v>
      </c>
      <c r="H4641" s="170">
        <v>8.2059999999999995</v>
      </c>
      <c r="L4641" s="166"/>
      <c r="M4641" s="171"/>
      <c r="T4641" s="172"/>
      <c r="AT4641" s="168" t="s">
        <v>184</v>
      </c>
      <c r="AU4641" s="168" t="s">
        <v>95</v>
      </c>
      <c r="AV4641" s="167" t="s">
        <v>95</v>
      </c>
      <c r="AW4641" s="167" t="s">
        <v>41</v>
      </c>
      <c r="AX4641" s="167" t="s">
        <v>85</v>
      </c>
      <c r="AY4641" s="168" t="s">
        <v>173</v>
      </c>
    </row>
    <row r="4642" spans="2:65" s="167" customFormat="1">
      <c r="B4642" s="166"/>
      <c r="D4642" s="161" t="s">
        <v>184</v>
      </c>
      <c r="E4642" s="168" t="s">
        <v>1</v>
      </c>
      <c r="F4642" s="169" t="s">
        <v>2683</v>
      </c>
      <c r="H4642" s="170">
        <v>11.4</v>
      </c>
      <c r="L4642" s="166"/>
      <c r="M4642" s="171"/>
      <c r="T4642" s="172"/>
      <c r="AT4642" s="168" t="s">
        <v>184</v>
      </c>
      <c r="AU4642" s="168" t="s">
        <v>95</v>
      </c>
      <c r="AV4642" s="167" t="s">
        <v>95</v>
      </c>
      <c r="AW4642" s="167" t="s">
        <v>41</v>
      </c>
      <c r="AX4642" s="167" t="s">
        <v>85</v>
      </c>
      <c r="AY4642" s="168" t="s">
        <v>173</v>
      </c>
    </row>
    <row r="4643" spans="2:65" s="167" customFormat="1">
      <c r="B4643" s="166"/>
      <c r="D4643" s="161" t="s">
        <v>184</v>
      </c>
      <c r="E4643" s="168" t="s">
        <v>1</v>
      </c>
      <c r="F4643" s="169" t="s">
        <v>2684</v>
      </c>
      <c r="H4643" s="170">
        <v>6.11</v>
      </c>
      <c r="L4643" s="166"/>
      <c r="M4643" s="171"/>
      <c r="T4643" s="172"/>
      <c r="AT4643" s="168" t="s">
        <v>184</v>
      </c>
      <c r="AU4643" s="168" t="s">
        <v>95</v>
      </c>
      <c r="AV4643" s="167" t="s">
        <v>95</v>
      </c>
      <c r="AW4643" s="167" t="s">
        <v>41</v>
      </c>
      <c r="AX4643" s="167" t="s">
        <v>85</v>
      </c>
      <c r="AY4643" s="168" t="s">
        <v>173</v>
      </c>
    </row>
    <row r="4644" spans="2:65" s="174" customFormat="1">
      <c r="B4644" s="173"/>
      <c r="D4644" s="161" t="s">
        <v>184</v>
      </c>
      <c r="E4644" s="175" t="s">
        <v>1</v>
      </c>
      <c r="F4644" s="176" t="s">
        <v>232</v>
      </c>
      <c r="H4644" s="177">
        <v>367.53800000000001</v>
      </c>
      <c r="L4644" s="173"/>
      <c r="M4644" s="178"/>
      <c r="T4644" s="179"/>
      <c r="AT4644" s="175" t="s">
        <v>184</v>
      </c>
      <c r="AU4644" s="175" t="s">
        <v>95</v>
      </c>
      <c r="AV4644" s="174" t="s">
        <v>180</v>
      </c>
      <c r="AW4644" s="174" t="s">
        <v>41</v>
      </c>
      <c r="AX4644" s="174" t="s">
        <v>93</v>
      </c>
      <c r="AY4644" s="175" t="s">
        <v>173</v>
      </c>
    </row>
    <row r="4645" spans="2:65" s="35" customFormat="1" ht="16.5" customHeight="1">
      <c r="B4645" s="34"/>
      <c r="C4645" s="188" t="s">
        <v>2685</v>
      </c>
      <c r="D4645" s="188" t="s">
        <v>1161</v>
      </c>
      <c r="E4645" s="189" t="s">
        <v>2577</v>
      </c>
      <c r="F4645" s="190" t="s">
        <v>2578</v>
      </c>
      <c r="G4645" s="191" t="s">
        <v>178</v>
      </c>
      <c r="H4645" s="192">
        <v>0.97099999999999997</v>
      </c>
      <c r="I4645" s="4"/>
      <c r="J4645" s="193">
        <f>ROUND(I4645*H4645,2)</f>
        <v>0</v>
      </c>
      <c r="K4645" s="190" t="s">
        <v>179</v>
      </c>
      <c r="L4645" s="194"/>
      <c r="M4645" s="195" t="s">
        <v>1</v>
      </c>
      <c r="N4645" s="196" t="s">
        <v>50</v>
      </c>
      <c r="P4645" s="152">
        <f>O4645*H4645</f>
        <v>0</v>
      </c>
      <c r="Q4645" s="152">
        <v>0.55000000000000004</v>
      </c>
      <c r="R4645" s="152">
        <f>Q4645*H4645</f>
        <v>0.53405000000000002</v>
      </c>
      <c r="S4645" s="152">
        <v>0</v>
      </c>
      <c r="T4645" s="153">
        <f>S4645*H4645</f>
        <v>0</v>
      </c>
      <c r="AR4645" s="154" t="s">
        <v>533</v>
      </c>
      <c r="AT4645" s="154" t="s">
        <v>1161</v>
      </c>
      <c r="AU4645" s="154" t="s">
        <v>95</v>
      </c>
      <c r="AY4645" s="20" t="s">
        <v>173</v>
      </c>
      <c r="BE4645" s="155">
        <f>IF(N4645="základní",J4645,0)</f>
        <v>0</v>
      </c>
      <c r="BF4645" s="155">
        <f>IF(N4645="snížená",J4645,0)</f>
        <v>0</v>
      </c>
      <c r="BG4645" s="155">
        <f>IF(N4645="zákl. přenesená",J4645,0)</f>
        <v>0</v>
      </c>
      <c r="BH4645" s="155">
        <f>IF(N4645="sníž. přenesená",J4645,0)</f>
        <v>0</v>
      </c>
      <c r="BI4645" s="155">
        <f>IF(N4645="nulová",J4645,0)</f>
        <v>0</v>
      </c>
      <c r="BJ4645" s="20" t="s">
        <v>93</v>
      </c>
      <c r="BK4645" s="155">
        <f>ROUND(I4645*H4645,2)</f>
        <v>0</v>
      </c>
      <c r="BL4645" s="20" t="s">
        <v>354</v>
      </c>
      <c r="BM4645" s="154" t="s">
        <v>2686</v>
      </c>
    </row>
    <row r="4646" spans="2:65" s="160" customFormat="1">
      <c r="B4646" s="159"/>
      <c r="D4646" s="161" t="s">
        <v>184</v>
      </c>
      <c r="E4646" s="162" t="s">
        <v>1</v>
      </c>
      <c r="F4646" s="163" t="s">
        <v>1601</v>
      </c>
      <c r="H4646" s="162" t="s">
        <v>1</v>
      </c>
      <c r="L4646" s="159"/>
      <c r="M4646" s="164"/>
      <c r="T4646" s="165"/>
      <c r="AT4646" s="162" t="s">
        <v>184</v>
      </c>
      <c r="AU4646" s="162" t="s">
        <v>95</v>
      </c>
      <c r="AV4646" s="160" t="s">
        <v>93</v>
      </c>
      <c r="AW4646" s="160" t="s">
        <v>41</v>
      </c>
      <c r="AX4646" s="160" t="s">
        <v>85</v>
      </c>
      <c r="AY4646" s="162" t="s">
        <v>173</v>
      </c>
    </row>
    <row r="4647" spans="2:65" s="160" customFormat="1">
      <c r="B4647" s="159"/>
      <c r="D4647" s="161" t="s">
        <v>184</v>
      </c>
      <c r="E4647" s="162" t="s">
        <v>1</v>
      </c>
      <c r="F4647" s="163" t="s">
        <v>2208</v>
      </c>
      <c r="H4647" s="162" t="s">
        <v>1</v>
      </c>
      <c r="L4647" s="159"/>
      <c r="M4647" s="164"/>
      <c r="T4647" s="165"/>
      <c r="AT4647" s="162" t="s">
        <v>184</v>
      </c>
      <c r="AU4647" s="162" t="s">
        <v>95</v>
      </c>
      <c r="AV4647" s="160" t="s">
        <v>93</v>
      </c>
      <c r="AW4647" s="160" t="s">
        <v>41</v>
      </c>
      <c r="AX4647" s="160" t="s">
        <v>85</v>
      </c>
      <c r="AY4647" s="162" t="s">
        <v>173</v>
      </c>
    </row>
    <row r="4648" spans="2:65" s="167" customFormat="1">
      <c r="B4648" s="166"/>
      <c r="D4648" s="161" t="s">
        <v>184</v>
      </c>
      <c r="E4648" s="168" t="s">
        <v>1</v>
      </c>
      <c r="F4648" s="169" t="s">
        <v>2687</v>
      </c>
      <c r="H4648" s="170">
        <v>8.1000000000000003E-2</v>
      </c>
      <c r="L4648" s="166"/>
      <c r="M4648" s="171"/>
      <c r="T4648" s="172"/>
      <c r="AT4648" s="168" t="s">
        <v>184</v>
      </c>
      <c r="AU4648" s="168" t="s">
        <v>95</v>
      </c>
      <c r="AV4648" s="167" t="s">
        <v>95</v>
      </c>
      <c r="AW4648" s="167" t="s">
        <v>41</v>
      </c>
      <c r="AX4648" s="167" t="s">
        <v>85</v>
      </c>
      <c r="AY4648" s="168" t="s">
        <v>173</v>
      </c>
    </row>
    <row r="4649" spans="2:65" s="167" customFormat="1">
      <c r="B4649" s="166"/>
      <c r="D4649" s="161" t="s">
        <v>184</v>
      </c>
      <c r="E4649" s="168" t="s">
        <v>1</v>
      </c>
      <c r="F4649" s="169" t="s">
        <v>2688</v>
      </c>
      <c r="H4649" s="170">
        <v>6.7000000000000004E-2</v>
      </c>
      <c r="L4649" s="166"/>
      <c r="M4649" s="171"/>
      <c r="T4649" s="172"/>
      <c r="AT4649" s="168" t="s">
        <v>184</v>
      </c>
      <c r="AU4649" s="168" t="s">
        <v>95</v>
      </c>
      <c r="AV4649" s="167" t="s">
        <v>95</v>
      </c>
      <c r="AW4649" s="167" t="s">
        <v>41</v>
      </c>
      <c r="AX4649" s="167" t="s">
        <v>85</v>
      </c>
      <c r="AY4649" s="168" t="s">
        <v>173</v>
      </c>
    </row>
    <row r="4650" spans="2:65" s="160" customFormat="1">
      <c r="B4650" s="159"/>
      <c r="D4650" s="161" t="s">
        <v>184</v>
      </c>
      <c r="E4650" s="162" t="s">
        <v>1</v>
      </c>
      <c r="F4650" s="163" t="s">
        <v>2294</v>
      </c>
      <c r="H4650" s="162" t="s">
        <v>1</v>
      </c>
      <c r="L4650" s="159"/>
      <c r="M4650" s="164"/>
      <c r="T4650" s="165"/>
      <c r="AT4650" s="162" t="s">
        <v>184</v>
      </c>
      <c r="AU4650" s="162" t="s">
        <v>95</v>
      </c>
      <c r="AV4650" s="160" t="s">
        <v>93</v>
      </c>
      <c r="AW4650" s="160" t="s">
        <v>41</v>
      </c>
      <c r="AX4650" s="160" t="s">
        <v>85</v>
      </c>
      <c r="AY4650" s="162" t="s">
        <v>173</v>
      </c>
    </row>
    <row r="4651" spans="2:65" s="167" customFormat="1">
      <c r="B4651" s="166"/>
      <c r="D4651" s="161" t="s">
        <v>184</v>
      </c>
      <c r="E4651" s="168" t="s">
        <v>1</v>
      </c>
      <c r="F4651" s="169" t="s">
        <v>2689</v>
      </c>
      <c r="H4651" s="170">
        <v>0.18</v>
      </c>
      <c r="L4651" s="166"/>
      <c r="M4651" s="171"/>
      <c r="T4651" s="172"/>
      <c r="AT4651" s="168" t="s">
        <v>184</v>
      </c>
      <c r="AU4651" s="168" t="s">
        <v>95</v>
      </c>
      <c r="AV4651" s="167" t="s">
        <v>95</v>
      </c>
      <c r="AW4651" s="167" t="s">
        <v>41</v>
      </c>
      <c r="AX4651" s="167" t="s">
        <v>85</v>
      </c>
      <c r="AY4651" s="168" t="s">
        <v>173</v>
      </c>
    </row>
    <row r="4652" spans="2:65" s="167" customFormat="1">
      <c r="B4652" s="166"/>
      <c r="D4652" s="161" t="s">
        <v>184</v>
      </c>
      <c r="E4652" s="168" t="s">
        <v>1</v>
      </c>
      <c r="F4652" s="169" t="s">
        <v>2690</v>
      </c>
      <c r="H4652" s="170">
        <v>0.17199999999999999</v>
      </c>
      <c r="L4652" s="166"/>
      <c r="M4652" s="171"/>
      <c r="T4652" s="172"/>
      <c r="AT4652" s="168" t="s">
        <v>184</v>
      </c>
      <c r="AU4652" s="168" t="s">
        <v>95</v>
      </c>
      <c r="AV4652" s="167" t="s">
        <v>95</v>
      </c>
      <c r="AW4652" s="167" t="s">
        <v>41</v>
      </c>
      <c r="AX4652" s="167" t="s">
        <v>85</v>
      </c>
      <c r="AY4652" s="168" t="s">
        <v>173</v>
      </c>
    </row>
    <row r="4653" spans="2:65" s="160" customFormat="1">
      <c r="B4653" s="159"/>
      <c r="D4653" s="161" t="s">
        <v>184</v>
      </c>
      <c r="E4653" s="162" t="s">
        <v>1</v>
      </c>
      <c r="F4653" s="163" t="s">
        <v>2297</v>
      </c>
      <c r="H4653" s="162" t="s">
        <v>1</v>
      </c>
      <c r="L4653" s="159"/>
      <c r="M4653" s="164"/>
      <c r="T4653" s="165"/>
      <c r="AT4653" s="162" t="s">
        <v>184</v>
      </c>
      <c r="AU4653" s="162" t="s">
        <v>95</v>
      </c>
      <c r="AV4653" s="160" t="s">
        <v>93</v>
      </c>
      <c r="AW4653" s="160" t="s">
        <v>41</v>
      </c>
      <c r="AX4653" s="160" t="s">
        <v>85</v>
      </c>
      <c r="AY4653" s="162" t="s">
        <v>173</v>
      </c>
    </row>
    <row r="4654" spans="2:65" s="167" customFormat="1">
      <c r="B4654" s="166"/>
      <c r="D4654" s="161" t="s">
        <v>184</v>
      </c>
      <c r="E4654" s="168" t="s">
        <v>1</v>
      </c>
      <c r="F4654" s="169" t="s">
        <v>2691</v>
      </c>
      <c r="H4654" s="170">
        <v>6.0999999999999999E-2</v>
      </c>
      <c r="L4654" s="166"/>
      <c r="M4654" s="171"/>
      <c r="T4654" s="172"/>
      <c r="AT4654" s="168" t="s">
        <v>184</v>
      </c>
      <c r="AU4654" s="168" t="s">
        <v>95</v>
      </c>
      <c r="AV4654" s="167" t="s">
        <v>95</v>
      </c>
      <c r="AW4654" s="167" t="s">
        <v>41</v>
      </c>
      <c r="AX4654" s="167" t="s">
        <v>85</v>
      </c>
      <c r="AY4654" s="168" t="s">
        <v>173</v>
      </c>
    </row>
    <row r="4655" spans="2:65" s="160" customFormat="1">
      <c r="B4655" s="159"/>
      <c r="D4655" s="161" t="s">
        <v>184</v>
      </c>
      <c r="E4655" s="162" t="s">
        <v>1</v>
      </c>
      <c r="F4655" s="163" t="s">
        <v>2299</v>
      </c>
      <c r="H4655" s="162" t="s">
        <v>1</v>
      </c>
      <c r="L4655" s="159"/>
      <c r="M4655" s="164"/>
      <c r="T4655" s="165"/>
      <c r="AT4655" s="162" t="s">
        <v>184</v>
      </c>
      <c r="AU4655" s="162" t="s">
        <v>95</v>
      </c>
      <c r="AV4655" s="160" t="s">
        <v>93</v>
      </c>
      <c r="AW4655" s="160" t="s">
        <v>41</v>
      </c>
      <c r="AX4655" s="160" t="s">
        <v>85</v>
      </c>
      <c r="AY4655" s="162" t="s">
        <v>173</v>
      </c>
    </row>
    <row r="4656" spans="2:65" s="167" customFormat="1">
      <c r="B4656" s="166"/>
      <c r="D4656" s="161" t="s">
        <v>184</v>
      </c>
      <c r="E4656" s="168" t="s">
        <v>1</v>
      </c>
      <c r="F4656" s="169" t="s">
        <v>2692</v>
      </c>
      <c r="H4656" s="170">
        <v>4.0000000000000001E-3</v>
      </c>
      <c r="L4656" s="166"/>
      <c r="M4656" s="171"/>
      <c r="T4656" s="172"/>
      <c r="AT4656" s="168" t="s">
        <v>184</v>
      </c>
      <c r="AU4656" s="168" t="s">
        <v>95</v>
      </c>
      <c r="AV4656" s="167" t="s">
        <v>95</v>
      </c>
      <c r="AW4656" s="167" t="s">
        <v>41</v>
      </c>
      <c r="AX4656" s="167" t="s">
        <v>85</v>
      </c>
      <c r="AY4656" s="168" t="s">
        <v>173</v>
      </c>
    </row>
    <row r="4657" spans="2:51" s="167" customFormat="1">
      <c r="B4657" s="166"/>
      <c r="D4657" s="161" t="s">
        <v>184</v>
      </c>
      <c r="E4657" s="168" t="s">
        <v>1</v>
      </c>
      <c r="F4657" s="169" t="s">
        <v>2693</v>
      </c>
      <c r="H4657" s="170">
        <v>8.0000000000000002E-3</v>
      </c>
      <c r="L4657" s="166"/>
      <c r="M4657" s="171"/>
      <c r="T4657" s="172"/>
      <c r="AT4657" s="168" t="s">
        <v>184</v>
      </c>
      <c r="AU4657" s="168" t="s">
        <v>95</v>
      </c>
      <c r="AV4657" s="167" t="s">
        <v>95</v>
      </c>
      <c r="AW4657" s="167" t="s">
        <v>41</v>
      </c>
      <c r="AX4657" s="167" t="s">
        <v>85</v>
      </c>
      <c r="AY4657" s="168" t="s">
        <v>173</v>
      </c>
    </row>
    <row r="4658" spans="2:51" s="167" customFormat="1">
      <c r="B4658" s="166"/>
      <c r="D4658" s="161" t="s">
        <v>184</v>
      </c>
      <c r="E4658" s="168" t="s">
        <v>1</v>
      </c>
      <c r="F4658" s="169" t="s">
        <v>2694</v>
      </c>
      <c r="H4658" s="170">
        <v>1.2999999999999999E-2</v>
      </c>
      <c r="L4658" s="166"/>
      <c r="M4658" s="171"/>
      <c r="T4658" s="172"/>
      <c r="AT4658" s="168" t="s">
        <v>184</v>
      </c>
      <c r="AU4658" s="168" t="s">
        <v>95</v>
      </c>
      <c r="AV4658" s="167" t="s">
        <v>95</v>
      </c>
      <c r="AW4658" s="167" t="s">
        <v>41</v>
      </c>
      <c r="AX4658" s="167" t="s">
        <v>85</v>
      </c>
      <c r="AY4658" s="168" t="s">
        <v>173</v>
      </c>
    </row>
    <row r="4659" spans="2:51" s="167" customFormat="1">
      <c r="B4659" s="166"/>
      <c r="D4659" s="161" t="s">
        <v>184</v>
      </c>
      <c r="E4659" s="168" t="s">
        <v>1</v>
      </c>
      <c r="F4659" s="169" t="s">
        <v>2695</v>
      </c>
      <c r="H4659" s="170">
        <v>1.7000000000000001E-2</v>
      </c>
      <c r="L4659" s="166"/>
      <c r="M4659" s="171"/>
      <c r="T4659" s="172"/>
      <c r="AT4659" s="168" t="s">
        <v>184</v>
      </c>
      <c r="AU4659" s="168" t="s">
        <v>95</v>
      </c>
      <c r="AV4659" s="167" t="s">
        <v>95</v>
      </c>
      <c r="AW4659" s="167" t="s">
        <v>41</v>
      </c>
      <c r="AX4659" s="167" t="s">
        <v>85</v>
      </c>
      <c r="AY4659" s="168" t="s">
        <v>173</v>
      </c>
    </row>
    <row r="4660" spans="2:51" s="167" customFormat="1">
      <c r="B4660" s="166"/>
      <c r="D4660" s="161" t="s">
        <v>184</v>
      </c>
      <c r="E4660" s="168" t="s">
        <v>1</v>
      </c>
      <c r="F4660" s="169" t="s">
        <v>2696</v>
      </c>
      <c r="H4660" s="170">
        <v>2.1000000000000001E-2</v>
      </c>
      <c r="L4660" s="166"/>
      <c r="M4660" s="171"/>
      <c r="T4660" s="172"/>
      <c r="AT4660" s="168" t="s">
        <v>184</v>
      </c>
      <c r="AU4660" s="168" t="s">
        <v>95</v>
      </c>
      <c r="AV4660" s="167" t="s">
        <v>95</v>
      </c>
      <c r="AW4660" s="167" t="s">
        <v>41</v>
      </c>
      <c r="AX4660" s="167" t="s">
        <v>85</v>
      </c>
      <c r="AY4660" s="168" t="s">
        <v>173</v>
      </c>
    </row>
    <row r="4661" spans="2:51" s="167" customFormat="1">
      <c r="B4661" s="166"/>
      <c r="D4661" s="161" t="s">
        <v>184</v>
      </c>
      <c r="E4661" s="168" t="s">
        <v>1</v>
      </c>
      <c r="F4661" s="169" t="s">
        <v>2697</v>
      </c>
      <c r="H4661" s="170">
        <v>1.2999999999999999E-2</v>
      </c>
      <c r="L4661" s="166"/>
      <c r="M4661" s="171"/>
      <c r="T4661" s="172"/>
      <c r="AT4661" s="168" t="s">
        <v>184</v>
      </c>
      <c r="AU4661" s="168" t="s">
        <v>95</v>
      </c>
      <c r="AV4661" s="167" t="s">
        <v>95</v>
      </c>
      <c r="AW4661" s="167" t="s">
        <v>41</v>
      </c>
      <c r="AX4661" s="167" t="s">
        <v>85</v>
      </c>
      <c r="AY4661" s="168" t="s">
        <v>173</v>
      </c>
    </row>
    <row r="4662" spans="2:51" s="160" customFormat="1">
      <c r="B4662" s="159"/>
      <c r="D4662" s="161" t="s">
        <v>184</v>
      </c>
      <c r="E4662" s="162" t="s">
        <v>1</v>
      </c>
      <c r="F4662" s="163" t="s">
        <v>2306</v>
      </c>
      <c r="H4662" s="162" t="s">
        <v>1</v>
      </c>
      <c r="L4662" s="159"/>
      <c r="M4662" s="164"/>
      <c r="T4662" s="165"/>
      <c r="AT4662" s="162" t="s">
        <v>184</v>
      </c>
      <c r="AU4662" s="162" t="s">
        <v>95</v>
      </c>
      <c r="AV4662" s="160" t="s">
        <v>93</v>
      </c>
      <c r="AW4662" s="160" t="s">
        <v>41</v>
      </c>
      <c r="AX4662" s="160" t="s">
        <v>85</v>
      </c>
      <c r="AY4662" s="162" t="s">
        <v>173</v>
      </c>
    </row>
    <row r="4663" spans="2:51" s="167" customFormat="1">
      <c r="B4663" s="166"/>
      <c r="D4663" s="161" t="s">
        <v>184</v>
      </c>
      <c r="E4663" s="168" t="s">
        <v>1</v>
      </c>
      <c r="F4663" s="169" t="s">
        <v>2698</v>
      </c>
      <c r="H4663" s="170">
        <v>6.0000000000000001E-3</v>
      </c>
      <c r="L4663" s="166"/>
      <c r="M4663" s="171"/>
      <c r="T4663" s="172"/>
      <c r="AT4663" s="168" t="s">
        <v>184</v>
      </c>
      <c r="AU4663" s="168" t="s">
        <v>95</v>
      </c>
      <c r="AV4663" s="167" t="s">
        <v>95</v>
      </c>
      <c r="AW4663" s="167" t="s">
        <v>41</v>
      </c>
      <c r="AX4663" s="167" t="s">
        <v>85</v>
      </c>
      <c r="AY4663" s="168" t="s">
        <v>173</v>
      </c>
    </row>
    <row r="4664" spans="2:51" s="167" customFormat="1">
      <c r="B4664" s="166"/>
      <c r="D4664" s="161" t="s">
        <v>184</v>
      </c>
      <c r="E4664" s="168" t="s">
        <v>1</v>
      </c>
      <c r="F4664" s="169" t="s">
        <v>2699</v>
      </c>
      <c r="H4664" s="170">
        <v>0.01</v>
      </c>
      <c r="L4664" s="166"/>
      <c r="M4664" s="171"/>
      <c r="T4664" s="172"/>
      <c r="AT4664" s="168" t="s">
        <v>184</v>
      </c>
      <c r="AU4664" s="168" t="s">
        <v>95</v>
      </c>
      <c r="AV4664" s="167" t="s">
        <v>95</v>
      </c>
      <c r="AW4664" s="167" t="s">
        <v>41</v>
      </c>
      <c r="AX4664" s="167" t="s">
        <v>85</v>
      </c>
      <c r="AY4664" s="168" t="s">
        <v>173</v>
      </c>
    </row>
    <row r="4665" spans="2:51" s="167" customFormat="1">
      <c r="B4665" s="166"/>
      <c r="D4665" s="161" t="s">
        <v>184</v>
      </c>
      <c r="E4665" s="168" t="s">
        <v>1</v>
      </c>
      <c r="F4665" s="169" t="s">
        <v>2700</v>
      </c>
      <c r="H4665" s="170">
        <v>1.4999999999999999E-2</v>
      </c>
      <c r="L4665" s="166"/>
      <c r="M4665" s="171"/>
      <c r="T4665" s="172"/>
      <c r="AT4665" s="168" t="s">
        <v>184</v>
      </c>
      <c r="AU4665" s="168" t="s">
        <v>95</v>
      </c>
      <c r="AV4665" s="167" t="s">
        <v>95</v>
      </c>
      <c r="AW4665" s="167" t="s">
        <v>41</v>
      </c>
      <c r="AX4665" s="167" t="s">
        <v>85</v>
      </c>
      <c r="AY4665" s="168" t="s">
        <v>173</v>
      </c>
    </row>
    <row r="4666" spans="2:51" s="167" customFormat="1">
      <c r="B4666" s="166"/>
      <c r="D4666" s="161" t="s">
        <v>184</v>
      </c>
      <c r="E4666" s="168" t="s">
        <v>1</v>
      </c>
      <c r="F4666" s="169" t="s">
        <v>2701</v>
      </c>
      <c r="H4666" s="170">
        <v>0.02</v>
      </c>
      <c r="L4666" s="166"/>
      <c r="M4666" s="171"/>
      <c r="T4666" s="172"/>
      <c r="AT4666" s="168" t="s">
        <v>184</v>
      </c>
      <c r="AU4666" s="168" t="s">
        <v>95</v>
      </c>
      <c r="AV4666" s="167" t="s">
        <v>95</v>
      </c>
      <c r="AW4666" s="167" t="s">
        <v>41</v>
      </c>
      <c r="AX4666" s="167" t="s">
        <v>85</v>
      </c>
      <c r="AY4666" s="168" t="s">
        <v>173</v>
      </c>
    </row>
    <row r="4667" spans="2:51" s="167" customFormat="1">
      <c r="B4667" s="166"/>
      <c r="D4667" s="161" t="s">
        <v>184</v>
      </c>
      <c r="E4667" s="168" t="s">
        <v>1</v>
      </c>
      <c r="F4667" s="169" t="s">
        <v>2702</v>
      </c>
      <c r="H4667" s="170">
        <v>2.5000000000000001E-2</v>
      </c>
      <c r="L4667" s="166"/>
      <c r="M4667" s="171"/>
      <c r="T4667" s="172"/>
      <c r="AT4667" s="168" t="s">
        <v>184</v>
      </c>
      <c r="AU4667" s="168" t="s">
        <v>95</v>
      </c>
      <c r="AV4667" s="167" t="s">
        <v>95</v>
      </c>
      <c r="AW4667" s="167" t="s">
        <v>41</v>
      </c>
      <c r="AX4667" s="167" t="s">
        <v>85</v>
      </c>
      <c r="AY4667" s="168" t="s">
        <v>173</v>
      </c>
    </row>
    <row r="4668" spans="2:51" s="167" customFormat="1">
      <c r="B4668" s="166"/>
      <c r="D4668" s="161" t="s">
        <v>184</v>
      </c>
      <c r="E4668" s="168" t="s">
        <v>1</v>
      </c>
      <c r="F4668" s="169" t="s">
        <v>2703</v>
      </c>
      <c r="H4668" s="170">
        <v>1.4999999999999999E-2</v>
      </c>
      <c r="L4668" s="166"/>
      <c r="M4668" s="171"/>
      <c r="T4668" s="172"/>
      <c r="AT4668" s="168" t="s">
        <v>184</v>
      </c>
      <c r="AU4668" s="168" t="s">
        <v>95</v>
      </c>
      <c r="AV4668" s="167" t="s">
        <v>95</v>
      </c>
      <c r="AW4668" s="167" t="s">
        <v>41</v>
      </c>
      <c r="AX4668" s="167" t="s">
        <v>85</v>
      </c>
      <c r="AY4668" s="168" t="s">
        <v>173</v>
      </c>
    </row>
    <row r="4669" spans="2:51" s="160" customFormat="1">
      <c r="B4669" s="159"/>
      <c r="D4669" s="161" t="s">
        <v>184</v>
      </c>
      <c r="E4669" s="162" t="s">
        <v>1</v>
      </c>
      <c r="F4669" s="163" t="s">
        <v>2313</v>
      </c>
      <c r="H4669" s="162" t="s">
        <v>1</v>
      </c>
      <c r="L4669" s="159"/>
      <c r="M4669" s="164"/>
      <c r="T4669" s="165"/>
      <c r="AT4669" s="162" t="s">
        <v>184</v>
      </c>
      <c r="AU4669" s="162" t="s">
        <v>95</v>
      </c>
      <c r="AV4669" s="160" t="s">
        <v>93</v>
      </c>
      <c r="AW4669" s="160" t="s">
        <v>41</v>
      </c>
      <c r="AX4669" s="160" t="s">
        <v>85</v>
      </c>
      <c r="AY4669" s="162" t="s">
        <v>173</v>
      </c>
    </row>
    <row r="4670" spans="2:51" s="167" customFormat="1">
      <c r="B4670" s="166"/>
      <c r="D4670" s="161" t="s">
        <v>184</v>
      </c>
      <c r="E4670" s="168" t="s">
        <v>1</v>
      </c>
      <c r="F4670" s="169" t="s">
        <v>2692</v>
      </c>
      <c r="H4670" s="170">
        <v>4.0000000000000001E-3</v>
      </c>
      <c r="L4670" s="166"/>
      <c r="M4670" s="171"/>
      <c r="T4670" s="172"/>
      <c r="AT4670" s="168" t="s">
        <v>184</v>
      </c>
      <c r="AU4670" s="168" t="s">
        <v>95</v>
      </c>
      <c r="AV4670" s="167" t="s">
        <v>95</v>
      </c>
      <c r="AW4670" s="167" t="s">
        <v>41</v>
      </c>
      <c r="AX4670" s="167" t="s">
        <v>85</v>
      </c>
      <c r="AY4670" s="168" t="s">
        <v>173</v>
      </c>
    </row>
    <row r="4671" spans="2:51" s="167" customFormat="1">
      <c r="B4671" s="166"/>
      <c r="D4671" s="161" t="s">
        <v>184</v>
      </c>
      <c r="E4671" s="168" t="s">
        <v>1</v>
      </c>
      <c r="F4671" s="169" t="s">
        <v>2704</v>
      </c>
      <c r="H4671" s="170">
        <v>8.0000000000000002E-3</v>
      </c>
      <c r="L4671" s="166"/>
      <c r="M4671" s="171"/>
      <c r="T4671" s="172"/>
      <c r="AT4671" s="168" t="s">
        <v>184</v>
      </c>
      <c r="AU4671" s="168" t="s">
        <v>95</v>
      </c>
      <c r="AV4671" s="167" t="s">
        <v>95</v>
      </c>
      <c r="AW4671" s="167" t="s">
        <v>41</v>
      </c>
      <c r="AX4671" s="167" t="s">
        <v>85</v>
      </c>
      <c r="AY4671" s="168" t="s">
        <v>173</v>
      </c>
    </row>
    <row r="4672" spans="2:51" s="167" customFormat="1">
      <c r="B4672" s="166"/>
      <c r="D4672" s="161" t="s">
        <v>184</v>
      </c>
      <c r="E4672" s="168" t="s">
        <v>1</v>
      </c>
      <c r="F4672" s="169" t="s">
        <v>2705</v>
      </c>
      <c r="H4672" s="170">
        <v>1.7000000000000001E-2</v>
      </c>
      <c r="L4672" s="166"/>
      <c r="M4672" s="171"/>
      <c r="T4672" s="172"/>
      <c r="AT4672" s="168" t="s">
        <v>184</v>
      </c>
      <c r="AU4672" s="168" t="s">
        <v>95</v>
      </c>
      <c r="AV4672" s="167" t="s">
        <v>95</v>
      </c>
      <c r="AW4672" s="167" t="s">
        <v>41</v>
      </c>
      <c r="AX4672" s="167" t="s">
        <v>85</v>
      </c>
      <c r="AY4672" s="168" t="s">
        <v>173</v>
      </c>
    </row>
    <row r="4673" spans="2:65" s="167" customFormat="1">
      <c r="B4673" s="166"/>
      <c r="D4673" s="161" t="s">
        <v>184</v>
      </c>
      <c r="E4673" s="168" t="s">
        <v>1</v>
      </c>
      <c r="F4673" s="169" t="s">
        <v>2706</v>
      </c>
      <c r="H4673" s="170">
        <v>2.1000000000000001E-2</v>
      </c>
      <c r="L4673" s="166"/>
      <c r="M4673" s="171"/>
      <c r="T4673" s="172"/>
      <c r="AT4673" s="168" t="s">
        <v>184</v>
      </c>
      <c r="AU4673" s="168" t="s">
        <v>95</v>
      </c>
      <c r="AV4673" s="167" t="s">
        <v>95</v>
      </c>
      <c r="AW4673" s="167" t="s">
        <v>41</v>
      </c>
      <c r="AX4673" s="167" t="s">
        <v>85</v>
      </c>
      <c r="AY4673" s="168" t="s">
        <v>173</v>
      </c>
    </row>
    <row r="4674" spans="2:65" s="167" customFormat="1">
      <c r="B4674" s="166"/>
      <c r="D4674" s="161" t="s">
        <v>184</v>
      </c>
      <c r="E4674" s="168" t="s">
        <v>1</v>
      </c>
      <c r="F4674" s="169" t="s">
        <v>2707</v>
      </c>
      <c r="H4674" s="170">
        <v>1.2999999999999999E-2</v>
      </c>
      <c r="L4674" s="166"/>
      <c r="M4674" s="171"/>
      <c r="T4674" s="172"/>
      <c r="AT4674" s="168" t="s">
        <v>184</v>
      </c>
      <c r="AU4674" s="168" t="s">
        <v>95</v>
      </c>
      <c r="AV4674" s="167" t="s">
        <v>95</v>
      </c>
      <c r="AW4674" s="167" t="s">
        <v>41</v>
      </c>
      <c r="AX4674" s="167" t="s">
        <v>85</v>
      </c>
      <c r="AY4674" s="168" t="s">
        <v>173</v>
      </c>
    </row>
    <row r="4675" spans="2:65" s="160" customFormat="1">
      <c r="B4675" s="159"/>
      <c r="D4675" s="161" t="s">
        <v>184</v>
      </c>
      <c r="E4675" s="162" t="s">
        <v>1</v>
      </c>
      <c r="F4675" s="163" t="s">
        <v>2317</v>
      </c>
      <c r="H4675" s="162" t="s">
        <v>1</v>
      </c>
      <c r="L4675" s="159"/>
      <c r="M4675" s="164"/>
      <c r="T4675" s="165"/>
      <c r="AT4675" s="162" t="s">
        <v>184</v>
      </c>
      <c r="AU4675" s="162" t="s">
        <v>95</v>
      </c>
      <c r="AV4675" s="160" t="s">
        <v>93</v>
      </c>
      <c r="AW4675" s="160" t="s">
        <v>41</v>
      </c>
      <c r="AX4675" s="160" t="s">
        <v>85</v>
      </c>
      <c r="AY4675" s="162" t="s">
        <v>173</v>
      </c>
    </row>
    <row r="4676" spans="2:65" s="167" customFormat="1">
      <c r="B4676" s="166"/>
      <c r="D4676" s="161" t="s">
        <v>184</v>
      </c>
      <c r="E4676" s="168" t="s">
        <v>1</v>
      </c>
      <c r="F4676" s="169" t="s">
        <v>2708</v>
      </c>
      <c r="H4676" s="170">
        <v>5.0000000000000001E-3</v>
      </c>
      <c r="L4676" s="166"/>
      <c r="M4676" s="171"/>
      <c r="T4676" s="172"/>
      <c r="AT4676" s="168" t="s">
        <v>184</v>
      </c>
      <c r="AU4676" s="168" t="s">
        <v>95</v>
      </c>
      <c r="AV4676" s="167" t="s">
        <v>95</v>
      </c>
      <c r="AW4676" s="167" t="s">
        <v>41</v>
      </c>
      <c r="AX4676" s="167" t="s">
        <v>85</v>
      </c>
      <c r="AY4676" s="168" t="s">
        <v>173</v>
      </c>
    </row>
    <row r="4677" spans="2:65" s="167" customFormat="1">
      <c r="B4677" s="166"/>
      <c r="D4677" s="161" t="s">
        <v>184</v>
      </c>
      <c r="E4677" s="168" t="s">
        <v>1</v>
      </c>
      <c r="F4677" s="169" t="s">
        <v>2709</v>
      </c>
      <c r="H4677" s="170">
        <v>0.01</v>
      </c>
      <c r="L4677" s="166"/>
      <c r="M4677" s="171"/>
      <c r="T4677" s="172"/>
      <c r="AT4677" s="168" t="s">
        <v>184</v>
      </c>
      <c r="AU4677" s="168" t="s">
        <v>95</v>
      </c>
      <c r="AV4677" s="167" t="s">
        <v>95</v>
      </c>
      <c r="AW4677" s="167" t="s">
        <v>41</v>
      </c>
      <c r="AX4677" s="167" t="s">
        <v>85</v>
      </c>
      <c r="AY4677" s="168" t="s">
        <v>173</v>
      </c>
    </row>
    <row r="4678" spans="2:65" s="167" customFormat="1">
      <c r="B4678" s="166"/>
      <c r="D4678" s="161" t="s">
        <v>184</v>
      </c>
      <c r="E4678" s="168" t="s">
        <v>1</v>
      </c>
      <c r="F4678" s="169" t="s">
        <v>2710</v>
      </c>
      <c r="H4678" s="170">
        <v>1.4999999999999999E-2</v>
      </c>
      <c r="L4678" s="166"/>
      <c r="M4678" s="171"/>
      <c r="T4678" s="172"/>
      <c r="AT4678" s="168" t="s">
        <v>184</v>
      </c>
      <c r="AU4678" s="168" t="s">
        <v>95</v>
      </c>
      <c r="AV4678" s="167" t="s">
        <v>95</v>
      </c>
      <c r="AW4678" s="167" t="s">
        <v>41</v>
      </c>
      <c r="AX4678" s="167" t="s">
        <v>85</v>
      </c>
      <c r="AY4678" s="168" t="s">
        <v>173</v>
      </c>
    </row>
    <row r="4679" spans="2:65" s="167" customFormat="1">
      <c r="B4679" s="166"/>
      <c r="D4679" s="161" t="s">
        <v>184</v>
      </c>
      <c r="E4679" s="168" t="s">
        <v>1</v>
      </c>
      <c r="F4679" s="169" t="s">
        <v>2711</v>
      </c>
      <c r="H4679" s="170">
        <v>0.02</v>
      </c>
      <c r="L4679" s="166"/>
      <c r="M4679" s="171"/>
      <c r="T4679" s="172"/>
      <c r="AT4679" s="168" t="s">
        <v>184</v>
      </c>
      <c r="AU4679" s="168" t="s">
        <v>95</v>
      </c>
      <c r="AV4679" s="167" t="s">
        <v>95</v>
      </c>
      <c r="AW4679" s="167" t="s">
        <v>41</v>
      </c>
      <c r="AX4679" s="167" t="s">
        <v>85</v>
      </c>
      <c r="AY4679" s="168" t="s">
        <v>173</v>
      </c>
    </row>
    <row r="4680" spans="2:65" s="167" customFormat="1">
      <c r="B4680" s="166"/>
      <c r="D4680" s="161" t="s">
        <v>184</v>
      </c>
      <c r="E4680" s="168" t="s">
        <v>1</v>
      </c>
      <c r="F4680" s="169" t="s">
        <v>2712</v>
      </c>
      <c r="H4680" s="170">
        <v>2.7E-2</v>
      </c>
      <c r="L4680" s="166"/>
      <c r="M4680" s="171"/>
      <c r="T4680" s="172"/>
      <c r="AT4680" s="168" t="s">
        <v>184</v>
      </c>
      <c r="AU4680" s="168" t="s">
        <v>95</v>
      </c>
      <c r="AV4680" s="167" t="s">
        <v>95</v>
      </c>
      <c r="AW4680" s="167" t="s">
        <v>41</v>
      </c>
      <c r="AX4680" s="167" t="s">
        <v>85</v>
      </c>
      <c r="AY4680" s="168" t="s">
        <v>173</v>
      </c>
    </row>
    <row r="4681" spans="2:65" s="167" customFormat="1">
      <c r="B4681" s="166"/>
      <c r="D4681" s="161" t="s">
        <v>184</v>
      </c>
      <c r="E4681" s="168" t="s">
        <v>1</v>
      </c>
      <c r="F4681" s="169" t="s">
        <v>2713</v>
      </c>
      <c r="H4681" s="170">
        <v>1.4999999999999999E-2</v>
      </c>
      <c r="L4681" s="166"/>
      <c r="M4681" s="171"/>
      <c r="T4681" s="172"/>
      <c r="AT4681" s="168" t="s">
        <v>184</v>
      </c>
      <c r="AU4681" s="168" t="s">
        <v>95</v>
      </c>
      <c r="AV4681" s="167" t="s">
        <v>95</v>
      </c>
      <c r="AW4681" s="167" t="s">
        <v>41</v>
      </c>
      <c r="AX4681" s="167" t="s">
        <v>85</v>
      </c>
      <c r="AY4681" s="168" t="s">
        <v>173</v>
      </c>
    </row>
    <row r="4682" spans="2:65" s="174" customFormat="1">
      <c r="B4682" s="173"/>
      <c r="D4682" s="161" t="s">
        <v>184</v>
      </c>
      <c r="E4682" s="175" t="s">
        <v>1</v>
      </c>
      <c r="F4682" s="176" t="s">
        <v>232</v>
      </c>
      <c r="H4682" s="177">
        <v>0.88300000000000001</v>
      </c>
      <c r="L4682" s="173"/>
      <c r="M4682" s="178"/>
      <c r="T4682" s="179"/>
      <c r="AT4682" s="175" t="s">
        <v>184</v>
      </c>
      <c r="AU4682" s="175" t="s">
        <v>95</v>
      </c>
      <c r="AV4682" s="174" t="s">
        <v>180</v>
      </c>
      <c r="AW4682" s="174" t="s">
        <v>41</v>
      </c>
      <c r="AX4682" s="174" t="s">
        <v>93</v>
      </c>
      <c r="AY4682" s="175" t="s">
        <v>173</v>
      </c>
    </row>
    <row r="4683" spans="2:65" s="167" customFormat="1">
      <c r="B4683" s="166"/>
      <c r="D4683" s="161" t="s">
        <v>184</v>
      </c>
      <c r="F4683" s="169" t="s">
        <v>2714</v>
      </c>
      <c r="H4683" s="170">
        <v>0.97099999999999997</v>
      </c>
      <c r="L4683" s="166"/>
      <c r="M4683" s="171"/>
      <c r="T4683" s="172"/>
      <c r="AT4683" s="168" t="s">
        <v>184</v>
      </c>
      <c r="AU4683" s="168" t="s">
        <v>95</v>
      </c>
      <c r="AV4683" s="167" t="s">
        <v>95</v>
      </c>
      <c r="AW4683" s="167" t="s">
        <v>3</v>
      </c>
      <c r="AX4683" s="167" t="s">
        <v>93</v>
      </c>
      <c r="AY4683" s="168" t="s">
        <v>173</v>
      </c>
    </row>
    <row r="4684" spans="2:65" s="35" customFormat="1" ht="37.9" customHeight="1">
      <c r="B4684" s="34"/>
      <c r="C4684" s="144" t="s">
        <v>2715</v>
      </c>
      <c r="D4684" s="144" t="s">
        <v>175</v>
      </c>
      <c r="E4684" s="145" t="s">
        <v>2716</v>
      </c>
      <c r="F4684" s="146" t="s">
        <v>2717</v>
      </c>
      <c r="G4684" s="147" t="s">
        <v>270</v>
      </c>
      <c r="H4684" s="148">
        <v>627.02499999999998</v>
      </c>
      <c r="I4684" s="3"/>
      <c r="J4684" s="149">
        <f>ROUND(I4684*H4684,2)</f>
        <v>0</v>
      </c>
      <c r="K4684" s="146" t="s">
        <v>179</v>
      </c>
      <c r="L4684" s="34"/>
      <c r="M4684" s="150" t="s">
        <v>1</v>
      </c>
      <c r="N4684" s="151" t="s">
        <v>50</v>
      </c>
      <c r="P4684" s="152">
        <f>O4684*H4684</f>
        <v>0</v>
      </c>
      <c r="Q4684" s="152">
        <v>0</v>
      </c>
      <c r="R4684" s="152">
        <f>Q4684*H4684</f>
        <v>0</v>
      </c>
      <c r="S4684" s="152">
        <v>0</v>
      </c>
      <c r="T4684" s="153">
        <f>S4684*H4684</f>
        <v>0</v>
      </c>
      <c r="AR4684" s="154" t="s">
        <v>354</v>
      </c>
      <c r="AT4684" s="154" t="s">
        <v>175</v>
      </c>
      <c r="AU4684" s="154" t="s">
        <v>95</v>
      </c>
      <c r="AY4684" s="20" t="s">
        <v>173</v>
      </c>
      <c r="BE4684" s="155">
        <f>IF(N4684="základní",J4684,0)</f>
        <v>0</v>
      </c>
      <c r="BF4684" s="155">
        <f>IF(N4684="snížená",J4684,0)</f>
        <v>0</v>
      </c>
      <c r="BG4684" s="155">
        <f>IF(N4684="zákl. přenesená",J4684,0)</f>
        <v>0</v>
      </c>
      <c r="BH4684" s="155">
        <f>IF(N4684="sníž. přenesená",J4684,0)</f>
        <v>0</v>
      </c>
      <c r="BI4684" s="155">
        <f>IF(N4684="nulová",J4684,0)</f>
        <v>0</v>
      </c>
      <c r="BJ4684" s="20" t="s">
        <v>93</v>
      </c>
      <c r="BK4684" s="155">
        <f>ROUND(I4684*H4684,2)</f>
        <v>0</v>
      </c>
      <c r="BL4684" s="20" t="s">
        <v>354</v>
      </c>
      <c r="BM4684" s="154" t="s">
        <v>2718</v>
      </c>
    </row>
    <row r="4685" spans="2:65" s="35" customFormat="1">
      <c r="B4685" s="34"/>
      <c r="D4685" s="156" t="s">
        <v>182</v>
      </c>
      <c r="F4685" s="157" t="s">
        <v>2719</v>
      </c>
      <c r="L4685" s="34"/>
      <c r="M4685" s="158"/>
      <c r="T4685" s="62"/>
      <c r="AT4685" s="20" t="s">
        <v>182</v>
      </c>
      <c r="AU4685" s="20" t="s">
        <v>95</v>
      </c>
    </row>
    <row r="4686" spans="2:65" s="160" customFormat="1">
      <c r="B4686" s="159"/>
      <c r="D4686" s="161" t="s">
        <v>184</v>
      </c>
      <c r="E4686" s="162" t="s">
        <v>1</v>
      </c>
      <c r="F4686" s="163" t="s">
        <v>1601</v>
      </c>
      <c r="H4686" s="162" t="s">
        <v>1</v>
      </c>
      <c r="L4686" s="159"/>
      <c r="M4686" s="164"/>
      <c r="T4686" s="165"/>
      <c r="AT4686" s="162" t="s">
        <v>184</v>
      </c>
      <c r="AU4686" s="162" t="s">
        <v>95</v>
      </c>
      <c r="AV4686" s="160" t="s">
        <v>93</v>
      </c>
      <c r="AW4686" s="160" t="s">
        <v>41</v>
      </c>
      <c r="AX4686" s="160" t="s">
        <v>85</v>
      </c>
      <c r="AY4686" s="162" t="s">
        <v>173</v>
      </c>
    </row>
    <row r="4687" spans="2:65" s="160" customFormat="1" ht="22.5">
      <c r="B4687" s="159"/>
      <c r="D4687" s="161" t="s">
        <v>184</v>
      </c>
      <c r="E4687" s="162" t="s">
        <v>1</v>
      </c>
      <c r="F4687" s="163" t="s">
        <v>2510</v>
      </c>
      <c r="H4687" s="162" t="s">
        <v>1</v>
      </c>
      <c r="L4687" s="159"/>
      <c r="M4687" s="164"/>
      <c r="T4687" s="165"/>
      <c r="AT4687" s="162" t="s">
        <v>184</v>
      </c>
      <c r="AU4687" s="162" t="s">
        <v>95</v>
      </c>
      <c r="AV4687" s="160" t="s">
        <v>93</v>
      </c>
      <c r="AW4687" s="160" t="s">
        <v>41</v>
      </c>
      <c r="AX4687" s="160" t="s">
        <v>85</v>
      </c>
      <c r="AY4687" s="162" t="s">
        <v>173</v>
      </c>
    </row>
    <row r="4688" spans="2:65" s="167" customFormat="1">
      <c r="B4688" s="166"/>
      <c r="D4688" s="161" t="s">
        <v>184</v>
      </c>
      <c r="E4688" s="168" t="s">
        <v>1</v>
      </c>
      <c r="F4688" s="169" t="s">
        <v>2720</v>
      </c>
      <c r="H4688" s="170">
        <v>367.23</v>
      </c>
      <c r="L4688" s="166"/>
      <c r="M4688" s="171"/>
      <c r="T4688" s="172"/>
      <c r="AT4688" s="168" t="s">
        <v>184</v>
      </c>
      <c r="AU4688" s="168" t="s">
        <v>95</v>
      </c>
      <c r="AV4688" s="167" t="s">
        <v>95</v>
      </c>
      <c r="AW4688" s="167" t="s">
        <v>41</v>
      </c>
      <c r="AX4688" s="167" t="s">
        <v>85</v>
      </c>
      <c r="AY4688" s="168" t="s">
        <v>173</v>
      </c>
    </row>
    <row r="4689" spans="2:65" s="160" customFormat="1">
      <c r="B4689" s="159"/>
      <c r="D4689" s="161" t="s">
        <v>184</v>
      </c>
      <c r="E4689" s="162" t="s">
        <v>1</v>
      </c>
      <c r="F4689" s="163" t="s">
        <v>2461</v>
      </c>
      <c r="H4689" s="162" t="s">
        <v>1</v>
      </c>
      <c r="L4689" s="159"/>
      <c r="M4689" s="164"/>
      <c r="T4689" s="165"/>
      <c r="AT4689" s="162" t="s">
        <v>184</v>
      </c>
      <c r="AU4689" s="162" t="s">
        <v>95</v>
      </c>
      <c r="AV4689" s="160" t="s">
        <v>93</v>
      </c>
      <c r="AW4689" s="160" t="s">
        <v>41</v>
      </c>
      <c r="AX4689" s="160" t="s">
        <v>85</v>
      </c>
      <c r="AY4689" s="162" t="s">
        <v>173</v>
      </c>
    </row>
    <row r="4690" spans="2:65" s="167" customFormat="1">
      <c r="B4690" s="166"/>
      <c r="D4690" s="161" t="s">
        <v>184</v>
      </c>
      <c r="E4690" s="168" t="s">
        <v>1</v>
      </c>
      <c r="F4690" s="169" t="s">
        <v>2721</v>
      </c>
      <c r="H4690" s="170">
        <v>87.86</v>
      </c>
      <c r="L4690" s="166"/>
      <c r="M4690" s="171"/>
      <c r="T4690" s="172"/>
      <c r="AT4690" s="168" t="s">
        <v>184</v>
      </c>
      <c r="AU4690" s="168" t="s">
        <v>95</v>
      </c>
      <c r="AV4690" s="167" t="s">
        <v>95</v>
      </c>
      <c r="AW4690" s="167" t="s">
        <v>41</v>
      </c>
      <c r="AX4690" s="167" t="s">
        <v>85</v>
      </c>
      <c r="AY4690" s="168" t="s">
        <v>173</v>
      </c>
    </row>
    <row r="4691" spans="2:65" s="181" customFormat="1">
      <c r="B4691" s="180"/>
      <c r="D4691" s="161" t="s">
        <v>184</v>
      </c>
      <c r="E4691" s="182" t="s">
        <v>1</v>
      </c>
      <c r="F4691" s="183" t="s">
        <v>266</v>
      </c>
      <c r="H4691" s="184">
        <v>455.09</v>
      </c>
      <c r="L4691" s="180"/>
      <c r="M4691" s="185"/>
      <c r="T4691" s="186"/>
      <c r="AT4691" s="182" t="s">
        <v>184</v>
      </c>
      <c r="AU4691" s="182" t="s">
        <v>95</v>
      </c>
      <c r="AV4691" s="181" t="s">
        <v>243</v>
      </c>
      <c r="AW4691" s="181" t="s">
        <v>41</v>
      </c>
      <c r="AX4691" s="181" t="s">
        <v>85</v>
      </c>
      <c r="AY4691" s="182" t="s">
        <v>173</v>
      </c>
    </row>
    <row r="4692" spans="2:65" s="160" customFormat="1">
      <c r="B4692" s="159"/>
      <c r="D4692" s="161" t="s">
        <v>184</v>
      </c>
      <c r="E4692" s="162" t="s">
        <v>1</v>
      </c>
      <c r="F4692" s="163" t="s">
        <v>2492</v>
      </c>
      <c r="H4692" s="162" t="s">
        <v>1</v>
      </c>
      <c r="L4692" s="159"/>
      <c r="M4692" s="164"/>
      <c r="T4692" s="165"/>
      <c r="AT4692" s="162" t="s">
        <v>184</v>
      </c>
      <c r="AU4692" s="162" t="s">
        <v>95</v>
      </c>
      <c r="AV4692" s="160" t="s">
        <v>93</v>
      </c>
      <c r="AW4692" s="160" t="s">
        <v>41</v>
      </c>
      <c r="AX4692" s="160" t="s">
        <v>85</v>
      </c>
      <c r="AY4692" s="162" t="s">
        <v>173</v>
      </c>
    </row>
    <row r="4693" spans="2:65" s="160" customFormat="1">
      <c r="B4693" s="159"/>
      <c r="D4693" s="161" t="s">
        <v>184</v>
      </c>
      <c r="E4693" s="162" t="s">
        <v>1</v>
      </c>
      <c r="F4693" s="163" t="s">
        <v>2493</v>
      </c>
      <c r="H4693" s="162" t="s">
        <v>1</v>
      </c>
      <c r="L4693" s="159"/>
      <c r="M4693" s="164"/>
      <c r="T4693" s="165"/>
      <c r="AT4693" s="162" t="s">
        <v>184</v>
      </c>
      <c r="AU4693" s="162" t="s">
        <v>95</v>
      </c>
      <c r="AV4693" s="160" t="s">
        <v>93</v>
      </c>
      <c r="AW4693" s="160" t="s">
        <v>41</v>
      </c>
      <c r="AX4693" s="160" t="s">
        <v>85</v>
      </c>
      <c r="AY4693" s="162" t="s">
        <v>173</v>
      </c>
    </row>
    <row r="4694" spans="2:65" s="167" customFormat="1">
      <c r="B4694" s="166"/>
      <c r="D4694" s="161" t="s">
        <v>184</v>
      </c>
      <c r="E4694" s="168" t="s">
        <v>1</v>
      </c>
      <c r="F4694" s="169" t="s">
        <v>2722</v>
      </c>
      <c r="H4694" s="170">
        <v>46.585000000000001</v>
      </c>
      <c r="L4694" s="166"/>
      <c r="M4694" s="171"/>
      <c r="T4694" s="172"/>
      <c r="AT4694" s="168" t="s">
        <v>184</v>
      </c>
      <c r="AU4694" s="168" t="s">
        <v>95</v>
      </c>
      <c r="AV4694" s="167" t="s">
        <v>95</v>
      </c>
      <c r="AW4694" s="167" t="s">
        <v>41</v>
      </c>
      <c r="AX4694" s="167" t="s">
        <v>85</v>
      </c>
      <c r="AY4694" s="168" t="s">
        <v>173</v>
      </c>
    </row>
    <row r="4695" spans="2:65" s="160" customFormat="1">
      <c r="B4695" s="159"/>
      <c r="D4695" s="161" t="s">
        <v>184</v>
      </c>
      <c r="E4695" s="162" t="s">
        <v>1</v>
      </c>
      <c r="F4695" s="163" t="s">
        <v>2495</v>
      </c>
      <c r="H4695" s="162" t="s">
        <v>1</v>
      </c>
      <c r="L4695" s="159"/>
      <c r="M4695" s="164"/>
      <c r="T4695" s="165"/>
      <c r="AT4695" s="162" t="s">
        <v>184</v>
      </c>
      <c r="AU4695" s="162" t="s">
        <v>95</v>
      </c>
      <c r="AV4695" s="160" t="s">
        <v>93</v>
      </c>
      <c r="AW4695" s="160" t="s">
        <v>41</v>
      </c>
      <c r="AX4695" s="160" t="s">
        <v>85</v>
      </c>
      <c r="AY4695" s="162" t="s">
        <v>173</v>
      </c>
    </row>
    <row r="4696" spans="2:65" s="167" customFormat="1">
      <c r="B4696" s="166"/>
      <c r="D4696" s="161" t="s">
        <v>184</v>
      </c>
      <c r="E4696" s="168" t="s">
        <v>1</v>
      </c>
      <c r="F4696" s="169" t="s">
        <v>2723</v>
      </c>
      <c r="H4696" s="170">
        <v>44.274999999999999</v>
      </c>
      <c r="L4696" s="166"/>
      <c r="M4696" s="171"/>
      <c r="T4696" s="172"/>
      <c r="AT4696" s="168" t="s">
        <v>184</v>
      </c>
      <c r="AU4696" s="168" t="s">
        <v>95</v>
      </c>
      <c r="AV4696" s="167" t="s">
        <v>95</v>
      </c>
      <c r="AW4696" s="167" t="s">
        <v>41</v>
      </c>
      <c r="AX4696" s="167" t="s">
        <v>85</v>
      </c>
      <c r="AY4696" s="168" t="s">
        <v>173</v>
      </c>
    </row>
    <row r="4697" spans="2:65" s="160" customFormat="1">
      <c r="B4697" s="159"/>
      <c r="D4697" s="161" t="s">
        <v>184</v>
      </c>
      <c r="E4697" s="162" t="s">
        <v>1</v>
      </c>
      <c r="F4697" s="163" t="s">
        <v>2497</v>
      </c>
      <c r="H4697" s="162" t="s">
        <v>1</v>
      </c>
      <c r="L4697" s="159"/>
      <c r="M4697" s="164"/>
      <c r="T4697" s="165"/>
      <c r="AT4697" s="162" t="s">
        <v>184</v>
      </c>
      <c r="AU4697" s="162" t="s">
        <v>95</v>
      </c>
      <c r="AV4697" s="160" t="s">
        <v>93</v>
      </c>
      <c r="AW4697" s="160" t="s">
        <v>41</v>
      </c>
      <c r="AX4697" s="160" t="s">
        <v>85</v>
      </c>
      <c r="AY4697" s="162" t="s">
        <v>173</v>
      </c>
    </row>
    <row r="4698" spans="2:65" s="167" customFormat="1">
      <c r="B4698" s="166"/>
      <c r="D4698" s="161" t="s">
        <v>184</v>
      </c>
      <c r="E4698" s="168" t="s">
        <v>1</v>
      </c>
      <c r="F4698" s="169" t="s">
        <v>2724</v>
      </c>
      <c r="H4698" s="170">
        <v>81.075000000000003</v>
      </c>
      <c r="L4698" s="166"/>
      <c r="M4698" s="171"/>
      <c r="T4698" s="172"/>
      <c r="AT4698" s="168" t="s">
        <v>184</v>
      </c>
      <c r="AU4698" s="168" t="s">
        <v>95</v>
      </c>
      <c r="AV4698" s="167" t="s">
        <v>95</v>
      </c>
      <c r="AW4698" s="167" t="s">
        <v>41</v>
      </c>
      <c r="AX4698" s="167" t="s">
        <v>85</v>
      </c>
      <c r="AY4698" s="168" t="s">
        <v>173</v>
      </c>
    </row>
    <row r="4699" spans="2:65" s="181" customFormat="1">
      <c r="B4699" s="180"/>
      <c r="D4699" s="161" t="s">
        <v>184</v>
      </c>
      <c r="E4699" s="182" t="s">
        <v>1</v>
      </c>
      <c r="F4699" s="183" t="s">
        <v>266</v>
      </c>
      <c r="H4699" s="184">
        <v>171.935</v>
      </c>
      <c r="L4699" s="180"/>
      <c r="M4699" s="185"/>
      <c r="T4699" s="186"/>
      <c r="AT4699" s="182" t="s">
        <v>184</v>
      </c>
      <c r="AU4699" s="182" t="s">
        <v>95</v>
      </c>
      <c r="AV4699" s="181" t="s">
        <v>243</v>
      </c>
      <c r="AW4699" s="181" t="s">
        <v>41</v>
      </c>
      <c r="AX4699" s="181" t="s">
        <v>85</v>
      </c>
      <c r="AY4699" s="182" t="s">
        <v>173</v>
      </c>
    </row>
    <row r="4700" spans="2:65" s="174" customFormat="1">
      <c r="B4700" s="173"/>
      <c r="D4700" s="161" t="s">
        <v>184</v>
      </c>
      <c r="E4700" s="175" t="s">
        <v>1</v>
      </c>
      <c r="F4700" s="176" t="s">
        <v>232</v>
      </c>
      <c r="H4700" s="177">
        <v>627.02499999999998</v>
      </c>
      <c r="L4700" s="173"/>
      <c r="M4700" s="178"/>
      <c r="T4700" s="179"/>
      <c r="AT4700" s="175" t="s">
        <v>184</v>
      </c>
      <c r="AU4700" s="175" t="s">
        <v>95</v>
      </c>
      <c r="AV4700" s="174" t="s">
        <v>180</v>
      </c>
      <c r="AW4700" s="174" t="s">
        <v>41</v>
      </c>
      <c r="AX4700" s="174" t="s">
        <v>93</v>
      </c>
      <c r="AY4700" s="175" t="s">
        <v>173</v>
      </c>
    </row>
    <row r="4701" spans="2:65" s="35" customFormat="1" ht="16.5" customHeight="1">
      <c r="B4701" s="34"/>
      <c r="C4701" s="188" t="s">
        <v>2725</v>
      </c>
      <c r="D4701" s="188" t="s">
        <v>1161</v>
      </c>
      <c r="E4701" s="189" t="s">
        <v>2726</v>
      </c>
      <c r="F4701" s="190" t="s">
        <v>2727</v>
      </c>
      <c r="G4701" s="191" t="s">
        <v>178</v>
      </c>
      <c r="H4701" s="192">
        <v>7.1459999999999999</v>
      </c>
      <c r="I4701" s="4"/>
      <c r="J4701" s="193">
        <f>ROUND(I4701*H4701,2)</f>
        <v>0</v>
      </c>
      <c r="K4701" s="190" t="s">
        <v>179</v>
      </c>
      <c r="L4701" s="194"/>
      <c r="M4701" s="195" t="s">
        <v>1</v>
      </c>
      <c r="N4701" s="196" t="s">
        <v>50</v>
      </c>
      <c r="P4701" s="152">
        <f>O4701*H4701</f>
        <v>0</v>
      </c>
      <c r="Q4701" s="152">
        <v>0.55000000000000004</v>
      </c>
      <c r="R4701" s="152">
        <f>Q4701*H4701</f>
        <v>3.9303000000000003</v>
      </c>
      <c r="S4701" s="152">
        <v>0</v>
      </c>
      <c r="T4701" s="153">
        <f>S4701*H4701</f>
        <v>0</v>
      </c>
      <c r="AR4701" s="154" t="s">
        <v>533</v>
      </c>
      <c r="AT4701" s="154" t="s">
        <v>1161</v>
      </c>
      <c r="AU4701" s="154" t="s">
        <v>95</v>
      </c>
      <c r="AY4701" s="20" t="s">
        <v>173</v>
      </c>
      <c r="BE4701" s="155">
        <f>IF(N4701="základní",J4701,0)</f>
        <v>0</v>
      </c>
      <c r="BF4701" s="155">
        <f>IF(N4701="snížená",J4701,0)</f>
        <v>0</v>
      </c>
      <c r="BG4701" s="155">
        <f>IF(N4701="zákl. přenesená",J4701,0)</f>
        <v>0</v>
      </c>
      <c r="BH4701" s="155">
        <f>IF(N4701="sníž. přenesená",J4701,0)</f>
        <v>0</v>
      </c>
      <c r="BI4701" s="155">
        <f>IF(N4701="nulová",J4701,0)</f>
        <v>0</v>
      </c>
      <c r="BJ4701" s="20" t="s">
        <v>93</v>
      </c>
      <c r="BK4701" s="155">
        <f>ROUND(I4701*H4701,2)</f>
        <v>0</v>
      </c>
      <c r="BL4701" s="20" t="s">
        <v>354</v>
      </c>
      <c r="BM4701" s="154" t="s">
        <v>2728</v>
      </c>
    </row>
    <row r="4702" spans="2:65" s="160" customFormat="1">
      <c r="B4702" s="159"/>
      <c r="D4702" s="161" t="s">
        <v>184</v>
      </c>
      <c r="E4702" s="162" t="s">
        <v>1</v>
      </c>
      <c r="F4702" s="163" t="s">
        <v>1601</v>
      </c>
      <c r="H4702" s="162" t="s">
        <v>1</v>
      </c>
      <c r="L4702" s="159"/>
      <c r="M4702" s="164"/>
      <c r="T4702" s="165"/>
      <c r="AT4702" s="162" t="s">
        <v>184</v>
      </c>
      <c r="AU4702" s="162" t="s">
        <v>95</v>
      </c>
      <c r="AV4702" s="160" t="s">
        <v>93</v>
      </c>
      <c r="AW4702" s="160" t="s">
        <v>41</v>
      </c>
      <c r="AX4702" s="160" t="s">
        <v>85</v>
      </c>
      <c r="AY4702" s="162" t="s">
        <v>173</v>
      </c>
    </row>
    <row r="4703" spans="2:65" s="160" customFormat="1">
      <c r="B4703" s="159"/>
      <c r="D4703" s="161" t="s">
        <v>184</v>
      </c>
      <c r="E4703" s="162" t="s">
        <v>1</v>
      </c>
      <c r="F4703" s="163" t="s">
        <v>2461</v>
      </c>
      <c r="H4703" s="162" t="s">
        <v>1</v>
      </c>
      <c r="L4703" s="159"/>
      <c r="M4703" s="164"/>
      <c r="T4703" s="165"/>
      <c r="AT4703" s="162" t="s">
        <v>184</v>
      </c>
      <c r="AU4703" s="162" t="s">
        <v>95</v>
      </c>
      <c r="AV4703" s="160" t="s">
        <v>93</v>
      </c>
      <c r="AW4703" s="160" t="s">
        <v>41</v>
      </c>
      <c r="AX4703" s="160" t="s">
        <v>85</v>
      </c>
      <c r="AY4703" s="162" t="s">
        <v>173</v>
      </c>
    </row>
    <row r="4704" spans="2:65" s="167" customFormat="1">
      <c r="B4704" s="166"/>
      <c r="D4704" s="161" t="s">
        <v>184</v>
      </c>
      <c r="E4704" s="168" t="s">
        <v>1</v>
      </c>
      <c r="F4704" s="169" t="s">
        <v>2462</v>
      </c>
      <c r="H4704" s="170">
        <v>2.1970000000000001</v>
      </c>
      <c r="L4704" s="166"/>
      <c r="M4704" s="171"/>
      <c r="T4704" s="172"/>
      <c r="AT4704" s="168" t="s">
        <v>184</v>
      </c>
      <c r="AU4704" s="168" t="s">
        <v>95</v>
      </c>
      <c r="AV4704" s="167" t="s">
        <v>95</v>
      </c>
      <c r="AW4704" s="167" t="s">
        <v>41</v>
      </c>
      <c r="AX4704" s="167" t="s">
        <v>85</v>
      </c>
      <c r="AY4704" s="168" t="s">
        <v>173</v>
      </c>
    </row>
    <row r="4705" spans="2:65" s="181" customFormat="1">
      <c r="B4705" s="180"/>
      <c r="D4705" s="161" t="s">
        <v>184</v>
      </c>
      <c r="E4705" s="182" t="s">
        <v>1</v>
      </c>
      <c r="F4705" s="183" t="s">
        <v>266</v>
      </c>
      <c r="H4705" s="184">
        <v>2.1970000000000001</v>
      </c>
      <c r="L4705" s="180"/>
      <c r="M4705" s="185"/>
      <c r="T4705" s="186"/>
      <c r="AT4705" s="182" t="s">
        <v>184</v>
      </c>
      <c r="AU4705" s="182" t="s">
        <v>95</v>
      </c>
      <c r="AV4705" s="181" t="s">
        <v>243</v>
      </c>
      <c r="AW4705" s="181" t="s">
        <v>41</v>
      </c>
      <c r="AX4705" s="181" t="s">
        <v>85</v>
      </c>
      <c r="AY4705" s="182" t="s">
        <v>173</v>
      </c>
    </row>
    <row r="4706" spans="2:65" s="160" customFormat="1">
      <c r="B4706" s="159"/>
      <c r="D4706" s="161" t="s">
        <v>184</v>
      </c>
      <c r="E4706" s="162" t="s">
        <v>1</v>
      </c>
      <c r="F4706" s="163" t="s">
        <v>2492</v>
      </c>
      <c r="H4706" s="162" t="s">
        <v>1</v>
      </c>
      <c r="L4706" s="159"/>
      <c r="M4706" s="164"/>
      <c r="T4706" s="165"/>
      <c r="AT4706" s="162" t="s">
        <v>184</v>
      </c>
      <c r="AU4706" s="162" t="s">
        <v>95</v>
      </c>
      <c r="AV4706" s="160" t="s">
        <v>93</v>
      </c>
      <c r="AW4706" s="160" t="s">
        <v>41</v>
      </c>
      <c r="AX4706" s="160" t="s">
        <v>85</v>
      </c>
      <c r="AY4706" s="162" t="s">
        <v>173</v>
      </c>
    </row>
    <row r="4707" spans="2:65" s="160" customFormat="1">
      <c r="B4707" s="159"/>
      <c r="D4707" s="161" t="s">
        <v>184</v>
      </c>
      <c r="E4707" s="162" t="s">
        <v>1</v>
      </c>
      <c r="F4707" s="163" t="s">
        <v>2493</v>
      </c>
      <c r="H4707" s="162" t="s">
        <v>1</v>
      </c>
      <c r="L4707" s="159"/>
      <c r="M4707" s="164"/>
      <c r="T4707" s="165"/>
      <c r="AT4707" s="162" t="s">
        <v>184</v>
      </c>
      <c r="AU4707" s="162" t="s">
        <v>95</v>
      </c>
      <c r="AV4707" s="160" t="s">
        <v>93</v>
      </c>
      <c r="AW4707" s="160" t="s">
        <v>41</v>
      </c>
      <c r="AX4707" s="160" t="s">
        <v>85</v>
      </c>
      <c r="AY4707" s="162" t="s">
        <v>173</v>
      </c>
    </row>
    <row r="4708" spans="2:65" s="167" customFormat="1">
      <c r="B4708" s="166"/>
      <c r="D4708" s="161" t="s">
        <v>184</v>
      </c>
      <c r="E4708" s="168" t="s">
        <v>1</v>
      </c>
      <c r="F4708" s="169" t="s">
        <v>2494</v>
      </c>
      <c r="H4708" s="170">
        <v>1.165</v>
      </c>
      <c r="L4708" s="166"/>
      <c r="M4708" s="171"/>
      <c r="T4708" s="172"/>
      <c r="AT4708" s="168" t="s">
        <v>184</v>
      </c>
      <c r="AU4708" s="168" t="s">
        <v>95</v>
      </c>
      <c r="AV4708" s="167" t="s">
        <v>95</v>
      </c>
      <c r="AW4708" s="167" t="s">
        <v>41</v>
      </c>
      <c r="AX4708" s="167" t="s">
        <v>85</v>
      </c>
      <c r="AY4708" s="168" t="s">
        <v>173</v>
      </c>
    </row>
    <row r="4709" spans="2:65" s="160" customFormat="1">
      <c r="B4709" s="159"/>
      <c r="D4709" s="161" t="s">
        <v>184</v>
      </c>
      <c r="E4709" s="162" t="s">
        <v>1</v>
      </c>
      <c r="F4709" s="163" t="s">
        <v>2495</v>
      </c>
      <c r="H4709" s="162" t="s">
        <v>1</v>
      </c>
      <c r="L4709" s="159"/>
      <c r="M4709" s="164"/>
      <c r="T4709" s="165"/>
      <c r="AT4709" s="162" t="s">
        <v>184</v>
      </c>
      <c r="AU4709" s="162" t="s">
        <v>95</v>
      </c>
      <c r="AV4709" s="160" t="s">
        <v>93</v>
      </c>
      <c r="AW4709" s="160" t="s">
        <v>41</v>
      </c>
      <c r="AX4709" s="160" t="s">
        <v>85</v>
      </c>
      <c r="AY4709" s="162" t="s">
        <v>173</v>
      </c>
    </row>
    <row r="4710" spans="2:65" s="167" customFormat="1">
      <c r="B4710" s="166"/>
      <c r="D4710" s="161" t="s">
        <v>184</v>
      </c>
      <c r="E4710" s="168" t="s">
        <v>1</v>
      </c>
      <c r="F4710" s="169" t="s">
        <v>2496</v>
      </c>
      <c r="H4710" s="170">
        <v>1.107</v>
      </c>
      <c r="L4710" s="166"/>
      <c r="M4710" s="171"/>
      <c r="T4710" s="172"/>
      <c r="AT4710" s="168" t="s">
        <v>184</v>
      </c>
      <c r="AU4710" s="168" t="s">
        <v>95</v>
      </c>
      <c r="AV4710" s="167" t="s">
        <v>95</v>
      </c>
      <c r="AW4710" s="167" t="s">
        <v>41</v>
      </c>
      <c r="AX4710" s="167" t="s">
        <v>85</v>
      </c>
      <c r="AY4710" s="168" t="s">
        <v>173</v>
      </c>
    </row>
    <row r="4711" spans="2:65" s="160" customFormat="1">
      <c r="B4711" s="159"/>
      <c r="D4711" s="161" t="s">
        <v>184</v>
      </c>
      <c r="E4711" s="162" t="s">
        <v>1</v>
      </c>
      <c r="F4711" s="163" t="s">
        <v>2497</v>
      </c>
      <c r="H4711" s="162" t="s">
        <v>1</v>
      </c>
      <c r="L4711" s="159"/>
      <c r="M4711" s="164"/>
      <c r="T4711" s="165"/>
      <c r="AT4711" s="162" t="s">
        <v>184</v>
      </c>
      <c r="AU4711" s="162" t="s">
        <v>95</v>
      </c>
      <c r="AV4711" s="160" t="s">
        <v>93</v>
      </c>
      <c r="AW4711" s="160" t="s">
        <v>41</v>
      </c>
      <c r="AX4711" s="160" t="s">
        <v>85</v>
      </c>
      <c r="AY4711" s="162" t="s">
        <v>173</v>
      </c>
    </row>
    <row r="4712" spans="2:65" s="167" customFormat="1">
      <c r="B4712" s="166"/>
      <c r="D4712" s="161" t="s">
        <v>184</v>
      </c>
      <c r="E4712" s="168" t="s">
        <v>1</v>
      </c>
      <c r="F4712" s="169" t="s">
        <v>2498</v>
      </c>
      <c r="H4712" s="170">
        <v>2.0270000000000001</v>
      </c>
      <c r="L4712" s="166"/>
      <c r="M4712" s="171"/>
      <c r="T4712" s="172"/>
      <c r="AT4712" s="168" t="s">
        <v>184</v>
      </c>
      <c r="AU4712" s="168" t="s">
        <v>95</v>
      </c>
      <c r="AV4712" s="167" t="s">
        <v>95</v>
      </c>
      <c r="AW4712" s="167" t="s">
        <v>41</v>
      </c>
      <c r="AX4712" s="167" t="s">
        <v>85</v>
      </c>
      <c r="AY4712" s="168" t="s">
        <v>173</v>
      </c>
    </row>
    <row r="4713" spans="2:65" s="181" customFormat="1">
      <c r="B4713" s="180"/>
      <c r="D4713" s="161" t="s">
        <v>184</v>
      </c>
      <c r="E4713" s="182" t="s">
        <v>1</v>
      </c>
      <c r="F4713" s="183" t="s">
        <v>266</v>
      </c>
      <c r="H4713" s="184">
        <v>4.2990000000000004</v>
      </c>
      <c r="L4713" s="180"/>
      <c r="M4713" s="185"/>
      <c r="T4713" s="186"/>
      <c r="AT4713" s="182" t="s">
        <v>184</v>
      </c>
      <c r="AU4713" s="182" t="s">
        <v>95</v>
      </c>
      <c r="AV4713" s="181" t="s">
        <v>243</v>
      </c>
      <c r="AW4713" s="181" t="s">
        <v>41</v>
      </c>
      <c r="AX4713" s="181" t="s">
        <v>85</v>
      </c>
      <c r="AY4713" s="182" t="s">
        <v>173</v>
      </c>
    </row>
    <row r="4714" spans="2:65" s="174" customFormat="1">
      <c r="B4714" s="173"/>
      <c r="D4714" s="161" t="s">
        <v>184</v>
      </c>
      <c r="E4714" s="175" t="s">
        <v>1</v>
      </c>
      <c r="F4714" s="176" t="s">
        <v>232</v>
      </c>
      <c r="H4714" s="177">
        <v>6.4960000000000004</v>
      </c>
      <c r="L4714" s="173"/>
      <c r="M4714" s="178"/>
      <c r="T4714" s="179"/>
      <c r="AT4714" s="175" t="s">
        <v>184</v>
      </c>
      <c r="AU4714" s="175" t="s">
        <v>95</v>
      </c>
      <c r="AV4714" s="174" t="s">
        <v>180</v>
      </c>
      <c r="AW4714" s="174" t="s">
        <v>41</v>
      </c>
      <c r="AX4714" s="174" t="s">
        <v>93</v>
      </c>
      <c r="AY4714" s="175" t="s">
        <v>173</v>
      </c>
    </row>
    <row r="4715" spans="2:65" s="167" customFormat="1">
      <c r="B4715" s="166"/>
      <c r="D4715" s="161" t="s">
        <v>184</v>
      </c>
      <c r="F4715" s="169" t="s">
        <v>2729</v>
      </c>
      <c r="H4715" s="170">
        <v>7.1459999999999999</v>
      </c>
      <c r="L4715" s="166"/>
      <c r="M4715" s="171"/>
      <c r="T4715" s="172"/>
      <c r="AT4715" s="168" t="s">
        <v>184</v>
      </c>
      <c r="AU4715" s="168" t="s">
        <v>95</v>
      </c>
      <c r="AV4715" s="167" t="s">
        <v>95</v>
      </c>
      <c r="AW4715" s="167" t="s">
        <v>3</v>
      </c>
      <c r="AX4715" s="167" t="s">
        <v>93</v>
      </c>
      <c r="AY4715" s="168" t="s">
        <v>173</v>
      </c>
    </row>
    <row r="4716" spans="2:65" s="35" customFormat="1" ht="37.9" customHeight="1">
      <c r="B4716" s="34"/>
      <c r="C4716" s="144" t="s">
        <v>2730</v>
      </c>
      <c r="D4716" s="144" t="s">
        <v>175</v>
      </c>
      <c r="E4716" s="145" t="s">
        <v>2731</v>
      </c>
      <c r="F4716" s="146" t="s">
        <v>2732</v>
      </c>
      <c r="G4716" s="147" t="s">
        <v>586</v>
      </c>
      <c r="H4716" s="148">
        <v>40.765000000000001</v>
      </c>
      <c r="I4716" s="3"/>
      <c r="J4716" s="149">
        <f>ROUND(I4716*H4716,2)</f>
        <v>0</v>
      </c>
      <c r="K4716" s="146" t="s">
        <v>179</v>
      </c>
      <c r="L4716" s="34"/>
      <c r="M4716" s="150" t="s">
        <v>1</v>
      </c>
      <c r="N4716" s="151" t="s">
        <v>50</v>
      </c>
      <c r="P4716" s="152">
        <f>O4716*H4716</f>
        <v>0</v>
      </c>
      <c r="Q4716" s="152">
        <v>0</v>
      </c>
      <c r="R4716" s="152">
        <f>Q4716*H4716</f>
        <v>0</v>
      </c>
      <c r="S4716" s="152">
        <v>0</v>
      </c>
      <c r="T4716" s="153">
        <f>S4716*H4716</f>
        <v>0</v>
      </c>
      <c r="AR4716" s="154" t="s">
        <v>354</v>
      </c>
      <c r="AT4716" s="154" t="s">
        <v>175</v>
      </c>
      <c r="AU4716" s="154" t="s">
        <v>95</v>
      </c>
      <c r="AY4716" s="20" t="s">
        <v>173</v>
      </c>
      <c r="BE4716" s="155">
        <f>IF(N4716="základní",J4716,0)</f>
        <v>0</v>
      </c>
      <c r="BF4716" s="155">
        <f>IF(N4716="snížená",J4716,0)</f>
        <v>0</v>
      </c>
      <c r="BG4716" s="155">
        <f>IF(N4716="zákl. přenesená",J4716,0)</f>
        <v>0</v>
      </c>
      <c r="BH4716" s="155">
        <f>IF(N4716="sníž. přenesená",J4716,0)</f>
        <v>0</v>
      </c>
      <c r="BI4716" s="155">
        <f>IF(N4716="nulová",J4716,0)</f>
        <v>0</v>
      </c>
      <c r="BJ4716" s="20" t="s">
        <v>93</v>
      </c>
      <c r="BK4716" s="155">
        <f>ROUND(I4716*H4716,2)</f>
        <v>0</v>
      </c>
      <c r="BL4716" s="20" t="s">
        <v>354</v>
      </c>
      <c r="BM4716" s="154" t="s">
        <v>2733</v>
      </c>
    </row>
    <row r="4717" spans="2:65" s="35" customFormat="1">
      <c r="B4717" s="34"/>
      <c r="D4717" s="156" t="s">
        <v>182</v>
      </c>
      <c r="F4717" s="157" t="s">
        <v>2734</v>
      </c>
      <c r="L4717" s="34"/>
      <c r="M4717" s="158"/>
      <c r="T4717" s="62"/>
      <c r="AT4717" s="20" t="s">
        <v>182</v>
      </c>
      <c r="AU4717" s="20" t="s">
        <v>95</v>
      </c>
    </row>
    <row r="4718" spans="2:65" s="160" customFormat="1">
      <c r="B4718" s="159"/>
      <c r="D4718" s="161" t="s">
        <v>184</v>
      </c>
      <c r="E4718" s="162" t="s">
        <v>1</v>
      </c>
      <c r="F4718" s="163" t="s">
        <v>1601</v>
      </c>
      <c r="H4718" s="162" t="s">
        <v>1</v>
      </c>
      <c r="L4718" s="159"/>
      <c r="M4718" s="164"/>
      <c r="T4718" s="165"/>
      <c r="AT4718" s="162" t="s">
        <v>184</v>
      </c>
      <c r="AU4718" s="162" t="s">
        <v>95</v>
      </c>
      <c r="AV4718" s="160" t="s">
        <v>93</v>
      </c>
      <c r="AW4718" s="160" t="s">
        <v>41</v>
      </c>
      <c r="AX4718" s="160" t="s">
        <v>85</v>
      </c>
      <c r="AY4718" s="162" t="s">
        <v>173</v>
      </c>
    </row>
    <row r="4719" spans="2:65" s="160" customFormat="1" ht="22.5">
      <c r="B4719" s="159"/>
      <c r="D4719" s="161" t="s">
        <v>184</v>
      </c>
      <c r="E4719" s="162" t="s">
        <v>1</v>
      </c>
      <c r="F4719" s="163" t="s">
        <v>2291</v>
      </c>
      <c r="H4719" s="162" t="s">
        <v>1</v>
      </c>
      <c r="L4719" s="159"/>
      <c r="M4719" s="164"/>
      <c r="T4719" s="165"/>
      <c r="AT4719" s="162" t="s">
        <v>184</v>
      </c>
      <c r="AU4719" s="162" t="s">
        <v>95</v>
      </c>
      <c r="AV4719" s="160" t="s">
        <v>93</v>
      </c>
      <c r="AW4719" s="160" t="s">
        <v>41</v>
      </c>
      <c r="AX4719" s="160" t="s">
        <v>85</v>
      </c>
      <c r="AY4719" s="162" t="s">
        <v>173</v>
      </c>
    </row>
    <row r="4720" spans="2:65" s="160" customFormat="1">
      <c r="B4720" s="159"/>
      <c r="D4720" s="161" t="s">
        <v>184</v>
      </c>
      <c r="E4720" s="162" t="s">
        <v>1</v>
      </c>
      <c r="F4720" s="163" t="s">
        <v>2208</v>
      </c>
      <c r="H4720" s="162" t="s">
        <v>1</v>
      </c>
      <c r="L4720" s="159"/>
      <c r="M4720" s="164"/>
      <c r="T4720" s="165"/>
      <c r="AT4720" s="162" t="s">
        <v>184</v>
      </c>
      <c r="AU4720" s="162" t="s">
        <v>95</v>
      </c>
      <c r="AV4720" s="160" t="s">
        <v>93</v>
      </c>
      <c r="AW4720" s="160" t="s">
        <v>41</v>
      </c>
      <c r="AX4720" s="160" t="s">
        <v>85</v>
      </c>
      <c r="AY4720" s="162" t="s">
        <v>173</v>
      </c>
    </row>
    <row r="4721" spans="2:51" s="167" customFormat="1">
      <c r="B4721" s="166"/>
      <c r="D4721" s="161" t="s">
        <v>184</v>
      </c>
      <c r="E4721" s="168" t="s">
        <v>1</v>
      </c>
      <c r="F4721" s="169" t="s">
        <v>2292</v>
      </c>
      <c r="H4721" s="170">
        <v>3.36</v>
      </c>
      <c r="L4721" s="166"/>
      <c r="M4721" s="171"/>
      <c r="T4721" s="172"/>
      <c r="AT4721" s="168" t="s">
        <v>184</v>
      </c>
      <c r="AU4721" s="168" t="s">
        <v>95</v>
      </c>
      <c r="AV4721" s="167" t="s">
        <v>95</v>
      </c>
      <c r="AW4721" s="167" t="s">
        <v>41</v>
      </c>
      <c r="AX4721" s="167" t="s">
        <v>85</v>
      </c>
      <c r="AY4721" s="168" t="s">
        <v>173</v>
      </c>
    </row>
    <row r="4722" spans="2:51" s="167" customFormat="1">
      <c r="B4722" s="166"/>
      <c r="D4722" s="161" t="s">
        <v>184</v>
      </c>
      <c r="E4722" s="168" t="s">
        <v>1</v>
      </c>
      <c r="F4722" s="169" t="s">
        <v>2293</v>
      </c>
      <c r="H4722" s="170">
        <v>2.8069999999999999</v>
      </c>
      <c r="L4722" s="166"/>
      <c r="M4722" s="171"/>
      <c r="T4722" s="172"/>
      <c r="AT4722" s="168" t="s">
        <v>184</v>
      </c>
      <c r="AU4722" s="168" t="s">
        <v>95</v>
      </c>
      <c r="AV4722" s="167" t="s">
        <v>95</v>
      </c>
      <c r="AW4722" s="167" t="s">
        <v>41</v>
      </c>
      <c r="AX4722" s="167" t="s">
        <v>85</v>
      </c>
      <c r="AY4722" s="168" t="s">
        <v>173</v>
      </c>
    </row>
    <row r="4723" spans="2:51" s="160" customFormat="1">
      <c r="B4723" s="159"/>
      <c r="D4723" s="161" t="s">
        <v>184</v>
      </c>
      <c r="E4723" s="162" t="s">
        <v>1</v>
      </c>
      <c r="F4723" s="163" t="s">
        <v>2294</v>
      </c>
      <c r="H4723" s="162" t="s">
        <v>1</v>
      </c>
      <c r="L4723" s="159"/>
      <c r="M4723" s="164"/>
      <c r="T4723" s="165"/>
      <c r="AT4723" s="162" t="s">
        <v>184</v>
      </c>
      <c r="AU4723" s="162" t="s">
        <v>95</v>
      </c>
      <c r="AV4723" s="160" t="s">
        <v>93</v>
      </c>
      <c r="AW4723" s="160" t="s">
        <v>41</v>
      </c>
      <c r="AX4723" s="160" t="s">
        <v>85</v>
      </c>
      <c r="AY4723" s="162" t="s">
        <v>173</v>
      </c>
    </row>
    <row r="4724" spans="2:51" s="167" customFormat="1">
      <c r="B4724" s="166"/>
      <c r="D4724" s="161" t="s">
        <v>184</v>
      </c>
      <c r="E4724" s="168" t="s">
        <v>1</v>
      </c>
      <c r="F4724" s="169" t="s">
        <v>2295</v>
      </c>
      <c r="H4724" s="170">
        <v>7.4880000000000004</v>
      </c>
      <c r="L4724" s="166"/>
      <c r="M4724" s="171"/>
      <c r="T4724" s="172"/>
      <c r="AT4724" s="168" t="s">
        <v>184</v>
      </c>
      <c r="AU4724" s="168" t="s">
        <v>95</v>
      </c>
      <c r="AV4724" s="167" t="s">
        <v>95</v>
      </c>
      <c r="AW4724" s="167" t="s">
        <v>41</v>
      </c>
      <c r="AX4724" s="167" t="s">
        <v>85</v>
      </c>
      <c r="AY4724" s="168" t="s">
        <v>173</v>
      </c>
    </row>
    <row r="4725" spans="2:51" s="167" customFormat="1">
      <c r="B4725" s="166"/>
      <c r="D4725" s="161" t="s">
        <v>184</v>
      </c>
      <c r="E4725" s="168" t="s">
        <v>1</v>
      </c>
      <c r="F4725" s="169" t="s">
        <v>2296</v>
      </c>
      <c r="H4725" s="170">
        <v>7.1840000000000002</v>
      </c>
      <c r="L4725" s="166"/>
      <c r="M4725" s="171"/>
      <c r="T4725" s="172"/>
      <c r="AT4725" s="168" t="s">
        <v>184</v>
      </c>
      <c r="AU4725" s="168" t="s">
        <v>95</v>
      </c>
      <c r="AV4725" s="167" t="s">
        <v>95</v>
      </c>
      <c r="AW4725" s="167" t="s">
        <v>41</v>
      </c>
      <c r="AX4725" s="167" t="s">
        <v>85</v>
      </c>
      <c r="AY4725" s="168" t="s">
        <v>173</v>
      </c>
    </row>
    <row r="4726" spans="2:51" s="160" customFormat="1">
      <c r="B4726" s="159"/>
      <c r="D4726" s="161" t="s">
        <v>184</v>
      </c>
      <c r="E4726" s="162" t="s">
        <v>1</v>
      </c>
      <c r="F4726" s="163" t="s">
        <v>2297</v>
      </c>
      <c r="H4726" s="162" t="s">
        <v>1</v>
      </c>
      <c r="L4726" s="159"/>
      <c r="M4726" s="164"/>
      <c r="T4726" s="165"/>
      <c r="AT4726" s="162" t="s">
        <v>184</v>
      </c>
      <c r="AU4726" s="162" t="s">
        <v>95</v>
      </c>
      <c r="AV4726" s="160" t="s">
        <v>93</v>
      </c>
      <c r="AW4726" s="160" t="s">
        <v>41</v>
      </c>
      <c r="AX4726" s="160" t="s">
        <v>85</v>
      </c>
      <c r="AY4726" s="162" t="s">
        <v>173</v>
      </c>
    </row>
    <row r="4727" spans="2:51" s="167" customFormat="1">
      <c r="B4727" s="166"/>
      <c r="D4727" s="161" t="s">
        <v>184</v>
      </c>
      <c r="E4727" s="168" t="s">
        <v>1</v>
      </c>
      <c r="F4727" s="169" t="s">
        <v>2298</v>
      </c>
      <c r="H4727" s="170">
        <v>2.5299999999999998</v>
      </c>
      <c r="L4727" s="166"/>
      <c r="M4727" s="171"/>
      <c r="T4727" s="172"/>
      <c r="AT4727" s="168" t="s">
        <v>184</v>
      </c>
      <c r="AU4727" s="168" t="s">
        <v>95</v>
      </c>
      <c r="AV4727" s="167" t="s">
        <v>95</v>
      </c>
      <c r="AW4727" s="167" t="s">
        <v>41</v>
      </c>
      <c r="AX4727" s="167" t="s">
        <v>85</v>
      </c>
      <c r="AY4727" s="168" t="s">
        <v>173</v>
      </c>
    </row>
    <row r="4728" spans="2:51" s="160" customFormat="1">
      <c r="B4728" s="159"/>
      <c r="D4728" s="161" t="s">
        <v>184</v>
      </c>
      <c r="E4728" s="162" t="s">
        <v>1</v>
      </c>
      <c r="F4728" s="163" t="s">
        <v>2299</v>
      </c>
      <c r="H4728" s="162" t="s">
        <v>1</v>
      </c>
      <c r="L4728" s="159"/>
      <c r="M4728" s="164"/>
      <c r="T4728" s="165"/>
      <c r="AT4728" s="162" t="s">
        <v>184</v>
      </c>
      <c r="AU4728" s="162" t="s">
        <v>95</v>
      </c>
      <c r="AV4728" s="160" t="s">
        <v>93</v>
      </c>
      <c r="AW4728" s="160" t="s">
        <v>41</v>
      </c>
      <c r="AX4728" s="160" t="s">
        <v>85</v>
      </c>
      <c r="AY4728" s="162" t="s">
        <v>173</v>
      </c>
    </row>
    <row r="4729" spans="2:51" s="167" customFormat="1">
      <c r="B4729" s="166"/>
      <c r="D4729" s="161" t="s">
        <v>184</v>
      </c>
      <c r="E4729" s="168" t="s">
        <v>1</v>
      </c>
      <c r="F4729" s="169" t="s">
        <v>2300</v>
      </c>
      <c r="H4729" s="170">
        <v>0.18</v>
      </c>
      <c r="L4729" s="166"/>
      <c r="M4729" s="171"/>
      <c r="T4729" s="172"/>
      <c r="AT4729" s="168" t="s">
        <v>184</v>
      </c>
      <c r="AU4729" s="168" t="s">
        <v>95</v>
      </c>
      <c r="AV4729" s="167" t="s">
        <v>95</v>
      </c>
      <c r="AW4729" s="167" t="s">
        <v>41</v>
      </c>
      <c r="AX4729" s="167" t="s">
        <v>85</v>
      </c>
      <c r="AY4729" s="168" t="s">
        <v>173</v>
      </c>
    </row>
    <row r="4730" spans="2:51" s="167" customFormat="1">
      <c r="B4730" s="166"/>
      <c r="D4730" s="161" t="s">
        <v>184</v>
      </c>
      <c r="E4730" s="168" t="s">
        <v>1</v>
      </c>
      <c r="F4730" s="169" t="s">
        <v>2301</v>
      </c>
      <c r="H4730" s="170">
        <v>0.34699999999999998</v>
      </c>
      <c r="L4730" s="166"/>
      <c r="M4730" s="171"/>
      <c r="T4730" s="172"/>
      <c r="AT4730" s="168" t="s">
        <v>184</v>
      </c>
      <c r="AU4730" s="168" t="s">
        <v>95</v>
      </c>
      <c r="AV4730" s="167" t="s">
        <v>95</v>
      </c>
      <c r="AW4730" s="167" t="s">
        <v>41</v>
      </c>
      <c r="AX4730" s="167" t="s">
        <v>85</v>
      </c>
      <c r="AY4730" s="168" t="s">
        <v>173</v>
      </c>
    </row>
    <row r="4731" spans="2:51" s="167" customFormat="1">
      <c r="B4731" s="166"/>
      <c r="D4731" s="161" t="s">
        <v>184</v>
      </c>
      <c r="E4731" s="168" t="s">
        <v>1</v>
      </c>
      <c r="F4731" s="169" t="s">
        <v>2302</v>
      </c>
      <c r="H4731" s="170">
        <v>0.52300000000000002</v>
      </c>
      <c r="L4731" s="166"/>
      <c r="M4731" s="171"/>
      <c r="T4731" s="172"/>
      <c r="AT4731" s="168" t="s">
        <v>184</v>
      </c>
      <c r="AU4731" s="168" t="s">
        <v>95</v>
      </c>
      <c r="AV4731" s="167" t="s">
        <v>95</v>
      </c>
      <c r="AW4731" s="167" t="s">
        <v>41</v>
      </c>
      <c r="AX4731" s="167" t="s">
        <v>85</v>
      </c>
      <c r="AY4731" s="168" t="s">
        <v>173</v>
      </c>
    </row>
    <row r="4732" spans="2:51" s="167" customFormat="1">
      <c r="B4732" s="166"/>
      <c r="D4732" s="161" t="s">
        <v>184</v>
      </c>
      <c r="E4732" s="168" t="s">
        <v>1</v>
      </c>
      <c r="F4732" s="169" t="s">
        <v>2303</v>
      </c>
      <c r="H4732" s="170">
        <v>0.69799999999999995</v>
      </c>
      <c r="L4732" s="166"/>
      <c r="M4732" s="171"/>
      <c r="T4732" s="172"/>
      <c r="AT4732" s="168" t="s">
        <v>184</v>
      </c>
      <c r="AU4732" s="168" t="s">
        <v>95</v>
      </c>
      <c r="AV4732" s="167" t="s">
        <v>95</v>
      </c>
      <c r="AW4732" s="167" t="s">
        <v>41</v>
      </c>
      <c r="AX4732" s="167" t="s">
        <v>85</v>
      </c>
      <c r="AY4732" s="168" t="s">
        <v>173</v>
      </c>
    </row>
    <row r="4733" spans="2:51" s="167" customFormat="1">
      <c r="B4733" s="166"/>
      <c r="D4733" s="161" t="s">
        <v>184</v>
      </c>
      <c r="E4733" s="168" t="s">
        <v>1</v>
      </c>
      <c r="F4733" s="169" t="s">
        <v>2304</v>
      </c>
      <c r="H4733" s="170">
        <v>0.874</v>
      </c>
      <c r="L4733" s="166"/>
      <c r="M4733" s="171"/>
      <c r="T4733" s="172"/>
      <c r="AT4733" s="168" t="s">
        <v>184</v>
      </c>
      <c r="AU4733" s="168" t="s">
        <v>95</v>
      </c>
      <c r="AV4733" s="167" t="s">
        <v>95</v>
      </c>
      <c r="AW4733" s="167" t="s">
        <v>41</v>
      </c>
      <c r="AX4733" s="167" t="s">
        <v>85</v>
      </c>
      <c r="AY4733" s="168" t="s">
        <v>173</v>
      </c>
    </row>
    <row r="4734" spans="2:51" s="167" customFormat="1">
      <c r="B4734" s="166"/>
      <c r="D4734" s="161" t="s">
        <v>184</v>
      </c>
      <c r="E4734" s="168" t="s">
        <v>1</v>
      </c>
      <c r="F4734" s="169" t="s">
        <v>2305</v>
      </c>
      <c r="H4734" s="170">
        <v>0.53</v>
      </c>
      <c r="L4734" s="166"/>
      <c r="M4734" s="171"/>
      <c r="T4734" s="172"/>
      <c r="AT4734" s="168" t="s">
        <v>184</v>
      </c>
      <c r="AU4734" s="168" t="s">
        <v>95</v>
      </c>
      <c r="AV4734" s="167" t="s">
        <v>95</v>
      </c>
      <c r="AW4734" s="167" t="s">
        <v>41</v>
      </c>
      <c r="AX4734" s="167" t="s">
        <v>85</v>
      </c>
      <c r="AY4734" s="168" t="s">
        <v>173</v>
      </c>
    </row>
    <row r="4735" spans="2:51" s="160" customFormat="1">
      <c r="B4735" s="159"/>
      <c r="D4735" s="161" t="s">
        <v>184</v>
      </c>
      <c r="E4735" s="162" t="s">
        <v>1</v>
      </c>
      <c r="F4735" s="163" t="s">
        <v>2306</v>
      </c>
      <c r="H4735" s="162" t="s">
        <v>1</v>
      </c>
      <c r="L4735" s="159"/>
      <c r="M4735" s="164"/>
      <c r="T4735" s="165"/>
      <c r="AT4735" s="162" t="s">
        <v>184</v>
      </c>
      <c r="AU4735" s="162" t="s">
        <v>95</v>
      </c>
      <c r="AV4735" s="160" t="s">
        <v>93</v>
      </c>
      <c r="AW4735" s="160" t="s">
        <v>41</v>
      </c>
      <c r="AX4735" s="160" t="s">
        <v>85</v>
      </c>
      <c r="AY4735" s="162" t="s">
        <v>173</v>
      </c>
    </row>
    <row r="4736" spans="2:51" s="167" customFormat="1">
      <c r="B4736" s="166"/>
      <c r="D4736" s="161" t="s">
        <v>184</v>
      </c>
      <c r="E4736" s="168" t="s">
        <v>1</v>
      </c>
      <c r="F4736" s="169" t="s">
        <v>2307</v>
      </c>
      <c r="H4736" s="170">
        <v>0.23100000000000001</v>
      </c>
      <c r="L4736" s="166"/>
      <c r="M4736" s="171"/>
      <c r="T4736" s="172"/>
      <c r="AT4736" s="168" t="s">
        <v>184</v>
      </c>
      <c r="AU4736" s="168" t="s">
        <v>95</v>
      </c>
      <c r="AV4736" s="167" t="s">
        <v>95</v>
      </c>
      <c r="AW4736" s="167" t="s">
        <v>41</v>
      </c>
      <c r="AX4736" s="167" t="s">
        <v>85</v>
      </c>
      <c r="AY4736" s="168" t="s">
        <v>173</v>
      </c>
    </row>
    <row r="4737" spans="2:51" s="167" customFormat="1">
      <c r="B4737" s="166"/>
      <c r="D4737" s="161" t="s">
        <v>184</v>
      </c>
      <c r="E4737" s="168" t="s">
        <v>1</v>
      </c>
      <c r="F4737" s="169" t="s">
        <v>2308</v>
      </c>
      <c r="H4737" s="170">
        <v>0.432</v>
      </c>
      <c r="L4737" s="166"/>
      <c r="M4737" s="171"/>
      <c r="T4737" s="172"/>
      <c r="AT4737" s="168" t="s">
        <v>184</v>
      </c>
      <c r="AU4737" s="168" t="s">
        <v>95</v>
      </c>
      <c r="AV4737" s="167" t="s">
        <v>95</v>
      </c>
      <c r="AW4737" s="167" t="s">
        <v>41</v>
      </c>
      <c r="AX4737" s="167" t="s">
        <v>85</v>
      </c>
      <c r="AY4737" s="168" t="s">
        <v>173</v>
      </c>
    </row>
    <row r="4738" spans="2:51" s="167" customFormat="1">
      <c r="B4738" s="166"/>
      <c r="D4738" s="161" t="s">
        <v>184</v>
      </c>
      <c r="E4738" s="168" t="s">
        <v>1</v>
      </c>
      <c r="F4738" s="169" t="s">
        <v>2309</v>
      </c>
      <c r="H4738" s="170">
        <v>0.63200000000000001</v>
      </c>
      <c r="L4738" s="166"/>
      <c r="M4738" s="171"/>
      <c r="T4738" s="172"/>
      <c r="AT4738" s="168" t="s">
        <v>184</v>
      </c>
      <c r="AU4738" s="168" t="s">
        <v>95</v>
      </c>
      <c r="AV4738" s="167" t="s">
        <v>95</v>
      </c>
      <c r="AW4738" s="167" t="s">
        <v>41</v>
      </c>
      <c r="AX4738" s="167" t="s">
        <v>85</v>
      </c>
      <c r="AY4738" s="168" t="s">
        <v>173</v>
      </c>
    </row>
    <row r="4739" spans="2:51" s="167" customFormat="1">
      <c r="B4739" s="166"/>
      <c r="D4739" s="161" t="s">
        <v>184</v>
      </c>
      <c r="E4739" s="168" t="s">
        <v>1</v>
      </c>
      <c r="F4739" s="169" t="s">
        <v>2310</v>
      </c>
      <c r="H4739" s="170">
        <v>0.83299999999999996</v>
      </c>
      <c r="L4739" s="166"/>
      <c r="M4739" s="171"/>
      <c r="T4739" s="172"/>
      <c r="AT4739" s="168" t="s">
        <v>184</v>
      </c>
      <c r="AU4739" s="168" t="s">
        <v>95</v>
      </c>
      <c r="AV4739" s="167" t="s">
        <v>95</v>
      </c>
      <c r="AW4739" s="167" t="s">
        <v>41</v>
      </c>
      <c r="AX4739" s="167" t="s">
        <v>85</v>
      </c>
      <c r="AY4739" s="168" t="s">
        <v>173</v>
      </c>
    </row>
    <row r="4740" spans="2:51" s="167" customFormat="1">
      <c r="B4740" s="166"/>
      <c r="D4740" s="161" t="s">
        <v>184</v>
      </c>
      <c r="E4740" s="168" t="s">
        <v>1</v>
      </c>
      <c r="F4740" s="169" t="s">
        <v>2311</v>
      </c>
      <c r="H4740" s="170">
        <v>1.034</v>
      </c>
      <c r="L4740" s="166"/>
      <c r="M4740" s="171"/>
      <c r="T4740" s="172"/>
      <c r="AT4740" s="168" t="s">
        <v>184</v>
      </c>
      <c r="AU4740" s="168" t="s">
        <v>95</v>
      </c>
      <c r="AV4740" s="167" t="s">
        <v>95</v>
      </c>
      <c r="AW4740" s="167" t="s">
        <v>41</v>
      </c>
      <c r="AX4740" s="167" t="s">
        <v>85</v>
      </c>
      <c r="AY4740" s="168" t="s">
        <v>173</v>
      </c>
    </row>
    <row r="4741" spans="2:51" s="167" customFormat="1">
      <c r="B4741" s="166"/>
      <c r="D4741" s="161" t="s">
        <v>184</v>
      </c>
      <c r="E4741" s="168" t="s">
        <v>1</v>
      </c>
      <c r="F4741" s="169" t="s">
        <v>2312</v>
      </c>
      <c r="H4741" s="170">
        <v>0.62</v>
      </c>
      <c r="L4741" s="166"/>
      <c r="M4741" s="171"/>
      <c r="T4741" s="172"/>
      <c r="AT4741" s="168" t="s">
        <v>184</v>
      </c>
      <c r="AU4741" s="168" t="s">
        <v>95</v>
      </c>
      <c r="AV4741" s="167" t="s">
        <v>95</v>
      </c>
      <c r="AW4741" s="167" t="s">
        <v>41</v>
      </c>
      <c r="AX4741" s="167" t="s">
        <v>85</v>
      </c>
      <c r="AY4741" s="168" t="s">
        <v>173</v>
      </c>
    </row>
    <row r="4742" spans="2:51" s="160" customFormat="1">
      <c r="B4742" s="159"/>
      <c r="D4742" s="161" t="s">
        <v>184</v>
      </c>
      <c r="E4742" s="162" t="s">
        <v>1</v>
      </c>
      <c r="F4742" s="163" t="s">
        <v>2313</v>
      </c>
      <c r="H4742" s="162" t="s">
        <v>1</v>
      </c>
      <c r="L4742" s="159"/>
      <c r="M4742" s="164"/>
      <c r="T4742" s="165"/>
      <c r="AT4742" s="162" t="s">
        <v>184</v>
      </c>
      <c r="AU4742" s="162" t="s">
        <v>95</v>
      </c>
      <c r="AV4742" s="160" t="s">
        <v>93</v>
      </c>
      <c r="AW4742" s="160" t="s">
        <v>41</v>
      </c>
      <c r="AX4742" s="160" t="s">
        <v>85</v>
      </c>
      <c r="AY4742" s="162" t="s">
        <v>173</v>
      </c>
    </row>
    <row r="4743" spans="2:51" s="167" customFormat="1">
      <c r="B4743" s="166"/>
      <c r="D4743" s="161" t="s">
        <v>184</v>
      </c>
      <c r="E4743" s="168" t="s">
        <v>1</v>
      </c>
      <c r="F4743" s="169" t="s">
        <v>2300</v>
      </c>
      <c r="H4743" s="170">
        <v>0.18</v>
      </c>
      <c r="L4743" s="166"/>
      <c r="M4743" s="171"/>
      <c r="T4743" s="172"/>
      <c r="AT4743" s="168" t="s">
        <v>184</v>
      </c>
      <c r="AU4743" s="168" t="s">
        <v>95</v>
      </c>
      <c r="AV4743" s="167" t="s">
        <v>95</v>
      </c>
      <c r="AW4743" s="167" t="s">
        <v>41</v>
      </c>
      <c r="AX4743" s="167" t="s">
        <v>85</v>
      </c>
      <c r="AY4743" s="168" t="s">
        <v>173</v>
      </c>
    </row>
    <row r="4744" spans="2:51" s="167" customFormat="1">
      <c r="B4744" s="166"/>
      <c r="D4744" s="161" t="s">
        <v>184</v>
      </c>
      <c r="E4744" s="168" t="s">
        <v>1</v>
      </c>
      <c r="F4744" s="169" t="s">
        <v>2314</v>
      </c>
      <c r="H4744" s="170">
        <v>0.34499999999999997</v>
      </c>
      <c r="L4744" s="166"/>
      <c r="M4744" s="171"/>
      <c r="T4744" s="172"/>
      <c r="AT4744" s="168" t="s">
        <v>184</v>
      </c>
      <c r="AU4744" s="168" t="s">
        <v>95</v>
      </c>
      <c r="AV4744" s="167" t="s">
        <v>95</v>
      </c>
      <c r="AW4744" s="167" t="s">
        <v>41</v>
      </c>
      <c r="AX4744" s="167" t="s">
        <v>85</v>
      </c>
      <c r="AY4744" s="168" t="s">
        <v>173</v>
      </c>
    </row>
    <row r="4745" spans="2:51" s="167" customFormat="1">
      <c r="B4745" s="166"/>
      <c r="D4745" s="161" t="s">
        <v>184</v>
      </c>
      <c r="E4745" s="168" t="s">
        <v>1</v>
      </c>
      <c r="F4745" s="169" t="s">
        <v>2315</v>
      </c>
      <c r="H4745" s="170">
        <v>0.7</v>
      </c>
      <c r="L4745" s="166"/>
      <c r="M4745" s="171"/>
      <c r="T4745" s="172"/>
      <c r="AT4745" s="168" t="s">
        <v>184</v>
      </c>
      <c r="AU4745" s="168" t="s">
        <v>95</v>
      </c>
      <c r="AV4745" s="167" t="s">
        <v>95</v>
      </c>
      <c r="AW4745" s="167" t="s">
        <v>41</v>
      </c>
      <c r="AX4745" s="167" t="s">
        <v>85</v>
      </c>
      <c r="AY4745" s="168" t="s">
        <v>173</v>
      </c>
    </row>
    <row r="4746" spans="2:51" s="167" customFormat="1">
      <c r="B4746" s="166"/>
      <c r="D4746" s="161" t="s">
        <v>184</v>
      </c>
      <c r="E4746" s="168" t="s">
        <v>1</v>
      </c>
      <c r="F4746" s="169" t="s">
        <v>2316</v>
      </c>
      <c r="H4746" s="170">
        <v>0.878</v>
      </c>
      <c r="L4746" s="166"/>
      <c r="M4746" s="171"/>
      <c r="T4746" s="172"/>
      <c r="AT4746" s="168" t="s">
        <v>184</v>
      </c>
      <c r="AU4746" s="168" t="s">
        <v>95</v>
      </c>
      <c r="AV4746" s="167" t="s">
        <v>95</v>
      </c>
      <c r="AW4746" s="167" t="s">
        <v>41</v>
      </c>
      <c r="AX4746" s="167" t="s">
        <v>85</v>
      </c>
      <c r="AY4746" s="168" t="s">
        <v>173</v>
      </c>
    </row>
    <row r="4747" spans="2:51" s="167" customFormat="1">
      <c r="B4747" s="166"/>
      <c r="D4747" s="161" t="s">
        <v>184</v>
      </c>
      <c r="E4747" s="168" t="s">
        <v>1</v>
      </c>
      <c r="F4747" s="169" t="s">
        <v>2305</v>
      </c>
      <c r="H4747" s="170">
        <v>0.53</v>
      </c>
      <c r="L4747" s="166"/>
      <c r="M4747" s="171"/>
      <c r="T4747" s="172"/>
      <c r="AT4747" s="168" t="s">
        <v>184</v>
      </c>
      <c r="AU4747" s="168" t="s">
        <v>95</v>
      </c>
      <c r="AV4747" s="167" t="s">
        <v>95</v>
      </c>
      <c r="AW4747" s="167" t="s">
        <v>41</v>
      </c>
      <c r="AX4747" s="167" t="s">
        <v>85</v>
      </c>
      <c r="AY4747" s="168" t="s">
        <v>173</v>
      </c>
    </row>
    <row r="4748" spans="2:51" s="160" customFormat="1">
      <c r="B4748" s="159"/>
      <c r="D4748" s="161" t="s">
        <v>184</v>
      </c>
      <c r="E4748" s="162" t="s">
        <v>1</v>
      </c>
      <c r="F4748" s="163" t="s">
        <v>2317</v>
      </c>
      <c r="H4748" s="162" t="s">
        <v>1</v>
      </c>
      <c r="L4748" s="159"/>
      <c r="M4748" s="164"/>
      <c r="T4748" s="165"/>
      <c r="AT4748" s="162" t="s">
        <v>184</v>
      </c>
      <c r="AU4748" s="162" t="s">
        <v>95</v>
      </c>
      <c r="AV4748" s="160" t="s">
        <v>93</v>
      </c>
      <c r="AW4748" s="160" t="s">
        <v>41</v>
      </c>
      <c r="AX4748" s="160" t="s">
        <v>85</v>
      </c>
      <c r="AY4748" s="162" t="s">
        <v>173</v>
      </c>
    </row>
    <row r="4749" spans="2:51" s="167" customFormat="1">
      <c r="B4749" s="166"/>
      <c r="D4749" s="161" t="s">
        <v>184</v>
      </c>
      <c r="E4749" s="168" t="s">
        <v>1</v>
      </c>
      <c r="F4749" s="169" t="s">
        <v>2318</v>
      </c>
      <c r="H4749" s="170">
        <v>0.219</v>
      </c>
      <c r="L4749" s="166"/>
      <c r="M4749" s="171"/>
      <c r="T4749" s="172"/>
      <c r="AT4749" s="168" t="s">
        <v>184</v>
      </c>
      <c r="AU4749" s="168" t="s">
        <v>95</v>
      </c>
      <c r="AV4749" s="167" t="s">
        <v>95</v>
      </c>
      <c r="AW4749" s="167" t="s">
        <v>41</v>
      </c>
      <c r="AX4749" s="167" t="s">
        <v>85</v>
      </c>
      <c r="AY4749" s="168" t="s">
        <v>173</v>
      </c>
    </row>
    <row r="4750" spans="2:51" s="167" customFormat="1">
      <c r="B4750" s="166"/>
      <c r="D4750" s="161" t="s">
        <v>184</v>
      </c>
      <c r="E4750" s="168" t="s">
        <v>1</v>
      </c>
      <c r="F4750" s="169" t="s">
        <v>2319</v>
      </c>
      <c r="H4750" s="170">
        <v>0.41899999999999998</v>
      </c>
      <c r="L4750" s="166"/>
      <c r="M4750" s="171"/>
      <c r="T4750" s="172"/>
      <c r="AT4750" s="168" t="s">
        <v>184</v>
      </c>
      <c r="AU4750" s="168" t="s">
        <v>95</v>
      </c>
      <c r="AV4750" s="167" t="s">
        <v>95</v>
      </c>
      <c r="AW4750" s="167" t="s">
        <v>41</v>
      </c>
      <c r="AX4750" s="167" t="s">
        <v>85</v>
      </c>
      <c r="AY4750" s="168" t="s">
        <v>173</v>
      </c>
    </row>
    <row r="4751" spans="2:51" s="167" customFormat="1">
      <c r="B4751" s="166"/>
      <c r="D4751" s="161" t="s">
        <v>184</v>
      </c>
      <c r="E4751" s="168" t="s">
        <v>1</v>
      </c>
      <c r="F4751" s="169" t="s">
        <v>2320</v>
      </c>
      <c r="H4751" s="170">
        <v>0.62</v>
      </c>
      <c r="L4751" s="166"/>
      <c r="M4751" s="171"/>
      <c r="T4751" s="172"/>
      <c r="AT4751" s="168" t="s">
        <v>184</v>
      </c>
      <c r="AU4751" s="168" t="s">
        <v>95</v>
      </c>
      <c r="AV4751" s="167" t="s">
        <v>95</v>
      </c>
      <c r="AW4751" s="167" t="s">
        <v>41</v>
      </c>
      <c r="AX4751" s="167" t="s">
        <v>85</v>
      </c>
      <c r="AY4751" s="168" t="s">
        <v>173</v>
      </c>
    </row>
    <row r="4752" spans="2:51" s="167" customFormat="1">
      <c r="B4752" s="166"/>
      <c r="D4752" s="161" t="s">
        <v>184</v>
      </c>
      <c r="E4752" s="168" t="s">
        <v>1</v>
      </c>
      <c r="F4752" s="169" t="s">
        <v>2321</v>
      </c>
      <c r="H4752" s="170">
        <v>0.82099999999999995</v>
      </c>
      <c r="L4752" s="166"/>
      <c r="M4752" s="171"/>
      <c r="T4752" s="172"/>
      <c r="AT4752" s="168" t="s">
        <v>184</v>
      </c>
      <c r="AU4752" s="168" t="s">
        <v>95</v>
      </c>
      <c r="AV4752" s="167" t="s">
        <v>95</v>
      </c>
      <c r="AW4752" s="167" t="s">
        <v>41</v>
      </c>
      <c r="AX4752" s="167" t="s">
        <v>85</v>
      </c>
      <c r="AY4752" s="168" t="s">
        <v>173</v>
      </c>
    </row>
    <row r="4753" spans="2:65" s="167" customFormat="1">
      <c r="B4753" s="166"/>
      <c r="D4753" s="161" t="s">
        <v>184</v>
      </c>
      <c r="E4753" s="168" t="s">
        <v>1</v>
      </c>
      <c r="F4753" s="169" t="s">
        <v>2322</v>
      </c>
      <c r="H4753" s="170">
        <v>1.1399999999999999</v>
      </c>
      <c r="L4753" s="166"/>
      <c r="M4753" s="171"/>
      <c r="T4753" s="172"/>
      <c r="AT4753" s="168" t="s">
        <v>184</v>
      </c>
      <c r="AU4753" s="168" t="s">
        <v>95</v>
      </c>
      <c r="AV4753" s="167" t="s">
        <v>95</v>
      </c>
      <c r="AW4753" s="167" t="s">
        <v>41</v>
      </c>
      <c r="AX4753" s="167" t="s">
        <v>85</v>
      </c>
      <c r="AY4753" s="168" t="s">
        <v>173</v>
      </c>
    </row>
    <row r="4754" spans="2:65" s="167" customFormat="1">
      <c r="B4754" s="166"/>
      <c r="D4754" s="161" t="s">
        <v>184</v>
      </c>
      <c r="E4754" s="168" t="s">
        <v>1</v>
      </c>
      <c r="F4754" s="169" t="s">
        <v>2323</v>
      </c>
      <c r="H4754" s="170">
        <v>0.61</v>
      </c>
      <c r="L4754" s="166"/>
      <c r="M4754" s="171"/>
      <c r="T4754" s="172"/>
      <c r="AT4754" s="168" t="s">
        <v>184</v>
      </c>
      <c r="AU4754" s="168" t="s">
        <v>95</v>
      </c>
      <c r="AV4754" s="167" t="s">
        <v>95</v>
      </c>
      <c r="AW4754" s="167" t="s">
        <v>41</v>
      </c>
      <c r="AX4754" s="167" t="s">
        <v>85</v>
      </c>
      <c r="AY4754" s="168" t="s">
        <v>173</v>
      </c>
    </row>
    <row r="4755" spans="2:65" s="181" customFormat="1">
      <c r="B4755" s="180"/>
      <c r="D4755" s="161" t="s">
        <v>184</v>
      </c>
      <c r="E4755" s="182" t="s">
        <v>1</v>
      </c>
      <c r="F4755" s="183" t="s">
        <v>266</v>
      </c>
      <c r="H4755" s="184">
        <v>36.765000000000001</v>
      </c>
      <c r="L4755" s="180"/>
      <c r="M4755" s="185"/>
      <c r="T4755" s="186"/>
      <c r="AT4755" s="182" t="s">
        <v>184</v>
      </c>
      <c r="AU4755" s="182" t="s">
        <v>95</v>
      </c>
      <c r="AV4755" s="181" t="s">
        <v>243</v>
      </c>
      <c r="AW4755" s="181" t="s">
        <v>41</v>
      </c>
      <c r="AX4755" s="181" t="s">
        <v>85</v>
      </c>
      <c r="AY4755" s="182" t="s">
        <v>173</v>
      </c>
    </row>
    <row r="4756" spans="2:65" s="160" customFormat="1">
      <c r="B4756" s="159"/>
      <c r="D4756" s="161" t="s">
        <v>184</v>
      </c>
      <c r="E4756" s="162" t="s">
        <v>1</v>
      </c>
      <c r="F4756" s="163" t="s">
        <v>2490</v>
      </c>
      <c r="H4756" s="162" t="s">
        <v>1</v>
      </c>
      <c r="L4756" s="159"/>
      <c r="M4756" s="164"/>
      <c r="T4756" s="165"/>
      <c r="AT4756" s="162" t="s">
        <v>184</v>
      </c>
      <c r="AU4756" s="162" t="s">
        <v>95</v>
      </c>
      <c r="AV4756" s="160" t="s">
        <v>93</v>
      </c>
      <c r="AW4756" s="160" t="s">
        <v>41</v>
      </c>
      <c r="AX4756" s="160" t="s">
        <v>85</v>
      </c>
      <c r="AY4756" s="162" t="s">
        <v>173</v>
      </c>
    </row>
    <row r="4757" spans="2:65" s="160" customFormat="1">
      <c r="B4757" s="159"/>
      <c r="D4757" s="161" t="s">
        <v>184</v>
      </c>
      <c r="E4757" s="162" t="s">
        <v>1</v>
      </c>
      <c r="F4757" s="163" t="s">
        <v>2208</v>
      </c>
      <c r="H4757" s="162" t="s">
        <v>1</v>
      </c>
      <c r="L4757" s="159"/>
      <c r="M4757" s="164"/>
      <c r="T4757" s="165"/>
      <c r="AT4757" s="162" t="s">
        <v>184</v>
      </c>
      <c r="AU4757" s="162" t="s">
        <v>95</v>
      </c>
      <c r="AV4757" s="160" t="s">
        <v>93</v>
      </c>
      <c r="AW4757" s="160" t="s">
        <v>41</v>
      </c>
      <c r="AX4757" s="160" t="s">
        <v>85</v>
      </c>
      <c r="AY4757" s="162" t="s">
        <v>173</v>
      </c>
    </row>
    <row r="4758" spans="2:65" s="167" customFormat="1">
      <c r="B4758" s="166"/>
      <c r="D4758" s="161" t="s">
        <v>184</v>
      </c>
      <c r="E4758" s="168" t="s">
        <v>1</v>
      </c>
      <c r="F4758" s="169" t="s">
        <v>745</v>
      </c>
      <c r="H4758" s="170">
        <v>4</v>
      </c>
      <c r="L4758" s="166"/>
      <c r="M4758" s="171"/>
      <c r="T4758" s="172"/>
      <c r="AT4758" s="168" t="s">
        <v>184</v>
      </c>
      <c r="AU4758" s="168" t="s">
        <v>95</v>
      </c>
      <c r="AV4758" s="167" t="s">
        <v>95</v>
      </c>
      <c r="AW4758" s="167" t="s">
        <v>41</v>
      </c>
      <c r="AX4758" s="167" t="s">
        <v>85</v>
      </c>
      <c r="AY4758" s="168" t="s">
        <v>173</v>
      </c>
    </row>
    <row r="4759" spans="2:65" s="181" customFormat="1">
      <c r="B4759" s="180"/>
      <c r="D4759" s="161" t="s">
        <v>184</v>
      </c>
      <c r="E4759" s="182" t="s">
        <v>1</v>
      </c>
      <c r="F4759" s="183" t="s">
        <v>266</v>
      </c>
      <c r="H4759" s="184">
        <v>4</v>
      </c>
      <c r="L4759" s="180"/>
      <c r="M4759" s="185"/>
      <c r="T4759" s="186"/>
      <c r="AT4759" s="182" t="s">
        <v>184</v>
      </c>
      <c r="AU4759" s="182" t="s">
        <v>95</v>
      </c>
      <c r="AV4759" s="181" t="s">
        <v>243</v>
      </c>
      <c r="AW4759" s="181" t="s">
        <v>41</v>
      </c>
      <c r="AX4759" s="181" t="s">
        <v>85</v>
      </c>
      <c r="AY4759" s="182" t="s">
        <v>173</v>
      </c>
    </row>
    <row r="4760" spans="2:65" s="174" customFormat="1">
      <c r="B4760" s="173"/>
      <c r="D4760" s="161" t="s">
        <v>184</v>
      </c>
      <c r="E4760" s="175" t="s">
        <v>1</v>
      </c>
      <c r="F4760" s="176" t="s">
        <v>232</v>
      </c>
      <c r="H4760" s="177">
        <v>40.765000000000001</v>
      </c>
      <c r="L4760" s="173"/>
      <c r="M4760" s="178"/>
      <c r="T4760" s="179"/>
      <c r="AT4760" s="175" t="s">
        <v>184</v>
      </c>
      <c r="AU4760" s="175" t="s">
        <v>95</v>
      </c>
      <c r="AV4760" s="174" t="s">
        <v>180</v>
      </c>
      <c r="AW4760" s="174" t="s">
        <v>41</v>
      </c>
      <c r="AX4760" s="174" t="s">
        <v>93</v>
      </c>
      <c r="AY4760" s="175" t="s">
        <v>173</v>
      </c>
    </row>
    <row r="4761" spans="2:65" s="35" customFormat="1" ht="21.75" customHeight="1">
      <c r="B4761" s="34"/>
      <c r="C4761" s="188" t="s">
        <v>2735</v>
      </c>
      <c r="D4761" s="188" t="s">
        <v>1161</v>
      </c>
      <c r="E4761" s="189" t="s">
        <v>2736</v>
      </c>
      <c r="F4761" s="190" t="s">
        <v>2737</v>
      </c>
      <c r="G4761" s="191" t="s">
        <v>178</v>
      </c>
      <c r="H4761" s="192">
        <v>0.92300000000000004</v>
      </c>
      <c r="I4761" s="4"/>
      <c r="J4761" s="193">
        <f>ROUND(I4761*H4761,2)</f>
        <v>0</v>
      </c>
      <c r="K4761" s="190" t="s">
        <v>179</v>
      </c>
      <c r="L4761" s="194"/>
      <c r="M4761" s="195" t="s">
        <v>1</v>
      </c>
      <c r="N4761" s="196" t="s">
        <v>50</v>
      </c>
      <c r="P4761" s="152">
        <f>O4761*H4761</f>
        <v>0</v>
      </c>
      <c r="Q4761" s="152">
        <v>0.55000000000000004</v>
      </c>
      <c r="R4761" s="152">
        <f>Q4761*H4761</f>
        <v>0.50765000000000005</v>
      </c>
      <c r="S4761" s="152">
        <v>0</v>
      </c>
      <c r="T4761" s="153">
        <f>S4761*H4761</f>
        <v>0</v>
      </c>
      <c r="AR4761" s="154" t="s">
        <v>533</v>
      </c>
      <c r="AT4761" s="154" t="s">
        <v>1161</v>
      </c>
      <c r="AU4761" s="154" t="s">
        <v>95</v>
      </c>
      <c r="AY4761" s="20" t="s">
        <v>173</v>
      </c>
      <c r="BE4761" s="155">
        <f>IF(N4761="základní",J4761,0)</f>
        <v>0</v>
      </c>
      <c r="BF4761" s="155">
        <f>IF(N4761="snížená",J4761,0)</f>
        <v>0</v>
      </c>
      <c r="BG4761" s="155">
        <f>IF(N4761="zákl. přenesená",J4761,0)</f>
        <v>0</v>
      </c>
      <c r="BH4761" s="155">
        <f>IF(N4761="sníž. přenesená",J4761,0)</f>
        <v>0</v>
      </c>
      <c r="BI4761" s="155">
        <f>IF(N4761="nulová",J4761,0)</f>
        <v>0</v>
      </c>
      <c r="BJ4761" s="20" t="s">
        <v>93</v>
      </c>
      <c r="BK4761" s="155">
        <f>ROUND(I4761*H4761,2)</f>
        <v>0</v>
      </c>
      <c r="BL4761" s="20" t="s">
        <v>354</v>
      </c>
      <c r="BM4761" s="154" t="s">
        <v>2738</v>
      </c>
    </row>
    <row r="4762" spans="2:65" s="160" customFormat="1">
      <c r="B4762" s="159"/>
      <c r="D4762" s="161" t="s">
        <v>184</v>
      </c>
      <c r="E4762" s="162" t="s">
        <v>1</v>
      </c>
      <c r="F4762" s="163" t="s">
        <v>1601</v>
      </c>
      <c r="H4762" s="162" t="s">
        <v>1</v>
      </c>
      <c r="L4762" s="159"/>
      <c r="M4762" s="164"/>
      <c r="T4762" s="165"/>
      <c r="AT4762" s="162" t="s">
        <v>184</v>
      </c>
      <c r="AU4762" s="162" t="s">
        <v>95</v>
      </c>
      <c r="AV4762" s="160" t="s">
        <v>93</v>
      </c>
      <c r="AW4762" s="160" t="s">
        <v>41</v>
      </c>
      <c r="AX4762" s="160" t="s">
        <v>85</v>
      </c>
      <c r="AY4762" s="162" t="s">
        <v>173</v>
      </c>
    </row>
    <row r="4763" spans="2:65" s="160" customFormat="1" ht="22.5">
      <c r="B4763" s="159"/>
      <c r="D4763" s="161" t="s">
        <v>184</v>
      </c>
      <c r="E4763" s="162" t="s">
        <v>1</v>
      </c>
      <c r="F4763" s="163" t="s">
        <v>2291</v>
      </c>
      <c r="H4763" s="162" t="s">
        <v>1</v>
      </c>
      <c r="L4763" s="159"/>
      <c r="M4763" s="164"/>
      <c r="T4763" s="165"/>
      <c r="AT4763" s="162" t="s">
        <v>184</v>
      </c>
      <c r="AU4763" s="162" t="s">
        <v>95</v>
      </c>
      <c r="AV4763" s="160" t="s">
        <v>93</v>
      </c>
      <c r="AW4763" s="160" t="s">
        <v>41</v>
      </c>
      <c r="AX4763" s="160" t="s">
        <v>85</v>
      </c>
      <c r="AY4763" s="162" t="s">
        <v>173</v>
      </c>
    </row>
    <row r="4764" spans="2:65" s="160" customFormat="1">
      <c r="B4764" s="159"/>
      <c r="D4764" s="161" t="s">
        <v>184</v>
      </c>
      <c r="E4764" s="162" t="s">
        <v>1</v>
      </c>
      <c r="F4764" s="163" t="s">
        <v>2208</v>
      </c>
      <c r="H4764" s="162" t="s">
        <v>1</v>
      </c>
      <c r="L4764" s="159"/>
      <c r="M4764" s="164"/>
      <c r="T4764" s="165"/>
      <c r="AT4764" s="162" t="s">
        <v>184</v>
      </c>
      <c r="AU4764" s="162" t="s">
        <v>95</v>
      </c>
      <c r="AV4764" s="160" t="s">
        <v>93</v>
      </c>
      <c r="AW4764" s="160" t="s">
        <v>41</v>
      </c>
      <c r="AX4764" s="160" t="s">
        <v>85</v>
      </c>
      <c r="AY4764" s="162" t="s">
        <v>173</v>
      </c>
    </row>
    <row r="4765" spans="2:65" s="167" customFormat="1">
      <c r="B4765" s="166"/>
      <c r="D4765" s="161" t="s">
        <v>184</v>
      </c>
      <c r="E4765" s="168" t="s">
        <v>1</v>
      </c>
      <c r="F4765" s="169" t="s">
        <v>2463</v>
      </c>
      <c r="H4765" s="170">
        <v>6.9000000000000006E-2</v>
      </c>
      <c r="L4765" s="166"/>
      <c r="M4765" s="171"/>
      <c r="T4765" s="172"/>
      <c r="AT4765" s="168" t="s">
        <v>184</v>
      </c>
      <c r="AU4765" s="168" t="s">
        <v>95</v>
      </c>
      <c r="AV4765" s="167" t="s">
        <v>95</v>
      </c>
      <c r="AW4765" s="167" t="s">
        <v>41</v>
      </c>
      <c r="AX4765" s="167" t="s">
        <v>85</v>
      </c>
      <c r="AY4765" s="168" t="s">
        <v>173</v>
      </c>
    </row>
    <row r="4766" spans="2:65" s="167" customFormat="1">
      <c r="B4766" s="166"/>
      <c r="D4766" s="161" t="s">
        <v>184</v>
      </c>
      <c r="E4766" s="168" t="s">
        <v>1</v>
      </c>
      <c r="F4766" s="169" t="s">
        <v>2464</v>
      </c>
      <c r="H4766" s="170">
        <v>5.7000000000000002E-2</v>
      </c>
      <c r="L4766" s="166"/>
      <c r="M4766" s="171"/>
      <c r="T4766" s="172"/>
      <c r="AT4766" s="168" t="s">
        <v>184</v>
      </c>
      <c r="AU4766" s="168" t="s">
        <v>95</v>
      </c>
      <c r="AV4766" s="167" t="s">
        <v>95</v>
      </c>
      <c r="AW4766" s="167" t="s">
        <v>41</v>
      </c>
      <c r="AX4766" s="167" t="s">
        <v>85</v>
      </c>
      <c r="AY4766" s="168" t="s">
        <v>173</v>
      </c>
    </row>
    <row r="4767" spans="2:65" s="160" customFormat="1">
      <c r="B4767" s="159"/>
      <c r="D4767" s="161" t="s">
        <v>184</v>
      </c>
      <c r="E4767" s="162" t="s">
        <v>1</v>
      </c>
      <c r="F4767" s="163" t="s">
        <v>2294</v>
      </c>
      <c r="H4767" s="162" t="s">
        <v>1</v>
      </c>
      <c r="L4767" s="159"/>
      <c r="M4767" s="164"/>
      <c r="T4767" s="165"/>
      <c r="AT4767" s="162" t="s">
        <v>184</v>
      </c>
      <c r="AU4767" s="162" t="s">
        <v>95</v>
      </c>
      <c r="AV4767" s="160" t="s">
        <v>93</v>
      </c>
      <c r="AW4767" s="160" t="s">
        <v>41</v>
      </c>
      <c r="AX4767" s="160" t="s">
        <v>85</v>
      </c>
      <c r="AY4767" s="162" t="s">
        <v>173</v>
      </c>
    </row>
    <row r="4768" spans="2:65" s="167" customFormat="1">
      <c r="B4768" s="166"/>
      <c r="D4768" s="161" t="s">
        <v>184</v>
      </c>
      <c r="E4768" s="168" t="s">
        <v>1</v>
      </c>
      <c r="F4768" s="169" t="s">
        <v>2465</v>
      </c>
      <c r="H4768" s="170">
        <v>0.153</v>
      </c>
      <c r="L4768" s="166"/>
      <c r="M4768" s="171"/>
      <c r="T4768" s="172"/>
      <c r="AT4768" s="168" t="s">
        <v>184</v>
      </c>
      <c r="AU4768" s="168" t="s">
        <v>95</v>
      </c>
      <c r="AV4768" s="167" t="s">
        <v>95</v>
      </c>
      <c r="AW4768" s="167" t="s">
        <v>41</v>
      </c>
      <c r="AX4768" s="167" t="s">
        <v>85</v>
      </c>
      <c r="AY4768" s="168" t="s">
        <v>173</v>
      </c>
    </row>
    <row r="4769" spans="2:51" s="167" customFormat="1">
      <c r="B4769" s="166"/>
      <c r="D4769" s="161" t="s">
        <v>184</v>
      </c>
      <c r="E4769" s="168" t="s">
        <v>1</v>
      </c>
      <c r="F4769" s="169" t="s">
        <v>2466</v>
      </c>
      <c r="H4769" s="170">
        <v>0.14699999999999999</v>
      </c>
      <c r="L4769" s="166"/>
      <c r="M4769" s="171"/>
      <c r="T4769" s="172"/>
      <c r="AT4769" s="168" t="s">
        <v>184</v>
      </c>
      <c r="AU4769" s="168" t="s">
        <v>95</v>
      </c>
      <c r="AV4769" s="167" t="s">
        <v>95</v>
      </c>
      <c r="AW4769" s="167" t="s">
        <v>41</v>
      </c>
      <c r="AX4769" s="167" t="s">
        <v>85</v>
      </c>
      <c r="AY4769" s="168" t="s">
        <v>173</v>
      </c>
    </row>
    <row r="4770" spans="2:51" s="160" customFormat="1">
      <c r="B4770" s="159"/>
      <c r="D4770" s="161" t="s">
        <v>184</v>
      </c>
      <c r="E4770" s="162" t="s">
        <v>1</v>
      </c>
      <c r="F4770" s="163" t="s">
        <v>2297</v>
      </c>
      <c r="H4770" s="162" t="s">
        <v>1</v>
      </c>
      <c r="L4770" s="159"/>
      <c r="M4770" s="164"/>
      <c r="T4770" s="165"/>
      <c r="AT4770" s="162" t="s">
        <v>184</v>
      </c>
      <c r="AU4770" s="162" t="s">
        <v>95</v>
      </c>
      <c r="AV4770" s="160" t="s">
        <v>93</v>
      </c>
      <c r="AW4770" s="160" t="s">
        <v>41</v>
      </c>
      <c r="AX4770" s="160" t="s">
        <v>85</v>
      </c>
      <c r="AY4770" s="162" t="s">
        <v>173</v>
      </c>
    </row>
    <row r="4771" spans="2:51" s="167" customFormat="1">
      <c r="B4771" s="166"/>
      <c r="D4771" s="161" t="s">
        <v>184</v>
      </c>
      <c r="E4771" s="168" t="s">
        <v>1</v>
      </c>
      <c r="F4771" s="169" t="s">
        <v>2467</v>
      </c>
      <c r="H4771" s="170">
        <v>5.1999999999999998E-2</v>
      </c>
      <c r="L4771" s="166"/>
      <c r="M4771" s="171"/>
      <c r="T4771" s="172"/>
      <c r="AT4771" s="168" t="s">
        <v>184</v>
      </c>
      <c r="AU4771" s="168" t="s">
        <v>95</v>
      </c>
      <c r="AV4771" s="167" t="s">
        <v>95</v>
      </c>
      <c r="AW4771" s="167" t="s">
        <v>41</v>
      </c>
      <c r="AX4771" s="167" t="s">
        <v>85</v>
      </c>
      <c r="AY4771" s="168" t="s">
        <v>173</v>
      </c>
    </row>
    <row r="4772" spans="2:51" s="160" customFormat="1">
      <c r="B4772" s="159"/>
      <c r="D4772" s="161" t="s">
        <v>184</v>
      </c>
      <c r="E4772" s="162" t="s">
        <v>1</v>
      </c>
      <c r="F4772" s="163" t="s">
        <v>2299</v>
      </c>
      <c r="H4772" s="162" t="s">
        <v>1</v>
      </c>
      <c r="L4772" s="159"/>
      <c r="M4772" s="164"/>
      <c r="T4772" s="165"/>
      <c r="AT4772" s="162" t="s">
        <v>184</v>
      </c>
      <c r="AU4772" s="162" t="s">
        <v>95</v>
      </c>
      <c r="AV4772" s="160" t="s">
        <v>93</v>
      </c>
      <c r="AW4772" s="160" t="s">
        <v>41</v>
      </c>
      <c r="AX4772" s="160" t="s">
        <v>85</v>
      </c>
      <c r="AY4772" s="162" t="s">
        <v>173</v>
      </c>
    </row>
    <row r="4773" spans="2:51" s="167" customFormat="1">
      <c r="B4773" s="166"/>
      <c r="D4773" s="161" t="s">
        <v>184</v>
      </c>
      <c r="E4773" s="168" t="s">
        <v>1</v>
      </c>
      <c r="F4773" s="169" t="s">
        <v>2468</v>
      </c>
      <c r="H4773" s="170">
        <v>4.0000000000000001E-3</v>
      </c>
      <c r="L4773" s="166"/>
      <c r="M4773" s="171"/>
      <c r="T4773" s="172"/>
      <c r="AT4773" s="168" t="s">
        <v>184</v>
      </c>
      <c r="AU4773" s="168" t="s">
        <v>95</v>
      </c>
      <c r="AV4773" s="167" t="s">
        <v>95</v>
      </c>
      <c r="AW4773" s="167" t="s">
        <v>41</v>
      </c>
      <c r="AX4773" s="167" t="s">
        <v>85</v>
      </c>
      <c r="AY4773" s="168" t="s">
        <v>173</v>
      </c>
    </row>
    <row r="4774" spans="2:51" s="167" customFormat="1">
      <c r="B4774" s="166"/>
      <c r="D4774" s="161" t="s">
        <v>184</v>
      </c>
      <c r="E4774" s="168" t="s">
        <v>1</v>
      </c>
      <c r="F4774" s="169" t="s">
        <v>2469</v>
      </c>
      <c r="H4774" s="170">
        <v>7.0000000000000001E-3</v>
      </c>
      <c r="L4774" s="166"/>
      <c r="M4774" s="171"/>
      <c r="T4774" s="172"/>
      <c r="AT4774" s="168" t="s">
        <v>184</v>
      </c>
      <c r="AU4774" s="168" t="s">
        <v>95</v>
      </c>
      <c r="AV4774" s="167" t="s">
        <v>95</v>
      </c>
      <c r="AW4774" s="167" t="s">
        <v>41</v>
      </c>
      <c r="AX4774" s="167" t="s">
        <v>85</v>
      </c>
      <c r="AY4774" s="168" t="s">
        <v>173</v>
      </c>
    </row>
    <row r="4775" spans="2:51" s="167" customFormat="1">
      <c r="B4775" s="166"/>
      <c r="D4775" s="161" t="s">
        <v>184</v>
      </c>
      <c r="E4775" s="168" t="s">
        <v>1</v>
      </c>
      <c r="F4775" s="169" t="s">
        <v>2470</v>
      </c>
      <c r="H4775" s="170">
        <v>1.0999999999999999E-2</v>
      </c>
      <c r="L4775" s="166"/>
      <c r="M4775" s="171"/>
      <c r="T4775" s="172"/>
      <c r="AT4775" s="168" t="s">
        <v>184</v>
      </c>
      <c r="AU4775" s="168" t="s">
        <v>95</v>
      </c>
      <c r="AV4775" s="167" t="s">
        <v>95</v>
      </c>
      <c r="AW4775" s="167" t="s">
        <v>41</v>
      </c>
      <c r="AX4775" s="167" t="s">
        <v>85</v>
      </c>
      <c r="AY4775" s="168" t="s">
        <v>173</v>
      </c>
    </row>
    <row r="4776" spans="2:51" s="167" customFormat="1">
      <c r="B4776" s="166"/>
      <c r="D4776" s="161" t="s">
        <v>184</v>
      </c>
      <c r="E4776" s="168" t="s">
        <v>1</v>
      </c>
      <c r="F4776" s="169" t="s">
        <v>2471</v>
      </c>
      <c r="H4776" s="170">
        <v>1.4E-2</v>
      </c>
      <c r="L4776" s="166"/>
      <c r="M4776" s="171"/>
      <c r="T4776" s="172"/>
      <c r="AT4776" s="168" t="s">
        <v>184</v>
      </c>
      <c r="AU4776" s="168" t="s">
        <v>95</v>
      </c>
      <c r="AV4776" s="167" t="s">
        <v>95</v>
      </c>
      <c r="AW4776" s="167" t="s">
        <v>41</v>
      </c>
      <c r="AX4776" s="167" t="s">
        <v>85</v>
      </c>
      <c r="AY4776" s="168" t="s">
        <v>173</v>
      </c>
    </row>
    <row r="4777" spans="2:51" s="167" customFormat="1">
      <c r="B4777" s="166"/>
      <c r="D4777" s="161" t="s">
        <v>184</v>
      </c>
      <c r="E4777" s="168" t="s">
        <v>1</v>
      </c>
      <c r="F4777" s="169" t="s">
        <v>2472</v>
      </c>
      <c r="H4777" s="170">
        <v>1.7999999999999999E-2</v>
      </c>
      <c r="L4777" s="166"/>
      <c r="M4777" s="171"/>
      <c r="T4777" s="172"/>
      <c r="AT4777" s="168" t="s">
        <v>184</v>
      </c>
      <c r="AU4777" s="168" t="s">
        <v>95</v>
      </c>
      <c r="AV4777" s="167" t="s">
        <v>95</v>
      </c>
      <c r="AW4777" s="167" t="s">
        <v>41</v>
      </c>
      <c r="AX4777" s="167" t="s">
        <v>85</v>
      </c>
      <c r="AY4777" s="168" t="s">
        <v>173</v>
      </c>
    </row>
    <row r="4778" spans="2:51" s="167" customFormat="1">
      <c r="B4778" s="166"/>
      <c r="D4778" s="161" t="s">
        <v>184</v>
      </c>
      <c r="E4778" s="168" t="s">
        <v>1</v>
      </c>
      <c r="F4778" s="169" t="s">
        <v>2473</v>
      </c>
      <c r="H4778" s="170">
        <v>1.0999999999999999E-2</v>
      </c>
      <c r="L4778" s="166"/>
      <c r="M4778" s="171"/>
      <c r="T4778" s="172"/>
      <c r="AT4778" s="168" t="s">
        <v>184</v>
      </c>
      <c r="AU4778" s="168" t="s">
        <v>95</v>
      </c>
      <c r="AV4778" s="167" t="s">
        <v>95</v>
      </c>
      <c r="AW4778" s="167" t="s">
        <v>41</v>
      </c>
      <c r="AX4778" s="167" t="s">
        <v>85</v>
      </c>
      <c r="AY4778" s="168" t="s">
        <v>173</v>
      </c>
    </row>
    <row r="4779" spans="2:51" s="160" customFormat="1">
      <c r="B4779" s="159"/>
      <c r="D4779" s="161" t="s">
        <v>184</v>
      </c>
      <c r="E4779" s="162" t="s">
        <v>1</v>
      </c>
      <c r="F4779" s="163" t="s">
        <v>2306</v>
      </c>
      <c r="H4779" s="162" t="s">
        <v>1</v>
      </c>
      <c r="L4779" s="159"/>
      <c r="M4779" s="164"/>
      <c r="T4779" s="165"/>
      <c r="AT4779" s="162" t="s">
        <v>184</v>
      </c>
      <c r="AU4779" s="162" t="s">
        <v>95</v>
      </c>
      <c r="AV4779" s="160" t="s">
        <v>93</v>
      </c>
      <c r="AW4779" s="160" t="s">
        <v>41</v>
      </c>
      <c r="AX4779" s="160" t="s">
        <v>85</v>
      </c>
      <c r="AY4779" s="162" t="s">
        <v>173</v>
      </c>
    </row>
    <row r="4780" spans="2:51" s="167" customFormat="1">
      <c r="B4780" s="166"/>
      <c r="D4780" s="161" t="s">
        <v>184</v>
      </c>
      <c r="E4780" s="168" t="s">
        <v>1</v>
      </c>
      <c r="F4780" s="169" t="s">
        <v>2474</v>
      </c>
      <c r="H4780" s="170">
        <v>5.0000000000000001E-3</v>
      </c>
      <c r="L4780" s="166"/>
      <c r="M4780" s="171"/>
      <c r="T4780" s="172"/>
      <c r="AT4780" s="168" t="s">
        <v>184</v>
      </c>
      <c r="AU4780" s="168" t="s">
        <v>95</v>
      </c>
      <c r="AV4780" s="167" t="s">
        <v>95</v>
      </c>
      <c r="AW4780" s="167" t="s">
        <v>41</v>
      </c>
      <c r="AX4780" s="167" t="s">
        <v>85</v>
      </c>
      <c r="AY4780" s="168" t="s">
        <v>173</v>
      </c>
    </row>
    <row r="4781" spans="2:51" s="167" customFormat="1">
      <c r="B4781" s="166"/>
      <c r="D4781" s="161" t="s">
        <v>184</v>
      </c>
      <c r="E4781" s="168" t="s">
        <v>1</v>
      </c>
      <c r="F4781" s="169" t="s">
        <v>2475</v>
      </c>
      <c r="H4781" s="170">
        <v>8.9999999999999993E-3</v>
      </c>
      <c r="L4781" s="166"/>
      <c r="M4781" s="171"/>
      <c r="T4781" s="172"/>
      <c r="AT4781" s="168" t="s">
        <v>184</v>
      </c>
      <c r="AU4781" s="168" t="s">
        <v>95</v>
      </c>
      <c r="AV4781" s="167" t="s">
        <v>95</v>
      </c>
      <c r="AW4781" s="167" t="s">
        <v>41</v>
      </c>
      <c r="AX4781" s="167" t="s">
        <v>85</v>
      </c>
      <c r="AY4781" s="168" t="s">
        <v>173</v>
      </c>
    </row>
    <row r="4782" spans="2:51" s="167" customFormat="1">
      <c r="B4782" s="166"/>
      <c r="D4782" s="161" t="s">
        <v>184</v>
      </c>
      <c r="E4782" s="168" t="s">
        <v>1</v>
      </c>
      <c r="F4782" s="169" t="s">
        <v>2476</v>
      </c>
      <c r="H4782" s="170">
        <v>1.2999999999999999E-2</v>
      </c>
      <c r="L4782" s="166"/>
      <c r="M4782" s="171"/>
      <c r="T4782" s="172"/>
      <c r="AT4782" s="168" t="s">
        <v>184</v>
      </c>
      <c r="AU4782" s="168" t="s">
        <v>95</v>
      </c>
      <c r="AV4782" s="167" t="s">
        <v>95</v>
      </c>
      <c r="AW4782" s="167" t="s">
        <v>41</v>
      </c>
      <c r="AX4782" s="167" t="s">
        <v>85</v>
      </c>
      <c r="AY4782" s="168" t="s">
        <v>173</v>
      </c>
    </row>
    <row r="4783" spans="2:51" s="167" customFormat="1">
      <c r="B4783" s="166"/>
      <c r="D4783" s="161" t="s">
        <v>184</v>
      </c>
      <c r="E4783" s="168" t="s">
        <v>1</v>
      </c>
      <c r="F4783" s="169" t="s">
        <v>2477</v>
      </c>
      <c r="H4783" s="170">
        <v>1.7000000000000001E-2</v>
      </c>
      <c r="L4783" s="166"/>
      <c r="M4783" s="171"/>
      <c r="T4783" s="172"/>
      <c r="AT4783" s="168" t="s">
        <v>184</v>
      </c>
      <c r="AU4783" s="168" t="s">
        <v>95</v>
      </c>
      <c r="AV4783" s="167" t="s">
        <v>95</v>
      </c>
      <c r="AW4783" s="167" t="s">
        <v>41</v>
      </c>
      <c r="AX4783" s="167" t="s">
        <v>85</v>
      </c>
      <c r="AY4783" s="168" t="s">
        <v>173</v>
      </c>
    </row>
    <row r="4784" spans="2:51" s="167" customFormat="1">
      <c r="B4784" s="166"/>
      <c r="D4784" s="161" t="s">
        <v>184</v>
      </c>
      <c r="E4784" s="168" t="s">
        <v>1</v>
      </c>
      <c r="F4784" s="169" t="s">
        <v>2478</v>
      </c>
      <c r="H4784" s="170">
        <v>2.1000000000000001E-2</v>
      </c>
      <c r="L4784" s="166"/>
      <c r="M4784" s="171"/>
      <c r="T4784" s="172"/>
      <c r="AT4784" s="168" t="s">
        <v>184</v>
      </c>
      <c r="AU4784" s="168" t="s">
        <v>95</v>
      </c>
      <c r="AV4784" s="167" t="s">
        <v>95</v>
      </c>
      <c r="AW4784" s="167" t="s">
        <v>41</v>
      </c>
      <c r="AX4784" s="167" t="s">
        <v>85</v>
      </c>
      <c r="AY4784" s="168" t="s">
        <v>173</v>
      </c>
    </row>
    <row r="4785" spans="2:51" s="167" customFormat="1">
      <c r="B4785" s="166"/>
      <c r="D4785" s="161" t="s">
        <v>184</v>
      </c>
      <c r="E4785" s="168" t="s">
        <v>1</v>
      </c>
      <c r="F4785" s="169" t="s">
        <v>2479</v>
      </c>
      <c r="H4785" s="170">
        <v>1.2999999999999999E-2</v>
      </c>
      <c r="L4785" s="166"/>
      <c r="M4785" s="171"/>
      <c r="T4785" s="172"/>
      <c r="AT4785" s="168" t="s">
        <v>184</v>
      </c>
      <c r="AU4785" s="168" t="s">
        <v>95</v>
      </c>
      <c r="AV4785" s="167" t="s">
        <v>95</v>
      </c>
      <c r="AW4785" s="167" t="s">
        <v>41</v>
      </c>
      <c r="AX4785" s="167" t="s">
        <v>85</v>
      </c>
      <c r="AY4785" s="168" t="s">
        <v>173</v>
      </c>
    </row>
    <row r="4786" spans="2:51" s="160" customFormat="1">
      <c r="B4786" s="159"/>
      <c r="D4786" s="161" t="s">
        <v>184</v>
      </c>
      <c r="E4786" s="162" t="s">
        <v>1</v>
      </c>
      <c r="F4786" s="163" t="s">
        <v>2313</v>
      </c>
      <c r="H4786" s="162" t="s">
        <v>1</v>
      </c>
      <c r="L4786" s="159"/>
      <c r="M4786" s="164"/>
      <c r="T4786" s="165"/>
      <c r="AT4786" s="162" t="s">
        <v>184</v>
      </c>
      <c r="AU4786" s="162" t="s">
        <v>95</v>
      </c>
      <c r="AV4786" s="160" t="s">
        <v>93</v>
      </c>
      <c r="AW4786" s="160" t="s">
        <v>41</v>
      </c>
      <c r="AX4786" s="160" t="s">
        <v>85</v>
      </c>
      <c r="AY4786" s="162" t="s">
        <v>173</v>
      </c>
    </row>
    <row r="4787" spans="2:51" s="167" customFormat="1">
      <c r="B4787" s="166"/>
      <c r="D4787" s="161" t="s">
        <v>184</v>
      </c>
      <c r="E4787" s="168" t="s">
        <v>1</v>
      </c>
      <c r="F4787" s="169" t="s">
        <v>2468</v>
      </c>
      <c r="H4787" s="170">
        <v>4.0000000000000001E-3</v>
      </c>
      <c r="L4787" s="166"/>
      <c r="M4787" s="171"/>
      <c r="T4787" s="172"/>
      <c r="AT4787" s="168" t="s">
        <v>184</v>
      </c>
      <c r="AU4787" s="168" t="s">
        <v>95</v>
      </c>
      <c r="AV4787" s="167" t="s">
        <v>95</v>
      </c>
      <c r="AW4787" s="167" t="s">
        <v>41</v>
      </c>
      <c r="AX4787" s="167" t="s">
        <v>85</v>
      </c>
      <c r="AY4787" s="168" t="s">
        <v>173</v>
      </c>
    </row>
    <row r="4788" spans="2:51" s="167" customFormat="1">
      <c r="B4788" s="166"/>
      <c r="D4788" s="161" t="s">
        <v>184</v>
      </c>
      <c r="E4788" s="168" t="s">
        <v>1</v>
      </c>
      <c r="F4788" s="169" t="s">
        <v>2480</v>
      </c>
      <c r="H4788" s="170">
        <v>7.0000000000000001E-3</v>
      </c>
      <c r="L4788" s="166"/>
      <c r="M4788" s="171"/>
      <c r="T4788" s="172"/>
      <c r="AT4788" s="168" t="s">
        <v>184</v>
      </c>
      <c r="AU4788" s="168" t="s">
        <v>95</v>
      </c>
      <c r="AV4788" s="167" t="s">
        <v>95</v>
      </c>
      <c r="AW4788" s="167" t="s">
        <v>41</v>
      </c>
      <c r="AX4788" s="167" t="s">
        <v>85</v>
      </c>
      <c r="AY4788" s="168" t="s">
        <v>173</v>
      </c>
    </row>
    <row r="4789" spans="2:51" s="167" customFormat="1">
      <c r="B4789" s="166"/>
      <c r="D4789" s="161" t="s">
        <v>184</v>
      </c>
      <c r="E4789" s="168" t="s">
        <v>1</v>
      </c>
      <c r="F4789" s="169" t="s">
        <v>2481</v>
      </c>
      <c r="H4789" s="170">
        <v>1.4E-2</v>
      </c>
      <c r="L4789" s="166"/>
      <c r="M4789" s="171"/>
      <c r="T4789" s="172"/>
      <c r="AT4789" s="168" t="s">
        <v>184</v>
      </c>
      <c r="AU4789" s="168" t="s">
        <v>95</v>
      </c>
      <c r="AV4789" s="167" t="s">
        <v>95</v>
      </c>
      <c r="AW4789" s="167" t="s">
        <v>41</v>
      </c>
      <c r="AX4789" s="167" t="s">
        <v>85</v>
      </c>
      <c r="AY4789" s="168" t="s">
        <v>173</v>
      </c>
    </row>
    <row r="4790" spans="2:51" s="167" customFormat="1">
      <c r="B4790" s="166"/>
      <c r="D4790" s="161" t="s">
        <v>184</v>
      </c>
      <c r="E4790" s="168" t="s">
        <v>1</v>
      </c>
      <c r="F4790" s="169" t="s">
        <v>2482</v>
      </c>
      <c r="H4790" s="170">
        <v>1.7999999999999999E-2</v>
      </c>
      <c r="L4790" s="166"/>
      <c r="M4790" s="171"/>
      <c r="T4790" s="172"/>
      <c r="AT4790" s="168" t="s">
        <v>184</v>
      </c>
      <c r="AU4790" s="168" t="s">
        <v>95</v>
      </c>
      <c r="AV4790" s="167" t="s">
        <v>95</v>
      </c>
      <c r="AW4790" s="167" t="s">
        <v>41</v>
      </c>
      <c r="AX4790" s="167" t="s">
        <v>85</v>
      </c>
      <c r="AY4790" s="168" t="s">
        <v>173</v>
      </c>
    </row>
    <row r="4791" spans="2:51" s="167" customFormat="1">
      <c r="B4791" s="166"/>
      <c r="D4791" s="161" t="s">
        <v>184</v>
      </c>
      <c r="E4791" s="168" t="s">
        <v>1</v>
      </c>
      <c r="F4791" s="169" t="s">
        <v>2483</v>
      </c>
      <c r="H4791" s="170">
        <v>1.0999999999999999E-2</v>
      </c>
      <c r="L4791" s="166"/>
      <c r="M4791" s="171"/>
      <c r="T4791" s="172"/>
      <c r="AT4791" s="168" t="s">
        <v>184</v>
      </c>
      <c r="AU4791" s="168" t="s">
        <v>95</v>
      </c>
      <c r="AV4791" s="167" t="s">
        <v>95</v>
      </c>
      <c r="AW4791" s="167" t="s">
        <v>41</v>
      </c>
      <c r="AX4791" s="167" t="s">
        <v>85</v>
      </c>
      <c r="AY4791" s="168" t="s">
        <v>173</v>
      </c>
    </row>
    <row r="4792" spans="2:51" s="160" customFormat="1">
      <c r="B4792" s="159"/>
      <c r="D4792" s="161" t="s">
        <v>184</v>
      </c>
      <c r="E4792" s="162" t="s">
        <v>1</v>
      </c>
      <c r="F4792" s="163" t="s">
        <v>2317</v>
      </c>
      <c r="H4792" s="162" t="s">
        <v>1</v>
      </c>
      <c r="L4792" s="159"/>
      <c r="M4792" s="164"/>
      <c r="T4792" s="165"/>
      <c r="AT4792" s="162" t="s">
        <v>184</v>
      </c>
      <c r="AU4792" s="162" t="s">
        <v>95</v>
      </c>
      <c r="AV4792" s="160" t="s">
        <v>93</v>
      </c>
      <c r="AW4792" s="160" t="s">
        <v>41</v>
      </c>
      <c r="AX4792" s="160" t="s">
        <v>85</v>
      </c>
      <c r="AY4792" s="162" t="s">
        <v>173</v>
      </c>
    </row>
    <row r="4793" spans="2:51" s="167" customFormat="1">
      <c r="B4793" s="166"/>
      <c r="D4793" s="161" t="s">
        <v>184</v>
      </c>
      <c r="E4793" s="168" t="s">
        <v>1</v>
      </c>
      <c r="F4793" s="169" t="s">
        <v>2484</v>
      </c>
      <c r="H4793" s="170">
        <v>4.0000000000000001E-3</v>
      </c>
      <c r="L4793" s="166"/>
      <c r="M4793" s="171"/>
      <c r="T4793" s="172"/>
      <c r="AT4793" s="168" t="s">
        <v>184</v>
      </c>
      <c r="AU4793" s="168" t="s">
        <v>95</v>
      </c>
      <c r="AV4793" s="167" t="s">
        <v>95</v>
      </c>
      <c r="AW4793" s="167" t="s">
        <v>41</v>
      </c>
      <c r="AX4793" s="167" t="s">
        <v>85</v>
      </c>
      <c r="AY4793" s="168" t="s">
        <v>173</v>
      </c>
    </row>
    <row r="4794" spans="2:51" s="167" customFormat="1">
      <c r="B4794" s="166"/>
      <c r="D4794" s="161" t="s">
        <v>184</v>
      </c>
      <c r="E4794" s="168" t="s">
        <v>1</v>
      </c>
      <c r="F4794" s="169" t="s">
        <v>2485</v>
      </c>
      <c r="H4794" s="170">
        <v>8.9999999999999993E-3</v>
      </c>
      <c r="L4794" s="166"/>
      <c r="M4794" s="171"/>
      <c r="T4794" s="172"/>
      <c r="AT4794" s="168" t="s">
        <v>184</v>
      </c>
      <c r="AU4794" s="168" t="s">
        <v>95</v>
      </c>
      <c r="AV4794" s="167" t="s">
        <v>95</v>
      </c>
      <c r="AW4794" s="167" t="s">
        <v>41</v>
      </c>
      <c r="AX4794" s="167" t="s">
        <v>85</v>
      </c>
      <c r="AY4794" s="168" t="s">
        <v>173</v>
      </c>
    </row>
    <row r="4795" spans="2:51" s="167" customFormat="1">
      <c r="B4795" s="166"/>
      <c r="D4795" s="161" t="s">
        <v>184</v>
      </c>
      <c r="E4795" s="168" t="s">
        <v>1</v>
      </c>
      <c r="F4795" s="169" t="s">
        <v>2486</v>
      </c>
      <c r="H4795" s="170">
        <v>1.2999999999999999E-2</v>
      </c>
      <c r="L4795" s="166"/>
      <c r="M4795" s="171"/>
      <c r="T4795" s="172"/>
      <c r="AT4795" s="168" t="s">
        <v>184</v>
      </c>
      <c r="AU4795" s="168" t="s">
        <v>95</v>
      </c>
      <c r="AV4795" s="167" t="s">
        <v>95</v>
      </c>
      <c r="AW4795" s="167" t="s">
        <v>41</v>
      </c>
      <c r="AX4795" s="167" t="s">
        <v>85</v>
      </c>
      <c r="AY4795" s="168" t="s">
        <v>173</v>
      </c>
    </row>
    <row r="4796" spans="2:51" s="167" customFormat="1">
      <c r="B4796" s="166"/>
      <c r="D4796" s="161" t="s">
        <v>184</v>
      </c>
      <c r="E4796" s="168" t="s">
        <v>1</v>
      </c>
      <c r="F4796" s="169" t="s">
        <v>2487</v>
      </c>
      <c r="H4796" s="170">
        <v>1.7000000000000001E-2</v>
      </c>
      <c r="L4796" s="166"/>
      <c r="M4796" s="171"/>
      <c r="T4796" s="172"/>
      <c r="AT4796" s="168" t="s">
        <v>184</v>
      </c>
      <c r="AU4796" s="168" t="s">
        <v>95</v>
      </c>
      <c r="AV4796" s="167" t="s">
        <v>95</v>
      </c>
      <c r="AW4796" s="167" t="s">
        <v>41</v>
      </c>
      <c r="AX4796" s="167" t="s">
        <v>85</v>
      </c>
      <c r="AY4796" s="168" t="s">
        <v>173</v>
      </c>
    </row>
    <row r="4797" spans="2:51" s="167" customFormat="1">
      <c r="B4797" s="166"/>
      <c r="D4797" s="161" t="s">
        <v>184</v>
      </c>
      <c r="E4797" s="168" t="s">
        <v>1</v>
      </c>
      <c r="F4797" s="169" t="s">
        <v>2488</v>
      </c>
      <c r="H4797" s="170">
        <v>2.3E-2</v>
      </c>
      <c r="L4797" s="166"/>
      <c r="M4797" s="171"/>
      <c r="T4797" s="172"/>
      <c r="AT4797" s="168" t="s">
        <v>184</v>
      </c>
      <c r="AU4797" s="168" t="s">
        <v>95</v>
      </c>
      <c r="AV4797" s="167" t="s">
        <v>95</v>
      </c>
      <c r="AW4797" s="167" t="s">
        <v>41</v>
      </c>
      <c r="AX4797" s="167" t="s">
        <v>85</v>
      </c>
      <c r="AY4797" s="168" t="s">
        <v>173</v>
      </c>
    </row>
    <row r="4798" spans="2:51" s="167" customFormat="1">
      <c r="B4798" s="166"/>
      <c r="D4798" s="161" t="s">
        <v>184</v>
      </c>
      <c r="E4798" s="168" t="s">
        <v>1</v>
      </c>
      <c r="F4798" s="169" t="s">
        <v>2489</v>
      </c>
      <c r="H4798" s="170">
        <v>1.2E-2</v>
      </c>
      <c r="L4798" s="166"/>
      <c r="M4798" s="171"/>
      <c r="T4798" s="172"/>
      <c r="AT4798" s="168" t="s">
        <v>184</v>
      </c>
      <c r="AU4798" s="168" t="s">
        <v>95</v>
      </c>
      <c r="AV4798" s="167" t="s">
        <v>95</v>
      </c>
      <c r="AW4798" s="167" t="s">
        <v>41</v>
      </c>
      <c r="AX4798" s="167" t="s">
        <v>85</v>
      </c>
      <c r="AY4798" s="168" t="s">
        <v>173</v>
      </c>
    </row>
    <row r="4799" spans="2:51" s="181" customFormat="1">
      <c r="B4799" s="180"/>
      <c r="D4799" s="161" t="s">
        <v>184</v>
      </c>
      <c r="E4799" s="182" t="s">
        <v>1</v>
      </c>
      <c r="F4799" s="183" t="s">
        <v>266</v>
      </c>
      <c r="H4799" s="184">
        <v>0.753</v>
      </c>
      <c r="L4799" s="180"/>
      <c r="M4799" s="185"/>
      <c r="T4799" s="186"/>
      <c r="AT4799" s="182" t="s">
        <v>184</v>
      </c>
      <c r="AU4799" s="182" t="s">
        <v>95</v>
      </c>
      <c r="AV4799" s="181" t="s">
        <v>243</v>
      </c>
      <c r="AW4799" s="181" t="s">
        <v>41</v>
      </c>
      <c r="AX4799" s="181" t="s">
        <v>85</v>
      </c>
      <c r="AY4799" s="182" t="s">
        <v>173</v>
      </c>
    </row>
    <row r="4800" spans="2:51" s="160" customFormat="1">
      <c r="B4800" s="159"/>
      <c r="D4800" s="161" t="s">
        <v>184</v>
      </c>
      <c r="E4800" s="162" t="s">
        <v>1</v>
      </c>
      <c r="F4800" s="163" t="s">
        <v>2490</v>
      </c>
      <c r="H4800" s="162" t="s">
        <v>1</v>
      </c>
      <c r="L4800" s="159"/>
      <c r="M4800" s="164"/>
      <c r="T4800" s="165"/>
      <c r="AT4800" s="162" t="s">
        <v>184</v>
      </c>
      <c r="AU4800" s="162" t="s">
        <v>95</v>
      </c>
      <c r="AV4800" s="160" t="s">
        <v>93</v>
      </c>
      <c r="AW4800" s="160" t="s">
        <v>41</v>
      </c>
      <c r="AX4800" s="160" t="s">
        <v>85</v>
      </c>
      <c r="AY4800" s="162" t="s">
        <v>173</v>
      </c>
    </row>
    <row r="4801" spans="2:65" s="160" customFormat="1">
      <c r="B4801" s="159"/>
      <c r="D4801" s="161" t="s">
        <v>184</v>
      </c>
      <c r="E4801" s="162" t="s">
        <v>1</v>
      </c>
      <c r="F4801" s="163" t="s">
        <v>2208</v>
      </c>
      <c r="H4801" s="162" t="s">
        <v>1</v>
      </c>
      <c r="L4801" s="159"/>
      <c r="M4801" s="164"/>
      <c r="T4801" s="165"/>
      <c r="AT4801" s="162" t="s">
        <v>184</v>
      </c>
      <c r="AU4801" s="162" t="s">
        <v>95</v>
      </c>
      <c r="AV4801" s="160" t="s">
        <v>93</v>
      </c>
      <c r="AW4801" s="160" t="s">
        <v>41</v>
      </c>
      <c r="AX4801" s="160" t="s">
        <v>85</v>
      </c>
      <c r="AY4801" s="162" t="s">
        <v>173</v>
      </c>
    </row>
    <row r="4802" spans="2:65" s="167" customFormat="1">
      <c r="B4802" s="166"/>
      <c r="D4802" s="161" t="s">
        <v>184</v>
      </c>
      <c r="E4802" s="168" t="s">
        <v>1</v>
      </c>
      <c r="F4802" s="169" t="s">
        <v>2491</v>
      </c>
      <c r="H4802" s="170">
        <v>8.5999999999999993E-2</v>
      </c>
      <c r="L4802" s="166"/>
      <c r="M4802" s="171"/>
      <c r="T4802" s="172"/>
      <c r="AT4802" s="168" t="s">
        <v>184</v>
      </c>
      <c r="AU4802" s="168" t="s">
        <v>95</v>
      </c>
      <c r="AV4802" s="167" t="s">
        <v>95</v>
      </c>
      <c r="AW4802" s="167" t="s">
        <v>41</v>
      </c>
      <c r="AX4802" s="167" t="s">
        <v>85</v>
      </c>
      <c r="AY4802" s="168" t="s">
        <v>173</v>
      </c>
    </row>
    <row r="4803" spans="2:65" s="181" customFormat="1">
      <c r="B4803" s="180"/>
      <c r="D4803" s="161" t="s">
        <v>184</v>
      </c>
      <c r="E4803" s="182" t="s">
        <v>1</v>
      </c>
      <c r="F4803" s="183" t="s">
        <v>266</v>
      </c>
      <c r="H4803" s="184">
        <v>8.5999999999999993E-2</v>
      </c>
      <c r="L4803" s="180"/>
      <c r="M4803" s="185"/>
      <c r="T4803" s="186"/>
      <c r="AT4803" s="182" t="s">
        <v>184</v>
      </c>
      <c r="AU4803" s="182" t="s">
        <v>95</v>
      </c>
      <c r="AV4803" s="181" t="s">
        <v>243</v>
      </c>
      <c r="AW4803" s="181" t="s">
        <v>41</v>
      </c>
      <c r="AX4803" s="181" t="s">
        <v>85</v>
      </c>
      <c r="AY4803" s="182" t="s">
        <v>173</v>
      </c>
    </row>
    <row r="4804" spans="2:65" s="174" customFormat="1">
      <c r="B4804" s="173"/>
      <c r="D4804" s="161" t="s">
        <v>184</v>
      </c>
      <c r="E4804" s="175" t="s">
        <v>1</v>
      </c>
      <c r="F4804" s="176" t="s">
        <v>232</v>
      </c>
      <c r="H4804" s="177">
        <v>0.83899999999999997</v>
      </c>
      <c r="L4804" s="173"/>
      <c r="M4804" s="178"/>
      <c r="T4804" s="179"/>
      <c r="AT4804" s="175" t="s">
        <v>184</v>
      </c>
      <c r="AU4804" s="175" t="s">
        <v>95</v>
      </c>
      <c r="AV4804" s="174" t="s">
        <v>180</v>
      </c>
      <c r="AW4804" s="174" t="s">
        <v>41</v>
      </c>
      <c r="AX4804" s="174" t="s">
        <v>93</v>
      </c>
      <c r="AY4804" s="175" t="s">
        <v>173</v>
      </c>
    </row>
    <row r="4805" spans="2:65" s="167" customFormat="1">
      <c r="B4805" s="166"/>
      <c r="D4805" s="161" t="s">
        <v>184</v>
      </c>
      <c r="F4805" s="169" t="s">
        <v>2739</v>
      </c>
      <c r="H4805" s="170">
        <v>0.92300000000000004</v>
      </c>
      <c r="L4805" s="166"/>
      <c r="M4805" s="171"/>
      <c r="T4805" s="172"/>
      <c r="AT4805" s="168" t="s">
        <v>184</v>
      </c>
      <c r="AU4805" s="168" t="s">
        <v>95</v>
      </c>
      <c r="AV4805" s="167" t="s">
        <v>95</v>
      </c>
      <c r="AW4805" s="167" t="s">
        <v>3</v>
      </c>
      <c r="AX4805" s="167" t="s">
        <v>93</v>
      </c>
      <c r="AY4805" s="168" t="s">
        <v>173</v>
      </c>
    </row>
    <row r="4806" spans="2:65" s="35" customFormat="1" ht="24.2" customHeight="1">
      <c r="B4806" s="34"/>
      <c r="C4806" s="144" t="s">
        <v>2740</v>
      </c>
      <c r="D4806" s="144" t="s">
        <v>175</v>
      </c>
      <c r="E4806" s="145" t="s">
        <v>2741</v>
      </c>
      <c r="F4806" s="146" t="s">
        <v>2742</v>
      </c>
      <c r="G4806" s="147" t="s">
        <v>362</v>
      </c>
      <c r="H4806" s="148">
        <v>9</v>
      </c>
      <c r="I4806" s="3"/>
      <c r="J4806" s="149">
        <f>ROUND(I4806*H4806,2)</f>
        <v>0</v>
      </c>
      <c r="K4806" s="146" t="s">
        <v>1</v>
      </c>
      <c r="L4806" s="34"/>
      <c r="M4806" s="150" t="s">
        <v>1</v>
      </c>
      <c r="N4806" s="151" t="s">
        <v>50</v>
      </c>
      <c r="P4806" s="152">
        <f>O4806*H4806</f>
        <v>0</v>
      </c>
      <c r="Q4806" s="152">
        <v>0</v>
      </c>
      <c r="R4806" s="152">
        <f>Q4806*H4806</f>
        <v>0</v>
      </c>
      <c r="S4806" s="152">
        <v>0</v>
      </c>
      <c r="T4806" s="153">
        <f>S4806*H4806</f>
        <v>0</v>
      </c>
      <c r="AR4806" s="154" t="s">
        <v>354</v>
      </c>
      <c r="AT4806" s="154" t="s">
        <v>175</v>
      </c>
      <c r="AU4806" s="154" t="s">
        <v>95</v>
      </c>
      <c r="AY4806" s="20" t="s">
        <v>173</v>
      </c>
      <c r="BE4806" s="155">
        <f>IF(N4806="základní",J4806,0)</f>
        <v>0</v>
      </c>
      <c r="BF4806" s="155">
        <f>IF(N4806="snížená",J4806,0)</f>
        <v>0</v>
      </c>
      <c r="BG4806" s="155">
        <f>IF(N4806="zákl. přenesená",J4806,0)</f>
        <v>0</v>
      </c>
      <c r="BH4806" s="155">
        <f>IF(N4806="sníž. přenesená",J4806,0)</f>
        <v>0</v>
      </c>
      <c r="BI4806" s="155">
        <f>IF(N4806="nulová",J4806,0)</f>
        <v>0</v>
      </c>
      <c r="BJ4806" s="20" t="s">
        <v>93</v>
      </c>
      <c r="BK4806" s="155">
        <f>ROUND(I4806*H4806,2)</f>
        <v>0</v>
      </c>
      <c r="BL4806" s="20" t="s">
        <v>354</v>
      </c>
      <c r="BM4806" s="154" t="s">
        <v>2743</v>
      </c>
    </row>
    <row r="4807" spans="2:65" s="160" customFormat="1">
      <c r="B4807" s="159"/>
      <c r="D4807" s="161" t="s">
        <v>184</v>
      </c>
      <c r="E4807" s="162" t="s">
        <v>1</v>
      </c>
      <c r="F4807" s="163" t="s">
        <v>1601</v>
      </c>
      <c r="H4807" s="162" t="s">
        <v>1</v>
      </c>
      <c r="L4807" s="159"/>
      <c r="M4807" s="164"/>
      <c r="T4807" s="165"/>
      <c r="AT4807" s="162" t="s">
        <v>184</v>
      </c>
      <c r="AU4807" s="162" t="s">
        <v>95</v>
      </c>
      <c r="AV4807" s="160" t="s">
        <v>93</v>
      </c>
      <c r="AW4807" s="160" t="s">
        <v>41</v>
      </c>
      <c r="AX4807" s="160" t="s">
        <v>85</v>
      </c>
      <c r="AY4807" s="162" t="s">
        <v>173</v>
      </c>
    </row>
    <row r="4808" spans="2:65" s="160" customFormat="1">
      <c r="B4808" s="159"/>
      <c r="D4808" s="161" t="s">
        <v>184</v>
      </c>
      <c r="E4808" s="162" t="s">
        <v>1</v>
      </c>
      <c r="F4808" s="163" t="s">
        <v>2490</v>
      </c>
      <c r="H4808" s="162" t="s">
        <v>1</v>
      </c>
      <c r="L4808" s="159"/>
      <c r="M4808" s="164"/>
      <c r="T4808" s="165"/>
      <c r="AT4808" s="162" t="s">
        <v>184</v>
      </c>
      <c r="AU4808" s="162" t="s">
        <v>95</v>
      </c>
      <c r="AV4808" s="160" t="s">
        <v>93</v>
      </c>
      <c r="AW4808" s="160" t="s">
        <v>41</v>
      </c>
      <c r="AX4808" s="160" t="s">
        <v>85</v>
      </c>
      <c r="AY4808" s="162" t="s">
        <v>173</v>
      </c>
    </row>
    <row r="4809" spans="2:65" s="160" customFormat="1">
      <c r="B4809" s="159"/>
      <c r="D4809" s="161" t="s">
        <v>184</v>
      </c>
      <c r="E4809" s="162" t="s">
        <v>1</v>
      </c>
      <c r="F4809" s="163" t="s">
        <v>2208</v>
      </c>
      <c r="H4809" s="162" t="s">
        <v>1</v>
      </c>
      <c r="L4809" s="159"/>
      <c r="M4809" s="164"/>
      <c r="T4809" s="165"/>
      <c r="AT4809" s="162" t="s">
        <v>184</v>
      </c>
      <c r="AU4809" s="162" t="s">
        <v>95</v>
      </c>
      <c r="AV4809" s="160" t="s">
        <v>93</v>
      </c>
      <c r="AW4809" s="160" t="s">
        <v>41</v>
      </c>
      <c r="AX4809" s="160" t="s">
        <v>85</v>
      </c>
      <c r="AY4809" s="162" t="s">
        <v>173</v>
      </c>
    </row>
    <row r="4810" spans="2:65" s="167" customFormat="1">
      <c r="B4810" s="166"/>
      <c r="D4810" s="161" t="s">
        <v>184</v>
      </c>
      <c r="E4810" s="168" t="s">
        <v>1</v>
      </c>
      <c r="F4810" s="169" t="s">
        <v>2744</v>
      </c>
      <c r="H4810" s="170">
        <v>9</v>
      </c>
      <c r="L4810" s="166"/>
      <c r="M4810" s="171"/>
      <c r="T4810" s="172"/>
      <c r="AT4810" s="168" t="s">
        <v>184</v>
      </c>
      <c r="AU4810" s="168" t="s">
        <v>95</v>
      </c>
      <c r="AV4810" s="167" t="s">
        <v>95</v>
      </c>
      <c r="AW4810" s="167" t="s">
        <v>41</v>
      </c>
      <c r="AX4810" s="167" t="s">
        <v>85</v>
      </c>
      <c r="AY4810" s="168" t="s">
        <v>173</v>
      </c>
    </row>
    <row r="4811" spans="2:65" s="174" customFormat="1">
      <c r="B4811" s="173"/>
      <c r="D4811" s="161" t="s">
        <v>184</v>
      </c>
      <c r="E4811" s="175" t="s">
        <v>1</v>
      </c>
      <c r="F4811" s="176" t="s">
        <v>232</v>
      </c>
      <c r="H4811" s="177">
        <v>9</v>
      </c>
      <c r="L4811" s="173"/>
      <c r="M4811" s="178"/>
      <c r="T4811" s="179"/>
      <c r="AT4811" s="175" t="s">
        <v>184</v>
      </c>
      <c r="AU4811" s="175" t="s">
        <v>95</v>
      </c>
      <c r="AV4811" s="174" t="s">
        <v>180</v>
      </c>
      <c r="AW4811" s="174" t="s">
        <v>41</v>
      </c>
      <c r="AX4811" s="174" t="s">
        <v>93</v>
      </c>
      <c r="AY4811" s="175" t="s">
        <v>173</v>
      </c>
    </row>
    <row r="4812" spans="2:65" s="35" customFormat="1" ht="37.9" customHeight="1">
      <c r="B4812" s="34"/>
      <c r="C4812" s="144" t="s">
        <v>2745</v>
      </c>
      <c r="D4812" s="144" t="s">
        <v>175</v>
      </c>
      <c r="E4812" s="145" t="s">
        <v>2746</v>
      </c>
      <c r="F4812" s="146" t="s">
        <v>2747</v>
      </c>
      <c r="G4812" s="147" t="s">
        <v>178</v>
      </c>
      <c r="H4812" s="148">
        <v>22.51</v>
      </c>
      <c r="I4812" s="3"/>
      <c r="J4812" s="149">
        <f>ROUND(I4812*H4812,2)</f>
        <v>0</v>
      </c>
      <c r="K4812" s="146" t="s">
        <v>179</v>
      </c>
      <c r="L4812" s="34"/>
      <c r="M4812" s="150" t="s">
        <v>1</v>
      </c>
      <c r="N4812" s="151" t="s">
        <v>50</v>
      </c>
      <c r="P4812" s="152">
        <f>O4812*H4812</f>
        <v>0</v>
      </c>
      <c r="Q4812" s="152">
        <v>2.3369999999999998E-2</v>
      </c>
      <c r="R4812" s="152">
        <f>Q4812*H4812</f>
        <v>0.52605869999999999</v>
      </c>
      <c r="S4812" s="152">
        <v>0</v>
      </c>
      <c r="T4812" s="153">
        <f>S4812*H4812</f>
        <v>0</v>
      </c>
      <c r="AR4812" s="154" t="s">
        <v>354</v>
      </c>
      <c r="AT4812" s="154" t="s">
        <v>175</v>
      </c>
      <c r="AU4812" s="154" t="s">
        <v>95</v>
      </c>
      <c r="AY4812" s="20" t="s">
        <v>173</v>
      </c>
      <c r="BE4812" s="155">
        <f>IF(N4812="základní",J4812,0)</f>
        <v>0</v>
      </c>
      <c r="BF4812" s="155">
        <f>IF(N4812="snížená",J4812,0)</f>
        <v>0</v>
      </c>
      <c r="BG4812" s="155">
        <f>IF(N4812="zákl. přenesená",J4812,0)</f>
        <v>0</v>
      </c>
      <c r="BH4812" s="155">
        <f>IF(N4812="sníž. přenesená",J4812,0)</f>
        <v>0</v>
      </c>
      <c r="BI4812" s="155">
        <f>IF(N4812="nulová",J4812,0)</f>
        <v>0</v>
      </c>
      <c r="BJ4812" s="20" t="s">
        <v>93</v>
      </c>
      <c r="BK4812" s="155">
        <f>ROUND(I4812*H4812,2)</f>
        <v>0</v>
      </c>
      <c r="BL4812" s="20" t="s">
        <v>354</v>
      </c>
      <c r="BM4812" s="154" t="s">
        <v>2748</v>
      </c>
    </row>
    <row r="4813" spans="2:65" s="35" customFormat="1">
      <c r="B4813" s="34"/>
      <c r="D4813" s="156" t="s">
        <v>182</v>
      </c>
      <c r="F4813" s="157" t="s">
        <v>2749</v>
      </c>
      <c r="L4813" s="34"/>
      <c r="M4813" s="158"/>
      <c r="T4813" s="62"/>
      <c r="AT4813" s="20" t="s">
        <v>182</v>
      </c>
      <c r="AU4813" s="20" t="s">
        <v>95</v>
      </c>
    </row>
    <row r="4814" spans="2:65" s="160" customFormat="1">
      <c r="B4814" s="159"/>
      <c r="D4814" s="161" t="s">
        <v>184</v>
      </c>
      <c r="E4814" s="162" t="s">
        <v>1</v>
      </c>
      <c r="F4814" s="163" t="s">
        <v>1601</v>
      </c>
      <c r="H4814" s="162" t="s">
        <v>1</v>
      </c>
      <c r="L4814" s="159"/>
      <c r="M4814" s="164"/>
      <c r="T4814" s="165"/>
      <c r="AT4814" s="162" t="s">
        <v>184</v>
      </c>
      <c r="AU4814" s="162" t="s">
        <v>95</v>
      </c>
      <c r="AV4814" s="160" t="s">
        <v>93</v>
      </c>
      <c r="AW4814" s="160" t="s">
        <v>41</v>
      </c>
      <c r="AX4814" s="160" t="s">
        <v>85</v>
      </c>
      <c r="AY4814" s="162" t="s">
        <v>173</v>
      </c>
    </row>
    <row r="4815" spans="2:65" s="160" customFormat="1" ht="22.5">
      <c r="B4815" s="159"/>
      <c r="D4815" s="161" t="s">
        <v>184</v>
      </c>
      <c r="E4815" s="162" t="s">
        <v>1</v>
      </c>
      <c r="F4815" s="163" t="s">
        <v>2510</v>
      </c>
      <c r="H4815" s="162" t="s">
        <v>1</v>
      </c>
      <c r="L4815" s="159"/>
      <c r="M4815" s="164"/>
      <c r="T4815" s="165"/>
      <c r="AT4815" s="162" t="s">
        <v>184</v>
      </c>
      <c r="AU4815" s="162" t="s">
        <v>95</v>
      </c>
      <c r="AV4815" s="160" t="s">
        <v>93</v>
      </c>
      <c r="AW4815" s="160" t="s">
        <v>41</v>
      </c>
      <c r="AX4815" s="160" t="s">
        <v>85</v>
      </c>
      <c r="AY4815" s="162" t="s">
        <v>173</v>
      </c>
    </row>
    <row r="4816" spans="2:65" s="167" customFormat="1">
      <c r="B4816" s="166"/>
      <c r="D4816" s="161" t="s">
        <v>184</v>
      </c>
      <c r="E4816" s="168" t="s">
        <v>1</v>
      </c>
      <c r="F4816" s="169" t="s">
        <v>2511</v>
      </c>
      <c r="H4816" s="170">
        <v>9.1809999999999992</v>
      </c>
      <c r="L4816" s="166"/>
      <c r="M4816" s="171"/>
      <c r="T4816" s="172"/>
      <c r="AT4816" s="168" t="s">
        <v>184</v>
      </c>
      <c r="AU4816" s="168" t="s">
        <v>95</v>
      </c>
      <c r="AV4816" s="167" t="s">
        <v>95</v>
      </c>
      <c r="AW4816" s="167" t="s">
        <v>41</v>
      </c>
      <c r="AX4816" s="167" t="s">
        <v>85</v>
      </c>
      <c r="AY4816" s="168" t="s">
        <v>173</v>
      </c>
    </row>
    <row r="4817" spans="2:51" s="160" customFormat="1">
      <c r="B4817" s="159"/>
      <c r="D4817" s="161" t="s">
        <v>184</v>
      </c>
      <c r="E4817" s="162" t="s">
        <v>1</v>
      </c>
      <c r="F4817" s="163" t="s">
        <v>2461</v>
      </c>
      <c r="H4817" s="162" t="s">
        <v>1</v>
      </c>
      <c r="L4817" s="159"/>
      <c r="M4817" s="164"/>
      <c r="T4817" s="165"/>
      <c r="AT4817" s="162" t="s">
        <v>184</v>
      </c>
      <c r="AU4817" s="162" t="s">
        <v>95</v>
      </c>
      <c r="AV4817" s="160" t="s">
        <v>93</v>
      </c>
      <c r="AW4817" s="160" t="s">
        <v>41</v>
      </c>
      <c r="AX4817" s="160" t="s">
        <v>85</v>
      </c>
      <c r="AY4817" s="162" t="s">
        <v>173</v>
      </c>
    </row>
    <row r="4818" spans="2:51" s="167" customFormat="1">
      <c r="B4818" s="166"/>
      <c r="D4818" s="161" t="s">
        <v>184</v>
      </c>
      <c r="E4818" s="168" t="s">
        <v>1</v>
      </c>
      <c r="F4818" s="169" t="s">
        <v>2462</v>
      </c>
      <c r="H4818" s="170">
        <v>2.1970000000000001</v>
      </c>
      <c r="L4818" s="166"/>
      <c r="M4818" s="171"/>
      <c r="T4818" s="172"/>
      <c r="AT4818" s="168" t="s">
        <v>184</v>
      </c>
      <c r="AU4818" s="168" t="s">
        <v>95</v>
      </c>
      <c r="AV4818" s="167" t="s">
        <v>95</v>
      </c>
      <c r="AW4818" s="167" t="s">
        <v>41</v>
      </c>
      <c r="AX4818" s="167" t="s">
        <v>85</v>
      </c>
      <c r="AY4818" s="168" t="s">
        <v>173</v>
      </c>
    </row>
    <row r="4819" spans="2:51" s="181" customFormat="1">
      <c r="B4819" s="180"/>
      <c r="D4819" s="161" t="s">
        <v>184</v>
      </c>
      <c r="E4819" s="182" t="s">
        <v>1</v>
      </c>
      <c r="F4819" s="183" t="s">
        <v>266</v>
      </c>
      <c r="H4819" s="184">
        <v>11.378</v>
      </c>
      <c r="L4819" s="180"/>
      <c r="M4819" s="185"/>
      <c r="T4819" s="186"/>
      <c r="AT4819" s="182" t="s">
        <v>184</v>
      </c>
      <c r="AU4819" s="182" t="s">
        <v>95</v>
      </c>
      <c r="AV4819" s="181" t="s">
        <v>243</v>
      </c>
      <c r="AW4819" s="181" t="s">
        <v>41</v>
      </c>
      <c r="AX4819" s="181" t="s">
        <v>85</v>
      </c>
      <c r="AY4819" s="182" t="s">
        <v>173</v>
      </c>
    </row>
    <row r="4820" spans="2:51" s="160" customFormat="1" ht="22.5">
      <c r="B4820" s="159"/>
      <c r="D4820" s="161" t="s">
        <v>184</v>
      </c>
      <c r="E4820" s="162" t="s">
        <v>1</v>
      </c>
      <c r="F4820" s="163" t="s">
        <v>2291</v>
      </c>
      <c r="H4820" s="162" t="s">
        <v>1</v>
      </c>
      <c r="L4820" s="159"/>
      <c r="M4820" s="164"/>
      <c r="T4820" s="165"/>
      <c r="AT4820" s="162" t="s">
        <v>184</v>
      </c>
      <c r="AU4820" s="162" t="s">
        <v>95</v>
      </c>
      <c r="AV4820" s="160" t="s">
        <v>93</v>
      </c>
      <c r="AW4820" s="160" t="s">
        <v>41</v>
      </c>
      <c r="AX4820" s="160" t="s">
        <v>85</v>
      </c>
      <c r="AY4820" s="162" t="s">
        <v>173</v>
      </c>
    </row>
    <row r="4821" spans="2:51" s="160" customFormat="1">
      <c r="B4821" s="159"/>
      <c r="D4821" s="161" t="s">
        <v>184</v>
      </c>
      <c r="E4821" s="162" t="s">
        <v>1</v>
      </c>
      <c r="F4821" s="163" t="s">
        <v>2208</v>
      </c>
      <c r="H4821" s="162" t="s">
        <v>1</v>
      </c>
      <c r="L4821" s="159"/>
      <c r="M4821" s="164"/>
      <c r="T4821" s="165"/>
      <c r="AT4821" s="162" t="s">
        <v>184</v>
      </c>
      <c r="AU4821" s="162" t="s">
        <v>95</v>
      </c>
      <c r="AV4821" s="160" t="s">
        <v>93</v>
      </c>
      <c r="AW4821" s="160" t="s">
        <v>41</v>
      </c>
      <c r="AX4821" s="160" t="s">
        <v>85</v>
      </c>
      <c r="AY4821" s="162" t="s">
        <v>173</v>
      </c>
    </row>
    <row r="4822" spans="2:51" s="167" customFormat="1">
      <c r="B4822" s="166"/>
      <c r="D4822" s="161" t="s">
        <v>184</v>
      </c>
      <c r="E4822" s="168" t="s">
        <v>1</v>
      </c>
      <c r="F4822" s="169" t="s">
        <v>2463</v>
      </c>
      <c r="H4822" s="170">
        <v>6.9000000000000006E-2</v>
      </c>
      <c r="L4822" s="166"/>
      <c r="M4822" s="171"/>
      <c r="T4822" s="172"/>
      <c r="AT4822" s="168" t="s">
        <v>184</v>
      </c>
      <c r="AU4822" s="168" t="s">
        <v>95</v>
      </c>
      <c r="AV4822" s="167" t="s">
        <v>95</v>
      </c>
      <c r="AW4822" s="167" t="s">
        <v>41</v>
      </c>
      <c r="AX4822" s="167" t="s">
        <v>85</v>
      </c>
      <c r="AY4822" s="168" t="s">
        <v>173</v>
      </c>
    </row>
    <row r="4823" spans="2:51" s="167" customFormat="1">
      <c r="B4823" s="166"/>
      <c r="D4823" s="161" t="s">
        <v>184</v>
      </c>
      <c r="E4823" s="168" t="s">
        <v>1</v>
      </c>
      <c r="F4823" s="169" t="s">
        <v>2464</v>
      </c>
      <c r="H4823" s="170">
        <v>5.7000000000000002E-2</v>
      </c>
      <c r="L4823" s="166"/>
      <c r="M4823" s="171"/>
      <c r="T4823" s="172"/>
      <c r="AT4823" s="168" t="s">
        <v>184</v>
      </c>
      <c r="AU4823" s="168" t="s">
        <v>95</v>
      </c>
      <c r="AV4823" s="167" t="s">
        <v>95</v>
      </c>
      <c r="AW4823" s="167" t="s">
        <v>41</v>
      </c>
      <c r="AX4823" s="167" t="s">
        <v>85</v>
      </c>
      <c r="AY4823" s="168" t="s">
        <v>173</v>
      </c>
    </row>
    <row r="4824" spans="2:51" s="160" customFormat="1">
      <c r="B4824" s="159"/>
      <c r="D4824" s="161" t="s">
        <v>184</v>
      </c>
      <c r="E4824" s="162" t="s">
        <v>1</v>
      </c>
      <c r="F4824" s="163" t="s">
        <v>2294</v>
      </c>
      <c r="H4824" s="162" t="s">
        <v>1</v>
      </c>
      <c r="L4824" s="159"/>
      <c r="M4824" s="164"/>
      <c r="T4824" s="165"/>
      <c r="AT4824" s="162" t="s">
        <v>184</v>
      </c>
      <c r="AU4824" s="162" t="s">
        <v>95</v>
      </c>
      <c r="AV4824" s="160" t="s">
        <v>93</v>
      </c>
      <c r="AW4824" s="160" t="s">
        <v>41</v>
      </c>
      <c r="AX4824" s="160" t="s">
        <v>85</v>
      </c>
      <c r="AY4824" s="162" t="s">
        <v>173</v>
      </c>
    </row>
    <row r="4825" spans="2:51" s="167" customFormat="1">
      <c r="B4825" s="166"/>
      <c r="D4825" s="161" t="s">
        <v>184</v>
      </c>
      <c r="E4825" s="168" t="s">
        <v>1</v>
      </c>
      <c r="F4825" s="169" t="s">
        <v>2465</v>
      </c>
      <c r="H4825" s="170">
        <v>0.153</v>
      </c>
      <c r="L4825" s="166"/>
      <c r="M4825" s="171"/>
      <c r="T4825" s="172"/>
      <c r="AT4825" s="168" t="s">
        <v>184</v>
      </c>
      <c r="AU4825" s="168" t="s">
        <v>95</v>
      </c>
      <c r="AV4825" s="167" t="s">
        <v>95</v>
      </c>
      <c r="AW4825" s="167" t="s">
        <v>41</v>
      </c>
      <c r="AX4825" s="167" t="s">
        <v>85</v>
      </c>
      <c r="AY4825" s="168" t="s">
        <v>173</v>
      </c>
    </row>
    <row r="4826" spans="2:51" s="167" customFormat="1">
      <c r="B4826" s="166"/>
      <c r="D4826" s="161" t="s">
        <v>184</v>
      </c>
      <c r="E4826" s="168" t="s">
        <v>1</v>
      </c>
      <c r="F4826" s="169" t="s">
        <v>2466</v>
      </c>
      <c r="H4826" s="170">
        <v>0.14699999999999999</v>
      </c>
      <c r="L4826" s="166"/>
      <c r="M4826" s="171"/>
      <c r="T4826" s="172"/>
      <c r="AT4826" s="168" t="s">
        <v>184</v>
      </c>
      <c r="AU4826" s="168" t="s">
        <v>95</v>
      </c>
      <c r="AV4826" s="167" t="s">
        <v>95</v>
      </c>
      <c r="AW4826" s="167" t="s">
        <v>41</v>
      </c>
      <c r="AX4826" s="167" t="s">
        <v>85</v>
      </c>
      <c r="AY4826" s="168" t="s">
        <v>173</v>
      </c>
    </row>
    <row r="4827" spans="2:51" s="160" customFormat="1">
      <c r="B4827" s="159"/>
      <c r="D4827" s="161" t="s">
        <v>184</v>
      </c>
      <c r="E4827" s="162" t="s">
        <v>1</v>
      </c>
      <c r="F4827" s="163" t="s">
        <v>2297</v>
      </c>
      <c r="H4827" s="162" t="s">
        <v>1</v>
      </c>
      <c r="L4827" s="159"/>
      <c r="M4827" s="164"/>
      <c r="T4827" s="165"/>
      <c r="AT4827" s="162" t="s">
        <v>184</v>
      </c>
      <c r="AU4827" s="162" t="s">
        <v>95</v>
      </c>
      <c r="AV4827" s="160" t="s">
        <v>93</v>
      </c>
      <c r="AW4827" s="160" t="s">
        <v>41</v>
      </c>
      <c r="AX4827" s="160" t="s">
        <v>85</v>
      </c>
      <c r="AY4827" s="162" t="s">
        <v>173</v>
      </c>
    </row>
    <row r="4828" spans="2:51" s="167" customFormat="1">
      <c r="B4828" s="166"/>
      <c r="D4828" s="161" t="s">
        <v>184</v>
      </c>
      <c r="E4828" s="168" t="s">
        <v>1</v>
      </c>
      <c r="F4828" s="169" t="s">
        <v>2467</v>
      </c>
      <c r="H4828" s="170">
        <v>5.1999999999999998E-2</v>
      </c>
      <c r="L4828" s="166"/>
      <c r="M4828" s="171"/>
      <c r="T4828" s="172"/>
      <c r="AT4828" s="168" t="s">
        <v>184</v>
      </c>
      <c r="AU4828" s="168" t="s">
        <v>95</v>
      </c>
      <c r="AV4828" s="167" t="s">
        <v>95</v>
      </c>
      <c r="AW4828" s="167" t="s">
        <v>41</v>
      </c>
      <c r="AX4828" s="167" t="s">
        <v>85</v>
      </c>
      <c r="AY4828" s="168" t="s">
        <v>173</v>
      </c>
    </row>
    <row r="4829" spans="2:51" s="160" customFormat="1">
      <c r="B4829" s="159"/>
      <c r="D4829" s="161" t="s">
        <v>184</v>
      </c>
      <c r="E4829" s="162" t="s">
        <v>1</v>
      </c>
      <c r="F4829" s="163" t="s">
        <v>2299</v>
      </c>
      <c r="H4829" s="162" t="s">
        <v>1</v>
      </c>
      <c r="L4829" s="159"/>
      <c r="M4829" s="164"/>
      <c r="T4829" s="165"/>
      <c r="AT4829" s="162" t="s">
        <v>184</v>
      </c>
      <c r="AU4829" s="162" t="s">
        <v>95</v>
      </c>
      <c r="AV4829" s="160" t="s">
        <v>93</v>
      </c>
      <c r="AW4829" s="160" t="s">
        <v>41</v>
      </c>
      <c r="AX4829" s="160" t="s">
        <v>85</v>
      </c>
      <c r="AY4829" s="162" t="s">
        <v>173</v>
      </c>
    </row>
    <row r="4830" spans="2:51" s="167" customFormat="1">
      <c r="B4830" s="166"/>
      <c r="D4830" s="161" t="s">
        <v>184</v>
      </c>
      <c r="E4830" s="168" t="s">
        <v>1</v>
      </c>
      <c r="F4830" s="169" t="s">
        <v>2468</v>
      </c>
      <c r="H4830" s="170">
        <v>4.0000000000000001E-3</v>
      </c>
      <c r="L4830" s="166"/>
      <c r="M4830" s="171"/>
      <c r="T4830" s="172"/>
      <c r="AT4830" s="168" t="s">
        <v>184</v>
      </c>
      <c r="AU4830" s="168" t="s">
        <v>95</v>
      </c>
      <c r="AV4830" s="167" t="s">
        <v>95</v>
      </c>
      <c r="AW4830" s="167" t="s">
        <v>41</v>
      </c>
      <c r="AX4830" s="167" t="s">
        <v>85</v>
      </c>
      <c r="AY4830" s="168" t="s">
        <v>173</v>
      </c>
    </row>
    <row r="4831" spans="2:51" s="167" customFormat="1">
      <c r="B4831" s="166"/>
      <c r="D4831" s="161" t="s">
        <v>184</v>
      </c>
      <c r="E4831" s="168" t="s">
        <v>1</v>
      </c>
      <c r="F4831" s="169" t="s">
        <v>2469</v>
      </c>
      <c r="H4831" s="170">
        <v>7.0000000000000001E-3</v>
      </c>
      <c r="L4831" s="166"/>
      <c r="M4831" s="171"/>
      <c r="T4831" s="172"/>
      <c r="AT4831" s="168" t="s">
        <v>184</v>
      </c>
      <c r="AU4831" s="168" t="s">
        <v>95</v>
      </c>
      <c r="AV4831" s="167" t="s">
        <v>95</v>
      </c>
      <c r="AW4831" s="167" t="s">
        <v>41</v>
      </c>
      <c r="AX4831" s="167" t="s">
        <v>85</v>
      </c>
      <c r="AY4831" s="168" t="s">
        <v>173</v>
      </c>
    </row>
    <row r="4832" spans="2:51" s="167" customFormat="1">
      <c r="B4832" s="166"/>
      <c r="D4832" s="161" t="s">
        <v>184</v>
      </c>
      <c r="E4832" s="168" t="s">
        <v>1</v>
      </c>
      <c r="F4832" s="169" t="s">
        <v>2470</v>
      </c>
      <c r="H4832" s="170">
        <v>1.0999999999999999E-2</v>
      </c>
      <c r="L4832" s="166"/>
      <c r="M4832" s="171"/>
      <c r="T4832" s="172"/>
      <c r="AT4832" s="168" t="s">
        <v>184</v>
      </c>
      <c r="AU4832" s="168" t="s">
        <v>95</v>
      </c>
      <c r="AV4832" s="167" t="s">
        <v>95</v>
      </c>
      <c r="AW4832" s="167" t="s">
        <v>41</v>
      </c>
      <c r="AX4832" s="167" t="s">
        <v>85</v>
      </c>
      <c r="AY4832" s="168" t="s">
        <v>173</v>
      </c>
    </row>
    <row r="4833" spans="2:51" s="167" customFormat="1">
      <c r="B4833" s="166"/>
      <c r="D4833" s="161" t="s">
        <v>184</v>
      </c>
      <c r="E4833" s="168" t="s">
        <v>1</v>
      </c>
      <c r="F4833" s="169" t="s">
        <v>2471</v>
      </c>
      <c r="H4833" s="170">
        <v>1.4E-2</v>
      </c>
      <c r="L4833" s="166"/>
      <c r="M4833" s="171"/>
      <c r="T4833" s="172"/>
      <c r="AT4833" s="168" t="s">
        <v>184</v>
      </c>
      <c r="AU4833" s="168" t="s">
        <v>95</v>
      </c>
      <c r="AV4833" s="167" t="s">
        <v>95</v>
      </c>
      <c r="AW4833" s="167" t="s">
        <v>41</v>
      </c>
      <c r="AX4833" s="167" t="s">
        <v>85</v>
      </c>
      <c r="AY4833" s="168" t="s">
        <v>173</v>
      </c>
    </row>
    <row r="4834" spans="2:51" s="167" customFormat="1">
      <c r="B4834" s="166"/>
      <c r="D4834" s="161" t="s">
        <v>184</v>
      </c>
      <c r="E4834" s="168" t="s">
        <v>1</v>
      </c>
      <c r="F4834" s="169" t="s">
        <v>2472</v>
      </c>
      <c r="H4834" s="170">
        <v>1.7999999999999999E-2</v>
      </c>
      <c r="L4834" s="166"/>
      <c r="M4834" s="171"/>
      <c r="T4834" s="172"/>
      <c r="AT4834" s="168" t="s">
        <v>184</v>
      </c>
      <c r="AU4834" s="168" t="s">
        <v>95</v>
      </c>
      <c r="AV4834" s="167" t="s">
        <v>95</v>
      </c>
      <c r="AW4834" s="167" t="s">
        <v>41</v>
      </c>
      <c r="AX4834" s="167" t="s">
        <v>85</v>
      </c>
      <c r="AY4834" s="168" t="s">
        <v>173</v>
      </c>
    </row>
    <row r="4835" spans="2:51" s="167" customFormat="1">
      <c r="B4835" s="166"/>
      <c r="D4835" s="161" t="s">
        <v>184</v>
      </c>
      <c r="E4835" s="168" t="s">
        <v>1</v>
      </c>
      <c r="F4835" s="169" t="s">
        <v>2473</v>
      </c>
      <c r="H4835" s="170">
        <v>1.0999999999999999E-2</v>
      </c>
      <c r="L4835" s="166"/>
      <c r="M4835" s="171"/>
      <c r="T4835" s="172"/>
      <c r="AT4835" s="168" t="s">
        <v>184</v>
      </c>
      <c r="AU4835" s="168" t="s">
        <v>95</v>
      </c>
      <c r="AV4835" s="167" t="s">
        <v>95</v>
      </c>
      <c r="AW4835" s="167" t="s">
        <v>41</v>
      </c>
      <c r="AX4835" s="167" t="s">
        <v>85</v>
      </c>
      <c r="AY4835" s="168" t="s">
        <v>173</v>
      </c>
    </row>
    <row r="4836" spans="2:51" s="160" customFormat="1">
      <c r="B4836" s="159"/>
      <c r="D4836" s="161" t="s">
        <v>184</v>
      </c>
      <c r="E4836" s="162" t="s">
        <v>1</v>
      </c>
      <c r="F4836" s="163" t="s">
        <v>2306</v>
      </c>
      <c r="H4836" s="162" t="s">
        <v>1</v>
      </c>
      <c r="L4836" s="159"/>
      <c r="M4836" s="164"/>
      <c r="T4836" s="165"/>
      <c r="AT4836" s="162" t="s">
        <v>184</v>
      </c>
      <c r="AU4836" s="162" t="s">
        <v>95</v>
      </c>
      <c r="AV4836" s="160" t="s">
        <v>93</v>
      </c>
      <c r="AW4836" s="160" t="s">
        <v>41</v>
      </c>
      <c r="AX4836" s="160" t="s">
        <v>85</v>
      </c>
      <c r="AY4836" s="162" t="s">
        <v>173</v>
      </c>
    </row>
    <row r="4837" spans="2:51" s="167" customFormat="1">
      <c r="B4837" s="166"/>
      <c r="D4837" s="161" t="s">
        <v>184</v>
      </c>
      <c r="E4837" s="168" t="s">
        <v>1</v>
      </c>
      <c r="F4837" s="169" t="s">
        <v>2474</v>
      </c>
      <c r="H4837" s="170">
        <v>5.0000000000000001E-3</v>
      </c>
      <c r="L4837" s="166"/>
      <c r="M4837" s="171"/>
      <c r="T4837" s="172"/>
      <c r="AT4837" s="168" t="s">
        <v>184</v>
      </c>
      <c r="AU4837" s="168" t="s">
        <v>95</v>
      </c>
      <c r="AV4837" s="167" t="s">
        <v>95</v>
      </c>
      <c r="AW4837" s="167" t="s">
        <v>41</v>
      </c>
      <c r="AX4837" s="167" t="s">
        <v>85</v>
      </c>
      <c r="AY4837" s="168" t="s">
        <v>173</v>
      </c>
    </row>
    <row r="4838" spans="2:51" s="167" customFormat="1">
      <c r="B4838" s="166"/>
      <c r="D4838" s="161" t="s">
        <v>184</v>
      </c>
      <c r="E4838" s="168" t="s">
        <v>1</v>
      </c>
      <c r="F4838" s="169" t="s">
        <v>2475</v>
      </c>
      <c r="H4838" s="170">
        <v>8.9999999999999993E-3</v>
      </c>
      <c r="L4838" s="166"/>
      <c r="M4838" s="171"/>
      <c r="T4838" s="172"/>
      <c r="AT4838" s="168" t="s">
        <v>184</v>
      </c>
      <c r="AU4838" s="168" t="s">
        <v>95</v>
      </c>
      <c r="AV4838" s="167" t="s">
        <v>95</v>
      </c>
      <c r="AW4838" s="167" t="s">
        <v>41</v>
      </c>
      <c r="AX4838" s="167" t="s">
        <v>85</v>
      </c>
      <c r="AY4838" s="168" t="s">
        <v>173</v>
      </c>
    </row>
    <row r="4839" spans="2:51" s="167" customFormat="1">
      <c r="B4839" s="166"/>
      <c r="D4839" s="161" t="s">
        <v>184</v>
      </c>
      <c r="E4839" s="168" t="s">
        <v>1</v>
      </c>
      <c r="F4839" s="169" t="s">
        <v>2476</v>
      </c>
      <c r="H4839" s="170">
        <v>1.2999999999999999E-2</v>
      </c>
      <c r="L4839" s="166"/>
      <c r="M4839" s="171"/>
      <c r="T4839" s="172"/>
      <c r="AT4839" s="168" t="s">
        <v>184</v>
      </c>
      <c r="AU4839" s="168" t="s">
        <v>95</v>
      </c>
      <c r="AV4839" s="167" t="s">
        <v>95</v>
      </c>
      <c r="AW4839" s="167" t="s">
        <v>41</v>
      </c>
      <c r="AX4839" s="167" t="s">
        <v>85</v>
      </c>
      <c r="AY4839" s="168" t="s">
        <v>173</v>
      </c>
    </row>
    <row r="4840" spans="2:51" s="167" customFormat="1">
      <c r="B4840" s="166"/>
      <c r="D4840" s="161" t="s">
        <v>184</v>
      </c>
      <c r="E4840" s="168" t="s">
        <v>1</v>
      </c>
      <c r="F4840" s="169" t="s">
        <v>2477</v>
      </c>
      <c r="H4840" s="170">
        <v>1.7000000000000001E-2</v>
      </c>
      <c r="L4840" s="166"/>
      <c r="M4840" s="171"/>
      <c r="T4840" s="172"/>
      <c r="AT4840" s="168" t="s">
        <v>184</v>
      </c>
      <c r="AU4840" s="168" t="s">
        <v>95</v>
      </c>
      <c r="AV4840" s="167" t="s">
        <v>95</v>
      </c>
      <c r="AW4840" s="167" t="s">
        <v>41</v>
      </c>
      <c r="AX4840" s="167" t="s">
        <v>85</v>
      </c>
      <c r="AY4840" s="168" t="s">
        <v>173</v>
      </c>
    </row>
    <row r="4841" spans="2:51" s="167" customFormat="1">
      <c r="B4841" s="166"/>
      <c r="D4841" s="161" t="s">
        <v>184</v>
      </c>
      <c r="E4841" s="168" t="s">
        <v>1</v>
      </c>
      <c r="F4841" s="169" t="s">
        <v>2478</v>
      </c>
      <c r="H4841" s="170">
        <v>2.1000000000000001E-2</v>
      </c>
      <c r="L4841" s="166"/>
      <c r="M4841" s="171"/>
      <c r="T4841" s="172"/>
      <c r="AT4841" s="168" t="s">
        <v>184</v>
      </c>
      <c r="AU4841" s="168" t="s">
        <v>95</v>
      </c>
      <c r="AV4841" s="167" t="s">
        <v>95</v>
      </c>
      <c r="AW4841" s="167" t="s">
        <v>41</v>
      </c>
      <c r="AX4841" s="167" t="s">
        <v>85</v>
      </c>
      <c r="AY4841" s="168" t="s">
        <v>173</v>
      </c>
    </row>
    <row r="4842" spans="2:51" s="167" customFormat="1">
      <c r="B4842" s="166"/>
      <c r="D4842" s="161" t="s">
        <v>184</v>
      </c>
      <c r="E4842" s="168" t="s">
        <v>1</v>
      </c>
      <c r="F4842" s="169" t="s">
        <v>2479</v>
      </c>
      <c r="H4842" s="170">
        <v>1.2999999999999999E-2</v>
      </c>
      <c r="L4842" s="166"/>
      <c r="M4842" s="171"/>
      <c r="T4842" s="172"/>
      <c r="AT4842" s="168" t="s">
        <v>184</v>
      </c>
      <c r="AU4842" s="168" t="s">
        <v>95</v>
      </c>
      <c r="AV4842" s="167" t="s">
        <v>95</v>
      </c>
      <c r="AW4842" s="167" t="s">
        <v>41</v>
      </c>
      <c r="AX4842" s="167" t="s">
        <v>85</v>
      </c>
      <c r="AY4842" s="168" t="s">
        <v>173</v>
      </c>
    </row>
    <row r="4843" spans="2:51" s="160" customFormat="1">
      <c r="B4843" s="159"/>
      <c r="D4843" s="161" t="s">
        <v>184</v>
      </c>
      <c r="E4843" s="162" t="s">
        <v>1</v>
      </c>
      <c r="F4843" s="163" t="s">
        <v>2313</v>
      </c>
      <c r="H4843" s="162" t="s">
        <v>1</v>
      </c>
      <c r="L4843" s="159"/>
      <c r="M4843" s="164"/>
      <c r="T4843" s="165"/>
      <c r="AT4843" s="162" t="s">
        <v>184</v>
      </c>
      <c r="AU4843" s="162" t="s">
        <v>95</v>
      </c>
      <c r="AV4843" s="160" t="s">
        <v>93</v>
      </c>
      <c r="AW4843" s="160" t="s">
        <v>41</v>
      </c>
      <c r="AX4843" s="160" t="s">
        <v>85</v>
      </c>
      <c r="AY4843" s="162" t="s">
        <v>173</v>
      </c>
    </row>
    <row r="4844" spans="2:51" s="167" customFormat="1">
      <c r="B4844" s="166"/>
      <c r="D4844" s="161" t="s">
        <v>184</v>
      </c>
      <c r="E4844" s="168" t="s">
        <v>1</v>
      </c>
      <c r="F4844" s="169" t="s">
        <v>2468</v>
      </c>
      <c r="H4844" s="170">
        <v>4.0000000000000001E-3</v>
      </c>
      <c r="L4844" s="166"/>
      <c r="M4844" s="171"/>
      <c r="T4844" s="172"/>
      <c r="AT4844" s="168" t="s">
        <v>184</v>
      </c>
      <c r="AU4844" s="168" t="s">
        <v>95</v>
      </c>
      <c r="AV4844" s="167" t="s">
        <v>95</v>
      </c>
      <c r="AW4844" s="167" t="s">
        <v>41</v>
      </c>
      <c r="AX4844" s="167" t="s">
        <v>85</v>
      </c>
      <c r="AY4844" s="168" t="s">
        <v>173</v>
      </c>
    </row>
    <row r="4845" spans="2:51" s="167" customFormat="1">
      <c r="B4845" s="166"/>
      <c r="D4845" s="161" t="s">
        <v>184</v>
      </c>
      <c r="E4845" s="168" t="s">
        <v>1</v>
      </c>
      <c r="F4845" s="169" t="s">
        <v>2480</v>
      </c>
      <c r="H4845" s="170">
        <v>7.0000000000000001E-3</v>
      </c>
      <c r="L4845" s="166"/>
      <c r="M4845" s="171"/>
      <c r="T4845" s="172"/>
      <c r="AT4845" s="168" t="s">
        <v>184</v>
      </c>
      <c r="AU4845" s="168" t="s">
        <v>95</v>
      </c>
      <c r="AV4845" s="167" t="s">
        <v>95</v>
      </c>
      <c r="AW4845" s="167" t="s">
        <v>41</v>
      </c>
      <c r="AX4845" s="167" t="s">
        <v>85</v>
      </c>
      <c r="AY4845" s="168" t="s">
        <v>173</v>
      </c>
    </row>
    <row r="4846" spans="2:51" s="167" customFormat="1">
      <c r="B4846" s="166"/>
      <c r="D4846" s="161" t="s">
        <v>184</v>
      </c>
      <c r="E4846" s="168" t="s">
        <v>1</v>
      </c>
      <c r="F4846" s="169" t="s">
        <v>2481</v>
      </c>
      <c r="H4846" s="170">
        <v>1.4E-2</v>
      </c>
      <c r="L4846" s="166"/>
      <c r="M4846" s="171"/>
      <c r="T4846" s="172"/>
      <c r="AT4846" s="168" t="s">
        <v>184</v>
      </c>
      <c r="AU4846" s="168" t="s">
        <v>95</v>
      </c>
      <c r="AV4846" s="167" t="s">
        <v>95</v>
      </c>
      <c r="AW4846" s="167" t="s">
        <v>41</v>
      </c>
      <c r="AX4846" s="167" t="s">
        <v>85</v>
      </c>
      <c r="AY4846" s="168" t="s">
        <v>173</v>
      </c>
    </row>
    <row r="4847" spans="2:51" s="167" customFormat="1">
      <c r="B4847" s="166"/>
      <c r="D4847" s="161" t="s">
        <v>184</v>
      </c>
      <c r="E4847" s="168" t="s">
        <v>1</v>
      </c>
      <c r="F4847" s="169" t="s">
        <v>2482</v>
      </c>
      <c r="H4847" s="170">
        <v>1.7999999999999999E-2</v>
      </c>
      <c r="L4847" s="166"/>
      <c r="M4847" s="171"/>
      <c r="T4847" s="172"/>
      <c r="AT4847" s="168" t="s">
        <v>184</v>
      </c>
      <c r="AU4847" s="168" t="s">
        <v>95</v>
      </c>
      <c r="AV4847" s="167" t="s">
        <v>95</v>
      </c>
      <c r="AW4847" s="167" t="s">
        <v>41</v>
      </c>
      <c r="AX4847" s="167" t="s">
        <v>85</v>
      </c>
      <c r="AY4847" s="168" t="s">
        <v>173</v>
      </c>
    </row>
    <row r="4848" spans="2:51" s="167" customFormat="1">
      <c r="B4848" s="166"/>
      <c r="D4848" s="161" t="s">
        <v>184</v>
      </c>
      <c r="E4848" s="168" t="s">
        <v>1</v>
      </c>
      <c r="F4848" s="169" t="s">
        <v>2483</v>
      </c>
      <c r="H4848" s="170">
        <v>1.0999999999999999E-2</v>
      </c>
      <c r="L4848" s="166"/>
      <c r="M4848" s="171"/>
      <c r="T4848" s="172"/>
      <c r="AT4848" s="168" t="s">
        <v>184</v>
      </c>
      <c r="AU4848" s="168" t="s">
        <v>95</v>
      </c>
      <c r="AV4848" s="167" t="s">
        <v>95</v>
      </c>
      <c r="AW4848" s="167" t="s">
        <v>41</v>
      </c>
      <c r="AX4848" s="167" t="s">
        <v>85</v>
      </c>
      <c r="AY4848" s="168" t="s">
        <v>173</v>
      </c>
    </row>
    <row r="4849" spans="2:51" s="160" customFormat="1">
      <c r="B4849" s="159"/>
      <c r="D4849" s="161" t="s">
        <v>184</v>
      </c>
      <c r="E4849" s="162" t="s">
        <v>1</v>
      </c>
      <c r="F4849" s="163" t="s">
        <v>2317</v>
      </c>
      <c r="H4849" s="162" t="s">
        <v>1</v>
      </c>
      <c r="L4849" s="159"/>
      <c r="M4849" s="164"/>
      <c r="T4849" s="165"/>
      <c r="AT4849" s="162" t="s">
        <v>184</v>
      </c>
      <c r="AU4849" s="162" t="s">
        <v>95</v>
      </c>
      <c r="AV4849" s="160" t="s">
        <v>93</v>
      </c>
      <c r="AW4849" s="160" t="s">
        <v>41</v>
      </c>
      <c r="AX4849" s="160" t="s">
        <v>85</v>
      </c>
      <c r="AY4849" s="162" t="s">
        <v>173</v>
      </c>
    </row>
    <row r="4850" spans="2:51" s="167" customFormat="1">
      <c r="B4850" s="166"/>
      <c r="D4850" s="161" t="s">
        <v>184</v>
      </c>
      <c r="E4850" s="168" t="s">
        <v>1</v>
      </c>
      <c r="F4850" s="169" t="s">
        <v>2484</v>
      </c>
      <c r="H4850" s="170">
        <v>4.0000000000000001E-3</v>
      </c>
      <c r="L4850" s="166"/>
      <c r="M4850" s="171"/>
      <c r="T4850" s="172"/>
      <c r="AT4850" s="168" t="s">
        <v>184</v>
      </c>
      <c r="AU4850" s="168" t="s">
        <v>95</v>
      </c>
      <c r="AV4850" s="167" t="s">
        <v>95</v>
      </c>
      <c r="AW4850" s="167" t="s">
        <v>41</v>
      </c>
      <c r="AX4850" s="167" t="s">
        <v>85</v>
      </c>
      <c r="AY4850" s="168" t="s">
        <v>173</v>
      </c>
    </row>
    <row r="4851" spans="2:51" s="167" customFormat="1">
      <c r="B4851" s="166"/>
      <c r="D4851" s="161" t="s">
        <v>184</v>
      </c>
      <c r="E4851" s="168" t="s">
        <v>1</v>
      </c>
      <c r="F4851" s="169" t="s">
        <v>2485</v>
      </c>
      <c r="H4851" s="170">
        <v>8.9999999999999993E-3</v>
      </c>
      <c r="L4851" s="166"/>
      <c r="M4851" s="171"/>
      <c r="T4851" s="172"/>
      <c r="AT4851" s="168" t="s">
        <v>184</v>
      </c>
      <c r="AU4851" s="168" t="s">
        <v>95</v>
      </c>
      <c r="AV4851" s="167" t="s">
        <v>95</v>
      </c>
      <c r="AW4851" s="167" t="s">
        <v>41</v>
      </c>
      <c r="AX4851" s="167" t="s">
        <v>85</v>
      </c>
      <c r="AY4851" s="168" t="s">
        <v>173</v>
      </c>
    </row>
    <row r="4852" spans="2:51" s="167" customFormat="1">
      <c r="B4852" s="166"/>
      <c r="D4852" s="161" t="s">
        <v>184</v>
      </c>
      <c r="E4852" s="168" t="s">
        <v>1</v>
      </c>
      <c r="F4852" s="169" t="s">
        <v>2486</v>
      </c>
      <c r="H4852" s="170">
        <v>1.2999999999999999E-2</v>
      </c>
      <c r="L4852" s="166"/>
      <c r="M4852" s="171"/>
      <c r="T4852" s="172"/>
      <c r="AT4852" s="168" t="s">
        <v>184</v>
      </c>
      <c r="AU4852" s="168" t="s">
        <v>95</v>
      </c>
      <c r="AV4852" s="167" t="s">
        <v>95</v>
      </c>
      <c r="AW4852" s="167" t="s">
        <v>41</v>
      </c>
      <c r="AX4852" s="167" t="s">
        <v>85</v>
      </c>
      <c r="AY4852" s="168" t="s">
        <v>173</v>
      </c>
    </row>
    <row r="4853" spans="2:51" s="167" customFormat="1">
      <c r="B4853" s="166"/>
      <c r="D4853" s="161" t="s">
        <v>184</v>
      </c>
      <c r="E4853" s="168" t="s">
        <v>1</v>
      </c>
      <c r="F4853" s="169" t="s">
        <v>2487</v>
      </c>
      <c r="H4853" s="170">
        <v>1.7000000000000001E-2</v>
      </c>
      <c r="L4853" s="166"/>
      <c r="M4853" s="171"/>
      <c r="T4853" s="172"/>
      <c r="AT4853" s="168" t="s">
        <v>184</v>
      </c>
      <c r="AU4853" s="168" t="s">
        <v>95</v>
      </c>
      <c r="AV4853" s="167" t="s">
        <v>95</v>
      </c>
      <c r="AW4853" s="167" t="s">
        <v>41</v>
      </c>
      <c r="AX4853" s="167" t="s">
        <v>85</v>
      </c>
      <c r="AY4853" s="168" t="s">
        <v>173</v>
      </c>
    </row>
    <row r="4854" spans="2:51" s="167" customFormat="1">
      <c r="B4854" s="166"/>
      <c r="D4854" s="161" t="s">
        <v>184</v>
      </c>
      <c r="E4854" s="168" t="s">
        <v>1</v>
      </c>
      <c r="F4854" s="169" t="s">
        <v>2488</v>
      </c>
      <c r="H4854" s="170">
        <v>2.3E-2</v>
      </c>
      <c r="L4854" s="166"/>
      <c r="M4854" s="171"/>
      <c r="T4854" s="172"/>
      <c r="AT4854" s="168" t="s">
        <v>184</v>
      </c>
      <c r="AU4854" s="168" t="s">
        <v>95</v>
      </c>
      <c r="AV4854" s="167" t="s">
        <v>95</v>
      </c>
      <c r="AW4854" s="167" t="s">
        <v>41</v>
      </c>
      <c r="AX4854" s="167" t="s">
        <v>85</v>
      </c>
      <c r="AY4854" s="168" t="s">
        <v>173</v>
      </c>
    </row>
    <row r="4855" spans="2:51" s="167" customFormat="1">
      <c r="B4855" s="166"/>
      <c r="D4855" s="161" t="s">
        <v>184</v>
      </c>
      <c r="E4855" s="168" t="s">
        <v>1</v>
      </c>
      <c r="F4855" s="169" t="s">
        <v>2489</v>
      </c>
      <c r="H4855" s="170">
        <v>1.2E-2</v>
      </c>
      <c r="L4855" s="166"/>
      <c r="M4855" s="171"/>
      <c r="T4855" s="172"/>
      <c r="AT4855" s="168" t="s">
        <v>184</v>
      </c>
      <c r="AU4855" s="168" t="s">
        <v>95</v>
      </c>
      <c r="AV4855" s="167" t="s">
        <v>95</v>
      </c>
      <c r="AW4855" s="167" t="s">
        <v>41</v>
      </c>
      <c r="AX4855" s="167" t="s">
        <v>85</v>
      </c>
      <c r="AY4855" s="168" t="s">
        <v>173</v>
      </c>
    </row>
    <row r="4856" spans="2:51" s="181" customFormat="1">
      <c r="B4856" s="180"/>
      <c r="D4856" s="161" t="s">
        <v>184</v>
      </c>
      <c r="E4856" s="182" t="s">
        <v>1</v>
      </c>
      <c r="F4856" s="183" t="s">
        <v>266</v>
      </c>
      <c r="H4856" s="184">
        <v>0.753</v>
      </c>
      <c r="L4856" s="180"/>
      <c r="M4856" s="185"/>
      <c r="T4856" s="186"/>
      <c r="AT4856" s="182" t="s">
        <v>184</v>
      </c>
      <c r="AU4856" s="182" t="s">
        <v>95</v>
      </c>
      <c r="AV4856" s="181" t="s">
        <v>243</v>
      </c>
      <c r="AW4856" s="181" t="s">
        <v>41</v>
      </c>
      <c r="AX4856" s="181" t="s">
        <v>85</v>
      </c>
      <c r="AY4856" s="182" t="s">
        <v>173</v>
      </c>
    </row>
    <row r="4857" spans="2:51" s="160" customFormat="1">
      <c r="B4857" s="159"/>
      <c r="D4857" s="161" t="s">
        <v>184</v>
      </c>
      <c r="E4857" s="162" t="s">
        <v>1</v>
      </c>
      <c r="F4857" s="163" t="s">
        <v>2490</v>
      </c>
      <c r="H4857" s="162" t="s">
        <v>1</v>
      </c>
      <c r="L4857" s="159"/>
      <c r="M4857" s="164"/>
      <c r="T4857" s="165"/>
      <c r="AT4857" s="162" t="s">
        <v>184</v>
      </c>
      <c r="AU4857" s="162" t="s">
        <v>95</v>
      </c>
      <c r="AV4857" s="160" t="s">
        <v>93</v>
      </c>
      <c r="AW4857" s="160" t="s">
        <v>41</v>
      </c>
      <c r="AX4857" s="160" t="s">
        <v>85</v>
      </c>
      <c r="AY4857" s="162" t="s">
        <v>173</v>
      </c>
    </row>
    <row r="4858" spans="2:51" s="160" customFormat="1">
      <c r="B4858" s="159"/>
      <c r="D4858" s="161" t="s">
        <v>184</v>
      </c>
      <c r="E4858" s="162" t="s">
        <v>1</v>
      </c>
      <c r="F4858" s="163" t="s">
        <v>2208</v>
      </c>
      <c r="H4858" s="162" t="s">
        <v>1</v>
      </c>
      <c r="L4858" s="159"/>
      <c r="M4858" s="164"/>
      <c r="T4858" s="165"/>
      <c r="AT4858" s="162" t="s">
        <v>184</v>
      </c>
      <c r="AU4858" s="162" t="s">
        <v>95</v>
      </c>
      <c r="AV4858" s="160" t="s">
        <v>93</v>
      </c>
      <c r="AW4858" s="160" t="s">
        <v>41</v>
      </c>
      <c r="AX4858" s="160" t="s">
        <v>85</v>
      </c>
      <c r="AY4858" s="162" t="s">
        <v>173</v>
      </c>
    </row>
    <row r="4859" spans="2:51" s="167" customFormat="1">
      <c r="B4859" s="166"/>
      <c r="D4859" s="161" t="s">
        <v>184</v>
      </c>
      <c r="E4859" s="168" t="s">
        <v>1</v>
      </c>
      <c r="F4859" s="169" t="s">
        <v>2491</v>
      </c>
      <c r="H4859" s="170">
        <v>8.5999999999999993E-2</v>
      </c>
      <c r="L4859" s="166"/>
      <c r="M4859" s="171"/>
      <c r="T4859" s="172"/>
      <c r="AT4859" s="168" t="s">
        <v>184</v>
      </c>
      <c r="AU4859" s="168" t="s">
        <v>95</v>
      </c>
      <c r="AV4859" s="167" t="s">
        <v>95</v>
      </c>
      <c r="AW4859" s="167" t="s">
        <v>41</v>
      </c>
      <c r="AX4859" s="167" t="s">
        <v>85</v>
      </c>
      <c r="AY4859" s="168" t="s">
        <v>173</v>
      </c>
    </row>
    <row r="4860" spans="2:51" s="181" customFormat="1">
      <c r="B4860" s="180"/>
      <c r="D4860" s="161" t="s">
        <v>184</v>
      </c>
      <c r="E4860" s="182" t="s">
        <v>1</v>
      </c>
      <c r="F4860" s="183" t="s">
        <v>266</v>
      </c>
      <c r="H4860" s="184">
        <v>8.5999999999999993E-2</v>
      </c>
      <c r="L4860" s="180"/>
      <c r="M4860" s="185"/>
      <c r="T4860" s="186"/>
      <c r="AT4860" s="182" t="s">
        <v>184</v>
      </c>
      <c r="AU4860" s="182" t="s">
        <v>95</v>
      </c>
      <c r="AV4860" s="181" t="s">
        <v>243</v>
      </c>
      <c r="AW4860" s="181" t="s">
        <v>41</v>
      </c>
      <c r="AX4860" s="181" t="s">
        <v>85</v>
      </c>
      <c r="AY4860" s="182" t="s">
        <v>173</v>
      </c>
    </row>
    <row r="4861" spans="2:51" s="160" customFormat="1">
      <c r="B4861" s="159"/>
      <c r="D4861" s="161" t="s">
        <v>184</v>
      </c>
      <c r="E4861" s="162" t="s">
        <v>1</v>
      </c>
      <c r="F4861" s="163" t="s">
        <v>1601</v>
      </c>
      <c r="H4861" s="162" t="s">
        <v>1</v>
      </c>
      <c r="L4861" s="159"/>
      <c r="M4861" s="164"/>
      <c r="T4861" s="165"/>
      <c r="AT4861" s="162" t="s">
        <v>184</v>
      </c>
      <c r="AU4861" s="162" t="s">
        <v>95</v>
      </c>
      <c r="AV4861" s="160" t="s">
        <v>93</v>
      </c>
      <c r="AW4861" s="160" t="s">
        <v>41</v>
      </c>
      <c r="AX4861" s="160" t="s">
        <v>85</v>
      </c>
      <c r="AY4861" s="162" t="s">
        <v>173</v>
      </c>
    </row>
    <row r="4862" spans="2:51" s="160" customFormat="1">
      <c r="B4862" s="159"/>
      <c r="D4862" s="161" t="s">
        <v>184</v>
      </c>
      <c r="E4862" s="162" t="s">
        <v>1</v>
      </c>
      <c r="F4862" s="163" t="s">
        <v>2750</v>
      </c>
      <c r="H4862" s="162" t="s">
        <v>1</v>
      </c>
      <c r="L4862" s="159"/>
      <c r="M4862" s="164"/>
      <c r="T4862" s="165"/>
      <c r="AT4862" s="162" t="s">
        <v>184</v>
      </c>
      <c r="AU4862" s="162" t="s">
        <v>95</v>
      </c>
      <c r="AV4862" s="160" t="s">
        <v>93</v>
      </c>
      <c r="AW4862" s="160" t="s">
        <v>41</v>
      </c>
      <c r="AX4862" s="160" t="s">
        <v>85</v>
      </c>
      <c r="AY4862" s="162" t="s">
        <v>173</v>
      </c>
    </row>
    <row r="4863" spans="2:51" s="160" customFormat="1">
      <c r="B4863" s="159"/>
      <c r="D4863" s="161" t="s">
        <v>184</v>
      </c>
      <c r="E4863" s="162" t="s">
        <v>1</v>
      </c>
      <c r="F4863" s="163" t="s">
        <v>2567</v>
      </c>
      <c r="H4863" s="162" t="s">
        <v>1</v>
      </c>
      <c r="L4863" s="159"/>
      <c r="M4863" s="164"/>
      <c r="T4863" s="165"/>
      <c r="AT4863" s="162" t="s">
        <v>184</v>
      </c>
      <c r="AU4863" s="162" t="s">
        <v>95</v>
      </c>
      <c r="AV4863" s="160" t="s">
        <v>93</v>
      </c>
      <c r="AW4863" s="160" t="s">
        <v>41</v>
      </c>
      <c r="AX4863" s="160" t="s">
        <v>85</v>
      </c>
      <c r="AY4863" s="162" t="s">
        <v>173</v>
      </c>
    </row>
    <row r="4864" spans="2:51" s="167" customFormat="1">
      <c r="B4864" s="166"/>
      <c r="D4864" s="161" t="s">
        <v>184</v>
      </c>
      <c r="E4864" s="168" t="s">
        <v>1</v>
      </c>
      <c r="F4864" s="169" t="s">
        <v>2580</v>
      </c>
      <c r="H4864" s="170">
        <v>0.42</v>
      </c>
      <c r="L4864" s="166"/>
      <c r="M4864" s="171"/>
      <c r="T4864" s="172"/>
      <c r="AT4864" s="168" t="s">
        <v>184</v>
      </c>
      <c r="AU4864" s="168" t="s">
        <v>95</v>
      </c>
      <c r="AV4864" s="167" t="s">
        <v>95</v>
      </c>
      <c r="AW4864" s="167" t="s">
        <v>41</v>
      </c>
      <c r="AX4864" s="167" t="s">
        <v>85</v>
      </c>
      <c r="AY4864" s="168" t="s">
        <v>173</v>
      </c>
    </row>
    <row r="4865" spans="2:51" s="160" customFormat="1">
      <c r="B4865" s="159"/>
      <c r="D4865" s="161" t="s">
        <v>184</v>
      </c>
      <c r="E4865" s="162" t="s">
        <v>1</v>
      </c>
      <c r="F4865" s="163" t="s">
        <v>2569</v>
      </c>
      <c r="H4865" s="162" t="s">
        <v>1</v>
      </c>
      <c r="L4865" s="159"/>
      <c r="M4865" s="164"/>
      <c r="T4865" s="165"/>
      <c r="AT4865" s="162" t="s">
        <v>184</v>
      </c>
      <c r="AU4865" s="162" t="s">
        <v>95</v>
      </c>
      <c r="AV4865" s="160" t="s">
        <v>93</v>
      </c>
      <c r="AW4865" s="160" t="s">
        <v>41</v>
      </c>
      <c r="AX4865" s="160" t="s">
        <v>85</v>
      </c>
      <c r="AY4865" s="162" t="s">
        <v>173</v>
      </c>
    </row>
    <row r="4866" spans="2:51" s="167" customFormat="1">
      <c r="B4866" s="166"/>
      <c r="D4866" s="161" t="s">
        <v>184</v>
      </c>
      <c r="E4866" s="168" t="s">
        <v>1</v>
      </c>
      <c r="F4866" s="169" t="s">
        <v>2581</v>
      </c>
      <c r="H4866" s="170">
        <v>0.38200000000000001</v>
      </c>
      <c r="L4866" s="166"/>
      <c r="M4866" s="171"/>
      <c r="T4866" s="172"/>
      <c r="AT4866" s="168" t="s">
        <v>184</v>
      </c>
      <c r="AU4866" s="168" t="s">
        <v>95</v>
      </c>
      <c r="AV4866" s="167" t="s">
        <v>95</v>
      </c>
      <c r="AW4866" s="167" t="s">
        <v>41</v>
      </c>
      <c r="AX4866" s="167" t="s">
        <v>85</v>
      </c>
      <c r="AY4866" s="168" t="s">
        <v>173</v>
      </c>
    </row>
    <row r="4867" spans="2:51" s="160" customFormat="1">
      <c r="B4867" s="159"/>
      <c r="D4867" s="161" t="s">
        <v>184</v>
      </c>
      <c r="E4867" s="162" t="s">
        <v>1</v>
      </c>
      <c r="F4867" s="163" t="s">
        <v>2571</v>
      </c>
      <c r="H4867" s="162" t="s">
        <v>1</v>
      </c>
      <c r="L4867" s="159"/>
      <c r="M4867" s="164"/>
      <c r="T4867" s="165"/>
      <c r="AT4867" s="162" t="s">
        <v>184</v>
      </c>
      <c r="AU4867" s="162" t="s">
        <v>95</v>
      </c>
      <c r="AV4867" s="160" t="s">
        <v>93</v>
      </c>
      <c r="AW4867" s="160" t="s">
        <v>41</v>
      </c>
      <c r="AX4867" s="160" t="s">
        <v>85</v>
      </c>
      <c r="AY4867" s="162" t="s">
        <v>173</v>
      </c>
    </row>
    <row r="4868" spans="2:51" s="167" customFormat="1">
      <c r="B4868" s="166"/>
      <c r="D4868" s="161" t="s">
        <v>184</v>
      </c>
      <c r="E4868" s="168" t="s">
        <v>1</v>
      </c>
      <c r="F4868" s="169" t="s">
        <v>2582</v>
      </c>
      <c r="H4868" s="170">
        <v>1.0349999999999999</v>
      </c>
      <c r="L4868" s="166"/>
      <c r="M4868" s="171"/>
      <c r="T4868" s="172"/>
      <c r="AT4868" s="168" t="s">
        <v>184</v>
      </c>
      <c r="AU4868" s="168" t="s">
        <v>95</v>
      </c>
      <c r="AV4868" s="167" t="s">
        <v>95</v>
      </c>
      <c r="AW4868" s="167" t="s">
        <v>41</v>
      </c>
      <c r="AX4868" s="167" t="s">
        <v>85</v>
      </c>
      <c r="AY4868" s="168" t="s">
        <v>173</v>
      </c>
    </row>
    <row r="4869" spans="2:51" s="160" customFormat="1">
      <c r="B4869" s="159"/>
      <c r="D4869" s="161" t="s">
        <v>184</v>
      </c>
      <c r="E4869" s="162" t="s">
        <v>1</v>
      </c>
      <c r="F4869" s="163" t="s">
        <v>2573</v>
      </c>
      <c r="H4869" s="162" t="s">
        <v>1</v>
      </c>
      <c r="L4869" s="159"/>
      <c r="M4869" s="164"/>
      <c r="T4869" s="165"/>
      <c r="AT4869" s="162" t="s">
        <v>184</v>
      </c>
      <c r="AU4869" s="162" t="s">
        <v>95</v>
      </c>
      <c r="AV4869" s="160" t="s">
        <v>93</v>
      </c>
      <c r="AW4869" s="160" t="s">
        <v>41</v>
      </c>
      <c r="AX4869" s="160" t="s">
        <v>85</v>
      </c>
      <c r="AY4869" s="162" t="s">
        <v>173</v>
      </c>
    </row>
    <row r="4870" spans="2:51" s="167" customFormat="1">
      <c r="B4870" s="166"/>
      <c r="D4870" s="161" t="s">
        <v>184</v>
      </c>
      <c r="E4870" s="168" t="s">
        <v>1</v>
      </c>
      <c r="F4870" s="169" t="s">
        <v>2583</v>
      </c>
      <c r="H4870" s="170">
        <v>0.98799999999999999</v>
      </c>
      <c r="L4870" s="166"/>
      <c r="M4870" s="171"/>
      <c r="T4870" s="172"/>
      <c r="AT4870" s="168" t="s">
        <v>184</v>
      </c>
      <c r="AU4870" s="168" t="s">
        <v>95</v>
      </c>
      <c r="AV4870" s="167" t="s">
        <v>95</v>
      </c>
      <c r="AW4870" s="167" t="s">
        <v>41</v>
      </c>
      <c r="AX4870" s="167" t="s">
        <v>85</v>
      </c>
      <c r="AY4870" s="168" t="s">
        <v>173</v>
      </c>
    </row>
    <row r="4871" spans="2:51" s="160" customFormat="1">
      <c r="B4871" s="159"/>
      <c r="D4871" s="161" t="s">
        <v>184</v>
      </c>
      <c r="E4871" s="162" t="s">
        <v>1</v>
      </c>
      <c r="F4871" s="163" t="s">
        <v>2297</v>
      </c>
      <c r="H4871" s="162" t="s">
        <v>1</v>
      </c>
      <c r="L4871" s="159"/>
      <c r="M4871" s="164"/>
      <c r="T4871" s="165"/>
      <c r="AT4871" s="162" t="s">
        <v>184</v>
      </c>
      <c r="AU4871" s="162" t="s">
        <v>95</v>
      </c>
      <c r="AV4871" s="160" t="s">
        <v>93</v>
      </c>
      <c r="AW4871" s="160" t="s">
        <v>41</v>
      </c>
      <c r="AX4871" s="160" t="s">
        <v>85</v>
      </c>
      <c r="AY4871" s="162" t="s">
        <v>173</v>
      </c>
    </row>
    <row r="4872" spans="2:51" s="167" customFormat="1">
      <c r="B4872" s="166"/>
      <c r="D4872" s="161" t="s">
        <v>184</v>
      </c>
      <c r="E4872" s="168" t="s">
        <v>1</v>
      </c>
      <c r="F4872" s="169" t="s">
        <v>2584</v>
      </c>
      <c r="H4872" s="170">
        <v>0.46</v>
      </c>
      <c r="L4872" s="166"/>
      <c r="M4872" s="171"/>
      <c r="T4872" s="172"/>
      <c r="AT4872" s="168" t="s">
        <v>184</v>
      </c>
      <c r="AU4872" s="168" t="s">
        <v>95</v>
      </c>
      <c r="AV4872" s="167" t="s">
        <v>95</v>
      </c>
      <c r="AW4872" s="167" t="s">
        <v>41</v>
      </c>
      <c r="AX4872" s="167" t="s">
        <v>85</v>
      </c>
      <c r="AY4872" s="168" t="s">
        <v>173</v>
      </c>
    </row>
    <row r="4873" spans="2:51" s="160" customFormat="1">
      <c r="B4873" s="159"/>
      <c r="D4873" s="161" t="s">
        <v>184</v>
      </c>
      <c r="E4873" s="162" t="s">
        <v>1</v>
      </c>
      <c r="F4873" s="163" t="s">
        <v>2299</v>
      </c>
      <c r="H4873" s="162" t="s">
        <v>1</v>
      </c>
      <c r="L4873" s="159"/>
      <c r="M4873" s="164"/>
      <c r="T4873" s="165"/>
      <c r="AT4873" s="162" t="s">
        <v>184</v>
      </c>
      <c r="AU4873" s="162" t="s">
        <v>95</v>
      </c>
      <c r="AV4873" s="160" t="s">
        <v>93</v>
      </c>
      <c r="AW4873" s="160" t="s">
        <v>41</v>
      </c>
      <c r="AX4873" s="160" t="s">
        <v>85</v>
      </c>
      <c r="AY4873" s="162" t="s">
        <v>173</v>
      </c>
    </row>
    <row r="4874" spans="2:51" s="167" customFormat="1">
      <c r="B4874" s="166"/>
      <c r="D4874" s="161" t="s">
        <v>184</v>
      </c>
      <c r="E4874" s="168" t="s">
        <v>1</v>
      </c>
      <c r="F4874" s="169" t="s">
        <v>2595</v>
      </c>
      <c r="H4874" s="170">
        <v>0.03</v>
      </c>
      <c r="L4874" s="166"/>
      <c r="M4874" s="171"/>
      <c r="T4874" s="172"/>
      <c r="AT4874" s="168" t="s">
        <v>184</v>
      </c>
      <c r="AU4874" s="168" t="s">
        <v>95</v>
      </c>
      <c r="AV4874" s="167" t="s">
        <v>95</v>
      </c>
      <c r="AW4874" s="167" t="s">
        <v>41</v>
      </c>
      <c r="AX4874" s="167" t="s">
        <v>85</v>
      </c>
      <c r="AY4874" s="168" t="s">
        <v>173</v>
      </c>
    </row>
    <row r="4875" spans="2:51" s="167" customFormat="1">
      <c r="B4875" s="166"/>
      <c r="D4875" s="161" t="s">
        <v>184</v>
      </c>
      <c r="E4875" s="168" t="s">
        <v>1</v>
      </c>
      <c r="F4875" s="169" t="s">
        <v>2596</v>
      </c>
      <c r="H4875" s="170">
        <v>2.9000000000000001E-2</v>
      </c>
      <c r="L4875" s="166"/>
      <c r="M4875" s="171"/>
      <c r="T4875" s="172"/>
      <c r="AT4875" s="168" t="s">
        <v>184</v>
      </c>
      <c r="AU4875" s="168" t="s">
        <v>95</v>
      </c>
      <c r="AV4875" s="167" t="s">
        <v>95</v>
      </c>
      <c r="AW4875" s="167" t="s">
        <v>41</v>
      </c>
      <c r="AX4875" s="167" t="s">
        <v>85</v>
      </c>
      <c r="AY4875" s="168" t="s">
        <v>173</v>
      </c>
    </row>
    <row r="4876" spans="2:51" s="167" customFormat="1">
      <c r="B4876" s="166"/>
      <c r="D4876" s="161" t="s">
        <v>184</v>
      </c>
      <c r="E4876" s="168" t="s">
        <v>1</v>
      </c>
      <c r="F4876" s="169" t="s">
        <v>2597</v>
      </c>
      <c r="H4876" s="170">
        <v>2.8000000000000001E-2</v>
      </c>
      <c r="L4876" s="166"/>
      <c r="M4876" s="171"/>
      <c r="T4876" s="172"/>
      <c r="AT4876" s="168" t="s">
        <v>184</v>
      </c>
      <c r="AU4876" s="168" t="s">
        <v>95</v>
      </c>
      <c r="AV4876" s="167" t="s">
        <v>95</v>
      </c>
      <c r="AW4876" s="167" t="s">
        <v>41</v>
      </c>
      <c r="AX4876" s="167" t="s">
        <v>85</v>
      </c>
      <c r="AY4876" s="168" t="s">
        <v>173</v>
      </c>
    </row>
    <row r="4877" spans="2:51" s="167" customFormat="1">
      <c r="B4877" s="166"/>
      <c r="D4877" s="161" t="s">
        <v>184</v>
      </c>
      <c r="E4877" s="168" t="s">
        <v>1</v>
      </c>
      <c r="F4877" s="169" t="s">
        <v>2598</v>
      </c>
      <c r="H4877" s="170">
        <v>2.7E-2</v>
      </c>
      <c r="L4877" s="166"/>
      <c r="M4877" s="171"/>
      <c r="T4877" s="172"/>
      <c r="AT4877" s="168" t="s">
        <v>184</v>
      </c>
      <c r="AU4877" s="168" t="s">
        <v>95</v>
      </c>
      <c r="AV4877" s="167" t="s">
        <v>95</v>
      </c>
      <c r="AW4877" s="167" t="s">
        <v>41</v>
      </c>
      <c r="AX4877" s="167" t="s">
        <v>85</v>
      </c>
      <c r="AY4877" s="168" t="s">
        <v>173</v>
      </c>
    </row>
    <row r="4878" spans="2:51" s="167" customFormat="1">
      <c r="B4878" s="166"/>
      <c r="D4878" s="161" t="s">
        <v>184</v>
      </c>
      <c r="E4878" s="168" t="s">
        <v>1</v>
      </c>
      <c r="F4878" s="169" t="s">
        <v>2599</v>
      </c>
      <c r="H4878" s="170">
        <v>2.5999999999999999E-2</v>
      </c>
      <c r="L4878" s="166"/>
      <c r="M4878" s="171"/>
      <c r="T4878" s="172"/>
      <c r="AT4878" s="168" t="s">
        <v>184</v>
      </c>
      <c r="AU4878" s="168" t="s">
        <v>95</v>
      </c>
      <c r="AV4878" s="167" t="s">
        <v>95</v>
      </c>
      <c r="AW4878" s="167" t="s">
        <v>41</v>
      </c>
      <c r="AX4878" s="167" t="s">
        <v>85</v>
      </c>
      <c r="AY4878" s="168" t="s">
        <v>173</v>
      </c>
    </row>
    <row r="4879" spans="2:51" s="167" customFormat="1">
      <c r="B4879" s="166"/>
      <c r="D4879" s="161" t="s">
        <v>184</v>
      </c>
      <c r="E4879" s="168" t="s">
        <v>1</v>
      </c>
      <c r="F4879" s="169" t="s">
        <v>2600</v>
      </c>
      <c r="H4879" s="170">
        <v>2.5000000000000001E-2</v>
      </c>
      <c r="L4879" s="166"/>
      <c r="M4879" s="171"/>
      <c r="T4879" s="172"/>
      <c r="AT4879" s="168" t="s">
        <v>184</v>
      </c>
      <c r="AU4879" s="168" t="s">
        <v>95</v>
      </c>
      <c r="AV4879" s="167" t="s">
        <v>95</v>
      </c>
      <c r="AW4879" s="167" t="s">
        <v>41</v>
      </c>
      <c r="AX4879" s="167" t="s">
        <v>85</v>
      </c>
      <c r="AY4879" s="168" t="s">
        <v>173</v>
      </c>
    </row>
    <row r="4880" spans="2:51" s="167" customFormat="1">
      <c r="B4880" s="166"/>
      <c r="D4880" s="161" t="s">
        <v>184</v>
      </c>
      <c r="E4880" s="168" t="s">
        <v>1</v>
      </c>
      <c r="F4880" s="169" t="s">
        <v>2601</v>
      </c>
      <c r="H4880" s="170">
        <v>2.4E-2</v>
      </c>
      <c r="L4880" s="166"/>
      <c r="M4880" s="171"/>
      <c r="T4880" s="172"/>
      <c r="AT4880" s="168" t="s">
        <v>184</v>
      </c>
      <c r="AU4880" s="168" t="s">
        <v>95</v>
      </c>
      <c r="AV4880" s="167" t="s">
        <v>95</v>
      </c>
      <c r="AW4880" s="167" t="s">
        <v>41</v>
      </c>
      <c r="AX4880" s="167" t="s">
        <v>85</v>
      </c>
      <c r="AY4880" s="168" t="s">
        <v>173</v>
      </c>
    </row>
    <row r="4881" spans="2:51" s="167" customFormat="1">
      <c r="B4881" s="166"/>
      <c r="D4881" s="161" t="s">
        <v>184</v>
      </c>
      <c r="E4881" s="168" t="s">
        <v>1</v>
      </c>
      <c r="F4881" s="169" t="s">
        <v>2602</v>
      </c>
      <c r="H4881" s="170">
        <v>2.1999999999999999E-2</v>
      </c>
      <c r="L4881" s="166"/>
      <c r="M4881" s="171"/>
      <c r="T4881" s="172"/>
      <c r="AT4881" s="168" t="s">
        <v>184</v>
      </c>
      <c r="AU4881" s="168" t="s">
        <v>95</v>
      </c>
      <c r="AV4881" s="167" t="s">
        <v>95</v>
      </c>
      <c r="AW4881" s="167" t="s">
        <v>41</v>
      </c>
      <c r="AX4881" s="167" t="s">
        <v>85</v>
      </c>
      <c r="AY4881" s="168" t="s">
        <v>173</v>
      </c>
    </row>
    <row r="4882" spans="2:51" s="167" customFormat="1">
      <c r="B4882" s="166"/>
      <c r="D4882" s="161" t="s">
        <v>184</v>
      </c>
      <c r="E4882" s="168" t="s">
        <v>1</v>
      </c>
      <c r="F4882" s="169" t="s">
        <v>2603</v>
      </c>
      <c r="H4882" s="170">
        <v>2.1000000000000001E-2</v>
      </c>
      <c r="L4882" s="166"/>
      <c r="M4882" s="171"/>
      <c r="T4882" s="172"/>
      <c r="AT4882" s="168" t="s">
        <v>184</v>
      </c>
      <c r="AU4882" s="168" t="s">
        <v>95</v>
      </c>
      <c r="AV4882" s="167" t="s">
        <v>95</v>
      </c>
      <c r="AW4882" s="167" t="s">
        <v>41</v>
      </c>
      <c r="AX4882" s="167" t="s">
        <v>85</v>
      </c>
      <c r="AY4882" s="168" t="s">
        <v>173</v>
      </c>
    </row>
    <row r="4883" spans="2:51" s="167" customFormat="1">
      <c r="B4883" s="166"/>
      <c r="D4883" s="161" t="s">
        <v>184</v>
      </c>
      <c r="E4883" s="168" t="s">
        <v>1</v>
      </c>
      <c r="F4883" s="169" t="s">
        <v>2604</v>
      </c>
      <c r="H4883" s="170">
        <v>0.02</v>
      </c>
      <c r="L4883" s="166"/>
      <c r="M4883" s="171"/>
      <c r="T4883" s="172"/>
      <c r="AT4883" s="168" t="s">
        <v>184</v>
      </c>
      <c r="AU4883" s="168" t="s">
        <v>95</v>
      </c>
      <c r="AV4883" s="167" t="s">
        <v>95</v>
      </c>
      <c r="AW4883" s="167" t="s">
        <v>41</v>
      </c>
      <c r="AX4883" s="167" t="s">
        <v>85</v>
      </c>
      <c r="AY4883" s="168" t="s">
        <v>173</v>
      </c>
    </row>
    <row r="4884" spans="2:51" s="167" customFormat="1">
      <c r="B4884" s="166"/>
      <c r="D4884" s="161" t="s">
        <v>184</v>
      </c>
      <c r="E4884" s="168" t="s">
        <v>1</v>
      </c>
      <c r="F4884" s="169" t="s">
        <v>2605</v>
      </c>
      <c r="H4884" s="170">
        <v>1.9E-2</v>
      </c>
      <c r="L4884" s="166"/>
      <c r="M4884" s="171"/>
      <c r="T4884" s="172"/>
      <c r="AT4884" s="168" t="s">
        <v>184</v>
      </c>
      <c r="AU4884" s="168" t="s">
        <v>95</v>
      </c>
      <c r="AV4884" s="167" t="s">
        <v>95</v>
      </c>
      <c r="AW4884" s="167" t="s">
        <v>41</v>
      </c>
      <c r="AX4884" s="167" t="s">
        <v>85</v>
      </c>
      <c r="AY4884" s="168" t="s">
        <v>173</v>
      </c>
    </row>
    <row r="4885" spans="2:51" s="167" customFormat="1">
      <c r="B4885" s="166"/>
      <c r="D4885" s="161" t="s">
        <v>184</v>
      </c>
      <c r="E4885" s="168" t="s">
        <v>1</v>
      </c>
      <c r="F4885" s="169" t="s">
        <v>2606</v>
      </c>
      <c r="H4885" s="170">
        <v>1.7999999999999999E-2</v>
      </c>
      <c r="L4885" s="166"/>
      <c r="M4885" s="171"/>
      <c r="T4885" s="172"/>
      <c r="AT4885" s="168" t="s">
        <v>184</v>
      </c>
      <c r="AU4885" s="168" t="s">
        <v>95</v>
      </c>
      <c r="AV4885" s="167" t="s">
        <v>95</v>
      </c>
      <c r="AW4885" s="167" t="s">
        <v>41</v>
      </c>
      <c r="AX4885" s="167" t="s">
        <v>85</v>
      </c>
      <c r="AY4885" s="168" t="s">
        <v>173</v>
      </c>
    </row>
    <row r="4886" spans="2:51" s="167" customFormat="1">
      <c r="B4886" s="166"/>
      <c r="D4886" s="161" t="s">
        <v>184</v>
      </c>
      <c r="E4886" s="168" t="s">
        <v>1</v>
      </c>
      <c r="F4886" s="169" t="s">
        <v>2607</v>
      </c>
      <c r="H4886" s="170">
        <v>1.7000000000000001E-2</v>
      </c>
      <c r="L4886" s="166"/>
      <c r="M4886" s="171"/>
      <c r="T4886" s="172"/>
      <c r="AT4886" s="168" t="s">
        <v>184</v>
      </c>
      <c r="AU4886" s="168" t="s">
        <v>95</v>
      </c>
      <c r="AV4886" s="167" t="s">
        <v>95</v>
      </c>
      <c r="AW4886" s="167" t="s">
        <v>41</v>
      </c>
      <c r="AX4886" s="167" t="s">
        <v>85</v>
      </c>
      <c r="AY4886" s="168" t="s">
        <v>173</v>
      </c>
    </row>
    <row r="4887" spans="2:51" s="167" customFormat="1">
      <c r="B4887" s="166"/>
      <c r="D4887" s="161" t="s">
        <v>184</v>
      </c>
      <c r="E4887" s="168" t="s">
        <v>1</v>
      </c>
      <c r="F4887" s="169" t="s">
        <v>2608</v>
      </c>
      <c r="H4887" s="170">
        <v>1.6E-2</v>
      </c>
      <c r="L4887" s="166"/>
      <c r="M4887" s="171"/>
      <c r="T4887" s="172"/>
      <c r="AT4887" s="168" t="s">
        <v>184</v>
      </c>
      <c r="AU4887" s="168" t="s">
        <v>95</v>
      </c>
      <c r="AV4887" s="167" t="s">
        <v>95</v>
      </c>
      <c r="AW4887" s="167" t="s">
        <v>41</v>
      </c>
      <c r="AX4887" s="167" t="s">
        <v>85</v>
      </c>
      <c r="AY4887" s="168" t="s">
        <v>173</v>
      </c>
    </row>
    <row r="4888" spans="2:51" s="167" customFormat="1">
      <c r="B4888" s="166"/>
      <c r="D4888" s="161" t="s">
        <v>184</v>
      </c>
      <c r="E4888" s="168" t="s">
        <v>1</v>
      </c>
      <c r="F4888" s="169" t="s">
        <v>2609</v>
      </c>
      <c r="H4888" s="170">
        <v>1.4999999999999999E-2</v>
      </c>
      <c r="L4888" s="166"/>
      <c r="M4888" s="171"/>
      <c r="T4888" s="172"/>
      <c r="AT4888" s="168" t="s">
        <v>184</v>
      </c>
      <c r="AU4888" s="168" t="s">
        <v>95</v>
      </c>
      <c r="AV4888" s="167" t="s">
        <v>95</v>
      </c>
      <c r="AW4888" s="167" t="s">
        <v>41</v>
      </c>
      <c r="AX4888" s="167" t="s">
        <v>85</v>
      </c>
      <c r="AY4888" s="168" t="s">
        <v>173</v>
      </c>
    </row>
    <row r="4889" spans="2:51" s="167" customFormat="1">
      <c r="B4889" s="166"/>
      <c r="D4889" s="161" t="s">
        <v>184</v>
      </c>
      <c r="E4889" s="168" t="s">
        <v>1</v>
      </c>
      <c r="F4889" s="169" t="s">
        <v>2610</v>
      </c>
      <c r="H4889" s="170">
        <v>1.4E-2</v>
      </c>
      <c r="L4889" s="166"/>
      <c r="M4889" s="171"/>
      <c r="T4889" s="172"/>
      <c r="AT4889" s="168" t="s">
        <v>184</v>
      </c>
      <c r="AU4889" s="168" t="s">
        <v>95</v>
      </c>
      <c r="AV4889" s="167" t="s">
        <v>95</v>
      </c>
      <c r="AW4889" s="167" t="s">
        <v>41</v>
      </c>
      <c r="AX4889" s="167" t="s">
        <v>85</v>
      </c>
      <c r="AY4889" s="168" t="s">
        <v>173</v>
      </c>
    </row>
    <row r="4890" spans="2:51" s="167" customFormat="1">
      <c r="B4890" s="166"/>
      <c r="D4890" s="161" t="s">
        <v>184</v>
      </c>
      <c r="E4890" s="168" t="s">
        <v>1</v>
      </c>
      <c r="F4890" s="169" t="s">
        <v>2611</v>
      </c>
      <c r="H4890" s="170">
        <v>1.2999999999999999E-2</v>
      </c>
      <c r="L4890" s="166"/>
      <c r="M4890" s="171"/>
      <c r="T4890" s="172"/>
      <c r="AT4890" s="168" t="s">
        <v>184</v>
      </c>
      <c r="AU4890" s="168" t="s">
        <v>95</v>
      </c>
      <c r="AV4890" s="167" t="s">
        <v>95</v>
      </c>
      <c r="AW4890" s="167" t="s">
        <v>41</v>
      </c>
      <c r="AX4890" s="167" t="s">
        <v>85</v>
      </c>
      <c r="AY4890" s="168" t="s">
        <v>173</v>
      </c>
    </row>
    <row r="4891" spans="2:51" s="167" customFormat="1">
      <c r="B4891" s="166"/>
      <c r="D4891" s="161" t="s">
        <v>184</v>
      </c>
      <c r="E4891" s="168" t="s">
        <v>1</v>
      </c>
      <c r="F4891" s="169" t="s">
        <v>2612</v>
      </c>
      <c r="H4891" s="170">
        <v>1.2E-2</v>
      </c>
      <c r="L4891" s="166"/>
      <c r="M4891" s="171"/>
      <c r="T4891" s="172"/>
      <c r="AT4891" s="168" t="s">
        <v>184</v>
      </c>
      <c r="AU4891" s="168" t="s">
        <v>95</v>
      </c>
      <c r="AV4891" s="167" t="s">
        <v>95</v>
      </c>
      <c r="AW4891" s="167" t="s">
        <v>41</v>
      </c>
      <c r="AX4891" s="167" t="s">
        <v>85</v>
      </c>
      <c r="AY4891" s="168" t="s">
        <v>173</v>
      </c>
    </row>
    <row r="4892" spans="2:51" s="167" customFormat="1">
      <c r="B4892" s="166"/>
      <c r="D4892" s="161" t="s">
        <v>184</v>
      </c>
      <c r="E4892" s="168" t="s">
        <v>1</v>
      </c>
      <c r="F4892" s="169" t="s">
        <v>2613</v>
      </c>
      <c r="H4892" s="170">
        <v>0.01</v>
      </c>
      <c r="L4892" s="166"/>
      <c r="M4892" s="171"/>
      <c r="T4892" s="172"/>
      <c r="AT4892" s="168" t="s">
        <v>184</v>
      </c>
      <c r="AU4892" s="168" t="s">
        <v>95</v>
      </c>
      <c r="AV4892" s="167" t="s">
        <v>95</v>
      </c>
      <c r="AW4892" s="167" t="s">
        <v>41</v>
      </c>
      <c r="AX4892" s="167" t="s">
        <v>85</v>
      </c>
      <c r="AY4892" s="168" t="s">
        <v>173</v>
      </c>
    </row>
    <row r="4893" spans="2:51" s="167" customFormat="1">
      <c r="B4893" s="166"/>
      <c r="D4893" s="161" t="s">
        <v>184</v>
      </c>
      <c r="E4893" s="168" t="s">
        <v>1</v>
      </c>
      <c r="F4893" s="169" t="s">
        <v>2614</v>
      </c>
      <c r="H4893" s="170">
        <v>8.9999999999999993E-3</v>
      </c>
      <c r="L4893" s="166"/>
      <c r="M4893" s="171"/>
      <c r="T4893" s="172"/>
      <c r="AT4893" s="168" t="s">
        <v>184</v>
      </c>
      <c r="AU4893" s="168" t="s">
        <v>95</v>
      </c>
      <c r="AV4893" s="167" t="s">
        <v>95</v>
      </c>
      <c r="AW4893" s="167" t="s">
        <v>41</v>
      </c>
      <c r="AX4893" s="167" t="s">
        <v>85</v>
      </c>
      <c r="AY4893" s="168" t="s">
        <v>173</v>
      </c>
    </row>
    <row r="4894" spans="2:51" s="167" customFormat="1">
      <c r="B4894" s="166"/>
      <c r="D4894" s="161" t="s">
        <v>184</v>
      </c>
      <c r="E4894" s="168" t="s">
        <v>1</v>
      </c>
      <c r="F4894" s="169" t="s">
        <v>2615</v>
      </c>
      <c r="H4894" s="170">
        <v>8.0000000000000002E-3</v>
      </c>
      <c r="L4894" s="166"/>
      <c r="M4894" s="171"/>
      <c r="T4894" s="172"/>
      <c r="AT4894" s="168" t="s">
        <v>184</v>
      </c>
      <c r="AU4894" s="168" t="s">
        <v>95</v>
      </c>
      <c r="AV4894" s="167" t="s">
        <v>95</v>
      </c>
      <c r="AW4894" s="167" t="s">
        <v>41</v>
      </c>
      <c r="AX4894" s="167" t="s">
        <v>85</v>
      </c>
      <c r="AY4894" s="168" t="s">
        <v>173</v>
      </c>
    </row>
    <row r="4895" spans="2:51" s="167" customFormat="1">
      <c r="B4895" s="166"/>
      <c r="D4895" s="161" t="s">
        <v>184</v>
      </c>
      <c r="E4895" s="168" t="s">
        <v>1</v>
      </c>
      <c r="F4895" s="169" t="s">
        <v>2616</v>
      </c>
      <c r="H4895" s="170">
        <v>7.0000000000000001E-3</v>
      </c>
      <c r="L4895" s="166"/>
      <c r="M4895" s="171"/>
      <c r="T4895" s="172"/>
      <c r="AT4895" s="168" t="s">
        <v>184</v>
      </c>
      <c r="AU4895" s="168" t="s">
        <v>95</v>
      </c>
      <c r="AV4895" s="167" t="s">
        <v>95</v>
      </c>
      <c r="AW4895" s="167" t="s">
        <v>41</v>
      </c>
      <c r="AX4895" s="167" t="s">
        <v>85</v>
      </c>
      <c r="AY4895" s="168" t="s">
        <v>173</v>
      </c>
    </row>
    <row r="4896" spans="2:51" s="167" customFormat="1">
      <c r="B4896" s="166"/>
      <c r="D4896" s="161" t="s">
        <v>184</v>
      </c>
      <c r="E4896" s="168" t="s">
        <v>1</v>
      </c>
      <c r="F4896" s="169" t="s">
        <v>2617</v>
      </c>
      <c r="H4896" s="170">
        <v>6.0000000000000001E-3</v>
      </c>
      <c r="L4896" s="166"/>
      <c r="M4896" s="171"/>
      <c r="T4896" s="172"/>
      <c r="AT4896" s="168" t="s">
        <v>184</v>
      </c>
      <c r="AU4896" s="168" t="s">
        <v>95</v>
      </c>
      <c r="AV4896" s="167" t="s">
        <v>95</v>
      </c>
      <c r="AW4896" s="167" t="s">
        <v>41</v>
      </c>
      <c r="AX4896" s="167" t="s">
        <v>85</v>
      </c>
      <c r="AY4896" s="168" t="s">
        <v>173</v>
      </c>
    </row>
    <row r="4897" spans="2:51" s="167" customFormat="1">
      <c r="B4897" s="166"/>
      <c r="D4897" s="161" t="s">
        <v>184</v>
      </c>
      <c r="E4897" s="168" t="s">
        <v>1</v>
      </c>
      <c r="F4897" s="169" t="s">
        <v>2618</v>
      </c>
      <c r="H4897" s="170">
        <v>5.0000000000000001E-3</v>
      </c>
      <c r="L4897" s="166"/>
      <c r="M4897" s="171"/>
      <c r="T4897" s="172"/>
      <c r="AT4897" s="168" t="s">
        <v>184</v>
      </c>
      <c r="AU4897" s="168" t="s">
        <v>95</v>
      </c>
      <c r="AV4897" s="167" t="s">
        <v>95</v>
      </c>
      <c r="AW4897" s="167" t="s">
        <v>41</v>
      </c>
      <c r="AX4897" s="167" t="s">
        <v>85</v>
      </c>
      <c r="AY4897" s="168" t="s">
        <v>173</v>
      </c>
    </row>
    <row r="4898" spans="2:51" s="167" customFormat="1">
      <c r="B4898" s="166"/>
      <c r="D4898" s="161" t="s">
        <v>184</v>
      </c>
      <c r="E4898" s="168" t="s">
        <v>1</v>
      </c>
      <c r="F4898" s="169" t="s">
        <v>2619</v>
      </c>
      <c r="H4898" s="170">
        <v>4.0000000000000001E-3</v>
      </c>
      <c r="L4898" s="166"/>
      <c r="M4898" s="171"/>
      <c r="T4898" s="172"/>
      <c r="AT4898" s="168" t="s">
        <v>184</v>
      </c>
      <c r="AU4898" s="168" t="s">
        <v>95</v>
      </c>
      <c r="AV4898" s="167" t="s">
        <v>95</v>
      </c>
      <c r="AW4898" s="167" t="s">
        <v>41</v>
      </c>
      <c r="AX4898" s="167" t="s">
        <v>85</v>
      </c>
      <c r="AY4898" s="168" t="s">
        <v>173</v>
      </c>
    </row>
    <row r="4899" spans="2:51" s="167" customFormat="1">
      <c r="B4899" s="166"/>
      <c r="D4899" s="161" t="s">
        <v>184</v>
      </c>
      <c r="E4899" s="168" t="s">
        <v>1</v>
      </c>
      <c r="F4899" s="169" t="s">
        <v>2620</v>
      </c>
      <c r="H4899" s="170">
        <v>3.0000000000000001E-3</v>
      </c>
      <c r="L4899" s="166"/>
      <c r="M4899" s="171"/>
      <c r="T4899" s="172"/>
      <c r="AT4899" s="168" t="s">
        <v>184</v>
      </c>
      <c r="AU4899" s="168" t="s">
        <v>95</v>
      </c>
      <c r="AV4899" s="167" t="s">
        <v>95</v>
      </c>
      <c r="AW4899" s="167" t="s">
        <v>41</v>
      </c>
      <c r="AX4899" s="167" t="s">
        <v>85</v>
      </c>
      <c r="AY4899" s="168" t="s">
        <v>173</v>
      </c>
    </row>
    <row r="4900" spans="2:51" s="167" customFormat="1">
      <c r="B4900" s="166"/>
      <c r="D4900" s="161" t="s">
        <v>184</v>
      </c>
      <c r="E4900" s="168" t="s">
        <v>1</v>
      </c>
      <c r="F4900" s="169" t="s">
        <v>2621</v>
      </c>
      <c r="H4900" s="170">
        <v>2E-3</v>
      </c>
      <c r="L4900" s="166"/>
      <c r="M4900" s="171"/>
      <c r="T4900" s="172"/>
      <c r="AT4900" s="168" t="s">
        <v>184</v>
      </c>
      <c r="AU4900" s="168" t="s">
        <v>95</v>
      </c>
      <c r="AV4900" s="167" t="s">
        <v>95</v>
      </c>
      <c r="AW4900" s="167" t="s">
        <v>41</v>
      </c>
      <c r="AX4900" s="167" t="s">
        <v>85</v>
      </c>
      <c r="AY4900" s="168" t="s">
        <v>173</v>
      </c>
    </row>
    <row r="4901" spans="2:51" s="167" customFormat="1">
      <c r="B4901" s="166"/>
      <c r="D4901" s="161" t="s">
        <v>184</v>
      </c>
      <c r="E4901" s="168" t="s">
        <v>1</v>
      </c>
      <c r="F4901" s="169" t="s">
        <v>2622</v>
      </c>
      <c r="H4901" s="170">
        <v>1E-3</v>
      </c>
      <c r="L4901" s="166"/>
      <c r="M4901" s="171"/>
      <c r="T4901" s="172"/>
      <c r="AT4901" s="168" t="s">
        <v>184</v>
      </c>
      <c r="AU4901" s="168" t="s">
        <v>95</v>
      </c>
      <c r="AV4901" s="167" t="s">
        <v>95</v>
      </c>
      <c r="AW4901" s="167" t="s">
        <v>41</v>
      </c>
      <c r="AX4901" s="167" t="s">
        <v>85</v>
      </c>
      <c r="AY4901" s="168" t="s">
        <v>173</v>
      </c>
    </row>
    <row r="4902" spans="2:51" s="160" customFormat="1">
      <c r="B4902" s="159"/>
      <c r="D4902" s="161" t="s">
        <v>184</v>
      </c>
      <c r="E4902" s="162" t="s">
        <v>1</v>
      </c>
      <c r="F4902" s="163" t="s">
        <v>2306</v>
      </c>
      <c r="H4902" s="162" t="s">
        <v>1</v>
      </c>
      <c r="L4902" s="159"/>
      <c r="M4902" s="164"/>
      <c r="T4902" s="165"/>
      <c r="AT4902" s="162" t="s">
        <v>184</v>
      </c>
      <c r="AU4902" s="162" t="s">
        <v>95</v>
      </c>
      <c r="AV4902" s="160" t="s">
        <v>93</v>
      </c>
      <c r="AW4902" s="160" t="s">
        <v>41</v>
      </c>
      <c r="AX4902" s="160" t="s">
        <v>85</v>
      </c>
      <c r="AY4902" s="162" t="s">
        <v>173</v>
      </c>
    </row>
    <row r="4903" spans="2:51" s="167" customFormat="1">
      <c r="B4903" s="166"/>
      <c r="D4903" s="161" t="s">
        <v>184</v>
      </c>
      <c r="E4903" s="168" t="s">
        <v>1</v>
      </c>
      <c r="F4903" s="169" t="s">
        <v>2623</v>
      </c>
      <c r="H4903" s="170">
        <v>2.7E-2</v>
      </c>
      <c r="L4903" s="166"/>
      <c r="M4903" s="171"/>
      <c r="T4903" s="172"/>
      <c r="AT4903" s="168" t="s">
        <v>184</v>
      </c>
      <c r="AU4903" s="168" t="s">
        <v>95</v>
      </c>
      <c r="AV4903" s="167" t="s">
        <v>95</v>
      </c>
      <c r="AW4903" s="167" t="s">
        <v>41</v>
      </c>
      <c r="AX4903" s="167" t="s">
        <v>85</v>
      </c>
      <c r="AY4903" s="168" t="s">
        <v>173</v>
      </c>
    </row>
    <row r="4904" spans="2:51" s="167" customFormat="1">
      <c r="B4904" s="166"/>
      <c r="D4904" s="161" t="s">
        <v>184</v>
      </c>
      <c r="E4904" s="168" t="s">
        <v>1</v>
      </c>
      <c r="F4904" s="169" t="s">
        <v>2624</v>
      </c>
      <c r="H4904" s="170">
        <v>2.5999999999999999E-2</v>
      </c>
      <c r="L4904" s="166"/>
      <c r="M4904" s="171"/>
      <c r="T4904" s="172"/>
      <c r="AT4904" s="168" t="s">
        <v>184</v>
      </c>
      <c r="AU4904" s="168" t="s">
        <v>95</v>
      </c>
      <c r="AV4904" s="167" t="s">
        <v>95</v>
      </c>
      <c r="AW4904" s="167" t="s">
        <v>41</v>
      </c>
      <c r="AX4904" s="167" t="s">
        <v>85</v>
      </c>
      <c r="AY4904" s="168" t="s">
        <v>173</v>
      </c>
    </row>
    <row r="4905" spans="2:51" s="167" customFormat="1">
      <c r="B4905" s="166"/>
      <c r="D4905" s="161" t="s">
        <v>184</v>
      </c>
      <c r="E4905" s="168" t="s">
        <v>1</v>
      </c>
      <c r="F4905" s="169" t="s">
        <v>2625</v>
      </c>
      <c r="H4905" s="170">
        <v>2.5000000000000001E-2</v>
      </c>
      <c r="L4905" s="166"/>
      <c r="M4905" s="171"/>
      <c r="T4905" s="172"/>
      <c r="AT4905" s="168" t="s">
        <v>184</v>
      </c>
      <c r="AU4905" s="168" t="s">
        <v>95</v>
      </c>
      <c r="AV4905" s="167" t="s">
        <v>95</v>
      </c>
      <c r="AW4905" s="167" t="s">
        <v>41</v>
      </c>
      <c r="AX4905" s="167" t="s">
        <v>85</v>
      </c>
      <c r="AY4905" s="168" t="s">
        <v>173</v>
      </c>
    </row>
    <row r="4906" spans="2:51" s="167" customFormat="1">
      <c r="B4906" s="166"/>
      <c r="D4906" s="161" t="s">
        <v>184</v>
      </c>
      <c r="E4906" s="168" t="s">
        <v>1</v>
      </c>
      <c r="F4906" s="169" t="s">
        <v>2626</v>
      </c>
      <c r="H4906" s="170">
        <v>2.4E-2</v>
      </c>
      <c r="L4906" s="166"/>
      <c r="M4906" s="171"/>
      <c r="T4906" s="172"/>
      <c r="AT4906" s="168" t="s">
        <v>184</v>
      </c>
      <c r="AU4906" s="168" t="s">
        <v>95</v>
      </c>
      <c r="AV4906" s="167" t="s">
        <v>95</v>
      </c>
      <c r="AW4906" s="167" t="s">
        <v>41</v>
      </c>
      <c r="AX4906" s="167" t="s">
        <v>85</v>
      </c>
      <c r="AY4906" s="168" t="s">
        <v>173</v>
      </c>
    </row>
    <row r="4907" spans="2:51" s="167" customFormat="1">
      <c r="B4907" s="166"/>
      <c r="D4907" s="161" t="s">
        <v>184</v>
      </c>
      <c r="E4907" s="168" t="s">
        <v>1</v>
      </c>
      <c r="F4907" s="169" t="s">
        <v>2627</v>
      </c>
      <c r="H4907" s="170">
        <v>2.4E-2</v>
      </c>
      <c r="L4907" s="166"/>
      <c r="M4907" s="171"/>
      <c r="T4907" s="172"/>
      <c r="AT4907" s="168" t="s">
        <v>184</v>
      </c>
      <c r="AU4907" s="168" t="s">
        <v>95</v>
      </c>
      <c r="AV4907" s="167" t="s">
        <v>95</v>
      </c>
      <c r="AW4907" s="167" t="s">
        <v>41</v>
      </c>
      <c r="AX4907" s="167" t="s">
        <v>85</v>
      </c>
      <c r="AY4907" s="168" t="s">
        <v>173</v>
      </c>
    </row>
    <row r="4908" spans="2:51" s="167" customFormat="1">
      <c r="B4908" s="166"/>
      <c r="D4908" s="161" t="s">
        <v>184</v>
      </c>
      <c r="E4908" s="168" t="s">
        <v>1</v>
      </c>
      <c r="F4908" s="169" t="s">
        <v>2628</v>
      </c>
      <c r="H4908" s="170">
        <v>2.3E-2</v>
      </c>
      <c r="L4908" s="166"/>
      <c r="M4908" s="171"/>
      <c r="T4908" s="172"/>
      <c r="AT4908" s="168" t="s">
        <v>184</v>
      </c>
      <c r="AU4908" s="168" t="s">
        <v>95</v>
      </c>
      <c r="AV4908" s="167" t="s">
        <v>95</v>
      </c>
      <c r="AW4908" s="167" t="s">
        <v>41</v>
      </c>
      <c r="AX4908" s="167" t="s">
        <v>85</v>
      </c>
      <c r="AY4908" s="168" t="s">
        <v>173</v>
      </c>
    </row>
    <row r="4909" spans="2:51" s="167" customFormat="1">
      <c r="B4909" s="166"/>
      <c r="D4909" s="161" t="s">
        <v>184</v>
      </c>
      <c r="E4909" s="168" t="s">
        <v>1</v>
      </c>
      <c r="F4909" s="169" t="s">
        <v>2629</v>
      </c>
      <c r="H4909" s="170">
        <v>2.1999999999999999E-2</v>
      </c>
      <c r="L4909" s="166"/>
      <c r="M4909" s="171"/>
      <c r="T4909" s="172"/>
      <c r="AT4909" s="168" t="s">
        <v>184</v>
      </c>
      <c r="AU4909" s="168" t="s">
        <v>95</v>
      </c>
      <c r="AV4909" s="167" t="s">
        <v>95</v>
      </c>
      <c r="AW4909" s="167" t="s">
        <v>41</v>
      </c>
      <c r="AX4909" s="167" t="s">
        <v>85</v>
      </c>
      <c r="AY4909" s="168" t="s">
        <v>173</v>
      </c>
    </row>
    <row r="4910" spans="2:51" s="167" customFormat="1">
      <c r="B4910" s="166"/>
      <c r="D4910" s="161" t="s">
        <v>184</v>
      </c>
      <c r="E4910" s="168" t="s">
        <v>1</v>
      </c>
      <c r="F4910" s="169" t="s">
        <v>2603</v>
      </c>
      <c r="H4910" s="170">
        <v>2.1000000000000001E-2</v>
      </c>
      <c r="L4910" s="166"/>
      <c r="M4910" s="171"/>
      <c r="T4910" s="172"/>
      <c r="AT4910" s="168" t="s">
        <v>184</v>
      </c>
      <c r="AU4910" s="168" t="s">
        <v>95</v>
      </c>
      <c r="AV4910" s="167" t="s">
        <v>95</v>
      </c>
      <c r="AW4910" s="167" t="s">
        <v>41</v>
      </c>
      <c r="AX4910" s="167" t="s">
        <v>85</v>
      </c>
      <c r="AY4910" s="168" t="s">
        <v>173</v>
      </c>
    </row>
    <row r="4911" spans="2:51" s="167" customFormat="1">
      <c r="B4911" s="166"/>
      <c r="D4911" s="161" t="s">
        <v>184</v>
      </c>
      <c r="E4911" s="168" t="s">
        <v>1</v>
      </c>
      <c r="F4911" s="169" t="s">
        <v>2630</v>
      </c>
      <c r="H4911" s="170">
        <v>2.1000000000000001E-2</v>
      </c>
      <c r="L4911" s="166"/>
      <c r="M4911" s="171"/>
      <c r="T4911" s="172"/>
      <c r="AT4911" s="168" t="s">
        <v>184</v>
      </c>
      <c r="AU4911" s="168" t="s">
        <v>95</v>
      </c>
      <c r="AV4911" s="167" t="s">
        <v>95</v>
      </c>
      <c r="AW4911" s="167" t="s">
        <v>41</v>
      </c>
      <c r="AX4911" s="167" t="s">
        <v>85</v>
      </c>
      <c r="AY4911" s="168" t="s">
        <v>173</v>
      </c>
    </row>
    <row r="4912" spans="2:51" s="167" customFormat="1">
      <c r="B4912" s="166"/>
      <c r="D4912" s="161" t="s">
        <v>184</v>
      </c>
      <c r="E4912" s="168" t="s">
        <v>1</v>
      </c>
      <c r="F4912" s="169" t="s">
        <v>2631</v>
      </c>
      <c r="H4912" s="170">
        <v>0.02</v>
      </c>
      <c r="L4912" s="166"/>
      <c r="M4912" s="171"/>
      <c r="T4912" s="172"/>
      <c r="AT4912" s="168" t="s">
        <v>184</v>
      </c>
      <c r="AU4912" s="168" t="s">
        <v>95</v>
      </c>
      <c r="AV4912" s="167" t="s">
        <v>95</v>
      </c>
      <c r="AW4912" s="167" t="s">
        <v>41</v>
      </c>
      <c r="AX4912" s="167" t="s">
        <v>85</v>
      </c>
      <c r="AY4912" s="168" t="s">
        <v>173</v>
      </c>
    </row>
    <row r="4913" spans="2:51" s="167" customFormat="1">
      <c r="B4913" s="166"/>
      <c r="D4913" s="161" t="s">
        <v>184</v>
      </c>
      <c r="E4913" s="168" t="s">
        <v>1</v>
      </c>
      <c r="F4913" s="169" t="s">
        <v>2632</v>
      </c>
      <c r="H4913" s="170">
        <v>1.9E-2</v>
      </c>
      <c r="L4913" s="166"/>
      <c r="M4913" s="171"/>
      <c r="T4913" s="172"/>
      <c r="AT4913" s="168" t="s">
        <v>184</v>
      </c>
      <c r="AU4913" s="168" t="s">
        <v>95</v>
      </c>
      <c r="AV4913" s="167" t="s">
        <v>95</v>
      </c>
      <c r="AW4913" s="167" t="s">
        <v>41</v>
      </c>
      <c r="AX4913" s="167" t="s">
        <v>85</v>
      </c>
      <c r="AY4913" s="168" t="s">
        <v>173</v>
      </c>
    </row>
    <row r="4914" spans="2:51" s="167" customFormat="1">
      <c r="B4914" s="166"/>
      <c r="D4914" s="161" t="s">
        <v>184</v>
      </c>
      <c r="E4914" s="168" t="s">
        <v>1</v>
      </c>
      <c r="F4914" s="169" t="s">
        <v>2633</v>
      </c>
      <c r="H4914" s="170">
        <v>1.7999999999999999E-2</v>
      </c>
      <c r="L4914" s="166"/>
      <c r="M4914" s="171"/>
      <c r="T4914" s="172"/>
      <c r="AT4914" s="168" t="s">
        <v>184</v>
      </c>
      <c r="AU4914" s="168" t="s">
        <v>95</v>
      </c>
      <c r="AV4914" s="167" t="s">
        <v>95</v>
      </c>
      <c r="AW4914" s="167" t="s">
        <v>41</v>
      </c>
      <c r="AX4914" s="167" t="s">
        <v>85</v>
      </c>
      <c r="AY4914" s="168" t="s">
        <v>173</v>
      </c>
    </row>
    <row r="4915" spans="2:51" s="167" customFormat="1">
      <c r="B4915" s="166"/>
      <c r="D4915" s="161" t="s">
        <v>184</v>
      </c>
      <c r="E4915" s="168" t="s">
        <v>1</v>
      </c>
      <c r="F4915" s="169" t="s">
        <v>2634</v>
      </c>
      <c r="H4915" s="170">
        <v>1.7999999999999999E-2</v>
      </c>
      <c r="L4915" s="166"/>
      <c r="M4915" s="171"/>
      <c r="T4915" s="172"/>
      <c r="AT4915" s="168" t="s">
        <v>184</v>
      </c>
      <c r="AU4915" s="168" t="s">
        <v>95</v>
      </c>
      <c r="AV4915" s="167" t="s">
        <v>95</v>
      </c>
      <c r="AW4915" s="167" t="s">
        <v>41</v>
      </c>
      <c r="AX4915" s="167" t="s">
        <v>85</v>
      </c>
      <c r="AY4915" s="168" t="s">
        <v>173</v>
      </c>
    </row>
    <row r="4916" spans="2:51" s="167" customFormat="1">
      <c r="B4916" s="166"/>
      <c r="D4916" s="161" t="s">
        <v>184</v>
      </c>
      <c r="E4916" s="168" t="s">
        <v>1</v>
      </c>
      <c r="F4916" s="169" t="s">
        <v>2635</v>
      </c>
      <c r="H4916" s="170">
        <v>1.7000000000000001E-2</v>
      </c>
      <c r="L4916" s="166"/>
      <c r="M4916" s="171"/>
      <c r="T4916" s="172"/>
      <c r="AT4916" s="168" t="s">
        <v>184</v>
      </c>
      <c r="AU4916" s="168" t="s">
        <v>95</v>
      </c>
      <c r="AV4916" s="167" t="s">
        <v>95</v>
      </c>
      <c r="AW4916" s="167" t="s">
        <v>41</v>
      </c>
      <c r="AX4916" s="167" t="s">
        <v>85</v>
      </c>
      <c r="AY4916" s="168" t="s">
        <v>173</v>
      </c>
    </row>
    <row r="4917" spans="2:51" s="167" customFormat="1">
      <c r="B4917" s="166"/>
      <c r="D4917" s="161" t="s">
        <v>184</v>
      </c>
      <c r="E4917" s="168" t="s">
        <v>1</v>
      </c>
      <c r="F4917" s="169" t="s">
        <v>2608</v>
      </c>
      <c r="H4917" s="170">
        <v>1.6E-2</v>
      </c>
      <c r="L4917" s="166"/>
      <c r="M4917" s="171"/>
      <c r="T4917" s="172"/>
      <c r="AT4917" s="168" t="s">
        <v>184</v>
      </c>
      <c r="AU4917" s="168" t="s">
        <v>95</v>
      </c>
      <c r="AV4917" s="167" t="s">
        <v>95</v>
      </c>
      <c r="AW4917" s="167" t="s">
        <v>41</v>
      </c>
      <c r="AX4917" s="167" t="s">
        <v>85</v>
      </c>
      <c r="AY4917" s="168" t="s">
        <v>173</v>
      </c>
    </row>
    <row r="4918" spans="2:51" s="167" customFormat="1">
      <c r="B4918" s="166"/>
      <c r="D4918" s="161" t="s">
        <v>184</v>
      </c>
      <c r="E4918" s="168" t="s">
        <v>1</v>
      </c>
      <c r="F4918" s="169" t="s">
        <v>2636</v>
      </c>
      <c r="H4918" s="170">
        <v>1.4999999999999999E-2</v>
      </c>
      <c r="L4918" s="166"/>
      <c r="M4918" s="171"/>
      <c r="T4918" s="172"/>
      <c r="AT4918" s="168" t="s">
        <v>184</v>
      </c>
      <c r="AU4918" s="168" t="s">
        <v>95</v>
      </c>
      <c r="AV4918" s="167" t="s">
        <v>95</v>
      </c>
      <c r="AW4918" s="167" t="s">
        <v>41</v>
      </c>
      <c r="AX4918" s="167" t="s">
        <v>85</v>
      </c>
      <c r="AY4918" s="168" t="s">
        <v>173</v>
      </c>
    </row>
    <row r="4919" spans="2:51" s="167" customFormat="1">
      <c r="B4919" s="166"/>
      <c r="D4919" s="161" t="s">
        <v>184</v>
      </c>
      <c r="E4919" s="168" t="s">
        <v>1</v>
      </c>
      <c r="F4919" s="169" t="s">
        <v>2637</v>
      </c>
      <c r="H4919" s="170">
        <v>1.4999999999999999E-2</v>
      </c>
      <c r="L4919" s="166"/>
      <c r="M4919" s="171"/>
      <c r="T4919" s="172"/>
      <c r="AT4919" s="168" t="s">
        <v>184</v>
      </c>
      <c r="AU4919" s="168" t="s">
        <v>95</v>
      </c>
      <c r="AV4919" s="167" t="s">
        <v>95</v>
      </c>
      <c r="AW4919" s="167" t="s">
        <v>41</v>
      </c>
      <c r="AX4919" s="167" t="s">
        <v>85</v>
      </c>
      <c r="AY4919" s="168" t="s">
        <v>173</v>
      </c>
    </row>
    <row r="4920" spans="2:51" s="167" customFormat="1">
      <c r="B4920" s="166"/>
      <c r="D4920" s="161" t="s">
        <v>184</v>
      </c>
      <c r="E4920" s="168" t="s">
        <v>1</v>
      </c>
      <c r="F4920" s="169" t="s">
        <v>2638</v>
      </c>
      <c r="H4920" s="170">
        <v>1.4E-2</v>
      </c>
      <c r="L4920" s="166"/>
      <c r="M4920" s="171"/>
      <c r="T4920" s="172"/>
      <c r="AT4920" s="168" t="s">
        <v>184</v>
      </c>
      <c r="AU4920" s="168" t="s">
        <v>95</v>
      </c>
      <c r="AV4920" s="167" t="s">
        <v>95</v>
      </c>
      <c r="AW4920" s="167" t="s">
        <v>41</v>
      </c>
      <c r="AX4920" s="167" t="s">
        <v>85</v>
      </c>
      <c r="AY4920" s="168" t="s">
        <v>173</v>
      </c>
    </row>
    <row r="4921" spans="2:51" s="167" customFormat="1">
      <c r="B4921" s="166"/>
      <c r="D4921" s="161" t="s">
        <v>184</v>
      </c>
      <c r="E4921" s="168" t="s">
        <v>1</v>
      </c>
      <c r="F4921" s="169" t="s">
        <v>2639</v>
      </c>
      <c r="H4921" s="170">
        <v>1.2999999999999999E-2</v>
      </c>
      <c r="L4921" s="166"/>
      <c r="M4921" s="171"/>
      <c r="T4921" s="172"/>
      <c r="AT4921" s="168" t="s">
        <v>184</v>
      </c>
      <c r="AU4921" s="168" t="s">
        <v>95</v>
      </c>
      <c r="AV4921" s="167" t="s">
        <v>95</v>
      </c>
      <c r="AW4921" s="167" t="s">
        <v>41</v>
      </c>
      <c r="AX4921" s="167" t="s">
        <v>85</v>
      </c>
      <c r="AY4921" s="168" t="s">
        <v>173</v>
      </c>
    </row>
    <row r="4922" spans="2:51" s="167" customFormat="1">
      <c r="B4922" s="166"/>
      <c r="D4922" s="161" t="s">
        <v>184</v>
      </c>
      <c r="E4922" s="168" t="s">
        <v>1</v>
      </c>
      <c r="F4922" s="169" t="s">
        <v>2640</v>
      </c>
      <c r="H4922" s="170">
        <v>1.2E-2</v>
      </c>
      <c r="L4922" s="166"/>
      <c r="M4922" s="171"/>
      <c r="T4922" s="172"/>
      <c r="AT4922" s="168" t="s">
        <v>184</v>
      </c>
      <c r="AU4922" s="168" t="s">
        <v>95</v>
      </c>
      <c r="AV4922" s="167" t="s">
        <v>95</v>
      </c>
      <c r="AW4922" s="167" t="s">
        <v>41</v>
      </c>
      <c r="AX4922" s="167" t="s">
        <v>85</v>
      </c>
      <c r="AY4922" s="168" t="s">
        <v>173</v>
      </c>
    </row>
    <row r="4923" spans="2:51" s="167" customFormat="1">
      <c r="B4923" s="166"/>
      <c r="D4923" s="161" t="s">
        <v>184</v>
      </c>
      <c r="E4923" s="168" t="s">
        <v>1</v>
      </c>
      <c r="F4923" s="169" t="s">
        <v>2641</v>
      </c>
      <c r="H4923" s="170">
        <v>1.0999999999999999E-2</v>
      </c>
      <c r="L4923" s="166"/>
      <c r="M4923" s="171"/>
      <c r="T4923" s="172"/>
      <c r="AT4923" s="168" t="s">
        <v>184</v>
      </c>
      <c r="AU4923" s="168" t="s">
        <v>95</v>
      </c>
      <c r="AV4923" s="167" t="s">
        <v>95</v>
      </c>
      <c r="AW4923" s="167" t="s">
        <v>41</v>
      </c>
      <c r="AX4923" s="167" t="s">
        <v>85</v>
      </c>
      <c r="AY4923" s="168" t="s">
        <v>173</v>
      </c>
    </row>
    <row r="4924" spans="2:51" s="167" customFormat="1">
      <c r="B4924" s="166"/>
      <c r="D4924" s="161" t="s">
        <v>184</v>
      </c>
      <c r="E4924" s="168" t="s">
        <v>1</v>
      </c>
      <c r="F4924" s="169" t="s">
        <v>2642</v>
      </c>
      <c r="H4924" s="170">
        <v>1.0999999999999999E-2</v>
      </c>
      <c r="L4924" s="166"/>
      <c r="M4924" s="171"/>
      <c r="T4924" s="172"/>
      <c r="AT4924" s="168" t="s">
        <v>184</v>
      </c>
      <c r="AU4924" s="168" t="s">
        <v>95</v>
      </c>
      <c r="AV4924" s="167" t="s">
        <v>95</v>
      </c>
      <c r="AW4924" s="167" t="s">
        <v>41</v>
      </c>
      <c r="AX4924" s="167" t="s">
        <v>85</v>
      </c>
      <c r="AY4924" s="168" t="s">
        <v>173</v>
      </c>
    </row>
    <row r="4925" spans="2:51" s="167" customFormat="1">
      <c r="B4925" s="166"/>
      <c r="D4925" s="161" t="s">
        <v>184</v>
      </c>
      <c r="E4925" s="168" t="s">
        <v>1</v>
      </c>
      <c r="F4925" s="169" t="s">
        <v>2643</v>
      </c>
      <c r="H4925" s="170">
        <v>0.01</v>
      </c>
      <c r="L4925" s="166"/>
      <c r="M4925" s="171"/>
      <c r="T4925" s="172"/>
      <c r="AT4925" s="168" t="s">
        <v>184</v>
      </c>
      <c r="AU4925" s="168" t="s">
        <v>95</v>
      </c>
      <c r="AV4925" s="167" t="s">
        <v>95</v>
      </c>
      <c r="AW4925" s="167" t="s">
        <v>41</v>
      </c>
      <c r="AX4925" s="167" t="s">
        <v>85</v>
      </c>
      <c r="AY4925" s="168" t="s">
        <v>173</v>
      </c>
    </row>
    <row r="4926" spans="2:51" s="167" customFormat="1">
      <c r="B4926" s="166"/>
      <c r="D4926" s="161" t="s">
        <v>184</v>
      </c>
      <c r="E4926" s="168" t="s">
        <v>1</v>
      </c>
      <c r="F4926" s="169" t="s">
        <v>2644</v>
      </c>
      <c r="H4926" s="170">
        <v>8.9999999999999993E-3</v>
      </c>
      <c r="L4926" s="166"/>
      <c r="M4926" s="171"/>
      <c r="T4926" s="172"/>
      <c r="AT4926" s="168" t="s">
        <v>184</v>
      </c>
      <c r="AU4926" s="168" t="s">
        <v>95</v>
      </c>
      <c r="AV4926" s="167" t="s">
        <v>95</v>
      </c>
      <c r="AW4926" s="167" t="s">
        <v>41</v>
      </c>
      <c r="AX4926" s="167" t="s">
        <v>85</v>
      </c>
      <c r="AY4926" s="168" t="s">
        <v>173</v>
      </c>
    </row>
    <row r="4927" spans="2:51" s="167" customFormat="1">
      <c r="B4927" s="166"/>
      <c r="D4927" s="161" t="s">
        <v>184</v>
      </c>
      <c r="E4927" s="168" t="s">
        <v>1</v>
      </c>
      <c r="F4927" s="169" t="s">
        <v>2645</v>
      </c>
      <c r="H4927" s="170">
        <v>8.0000000000000002E-3</v>
      </c>
      <c r="L4927" s="166"/>
      <c r="M4927" s="171"/>
      <c r="T4927" s="172"/>
      <c r="AT4927" s="168" t="s">
        <v>184</v>
      </c>
      <c r="AU4927" s="168" t="s">
        <v>95</v>
      </c>
      <c r="AV4927" s="167" t="s">
        <v>95</v>
      </c>
      <c r="AW4927" s="167" t="s">
        <v>41</v>
      </c>
      <c r="AX4927" s="167" t="s">
        <v>85</v>
      </c>
      <c r="AY4927" s="168" t="s">
        <v>173</v>
      </c>
    </row>
    <row r="4928" spans="2:51" s="167" customFormat="1">
      <c r="B4928" s="166"/>
      <c r="D4928" s="161" t="s">
        <v>184</v>
      </c>
      <c r="E4928" s="168" t="s">
        <v>1</v>
      </c>
      <c r="F4928" s="169" t="s">
        <v>2646</v>
      </c>
      <c r="H4928" s="170">
        <v>8.0000000000000002E-3</v>
      </c>
      <c r="L4928" s="166"/>
      <c r="M4928" s="171"/>
      <c r="T4928" s="172"/>
      <c r="AT4928" s="168" t="s">
        <v>184</v>
      </c>
      <c r="AU4928" s="168" t="s">
        <v>95</v>
      </c>
      <c r="AV4928" s="167" t="s">
        <v>95</v>
      </c>
      <c r="AW4928" s="167" t="s">
        <v>41</v>
      </c>
      <c r="AX4928" s="167" t="s">
        <v>85</v>
      </c>
      <c r="AY4928" s="168" t="s">
        <v>173</v>
      </c>
    </row>
    <row r="4929" spans="2:51" s="167" customFormat="1">
      <c r="B4929" s="166"/>
      <c r="D4929" s="161" t="s">
        <v>184</v>
      </c>
      <c r="E4929" s="168" t="s">
        <v>1</v>
      </c>
      <c r="F4929" s="169" t="s">
        <v>2647</v>
      </c>
      <c r="H4929" s="170">
        <v>7.0000000000000001E-3</v>
      </c>
      <c r="L4929" s="166"/>
      <c r="M4929" s="171"/>
      <c r="T4929" s="172"/>
      <c r="AT4929" s="168" t="s">
        <v>184</v>
      </c>
      <c r="AU4929" s="168" t="s">
        <v>95</v>
      </c>
      <c r="AV4929" s="167" t="s">
        <v>95</v>
      </c>
      <c r="AW4929" s="167" t="s">
        <v>41</v>
      </c>
      <c r="AX4929" s="167" t="s">
        <v>85</v>
      </c>
      <c r="AY4929" s="168" t="s">
        <v>173</v>
      </c>
    </row>
    <row r="4930" spans="2:51" s="167" customFormat="1">
      <c r="B4930" s="166"/>
      <c r="D4930" s="161" t="s">
        <v>184</v>
      </c>
      <c r="E4930" s="168" t="s">
        <v>1</v>
      </c>
      <c r="F4930" s="169" t="s">
        <v>2648</v>
      </c>
      <c r="H4930" s="170">
        <v>6.0000000000000001E-3</v>
      </c>
      <c r="L4930" s="166"/>
      <c r="M4930" s="171"/>
      <c r="T4930" s="172"/>
      <c r="AT4930" s="168" t="s">
        <v>184</v>
      </c>
      <c r="AU4930" s="168" t="s">
        <v>95</v>
      </c>
      <c r="AV4930" s="167" t="s">
        <v>95</v>
      </c>
      <c r="AW4930" s="167" t="s">
        <v>41</v>
      </c>
      <c r="AX4930" s="167" t="s">
        <v>85</v>
      </c>
      <c r="AY4930" s="168" t="s">
        <v>173</v>
      </c>
    </row>
    <row r="4931" spans="2:51" s="167" customFormat="1">
      <c r="B4931" s="166"/>
      <c r="D4931" s="161" t="s">
        <v>184</v>
      </c>
      <c r="E4931" s="168" t="s">
        <v>1</v>
      </c>
      <c r="F4931" s="169" t="s">
        <v>2649</v>
      </c>
      <c r="H4931" s="170">
        <v>5.0000000000000001E-3</v>
      </c>
      <c r="L4931" s="166"/>
      <c r="M4931" s="171"/>
      <c r="T4931" s="172"/>
      <c r="AT4931" s="168" t="s">
        <v>184</v>
      </c>
      <c r="AU4931" s="168" t="s">
        <v>95</v>
      </c>
      <c r="AV4931" s="167" t="s">
        <v>95</v>
      </c>
      <c r="AW4931" s="167" t="s">
        <v>41</v>
      </c>
      <c r="AX4931" s="167" t="s">
        <v>85</v>
      </c>
      <c r="AY4931" s="168" t="s">
        <v>173</v>
      </c>
    </row>
    <row r="4932" spans="2:51" s="167" customFormat="1">
      <c r="B4932" s="166"/>
      <c r="D4932" s="161" t="s">
        <v>184</v>
      </c>
      <c r="E4932" s="168" t="s">
        <v>1</v>
      </c>
      <c r="F4932" s="169" t="s">
        <v>2650</v>
      </c>
      <c r="H4932" s="170">
        <v>5.0000000000000001E-3</v>
      </c>
      <c r="L4932" s="166"/>
      <c r="M4932" s="171"/>
      <c r="T4932" s="172"/>
      <c r="AT4932" s="168" t="s">
        <v>184</v>
      </c>
      <c r="AU4932" s="168" t="s">
        <v>95</v>
      </c>
      <c r="AV4932" s="167" t="s">
        <v>95</v>
      </c>
      <c r="AW4932" s="167" t="s">
        <v>41</v>
      </c>
      <c r="AX4932" s="167" t="s">
        <v>85</v>
      </c>
      <c r="AY4932" s="168" t="s">
        <v>173</v>
      </c>
    </row>
    <row r="4933" spans="2:51" s="167" customFormat="1">
      <c r="B4933" s="166"/>
      <c r="D4933" s="161" t="s">
        <v>184</v>
      </c>
      <c r="E4933" s="168" t="s">
        <v>1</v>
      </c>
      <c r="F4933" s="169" t="s">
        <v>2651</v>
      </c>
      <c r="H4933" s="170">
        <v>4.0000000000000001E-3</v>
      </c>
      <c r="L4933" s="166"/>
      <c r="M4933" s="171"/>
      <c r="T4933" s="172"/>
      <c r="AT4933" s="168" t="s">
        <v>184</v>
      </c>
      <c r="AU4933" s="168" t="s">
        <v>95</v>
      </c>
      <c r="AV4933" s="167" t="s">
        <v>95</v>
      </c>
      <c r="AW4933" s="167" t="s">
        <v>41</v>
      </c>
      <c r="AX4933" s="167" t="s">
        <v>85</v>
      </c>
      <c r="AY4933" s="168" t="s">
        <v>173</v>
      </c>
    </row>
    <row r="4934" spans="2:51" s="167" customFormat="1">
      <c r="B4934" s="166"/>
      <c r="D4934" s="161" t="s">
        <v>184</v>
      </c>
      <c r="E4934" s="168" t="s">
        <v>1</v>
      </c>
      <c r="F4934" s="169" t="s">
        <v>2652</v>
      </c>
      <c r="H4934" s="170">
        <v>3.0000000000000001E-3</v>
      </c>
      <c r="L4934" s="166"/>
      <c r="M4934" s="171"/>
      <c r="T4934" s="172"/>
      <c r="AT4934" s="168" t="s">
        <v>184</v>
      </c>
      <c r="AU4934" s="168" t="s">
        <v>95</v>
      </c>
      <c r="AV4934" s="167" t="s">
        <v>95</v>
      </c>
      <c r="AW4934" s="167" t="s">
        <v>41</v>
      </c>
      <c r="AX4934" s="167" t="s">
        <v>85</v>
      </c>
      <c r="AY4934" s="168" t="s">
        <v>173</v>
      </c>
    </row>
    <row r="4935" spans="2:51" s="167" customFormat="1">
      <c r="B4935" s="166"/>
      <c r="D4935" s="161" t="s">
        <v>184</v>
      </c>
      <c r="E4935" s="168" t="s">
        <v>1</v>
      </c>
      <c r="F4935" s="169" t="s">
        <v>2653</v>
      </c>
      <c r="H4935" s="170">
        <v>2E-3</v>
      </c>
      <c r="L4935" s="166"/>
      <c r="M4935" s="171"/>
      <c r="T4935" s="172"/>
      <c r="AT4935" s="168" t="s">
        <v>184</v>
      </c>
      <c r="AU4935" s="168" t="s">
        <v>95</v>
      </c>
      <c r="AV4935" s="167" t="s">
        <v>95</v>
      </c>
      <c r="AW4935" s="167" t="s">
        <v>41</v>
      </c>
      <c r="AX4935" s="167" t="s">
        <v>85</v>
      </c>
      <c r="AY4935" s="168" t="s">
        <v>173</v>
      </c>
    </row>
    <row r="4936" spans="2:51" s="167" customFormat="1">
      <c r="B4936" s="166"/>
      <c r="D4936" s="161" t="s">
        <v>184</v>
      </c>
      <c r="E4936" s="168" t="s">
        <v>1</v>
      </c>
      <c r="F4936" s="169" t="s">
        <v>2654</v>
      </c>
      <c r="H4936" s="170">
        <v>2E-3</v>
      </c>
      <c r="L4936" s="166"/>
      <c r="M4936" s="171"/>
      <c r="T4936" s="172"/>
      <c r="AT4936" s="168" t="s">
        <v>184</v>
      </c>
      <c r="AU4936" s="168" t="s">
        <v>95</v>
      </c>
      <c r="AV4936" s="167" t="s">
        <v>95</v>
      </c>
      <c r="AW4936" s="167" t="s">
        <v>41</v>
      </c>
      <c r="AX4936" s="167" t="s">
        <v>85</v>
      </c>
      <c r="AY4936" s="168" t="s">
        <v>173</v>
      </c>
    </row>
    <row r="4937" spans="2:51" s="167" customFormat="1">
      <c r="B4937" s="166"/>
      <c r="D4937" s="161" t="s">
        <v>184</v>
      </c>
      <c r="E4937" s="168" t="s">
        <v>1</v>
      </c>
      <c r="F4937" s="169" t="s">
        <v>2622</v>
      </c>
      <c r="H4937" s="170">
        <v>1E-3</v>
      </c>
      <c r="L4937" s="166"/>
      <c r="M4937" s="171"/>
      <c r="T4937" s="172"/>
      <c r="AT4937" s="168" t="s">
        <v>184</v>
      </c>
      <c r="AU4937" s="168" t="s">
        <v>95</v>
      </c>
      <c r="AV4937" s="167" t="s">
        <v>95</v>
      </c>
      <c r="AW4937" s="167" t="s">
        <v>41</v>
      </c>
      <c r="AX4937" s="167" t="s">
        <v>85</v>
      </c>
      <c r="AY4937" s="168" t="s">
        <v>173</v>
      </c>
    </row>
    <row r="4938" spans="2:51" s="160" customFormat="1">
      <c r="B4938" s="159"/>
      <c r="D4938" s="161" t="s">
        <v>184</v>
      </c>
      <c r="E4938" s="162" t="s">
        <v>1</v>
      </c>
      <c r="F4938" s="163" t="s">
        <v>2313</v>
      </c>
      <c r="H4938" s="162" t="s">
        <v>1</v>
      </c>
      <c r="L4938" s="159"/>
      <c r="M4938" s="164"/>
      <c r="T4938" s="165"/>
      <c r="AT4938" s="162" t="s">
        <v>184</v>
      </c>
      <c r="AU4938" s="162" t="s">
        <v>95</v>
      </c>
      <c r="AV4938" s="160" t="s">
        <v>93</v>
      </c>
      <c r="AW4938" s="160" t="s">
        <v>41</v>
      </c>
      <c r="AX4938" s="160" t="s">
        <v>85</v>
      </c>
      <c r="AY4938" s="162" t="s">
        <v>173</v>
      </c>
    </row>
    <row r="4939" spans="2:51" s="167" customFormat="1">
      <c r="B4939" s="166"/>
      <c r="D4939" s="161" t="s">
        <v>184</v>
      </c>
      <c r="E4939" s="168" t="s">
        <v>1</v>
      </c>
      <c r="F4939" s="169" t="s">
        <v>2595</v>
      </c>
      <c r="H4939" s="170">
        <v>0.03</v>
      </c>
      <c r="L4939" s="166"/>
      <c r="M4939" s="171"/>
      <c r="T4939" s="172"/>
      <c r="AT4939" s="168" t="s">
        <v>184</v>
      </c>
      <c r="AU4939" s="168" t="s">
        <v>95</v>
      </c>
      <c r="AV4939" s="167" t="s">
        <v>95</v>
      </c>
      <c r="AW4939" s="167" t="s">
        <v>41</v>
      </c>
      <c r="AX4939" s="167" t="s">
        <v>85</v>
      </c>
      <c r="AY4939" s="168" t="s">
        <v>173</v>
      </c>
    </row>
    <row r="4940" spans="2:51" s="167" customFormat="1">
      <c r="B4940" s="166"/>
      <c r="D4940" s="161" t="s">
        <v>184</v>
      </c>
      <c r="E4940" s="168" t="s">
        <v>1</v>
      </c>
      <c r="F4940" s="169" t="s">
        <v>2596</v>
      </c>
      <c r="H4940" s="170">
        <v>2.9000000000000001E-2</v>
      </c>
      <c r="L4940" s="166"/>
      <c r="M4940" s="171"/>
      <c r="T4940" s="172"/>
      <c r="AT4940" s="168" t="s">
        <v>184</v>
      </c>
      <c r="AU4940" s="168" t="s">
        <v>95</v>
      </c>
      <c r="AV4940" s="167" t="s">
        <v>95</v>
      </c>
      <c r="AW4940" s="167" t="s">
        <v>41</v>
      </c>
      <c r="AX4940" s="167" t="s">
        <v>85</v>
      </c>
      <c r="AY4940" s="168" t="s">
        <v>173</v>
      </c>
    </row>
    <row r="4941" spans="2:51" s="167" customFormat="1">
      <c r="B4941" s="166"/>
      <c r="D4941" s="161" t="s">
        <v>184</v>
      </c>
      <c r="E4941" s="168" t="s">
        <v>1</v>
      </c>
      <c r="F4941" s="169" t="s">
        <v>2597</v>
      </c>
      <c r="H4941" s="170">
        <v>2.8000000000000001E-2</v>
      </c>
      <c r="L4941" s="166"/>
      <c r="M4941" s="171"/>
      <c r="T4941" s="172"/>
      <c r="AT4941" s="168" t="s">
        <v>184</v>
      </c>
      <c r="AU4941" s="168" t="s">
        <v>95</v>
      </c>
      <c r="AV4941" s="167" t="s">
        <v>95</v>
      </c>
      <c r="AW4941" s="167" t="s">
        <v>41</v>
      </c>
      <c r="AX4941" s="167" t="s">
        <v>85</v>
      </c>
      <c r="AY4941" s="168" t="s">
        <v>173</v>
      </c>
    </row>
    <row r="4942" spans="2:51" s="167" customFormat="1">
      <c r="B4942" s="166"/>
      <c r="D4942" s="161" t="s">
        <v>184</v>
      </c>
      <c r="E4942" s="168" t="s">
        <v>1</v>
      </c>
      <c r="F4942" s="169" t="s">
        <v>2598</v>
      </c>
      <c r="H4942" s="170">
        <v>2.7E-2</v>
      </c>
      <c r="L4942" s="166"/>
      <c r="M4942" s="171"/>
      <c r="T4942" s="172"/>
      <c r="AT4942" s="168" t="s">
        <v>184</v>
      </c>
      <c r="AU4942" s="168" t="s">
        <v>95</v>
      </c>
      <c r="AV4942" s="167" t="s">
        <v>95</v>
      </c>
      <c r="AW4942" s="167" t="s">
        <v>41</v>
      </c>
      <c r="AX4942" s="167" t="s">
        <v>85</v>
      </c>
      <c r="AY4942" s="168" t="s">
        <v>173</v>
      </c>
    </row>
    <row r="4943" spans="2:51" s="167" customFormat="1">
      <c r="B4943" s="166"/>
      <c r="D4943" s="161" t="s">
        <v>184</v>
      </c>
      <c r="E4943" s="168" t="s">
        <v>1</v>
      </c>
      <c r="F4943" s="169" t="s">
        <v>2599</v>
      </c>
      <c r="H4943" s="170">
        <v>2.5999999999999999E-2</v>
      </c>
      <c r="L4943" s="166"/>
      <c r="M4943" s="171"/>
      <c r="T4943" s="172"/>
      <c r="AT4943" s="168" t="s">
        <v>184</v>
      </c>
      <c r="AU4943" s="168" t="s">
        <v>95</v>
      </c>
      <c r="AV4943" s="167" t="s">
        <v>95</v>
      </c>
      <c r="AW4943" s="167" t="s">
        <v>41</v>
      </c>
      <c r="AX4943" s="167" t="s">
        <v>85</v>
      </c>
      <c r="AY4943" s="168" t="s">
        <v>173</v>
      </c>
    </row>
    <row r="4944" spans="2:51" s="167" customFormat="1">
      <c r="B4944" s="166"/>
      <c r="D4944" s="161" t="s">
        <v>184</v>
      </c>
      <c r="E4944" s="168" t="s">
        <v>1</v>
      </c>
      <c r="F4944" s="169" t="s">
        <v>2600</v>
      </c>
      <c r="H4944" s="170">
        <v>2.5000000000000001E-2</v>
      </c>
      <c r="L4944" s="166"/>
      <c r="M4944" s="171"/>
      <c r="T4944" s="172"/>
      <c r="AT4944" s="168" t="s">
        <v>184</v>
      </c>
      <c r="AU4944" s="168" t="s">
        <v>95</v>
      </c>
      <c r="AV4944" s="167" t="s">
        <v>95</v>
      </c>
      <c r="AW4944" s="167" t="s">
        <v>41</v>
      </c>
      <c r="AX4944" s="167" t="s">
        <v>85</v>
      </c>
      <c r="AY4944" s="168" t="s">
        <v>173</v>
      </c>
    </row>
    <row r="4945" spans="2:51" s="167" customFormat="1">
      <c r="B4945" s="166"/>
      <c r="D4945" s="161" t="s">
        <v>184</v>
      </c>
      <c r="E4945" s="168" t="s">
        <v>1</v>
      </c>
      <c r="F4945" s="169" t="s">
        <v>2601</v>
      </c>
      <c r="H4945" s="170">
        <v>2.4E-2</v>
      </c>
      <c r="L4945" s="166"/>
      <c r="M4945" s="171"/>
      <c r="T4945" s="172"/>
      <c r="AT4945" s="168" t="s">
        <v>184</v>
      </c>
      <c r="AU4945" s="168" t="s">
        <v>95</v>
      </c>
      <c r="AV4945" s="167" t="s">
        <v>95</v>
      </c>
      <c r="AW4945" s="167" t="s">
        <v>41</v>
      </c>
      <c r="AX4945" s="167" t="s">
        <v>85</v>
      </c>
      <c r="AY4945" s="168" t="s">
        <v>173</v>
      </c>
    </row>
    <row r="4946" spans="2:51" s="167" customFormat="1">
      <c r="B4946" s="166"/>
      <c r="D4946" s="161" t="s">
        <v>184</v>
      </c>
      <c r="E4946" s="168" t="s">
        <v>1</v>
      </c>
      <c r="F4946" s="169" t="s">
        <v>2602</v>
      </c>
      <c r="H4946" s="170">
        <v>2.1999999999999999E-2</v>
      </c>
      <c r="L4946" s="166"/>
      <c r="M4946" s="171"/>
      <c r="T4946" s="172"/>
      <c r="AT4946" s="168" t="s">
        <v>184</v>
      </c>
      <c r="AU4946" s="168" t="s">
        <v>95</v>
      </c>
      <c r="AV4946" s="167" t="s">
        <v>95</v>
      </c>
      <c r="AW4946" s="167" t="s">
        <v>41</v>
      </c>
      <c r="AX4946" s="167" t="s">
        <v>85</v>
      </c>
      <c r="AY4946" s="168" t="s">
        <v>173</v>
      </c>
    </row>
    <row r="4947" spans="2:51" s="167" customFormat="1">
      <c r="B4947" s="166"/>
      <c r="D4947" s="161" t="s">
        <v>184</v>
      </c>
      <c r="E4947" s="168" t="s">
        <v>1</v>
      </c>
      <c r="F4947" s="169" t="s">
        <v>2603</v>
      </c>
      <c r="H4947" s="170">
        <v>2.1000000000000001E-2</v>
      </c>
      <c r="L4947" s="166"/>
      <c r="M4947" s="171"/>
      <c r="T4947" s="172"/>
      <c r="AT4947" s="168" t="s">
        <v>184</v>
      </c>
      <c r="AU4947" s="168" t="s">
        <v>95</v>
      </c>
      <c r="AV4947" s="167" t="s">
        <v>95</v>
      </c>
      <c r="AW4947" s="167" t="s">
        <v>41</v>
      </c>
      <c r="AX4947" s="167" t="s">
        <v>85</v>
      </c>
      <c r="AY4947" s="168" t="s">
        <v>173</v>
      </c>
    </row>
    <row r="4948" spans="2:51" s="167" customFormat="1">
      <c r="B4948" s="166"/>
      <c r="D4948" s="161" t="s">
        <v>184</v>
      </c>
      <c r="E4948" s="168" t="s">
        <v>1</v>
      </c>
      <c r="F4948" s="169" t="s">
        <v>2604</v>
      </c>
      <c r="H4948" s="170">
        <v>0.02</v>
      </c>
      <c r="L4948" s="166"/>
      <c r="M4948" s="171"/>
      <c r="T4948" s="172"/>
      <c r="AT4948" s="168" t="s">
        <v>184</v>
      </c>
      <c r="AU4948" s="168" t="s">
        <v>95</v>
      </c>
      <c r="AV4948" s="167" t="s">
        <v>95</v>
      </c>
      <c r="AW4948" s="167" t="s">
        <v>41</v>
      </c>
      <c r="AX4948" s="167" t="s">
        <v>85</v>
      </c>
      <c r="AY4948" s="168" t="s">
        <v>173</v>
      </c>
    </row>
    <row r="4949" spans="2:51" s="167" customFormat="1">
      <c r="B4949" s="166"/>
      <c r="D4949" s="161" t="s">
        <v>184</v>
      </c>
      <c r="E4949" s="168" t="s">
        <v>1</v>
      </c>
      <c r="F4949" s="169" t="s">
        <v>2605</v>
      </c>
      <c r="H4949" s="170">
        <v>1.9E-2</v>
      </c>
      <c r="L4949" s="166"/>
      <c r="M4949" s="171"/>
      <c r="T4949" s="172"/>
      <c r="AT4949" s="168" t="s">
        <v>184</v>
      </c>
      <c r="AU4949" s="168" t="s">
        <v>95</v>
      </c>
      <c r="AV4949" s="167" t="s">
        <v>95</v>
      </c>
      <c r="AW4949" s="167" t="s">
        <v>41</v>
      </c>
      <c r="AX4949" s="167" t="s">
        <v>85</v>
      </c>
      <c r="AY4949" s="168" t="s">
        <v>173</v>
      </c>
    </row>
    <row r="4950" spans="2:51" s="167" customFormat="1">
      <c r="B4950" s="166"/>
      <c r="D4950" s="161" t="s">
        <v>184</v>
      </c>
      <c r="E4950" s="168" t="s">
        <v>1</v>
      </c>
      <c r="F4950" s="169" t="s">
        <v>2606</v>
      </c>
      <c r="H4950" s="170">
        <v>1.7999999999999999E-2</v>
      </c>
      <c r="L4950" s="166"/>
      <c r="M4950" s="171"/>
      <c r="T4950" s="172"/>
      <c r="AT4950" s="168" t="s">
        <v>184</v>
      </c>
      <c r="AU4950" s="168" t="s">
        <v>95</v>
      </c>
      <c r="AV4950" s="167" t="s">
        <v>95</v>
      </c>
      <c r="AW4950" s="167" t="s">
        <v>41</v>
      </c>
      <c r="AX4950" s="167" t="s">
        <v>85</v>
      </c>
      <c r="AY4950" s="168" t="s">
        <v>173</v>
      </c>
    </row>
    <row r="4951" spans="2:51" s="167" customFormat="1">
      <c r="B4951" s="166"/>
      <c r="D4951" s="161" t="s">
        <v>184</v>
      </c>
      <c r="E4951" s="168" t="s">
        <v>1</v>
      </c>
      <c r="F4951" s="169" t="s">
        <v>2607</v>
      </c>
      <c r="H4951" s="170">
        <v>1.7000000000000001E-2</v>
      </c>
      <c r="L4951" s="166"/>
      <c r="M4951" s="171"/>
      <c r="T4951" s="172"/>
      <c r="AT4951" s="168" t="s">
        <v>184</v>
      </c>
      <c r="AU4951" s="168" t="s">
        <v>95</v>
      </c>
      <c r="AV4951" s="167" t="s">
        <v>95</v>
      </c>
      <c r="AW4951" s="167" t="s">
        <v>41</v>
      </c>
      <c r="AX4951" s="167" t="s">
        <v>85</v>
      </c>
      <c r="AY4951" s="168" t="s">
        <v>173</v>
      </c>
    </row>
    <row r="4952" spans="2:51" s="167" customFormat="1">
      <c r="B4952" s="166"/>
      <c r="D4952" s="161" t="s">
        <v>184</v>
      </c>
      <c r="E4952" s="168" t="s">
        <v>1</v>
      </c>
      <c r="F4952" s="169" t="s">
        <v>2608</v>
      </c>
      <c r="H4952" s="170">
        <v>1.6E-2</v>
      </c>
      <c r="L4952" s="166"/>
      <c r="M4952" s="171"/>
      <c r="T4952" s="172"/>
      <c r="AT4952" s="168" t="s">
        <v>184</v>
      </c>
      <c r="AU4952" s="168" t="s">
        <v>95</v>
      </c>
      <c r="AV4952" s="167" t="s">
        <v>95</v>
      </c>
      <c r="AW4952" s="167" t="s">
        <v>41</v>
      </c>
      <c r="AX4952" s="167" t="s">
        <v>85</v>
      </c>
      <c r="AY4952" s="168" t="s">
        <v>173</v>
      </c>
    </row>
    <row r="4953" spans="2:51" s="167" customFormat="1">
      <c r="B4953" s="166"/>
      <c r="D4953" s="161" t="s">
        <v>184</v>
      </c>
      <c r="E4953" s="168" t="s">
        <v>1</v>
      </c>
      <c r="F4953" s="169" t="s">
        <v>2609</v>
      </c>
      <c r="H4953" s="170">
        <v>1.4999999999999999E-2</v>
      </c>
      <c r="L4953" s="166"/>
      <c r="M4953" s="171"/>
      <c r="T4953" s="172"/>
      <c r="AT4953" s="168" t="s">
        <v>184</v>
      </c>
      <c r="AU4953" s="168" t="s">
        <v>95</v>
      </c>
      <c r="AV4953" s="167" t="s">
        <v>95</v>
      </c>
      <c r="AW4953" s="167" t="s">
        <v>41</v>
      </c>
      <c r="AX4953" s="167" t="s">
        <v>85</v>
      </c>
      <c r="AY4953" s="168" t="s">
        <v>173</v>
      </c>
    </row>
    <row r="4954" spans="2:51" s="167" customFormat="1">
      <c r="B4954" s="166"/>
      <c r="D4954" s="161" t="s">
        <v>184</v>
      </c>
      <c r="E4954" s="168" t="s">
        <v>1</v>
      </c>
      <c r="F4954" s="169" t="s">
        <v>2610</v>
      </c>
      <c r="H4954" s="170">
        <v>1.4E-2</v>
      </c>
      <c r="L4954" s="166"/>
      <c r="M4954" s="171"/>
      <c r="T4954" s="172"/>
      <c r="AT4954" s="168" t="s">
        <v>184</v>
      </c>
      <c r="AU4954" s="168" t="s">
        <v>95</v>
      </c>
      <c r="AV4954" s="167" t="s">
        <v>95</v>
      </c>
      <c r="AW4954" s="167" t="s">
        <v>41</v>
      </c>
      <c r="AX4954" s="167" t="s">
        <v>85</v>
      </c>
      <c r="AY4954" s="168" t="s">
        <v>173</v>
      </c>
    </row>
    <row r="4955" spans="2:51" s="167" customFormat="1">
      <c r="B4955" s="166"/>
      <c r="D4955" s="161" t="s">
        <v>184</v>
      </c>
      <c r="E4955" s="168" t="s">
        <v>1</v>
      </c>
      <c r="F4955" s="169" t="s">
        <v>2611</v>
      </c>
      <c r="H4955" s="170">
        <v>1.2999999999999999E-2</v>
      </c>
      <c r="L4955" s="166"/>
      <c r="M4955" s="171"/>
      <c r="T4955" s="172"/>
      <c r="AT4955" s="168" t="s">
        <v>184</v>
      </c>
      <c r="AU4955" s="168" t="s">
        <v>95</v>
      </c>
      <c r="AV4955" s="167" t="s">
        <v>95</v>
      </c>
      <c r="AW4955" s="167" t="s">
        <v>41</v>
      </c>
      <c r="AX4955" s="167" t="s">
        <v>85</v>
      </c>
      <c r="AY4955" s="168" t="s">
        <v>173</v>
      </c>
    </row>
    <row r="4956" spans="2:51" s="167" customFormat="1">
      <c r="B4956" s="166"/>
      <c r="D4956" s="161" t="s">
        <v>184</v>
      </c>
      <c r="E4956" s="168" t="s">
        <v>1</v>
      </c>
      <c r="F4956" s="169" t="s">
        <v>2612</v>
      </c>
      <c r="H4956" s="170">
        <v>1.2E-2</v>
      </c>
      <c r="L4956" s="166"/>
      <c r="M4956" s="171"/>
      <c r="T4956" s="172"/>
      <c r="AT4956" s="168" t="s">
        <v>184</v>
      </c>
      <c r="AU4956" s="168" t="s">
        <v>95</v>
      </c>
      <c r="AV4956" s="167" t="s">
        <v>95</v>
      </c>
      <c r="AW4956" s="167" t="s">
        <v>41</v>
      </c>
      <c r="AX4956" s="167" t="s">
        <v>85</v>
      </c>
      <c r="AY4956" s="168" t="s">
        <v>173</v>
      </c>
    </row>
    <row r="4957" spans="2:51" s="167" customFormat="1">
      <c r="B4957" s="166"/>
      <c r="D4957" s="161" t="s">
        <v>184</v>
      </c>
      <c r="E4957" s="168" t="s">
        <v>1</v>
      </c>
      <c r="F4957" s="169" t="s">
        <v>2613</v>
      </c>
      <c r="H4957" s="170">
        <v>0.01</v>
      </c>
      <c r="L4957" s="166"/>
      <c r="M4957" s="171"/>
      <c r="T4957" s="172"/>
      <c r="AT4957" s="168" t="s">
        <v>184</v>
      </c>
      <c r="AU4957" s="168" t="s">
        <v>95</v>
      </c>
      <c r="AV4957" s="167" t="s">
        <v>95</v>
      </c>
      <c r="AW4957" s="167" t="s">
        <v>41</v>
      </c>
      <c r="AX4957" s="167" t="s">
        <v>85</v>
      </c>
      <c r="AY4957" s="168" t="s">
        <v>173</v>
      </c>
    </row>
    <row r="4958" spans="2:51" s="167" customFormat="1">
      <c r="B4958" s="166"/>
      <c r="D4958" s="161" t="s">
        <v>184</v>
      </c>
      <c r="E4958" s="168" t="s">
        <v>1</v>
      </c>
      <c r="F4958" s="169" t="s">
        <v>2614</v>
      </c>
      <c r="H4958" s="170">
        <v>8.9999999999999993E-3</v>
      </c>
      <c r="L4958" s="166"/>
      <c r="M4958" s="171"/>
      <c r="T4958" s="172"/>
      <c r="AT4958" s="168" t="s">
        <v>184</v>
      </c>
      <c r="AU4958" s="168" t="s">
        <v>95</v>
      </c>
      <c r="AV4958" s="167" t="s">
        <v>95</v>
      </c>
      <c r="AW4958" s="167" t="s">
        <v>41</v>
      </c>
      <c r="AX4958" s="167" t="s">
        <v>85</v>
      </c>
      <c r="AY4958" s="168" t="s">
        <v>173</v>
      </c>
    </row>
    <row r="4959" spans="2:51" s="167" customFormat="1">
      <c r="B4959" s="166"/>
      <c r="D4959" s="161" t="s">
        <v>184</v>
      </c>
      <c r="E4959" s="168" t="s">
        <v>1</v>
      </c>
      <c r="F4959" s="169" t="s">
        <v>2615</v>
      </c>
      <c r="H4959" s="170">
        <v>8.0000000000000002E-3</v>
      </c>
      <c r="L4959" s="166"/>
      <c r="M4959" s="171"/>
      <c r="T4959" s="172"/>
      <c r="AT4959" s="168" t="s">
        <v>184</v>
      </c>
      <c r="AU4959" s="168" t="s">
        <v>95</v>
      </c>
      <c r="AV4959" s="167" t="s">
        <v>95</v>
      </c>
      <c r="AW4959" s="167" t="s">
        <v>41</v>
      </c>
      <c r="AX4959" s="167" t="s">
        <v>85</v>
      </c>
      <c r="AY4959" s="168" t="s">
        <v>173</v>
      </c>
    </row>
    <row r="4960" spans="2:51" s="167" customFormat="1">
      <c r="B4960" s="166"/>
      <c r="D4960" s="161" t="s">
        <v>184</v>
      </c>
      <c r="E4960" s="168" t="s">
        <v>1</v>
      </c>
      <c r="F4960" s="169" t="s">
        <v>2616</v>
      </c>
      <c r="H4960" s="170">
        <v>7.0000000000000001E-3</v>
      </c>
      <c r="L4960" s="166"/>
      <c r="M4960" s="171"/>
      <c r="T4960" s="172"/>
      <c r="AT4960" s="168" t="s">
        <v>184</v>
      </c>
      <c r="AU4960" s="168" t="s">
        <v>95</v>
      </c>
      <c r="AV4960" s="167" t="s">
        <v>95</v>
      </c>
      <c r="AW4960" s="167" t="s">
        <v>41</v>
      </c>
      <c r="AX4960" s="167" t="s">
        <v>85</v>
      </c>
      <c r="AY4960" s="168" t="s">
        <v>173</v>
      </c>
    </row>
    <row r="4961" spans="2:51" s="167" customFormat="1">
      <c r="B4961" s="166"/>
      <c r="D4961" s="161" t="s">
        <v>184</v>
      </c>
      <c r="E4961" s="168" t="s">
        <v>1</v>
      </c>
      <c r="F4961" s="169" t="s">
        <v>2617</v>
      </c>
      <c r="H4961" s="170">
        <v>6.0000000000000001E-3</v>
      </c>
      <c r="L4961" s="166"/>
      <c r="M4961" s="171"/>
      <c r="T4961" s="172"/>
      <c r="AT4961" s="168" t="s">
        <v>184</v>
      </c>
      <c r="AU4961" s="168" t="s">
        <v>95</v>
      </c>
      <c r="AV4961" s="167" t="s">
        <v>95</v>
      </c>
      <c r="AW4961" s="167" t="s">
        <v>41</v>
      </c>
      <c r="AX4961" s="167" t="s">
        <v>85</v>
      </c>
      <c r="AY4961" s="168" t="s">
        <v>173</v>
      </c>
    </row>
    <row r="4962" spans="2:51" s="167" customFormat="1">
      <c r="B4962" s="166"/>
      <c r="D4962" s="161" t="s">
        <v>184</v>
      </c>
      <c r="E4962" s="168" t="s">
        <v>1</v>
      </c>
      <c r="F4962" s="169" t="s">
        <v>2618</v>
      </c>
      <c r="H4962" s="170">
        <v>5.0000000000000001E-3</v>
      </c>
      <c r="L4962" s="166"/>
      <c r="M4962" s="171"/>
      <c r="T4962" s="172"/>
      <c r="AT4962" s="168" t="s">
        <v>184</v>
      </c>
      <c r="AU4962" s="168" t="s">
        <v>95</v>
      </c>
      <c r="AV4962" s="167" t="s">
        <v>95</v>
      </c>
      <c r="AW4962" s="167" t="s">
        <v>41</v>
      </c>
      <c r="AX4962" s="167" t="s">
        <v>85</v>
      </c>
      <c r="AY4962" s="168" t="s">
        <v>173</v>
      </c>
    </row>
    <row r="4963" spans="2:51" s="167" customFormat="1">
      <c r="B4963" s="166"/>
      <c r="D4963" s="161" t="s">
        <v>184</v>
      </c>
      <c r="E4963" s="168" t="s">
        <v>1</v>
      </c>
      <c r="F4963" s="169" t="s">
        <v>2619</v>
      </c>
      <c r="H4963" s="170">
        <v>4.0000000000000001E-3</v>
      </c>
      <c r="L4963" s="166"/>
      <c r="M4963" s="171"/>
      <c r="T4963" s="172"/>
      <c r="AT4963" s="168" t="s">
        <v>184</v>
      </c>
      <c r="AU4963" s="168" t="s">
        <v>95</v>
      </c>
      <c r="AV4963" s="167" t="s">
        <v>95</v>
      </c>
      <c r="AW4963" s="167" t="s">
        <v>41</v>
      </c>
      <c r="AX4963" s="167" t="s">
        <v>85</v>
      </c>
      <c r="AY4963" s="168" t="s">
        <v>173</v>
      </c>
    </row>
    <row r="4964" spans="2:51" s="167" customFormat="1">
      <c r="B4964" s="166"/>
      <c r="D4964" s="161" t="s">
        <v>184</v>
      </c>
      <c r="E4964" s="168" t="s">
        <v>1</v>
      </c>
      <c r="F4964" s="169" t="s">
        <v>2620</v>
      </c>
      <c r="H4964" s="170">
        <v>3.0000000000000001E-3</v>
      </c>
      <c r="L4964" s="166"/>
      <c r="M4964" s="171"/>
      <c r="T4964" s="172"/>
      <c r="AT4964" s="168" t="s">
        <v>184</v>
      </c>
      <c r="AU4964" s="168" t="s">
        <v>95</v>
      </c>
      <c r="AV4964" s="167" t="s">
        <v>95</v>
      </c>
      <c r="AW4964" s="167" t="s">
        <v>41</v>
      </c>
      <c r="AX4964" s="167" t="s">
        <v>85</v>
      </c>
      <c r="AY4964" s="168" t="s">
        <v>173</v>
      </c>
    </row>
    <row r="4965" spans="2:51" s="167" customFormat="1">
      <c r="B4965" s="166"/>
      <c r="D4965" s="161" t="s">
        <v>184</v>
      </c>
      <c r="E4965" s="168" t="s">
        <v>1</v>
      </c>
      <c r="F4965" s="169" t="s">
        <v>2621</v>
      </c>
      <c r="H4965" s="170">
        <v>2E-3</v>
      </c>
      <c r="L4965" s="166"/>
      <c r="M4965" s="171"/>
      <c r="T4965" s="172"/>
      <c r="AT4965" s="168" t="s">
        <v>184</v>
      </c>
      <c r="AU4965" s="168" t="s">
        <v>95</v>
      </c>
      <c r="AV4965" s="167" t="s">
        <v>95</v>
      </c>
      <c r="AW4965" s="167" t="s">
        <v>41</v>
      </c>
      <c r="AX4965" s="167" t="s">
        <v>85</v>
      </c>
      <c r="AY4965" s="168" t="s">
        <v>173</v>
      </c>
    </row>
    <row r="4966" spans="2:51" s="167" customFormat="1">
      <c r="B4966" s="166"/>
      <c r="D4966" s="161" t="s">
        <v>184</v>
      </c>
      <c r="E4966" s="168" t="s">
        <v>1</v>
      </c>
      <c r="F4966" s="169" t="s">
        <v>2622</v>
      </c>
      <c r="H4966" s="170">
        <v>1E-3</v>
      </c>
      <c r="L4966" s="166"/>
      <c r="M4966" s="171"/>
      <c r="T4966" s="172"/>
      <c r="AT4966" s="168" t="s">
        <v>184</v>
      </c>
      <c r="AU4966" s="168" t="s">
        <v>95</v>
      </c>
      <c r="AV4966" s="167" t="s">
        <v>95</v>
      </c>
      <c r="AW4966" s="167" t="s">
        <v>41</v>
      </c>
      <c r="AX4966" s="167" t="s">
        <v>85</v>
      </c>
      <c r="AY4966" s="168" t="s">
        <v>173</v>
      </c>
    </row>
    <row r="4967" spans="2:51" s="160" customFormat="1">
      <c r="B4967" s="159"/>
      <c r="D4967" s="161" t="s">
        <v>184</v>
      </c>
      <c r="E4967" s="162" t="s">
        <v>1</v>
      </c>
      <c r="F4967" s="163" t="s">
        <v>2317</v>
      </c>
      <c r="H4967" s="162" t="s">
        <v>1</v>
      </c>
      <c r="L4967" s="159"/>
      <c r="M4967" s="164"/>
      <c r="T4967" s="165"/>
      <c r="AT4967" s="162" t="s">
        <v>184</v>
      </c>
      <c r="AU4967" s="162" t="s">
        <v>95</v>
      </c>
      <c r="AV4967" s="160" t="s">
        <v>93</v>
      </c>
      <c r="AW4967" s="160" t="s">
        <v>41</v>
      </c>
      <c r="AX4967" s="160" t="s">
        <v>85</v>
      </c>
      <c r="AY4967" s="162" t="s">
        <v>173</v>
      </c>
    </row>
    <row r="4968" spans="2:51" s="167" customFormat="1">
      <c r="B4968" s="166"/>
      <c r="D4968" s="161" t="s">
        <v>184</v>
      </c>
      <c r="E4968" s="168" t="s">
        <v>1</v>
      </c>
      <c r="F4968" s="169" t="s">
        <v>2623</v>
      </c>
      <c r="H4968" s="170">
        <v>2.7E-2</v>
      </c>
      <c r="L4968" s="166"/>
      <c r="M4968" s="171"/>
      <c r="T4968" s="172"/>
      <c r="AT4968" s="168" t="s">
        <v>184</v>
      </c>
      <c r="AU4968" s="168" t="s">
        <v>95</v>
      </c>
      <c r="AV4968" s="167" t="s">
        <v>95</v>
      </c>
      <c r="AW4968" s="167" t="s">
        <v>41</v>
      </c>
      <c r="AX4968" s="167" t="s">
        <v>85</v>
      </c>
      <c r="AY4968" s="168" t="s">
        <v>173</v>
      </c>
    </row>
    <row r="4969" spans="2:51" s="167" customFormat="1">
      <c r="B4969" s="166"/>
      <c r="D4969" s="161" t="s">
        <v>184</v>
      </c>
      <c r="E4969" s="168" t="s">
        <v>1</v>
      </c>
      <c r="F4969" s="169" t="s">
        <v>2624</v>
      </c>
      <c r="H4969" s="170">
        <v>2.5999999999999999E-2</v>
      </c>
      <c r="L4969" s="166"/>
      <c r="M4969" s="171"/>
      <c r="T4969" s="172"/>
      <c r="AT4969" s="168" t="s">
        <v>184</v>
      </c>
      <c r="AU4969" s="168" t="s">
        <v>95</v>
      </c>
      <c r="AV4969" s="167" t="s">
        <v>95</v>
      </c>
      <c r="AW4969" s="167" t="s">
        <v>41</v>
      </c>
      <c r="AX4969" s="167" t="s">
        <v>85</v>
      </c>
      <c r="AY4969" s="168" t="s">
        <v>173</v>
      </c>
    </row>
    <row r="4970" spans="2:51" s="167" customFormat="1">
      <c r="B4970" s="166"/>
      <c r="D4970" s="161" t="s">
        <v>184</v>
      </c>
      <c r="E4970" s="168" t="s">
        <v>1</v>
      </c>
      <c r="F4970" s="169" t="s">
        <v>2625</v>
      </c>
      <c r="H4970" s="170">
        <v>2.5000000000000001E-2</v>
      </c>
      <c r="L4970" s="166"/>
      <c r="M4970" s="171"/>
      <c r="T4970" s="172"/>
      <c r="AT4970" s="168" t="s">
        <v>184</v>
      </c>
      <c r="AU4970" s="168" t="s">
        <v>95</v>
      </c>
      <c r="AV4970" s="167" t="s">
        <v>95</v>
      </c>
      <c r="AW4970" s="167" t="s">
        <v>41</v>
      </c>
      <c r="AX4970" s="167" t="s">
        <v>85</v>
      </c>
      <c r="AY4970" s="168" t="s">
        <v>173</v>
      </c>
    </row>
    <row r="4971" spans="2:51" s="167" customFormat="1">
      <c r="B4971" s="166"/>
      <c r="D4971" s="161" t="s">
        <v>184</v>
      </c>
      <c r="E4971" s="168" t="s">
        <v>1</v>
      </c>
      <c r="F4971" s="169" t="s">
        <v>2626</v>
      </c>
      <c r="H4971" s="170">
        <v>2.4E-2</v>
      </c>
      <c r="L4971" s="166"/>
      <c r="M4971" s="171"/>
      <c r="T4971" s="172"/>
      <c r="AT4971" s="168" t="s">
        <v>184</v>
      </c>
      <c r="AU4971" s="168" t="s">
        <v>95</v>
      </c>
      <c r="AV4971" s="167" t="s">
        <v>95</v>
      </c>
      <c r="AW4971" s="167" t="s">
        <v>41</v>
      </c>
      <c r="AX4971" s="167" t="s">
        <v>85</v>
      </c>
      <c r="AY4971" s="168" t="s">
        <v>173</v>
      </c>
    </row>
    <row r="4972" spans="2:51" s="167" customFormat="1">
      <c r="B4972" s="166"/>
      <c r="D4972" s="161" t="s">
        <v>184</v>
      </c>
      <c r="E4972" s="168" t="s">
        <v>1</v>
      </c>
      <c r="F4972" s="169" t="s">
        <v>2627</v>
      </c>
      <c r="H4972" s="170">
        <v>2.4E-2</v>
      </c>
      <c r="L4972" s="166"/>
      <c r="M4972" s="171"/>
      <c r="T4972" s="172"/>
      <c r="AT4972" s="168" t="s">
        <v>184</v>
      </c>
      <c r="AU4972" s="168" t="s">
        <v>95</v>
      </c>
      <c r="AV4972" s="167" t="s">
        <v>95</v>
      </c>
      <c r="AW4972" s="167" t="s">
        <v>41</v>
      </c>
      <c r="AX4972" s="167" t="s">
        <v>85</v>
      </c>
      <c r="AY4972" s="168" t="s">
        <v>173</v>
      </c>
    </row>
    <row r="4973" spans="2:51" s="167" customFormat="1">
      <c r="B4973" s="166"/>
      <c r="D4973" s="161" t="s">
        <v>184</v>
      </c>
      <c r="E4973" s="168" t="s">
        <v>1</v>
      </c>
      <c r="F4973" s="169" t="s">
        <v>2628</v>
      </c>
      <c r="H4973" s="170">
        <v>2.3E-2</v>
      </c>
      <c r="L4973" s="166"/>
      <c r="M4973" s="171"/>
      <c r="T4973" s="172"/>
      <c r="AT4973" s="168" t="s">
        <v>184</v>
      </c>
      <c r="AU4973" s="168" t="s">
        <v>95</v>
      </c>
      <c r="AV4973" s="167" t="s">
        <v>95</v>
      </c>
      <c r="AW4973" s="167" t="s">
        <v>41</v>
      </c>
      <c r="AX4973" s="167" t="s">
        <v>85</v>
      </c>
      <c r="AY4973" s="168" t="s">
        <v>173</v>
      </c>
    </row>
    <row r="4974" spans="2:51" s="167" customFormat="1">
      <c r="B4974" s="166"/>
      <c r="D4974" s="161" t="s">
        <v>184</v>
      </c>
      <c r="E4974" s="168" t="s">
        <v>1</v>
      </c>
      <c r="F4974" s="169" t="s">
        <v>2629</v>
      </c>
      <c r="H4974" s="170">
        <v>2.1999999999999999E-2</v>
      </c>
      <c r="L4974" s="166"/>
      <c r="M4974" s="171"/>
      <c r="T4974" s="172"/>
      <c r="AT4974" s="168" t="s">
        <v>184</v>
      </c>
      <c r="AU4974" s="168" t="s">
        <v>95</v>
      </c>
      <c r="AV4974" s="167" t="s">
        <v>95</v>
      </c>
      <c r="AW4974" s="167" t="s">
        <v>41</v>
      </c>
      <c r="AX4974" s="167" t="s">
        <v>85</v>
      </c>
      <c r="AY4974" s="168" t="s">
        <v>173</v>
      </c>
    </row>
    <row r="4975" spans="2:51" s="167" customFormat="1">
      <c r="B4975" s="166"/>
      <c r="D4975" s="161" t="s">
        <v>184</v>
      </c>
      <c r="E4975" s="168" t="s">
        <v>1</v>
      </c>
      <c r="F4975" s="169" t="s">
        <v>2603</v>
      </c>
      <c r="H4975" s="170">
        <v>2.1000000000000001E-2</v>
      </c>
      <c r="L4975" s="166"/>
      <c r="M4975" s="171"/>
      <c r="T4975" s="172"/>
      <c r="AT4975" s="168" t="s">
        <v>184</v>
      </c>
      <c r="AU4975" s="168" t="s">
        <v>95</v>
      </c>
      <c r="AV4975" s="167" t="s">
        <v>95</v>
      </c>
      <c r="AW4975" s="167" t="s">
        <v>41</v>
      </c>
      <c r="AX4975" s="167" t="s">
        <v>85</v>
      </c>
      <c r="AY4975" s="168" t="s">
        <v>173</v>
      </c>
    </row>
    <row r="4976" spans="2:51" s="167" customFormat="1">
      <c r="B4976" s="166"/>
      <c r="D4976" s="161" t="s">
        <v>184</v>
      </c>
      <c r="E4976" s="168" t="s">
        <v>1</v>
      </c>
      <c r="F4976" s="169" t="s">
        <v>2630</v>
      </c>
      <c r="H4976" s="170">
        <v>2.1000000000000001E-2</v>
      </c>
      <c r="L4976" s="166"/>
      <c r="M4976" s="171"/>
      <c r="T4976" s="172"/>
      <c r="AT4976" s="168" t="s">
        <v>184</v>
      </c>
      <c r="AU4976" s="168" t="s">
        <v>95</v>
      </c>
      <c r="AV4976" s="167" t="s">
        <v>95</v>
      </c>
      <c r="AW4976" s="167" t="s">
        <v>41</v>
      </c>
      <c r="AX4976" s="167" t="s">
        <v>85</v>
      </c>
      <c r="AY4976" s="168" t="s">
        <v>173</v>
      </c>
    </row>
    <row r="4977" spans="2:51" s="167" customFormat="1">
      <c r="B4977" s="166"/>
      <c r="D4977" s="161" t="s">
        <v>184</v>
      </c>
      <c r="E4977" s="168" t="s">
        <v>1</v>
      </c>
      <c r="F4977" s="169" t="s">
        <v>2631</v>
      </c>
      <c r="H4977" s="170">
        <v>0.02</v>
      </c>
      <c r="L4977" s="166"/>
      <c r="M4977" s="171"/>
      <c r="T4977" s="172"/>
      <c r="AT4977" s="168" t="s">
        <v>184</v>
      </c>
      <c r="AU4977" s="168" t="s">
        <v>95</v>
      </c>
      <c r="AV4977" s="167" t="s">
        <v>95</v>
      </c>
      <c r="AW4977" s="167" t="s">
        <v>41</v>
      </c>
      <c r="AX4977" s="167" t="s">
        <v>85</v>
      </c>
      <c r="AY4977" s="168" t="s">
        <v>173</v>
      </c>
    </row>
    <row r="4978" spans="2:51" s="167" customFormat="1">
      <c r="B4978" s="166"/>
      <c r="D4978" s="161" t="s">
        <v>184</v>
      </c>
      <c r="E4978" s="168" t="s">
        <v>1</v>
      </c>
      <c r="F4978" s="169" t="s">
        <v>2632</v>
      </c>
      <c r="H4978" s="170">
        <v>1.9E-2</v>
      </c>
      <c r="L4978" s="166"/>
      <c r="M4978" s="171"/>
      <c r="T4978" s="172"/>
      <c r="AT4978" s="168" t="s">
        <v>184</v>
      </c>
      <c r="AU4978" s="168" t="s">
        <v>95</v>
      </c>
      <c r="AV4978" s="167" t="s">
        <v>95</v>
      </c>
      <c r="AW4978" s="167" t="s">
        <v>41</v>
      </c>
      <c r="AX4978" s="167" t="s">
        <v>85</v>
      </c>
      <c r="AY4978" s="168" t="s">
        <v>173</v>
      </c>
    </row>
    <row r="4979" spans="2:51" s="167" customFormat="1">
      <c r="B4979" s="166"/>
      <c r="D4979" s="161" t="s">
        <v>184</v>
      </c>
      <c r="E4979" s="168" t="s">
        <v>1</v>
      </c>
      <c r="F4979" s="169" t="s">
        <v>2633</v>
      </c>
      <c r="H4979" s="170">
        <v>1.7999999999999999E-2</v>
      </c>
      <c r="L4979" s="166"/>
      <c r="M4979" s="171"/>
      <c r="T4979" s="172"/>
      <c r="AT4979" s="168" t="s">
        <v>184</v>
      </c>
      <c r="AU4979" s="168" t="s">
        <v>95</v>
      </c>
      <c r="AV4979" s="167" t="s">
        <v>95</v>
      </c>
      <c r="AW4979" s="167" t="s">
        <v>41</v>
      </c>
      <c r="AX4979" s="167" t="s">
        <v>85</v>
      </c>
      <c r="AY4979" s="168" t="s">
        <v>173</v>
      </c>
    </row>
    <row r="4980" spans="2:51" s="167" customFormat="1">
      <c r="B4980" s="166"/>
      <c r="D4980" s="161" t="s">
        <v>184</v>
      </c>
      <c r="E4980" s="168" t="s">
        <v>1</v>
      </c>
      <c r="F4980" s="169" t="s">
        <v>2634</v>
      </c>
      <c r="H4980" s="170">
        <v>1.7999999999999999E-2</v>
      </c>
      <c r="L4980" s="166"/>
      <c r="M4980" s="171"/>
      <c r="T4980" s="172"/>
      <c r="AT4980" s="168" t="s">
        <v>184</v>
      </c>
      <c r="AU4980" s="168" t="s">
        <v>95</v>
      </c>
      <c r="AV4980" s="167" t="s">
        <v>95</v>
      </c>
      <c r="AW4980" s="167" t="s">
        <v>41</v>
      </c>
      <c r="AX4980" s="167" t="s">
        <v>85</v>
      </c>
      <c r="AY4980" s="168" t="s">
        <v>173</v>
      </c>
    </row>
    <row r="4981" spans="2:51" s="167" customFormat="1">
      <c r="B4981" s="166"/>
      <c r="D4981" s="161" t="s">
        <v>184</v>
      </c>
      <c r="E4981" s="168" t="s">
        <v>1</v>
      </c>
      <c r="F4981" s="169" t="s">
        <v>2635</v>
      </c>
      <c r="H4981" s="170">
        <v>1.7000000000000001E-2</v>
      </c>
      <c r="L4981" s="166"/>
      <c r="M4981" s="171"/>
      <c r="T4981" s="172"/>
      <c r="AT4981" s="168" t="s">
        <v>184</v>
      </c>
      <c r="AU4981" s="168" t="s">
        <v>95</v>
      </c>
      <c r="AV4981" s="167" t="s">
        <v>95</v>
      </c>
      <c r="AW4981" s="167" t="s">
        <v>41</v>
      </c>
      <c r="AX4981" s="167" t="s">
        <v>85</v>
      </c>
      <c r="AY4981" s="168" t="s">
        <v>173</v>
      </c>
    </row>
    <row r="4982" spans="2:51" s="167" customFormat="1">
      <c r="B4982" s="166"/>
      <c r="D4982" s="161" t="s">
        <v>184</v>
      </c>
      <c r="E4982" s="168" t="s">
        <v>1</v>
      </c>
      <c r="F4982" s="169" t="s">
        <v>2608</v>
      </c>
      <c r="H4982" s="170">
        <v>1.6E-2</v>
      </c>
      <c r="L4982" s="166"/>
      <c r="M4982" s="171"/>
      <c r="T4982" s="172"/>
      <c r="AT4982" s="168" t="s">
        <v>184</v>
      </c>
      <c r="AU4982" s="168" t="s">
        <v>95</v>
      </c>
      <c r="AV4982" s="167" t="s">
        <v>95</v>
      </c>
      <c r="AW4982" s="167" t="s">
        <v>41</v>
      </c>
      <c r="AX4982" s="167" t="s">
        <v>85</v>
      </c>
      <c r="AY4982" s="168" t="s">
        <v>173</v>
      </c>
    </row>
    <row r="4983" spans="2:51" s="167" customFormat="1">
      <c r="B4983" s="166"/>
      <c r="D4983" s="161" t="s">
        <v>184</v>
      </c>
      <c r="E4983" s="168" t="s">
        <v>1</v>
      </c>
      <c r="F4983" s="169" t="s">
        <v>2636</v>
      </c>
      <c r="H4983" s="170">
        <v>1.4999999999999999E-2</v>
      </c>
      <c r="L4983" s="166"/>
      <c r="M4983" s="171"/>
      <c r="T4983" s="172"/>
      <c r="AT4983" s="168" t="s">
        <v>184</v>
      </c>
      <c r="AU4983" s="168" t="s">
        <v>95</v>
      </c>
      <c r="AV4983" s="167" t="s">
        <v>95</v>
      </c>
      <c r="AW4983" s="167" t="s">
        <v>41</v>
      </c>
      <c r="AX4983" s="167" t="s">
        <v>85</v>
      </c>
      <c r="AY4983" s="168" t="s">
        <v>173</v>
      </c>
    </row>
    <row r="4984" spans="2:51" s="167" customFormat="1">
      <c r="B4984" s="166"/>
      <c r="D4984" s="161" t="s">
        <v>184</v>
      </c>
      <c r="E4984" s="168" t="s">
        <v>1</v>
      </c>
      <c r="F4984" s="169" t="s">
        <v>2637</v>
      </c>
      <c r="H4984" s="170">
        <v>1.4999999999999999E-2</v>
      </c>
      <c r="L4984" s="166"/>
      <c r="M4984" s="171"/>
      <c r="T4984" s="172"/>
      <c r="AT4984" s="168" t="s">
        <v>184</v>
      </c>
      <c r="AU4984" s="168" t="s">
        <v>95</v>
      </c>
      <c r="AV4984" s="167" t="s">
        <v>95</v>
      </c>
      <c r="AW4984" s="167" t="s">
        <v>41</v>
      </c>
      <c r="AX4984" s="167" t="s">
        <v>85</v>
      </c>
      <c r="AY4984" s="168" t="s">
        <v>173</v>
      </c>
    </row>
    <row r="4985" spans="2:51" s="167" customFormat="1">
      <c r="B4985" s="166"/>
      <c r="D4985" s="161" t="s">
        <v>184</v>
      </c>
      <c r="E4985" s="168" t="s">
        <v>1</v>
      </c>
      <c r="F4985" s="169" t="s">
        <v>2638</v>
      </c>
      <c r="H4985" s="170">
        <v>1.4E-2</v>
      </c>
      <c r="L4985" s="166"/>
      <c r="M4985" s="171"/>
      <c r="T4985" s="172"/>
      <c r="AT4985" s="168" t="s">
        <v>184</v>
      </c>
      <c r="AU4985" s="168" t="s">
        <v>95</v>
      </c>
      <c r="AV4985" s="167" t="s">
        <v>95</v>
      </c>
      <c r="AW4985" s="167" t="s">
        <v>41</v>
      </c>
      <c r="AX4985" s="167" t="s">
        <v>85</v>
      </c>
      <c r="AY4985" s="168" t="s">
        <v>173</v>
      </c>
    </row>
    <row r="4986" spans="2:51" s="167" customFormat="1">
      <c r="B4986" s="166"/>
      <c r="D4986" s="161" t="s">
        <v>184</v>
      </c>
      <c r="E4986" s="168" t="s">
        <v>1</v>
      </c>
      <c r="F4986" s="169" t="s">
        <v>2639</v>
      </c>
      <c r="H4986" s="170">
        <v>1.2999999999999999E-2</v>
      </c>
      <c r="L4986" s="166"/>
      <c r="M4986" s="171"/>
      <c r="T4986" s="172"/>
      <c r="AT4986" s="168" t="s">
        <v>184</v>
      </c>
      <c r="AU4986" s="168" t="s">
        <v>95</v>
      </c>
      <c r="AV4986" s="167" t="s">
        <v>95</v>
      </c>
      <c r="AW4986" s="167" t="s">
        <v>41</v>
      </c>
      <c r="AX4986" s="167" t="s">
        <v>85</v>
      </c>
      <c r="AY4986" s="168" t="s">
        <v>173</v>
      </c>
    </row>
    <row r="4987" spans="2:51" s="167" customFormat="1">
      <c r="B4987" s="166"/>
      <c r="D4987" s="161" t="s">
        <v>184</v>
      </c>
      <c r="E4987" s="168" t="s">
        <v>1</v>
      </c>
      <c r="F4987" s="169" t="s">
        <v>2640</v>
      </c>
      <c r="H4987" s="170">
        <v>1.2E-2</v>
      </c>
      <c r="L4987" s="166"/>
      <c r="M4987" s="171"/>
      <c r="T4987" s="172"/>
      <c r="AT4987" s="168" t="s">
        <v>184</v>
      </c>
      <c r="AU4987" s="168" t="s">
        <v>95</v>
      </c>
      <c r="AV4987" s="167" t="s">
        <v>95</v>
      </c>
      <c r="AW4987" s="167" t="s">
        <v>41</v>
      </c>
      <c r="AX4987" s="167" t="s">
        <v>85</v>
      </c>
      <c r="AY4987" s="168" t="s">
        <v>173</v>
      </c>
    </row>
    <row r="4988" spans="2:51" s="167" customFormat="1">
      <c r="B4988" s="166"/>
      <c r="D4988" s="161" t="s">
        <v>184</v>
      </c>
      <c r="E4988" s="168" t="s">
        <v>1</v>
      </c>
      <c r="F4988" s="169" t="s">
        <v>2641</v>
      </c>
      <c r="H4988" s="170">
        <v>1.0999999999999999E-2</v>
      </c>
      <c r="L4988" s="166"/>
      <c r="M4988" s="171"/>
      <c r="T4988" s="172"/>
      <c r="AT4988" s="168" t="s">
        <v>184</v>
      </c>
      <c r="AU4988" s="168" t="s">
        <v>95</v>
      </c>
      <c r="AV4988" s="167" t="s">
        <v>95</v>
      </c>
      <c r="AW4988" s="167" t="s">
        <v>41</v>
      </c>
      <c r="AX4988" s="167" t="s">
        <v>85</v>
      </c>
      <c r="AY4988" s="168" t="s">
        <v>173</v>
      </c>
    </row>
    <row r="4989" spans="2:51" s="167" customFormat="1">
      <c r="B4989" s="166"/>
      <c r="D4989" s="161" t="s">
        <v>184</v>
      </c>
      <c r="E4989" s="168" t="s">
        <v>1</v>
      </c>
      <c r="F4989" s="169" t="s">
        <v>2642</v>
      </c>
      <c r="H4989" s="170">
        <v>1.0999999999999999E-2</v>
      </c>
      <c r="L4989" s="166"/>
      <c r="M4989" s="171"/>
      <c r="T4989" s="172"/>
      <c r="AT4989" s="168" t="s">
        <v>184</v>
      </c>
      <c r="AU4989" s="168" t="s">
        <v>95</v>
      </c>
      <c r="AV4989" s="167" t="s">
        <v>95</v>
      </c>
      <c r="AW4989" s="167" t="s">
        <v>41</v>
      </c>
      <c r="AX4989" s="167" t="s">
        <v>85</v>
      </c>
      <c r="AY4989" s="168" t="s">
        <v>173</v>
      </c>
    </row>
    <row r="4990" spans="2:51" s="167" customFormat="1">
      <c r="B4990" s="166"/>
      <c r="D4990" s="161" t="s">
        <v>184</v>
      </c>
      <c r="E4990" s="168" t="s">
        <v>1</v>
      </c>
      <c r="F4990" s="169" t="s">
        <v>2643</v>
      </c>
      <c r="H4990" s="170">
        <v>0.01</v>
      </c>
      <c r="L4990" s="166"/>
      <c r="M4990" s="171"/>
      <c r="T4990" s="172"/>
      <c r="AT4990" s="168" t="s">
        <v>184</v>
      </c>
      <c r="AU4990" s="168" t="s">
        <v>95</v>
      </c>
      <c r="AV4990" s="167" t="s">
        <v>95</v>
      </c>
      <c r="AW4990" s="167" t="s">
        <v>41</v>
      </c>
      <c r="AX4990" s="167" t="s">
        <v>85</v>
      </c>
      <c r="AY4990" s="168" t="s">
        <v>173</v>
      </c>
    </row>
    <row r="4991" spans="2:51" s="167" customFormat="1">
      <c r="B4991" s="166"/>
      <c r="D4991" s="161" t="s">
        <v>184</v>
      </c>
      <c r="E4991" s="168" t="s">
        <v>1</v>
      </c>
      <c r="F4991" s="169" t="s">
        <v>2644</v>
      </c>
      <c r="H4991" s="170">
        <v>8.9999999999999993E-3</v>
      </c>
      <c r="L4991" s="166"/>
      <c r="M4991" s="171"/>
      <c r="T4991" s="172"/>
      <c r="AT4991" s="168" t="s">
        <v>184</v>
      </c>
      <c r="AU4991" s="168" t="s">
        <v>95</v>
      </c>
      <c r="AV4991" s="167" t="s">
        <v>95</v>
      </c>
      <c r="AW4991" s="167" t="s">
        <v>41</v>
      </c>
      <c r="AX4991" s="167" t="s">
        <v>85</v>
      </c>
      <c r="AY4991" s="168" t="s">
        <v>173</v>
      </c>
    </row>
    <row r="4992" spans="2:51" s="167" customFormat="1">
      <c r="B4992" s="166"/>
      <c r="D4992" s="161" t="s">
        <v>184</v>
      </c>
      <c r="E4992" s="168" t="s">
        <v>1</v>
      </c>
      <c r="F4992" s="169" t="s">
        <v>2645</v>
      </c>
      <c r="H4992" s="170">
        <v>8.0000000000000002E-3</v>
      </c>
      <c r="L4992" s="166"/>
      <c r="M4992" s="171"/>
      <c r="T4992" s="172"/>
      <c r="AT4992" s="168" t="s">
        <v>184</v>
      </c>
      <c r="AU4992" s="168" t="s">
        <v>95</v>
      </c>
      <c r="AV4992" s="167" t="s">
        <v>95</v>
      </c>
      <c r="AW4992" s="167" t="s">
        <v>41</v>
      </c>
      <c r="AX4992" s="167" t="s">
        <v>85</v>
      </c>
      <c r="AY4992" s="168" t="s">
        <v>173</v>
      </c>
    </row>
    <row r="4993" spans="2:51" s="167" customFormat="1">
      <c r="B4993" s="166"/>
      <c r="D4993" s="161" t="s">
        <v>184</v>
      </c>
      <c r="E4993" s="168" t="s">
        <v>1</v>
      </c>
      <c r="F4993" s="169" t="s">
        <v>2646</v>
      </c>
      <c r="H4993" s="170">
        <v>8.0000000000000002E-3</v>
      </c>
      <c r="L4993" s="166"/>
      <c r="M4993" s="171"/>
      <c r="T4993" s="172"/>
      <c r="AT4993" s="168" t="s">
        <v>184</v>
      </c>
      <c r="AU4993" s="168" t="s">
        <v>95</v>
      </c>
      <c r="AV4993" s="167" t="s">
        <v>95</v>
      </c>
      <c r="AW4993" s="167" t="s">
        <v>41</v>
      </c>
      <c r="AX4993" s="167" t="s">
        <v>85</v>
      </c>
      <c r="AY4993" s="168" t="s">
        <v>173</v>
      </c>
    </row>
    <row r="4994" spans="2:51" s="167" customFormat="1">
      <c r="B4994" s="166"/>
      <c r="D4994" s="161" t="s">
        <v>184</v>
      </c>
      <c r="E4994" s="168" t="s">
        <v>1</v>
      </c>
      <c r="F4994" s="169" t="s">
        <v>2647</v>
      </c>
      <c r="H4994" s="170">
        <v>7.0000000000000001E-3</v>
      </c>
      <c r="L4994" s="166"/>
      <c r="M4994" s="171"/>
      <c r="T4994" s="172"/>
      <c r="AT4994" s="168" t="s">
        <v>184</v>
      </c>
      <c r="AU4994" s="168" t="s">
        <v>95</v>
      </c>
      <c r="AV4994" s="167" t="s">
        <v>95</v>
      </c>
      <c r="AW4994" s="167" t="s">
        <v>41</v>
      </c>
      <c r="AX4994" s="167" t="s">
        <v>85</v>
      </c>
      <c r="AY4994" s="168" t="s">
        <v>173</v>
      </c>
    </row>
    <row r="4995" spans="2:51" s="167" customFormat="1">
      <c r="B4995" s="166"/>
      <c r="D4995" s="161" t="s">
        <v>184</v>
      </c>
      <c r="E4995" s="168" t="s">
        <v>1</v>
      </c>
      <c r="F4995" s="169" t="s">
        <v>2648</v>
      </c>
      <c r="H4995" s="170">
        <v>6.0000000000000001E-3</v>
      </c>
      <c r="L4995" s="166"/>
      <c r="M4995" s="171"/>
      <c r="T4995" s="172"/>
      <c r="AT4995" s="168" t="s">
        <v>184</v>
      </c>
      <c r="AU4995" s="168" t="s">
        <v>95</v>
      </c>
      <c r="AV4995" s="167" t="s">
        <v>95</v>
      </c>
      <c r="AW4995" s="167" t="s">
        <v>41</v>
      </c>
      <c r="AX4995" s="167" t="s">
        <v>85</v>
      </c>
      <c r="AY4995" s="168" t="s">
        <v>173</v>
      </c>
    </row>
    <row r="4996" spans="2:51" s="167" customFormat="1">
      <c r="B4996" s="166"/>
      <c r="D4996" s="161" t="s">
        <v>184</v>
      </c>
      <c r="E4996" s="168" t="s">
        <v>1</v>
      </c>
      <c r="F4996" s="169" t="s">
        <v>2649</v>
      </c>
      <c r="H4996" s="170">
        <v>5.0000000000000001E-3</v>
      </c>
      <c r="L4996" s="166"/>
      <c r="M4996" s="171"/>
      <c r="T4996" s="172"/>
      <c r="AT4996" s="168" t="s">
        <v>184</v>
      </c>
      <c r="AU4996" s="168" t="s">
        <v>95</v>
      </c>
      <c r="AV4996" s="167" t="s">
        <v>95</v>
      </c>
      <c r="AW4996" s="167" t="s">
        <v>41</v>
      </c>
      <c r="AX4996" s="167" t="s">
        <v>85</v>
      </c>
      <c r="AY4996" s="168" t="s">
        <v>173</v>
      </c>
    </row>
    <row r="4997" spans="2:51" s="167" customFormat="1">
      <c r="B4997" s="166"/>
      <c r="D4997" s="161" t="s">
        <v>184</v>
      </c>
      <c r="E4997" s="168" t="s">
        <v>1</v>
      </c>
      <c r="F4997" s="169" t="s">
        <v>2650</v>
      </c>
      <c r="H4997" s="170">
        <v>5.0000000000000001E-3</v>
      </c>
      <c r="L4997" s="166"/>
      <c r="M4997" s="171"/>
      <c r="T4997" s="172"/>
      <c r="AT4997" s="168" t="s">
        <v>184</v>
      </c>
      <c r="AU4997" s="168" t="s">
        <v>95</v>
      </c>
      <c r="AV4997" s="167" t="s">
        <v>95</v>
      </c>
      <c r="AW4997" s="167" t="s">
        <v>41</v>
      </c>
      <c r="AX4997" s="167" t="s">
        <v>85</v>
      </c>
      <c r="AY4997" s="168" t="s">
        <v>173</v>
      </c>
    </row>
    <row r="4998" spans="2:51" s="167" customFormat="1">
      <c r="B4998" s="166"/>
      <c r="D4998" s="161" t="s">
        <v>184</v>
      </c>
      <c r="E4998" s="168" t="s">
        <v>1</v>
      </c>
      <c r="F4998" s="169" t="s">
        <v>2651</v>
      </c>
      <c r="H4998" s="170">
        <v>4.0000000000000001E-3</v>
      </c>
      <c r="L4998" s="166"/>
      <c r="M4998" s="171"/>
      <c r="T4998" s="172"/>
      <c r="AT4998" s="168" t="s">
        <v>184</v>
      </c>
      <c r="AU4998" s="168" t="s">
        <v>95</v>
      </c>
      <c r="AV4998" s="167" t="s">
        <v>95</v>
      </c>
      <c r="AW4998" s="167" t="s">
        <v>41</v>
      </c>
      <c r="AX4998" s="167" t="s">
        <v>85</v>
      </c>
      <c r="AY4998" s="168" t="s">
        <v>173</v>
      </c>
    </row>
    <row r="4999" spans="2:51" s="167" customFormat="1">
      <c r="B4999" s="166"/>
      <c r="D4999" s="161" t="s">
        <v>184</v>
      </c>
      <c r="E4999" s="168" t="s">
        <v>1</v>
      </c>
      <c r="F4999" s="169" t="s">
        <v>2652</v>
      </c>
      <c r="H4999" s="170">
        <v>3.0000000000000001E-3</v>
      </c>
      <c r="L4999" s="166"/>
      <c r="M4999" s="171"/>
      <c r="T4999" s="172"/>
      <c r="AT4999" s="168" t="s">
        <v>184</v>
      </c>
      <c r="AU4999" s="168" t="s">
        <v>95</v>
      </c>
      <c r="AV4999" s="167" t="s">
        <v>95</v>
      </c>
      <c r="AW4999" s="167" t="s">
        <v>41</v>
      </c>
      <c r="AX4999" s="167" t="s">
        <v>85</v>
      </c>
      <c r="AY4999" s="168" t="s">
        <v>173</v>
      </c>
    </row>
    <row r="5000" spans="2:51" s="167" customFormat="1">
      <c r="B5000" s="166"/>
      <c r="D5000" s="161" t="s">
        <v>184</v>
      </c>
      <c r="E5000" s="168" t="s">
        <v>1</v>
      </c>
      <c r="F5000" s="169" t="s">
        <v>2653</v>
      </c>
      <c r="H5000" s="170">
        <v>2E-3</v>
      </c>
      <c r="L5000" s="166"/>
      <c r="M5000" s="171"/>
      <c r="T5000" s="172"/>
      <c r="AT5000" s="168" t="s">
        <v>184</v>
      </c>
      <c r="AU5000" s="168" t="s">
        <v>95</v>
      </c>
      <c r="AV5000" s="167" t="s">
        <v>95</v>
      </c>
      <c r="AW5000" s="167" t="s">
        <v>41</v>
      </c>
      <c r="AX5000" s="167" t="s">
        <v>85</v>
      </c>
      <c r="AY5000" s="168" t="s">
        <v>173</v>
      </c>
    </row>
    <row r="5001" spans="2:51" s="167" customFormat="1">
      <c r="B5001" s="166"/>
      <c r="D5001" s="161" t="s">
        <v>184</v>
      </c>
      <c r="E5001" s="168" t="s">
        <v>1</v>
      </c>
      <c r="F5001" s="169" t="s">
        <v>2654</v>
      </c>
      <c r="H5001" s="170">
        <v>2E-3</v>
      </c>
      <c r="L5001" s="166"/>
      <c r="M5001" s="171"/>
      <c r="T5001" s="172"/>
      <c r="AT5001" s="168" t="s">
        <v>184</v>
      </c>
      <c r="AU5001" s="168" t="s">
        <v>95</v>
      </c>
      <c r="AV5001" s="167" t="s">
        <v>95</v>
      </c>
      <c r="AW5001" s="167" t="s">
        <v>41</v>
      </c>
      <c r="AX5001" s="167" t="s">
        <v>85</v>
      </c>
      <c r="AY5001" s="168" t="s">
        <v>173</v>
      </c>
    </row>
    <row r="5002" spans="2:51" s="167" customFormat="1">
      <c r="B5002" s="166"/>
      <c r="D5002" s="161" t="s">
        <v>184</v>
      </c>
      <c r="E5002" s="168" t="s">
        <v>1</v>
      </c>
      <c r="F5002" s="169" t="s">
        <v>2622</v>
      </c>
      <c r="H5002" s="170">
        <v>1E-3</v>
      </c>
      <c r="L5002" s="166"/>
      <c r="M5002" s="171"/>
      <c r="T5002" s="172"/>
      <c r="AT5002" s="168" t="s">
        <v>184</v>
      </c>
      <c r="AU5002" s="168" t="s">
        <v>95</v>
      </c>
      <c r="AV5002" s="167" t="s">
        <v>95</v>
      </c>
      <c r="AW5002" s="167" t="s">
        <v>41</v>
      </c>
      <c r="AX5002" s="167" t="s">
        <v>85</v>
      </c>
      <c r="AY5002" s="168" t="s">
        <v>173</v>
      </c>
    </row>
    <row r="5003" spans="2:51" s="181" customFormat="1">
      <c r="B5003" s="180"/>
      <c r="D5003" s="161" t="s">
        <v>184</v>
      </c>
      <c r="E5003" s="182" t="s">
        <v>1</v>
      </c>
      <c r="F5003" s="183" t="s">
        <v>266</v>
      </c>
      <c r="H5003" s="184">
        <v>5.11099999999999</v>
      </c>
      <c r="L5003" s="180"/>
      <c r="M5003" s="185"/>
      <c r="T5003" s="186"/>
      <c r="AT5003" s="182" t="s">
        <v>184</v>
      </c>
      <c r="AU5003" s="182" t="s">
        <v>95</v>
      </c>
      <c r="AV5003" s="181" t="s">
        <v>243</v>
      </c>
      <c r="AW5003" s="181" t="s">
        <v>41</v>
      </c>
      <c r="AX5003" s="181" t="s">
        <v>85</v>
      </c>
      <c r="AY5003" s="182" t="s">
        <v>173</v>
      </c>
    </row>
    <row r="5004" spans="2:51" s="160" customFormat="1">
      <c r="B5004" s="159"/>
      <c r="D5004" s="161" t="s">
        <v>184</v>
      </c>
      <c r="E5004" s="162" t="s">
        <v>1</v>
      </c>
      <c r="F5004" s="163" t="s">
        <v>1601</v>
      </c>
      <c r="H5004" s="162" t="s">
        <v>1</v>
      </c>
      <c r="L5004" s="159"/>
      <c r="M5004" s="164"/>
      <c r="T5004" s="165"/>
      <c r="AT5004" s="162" t="s">
        <v>184</v>
      </c>
      <c r="AU5004" s="162" t="s">
        <v>95</v>
      </c>
      <c r="AV5004" s="160" t="s">
        <v>93</v>
      </c>
      <c r="AW5004" s="160" t="s">
        <v>41</v>
      </c>
      <c r="AX5004" s="160" t="s">
        <v>85</v>
      </c>
      <c r="AY5004" s="162" t="s">
        <v>173</v>
      </c>
    </row>
    <row r="5005" spans="2:51" s="160" customFormat="1">
      <c r="B5005" s="159"/>
      <c r="D5005" s="161" t="s">
        <v>184</v>
      </c>
      <c r="E5005" s="162" t="s">
        <v>1</v>
      </c>
      <c r="F5005" s="163" t="s">
        <v>2751</v>
      </c>
      <c r="H5005" s="162" t="s">
        <v>1</v>
      </c>
      <c r="L5005" s="159"/>
      <c r="M5005" s="164"/>
      <c r="T5005" s="165"/>
      <c r="AT5005" s="162" t="s">
        <v>184</v>
      </c>
      <c r="AU5005" s="162" t="s">
        <v>95</v>
      </c>
      <c r="AV5005" s="160" t="s">
        <v>93</v>
      </c>
      <c r="AW5005" s="160" t="s">
        <v>41</v>
      </c>
      <c r="AX5005" s="160" t="s">
        <v>85</v>
      </c>
      <c r="AY5005" s="162" t="s">
        <v>173</v>
      </c>
    </row>
    <row r="5006" spans="2:51" s="160" customFormat="1">
      <c r="B5006" s="159"/>
      <c r="D5006" s="161" t="s">
        <v>184</v>
      </c>
      <c r="E5006" s="162" t="s">
        <v>1</v>
      </c>
      <c r="F5006" s="163" t="s">
        <v>2208</v>
      </c>
      <c r="H5006" s="162" t="s">
        <v>1</v>
      </c>
      <c r="L5006" s="159"/>
      <c r="M5006" s="164"/>
      <c r="T5006" s="165"/>
      <c r="AT5006" s="162" t="s">
        <v>184</v>
      </c>
      <c r="AU5006" s="162" t="s">
        <v>95</v>
      </c>
      <c r="AV5006" s="160" t="s">
        <v>93</v>
      </c>
      <c r="AW5006" s="160" t="s">
        <v>41</v>
      </c>
      <c r="AX5006" s="160" t="s">
        <v>85</v>
      </c>
      <c r="AY5006" s="162" t="s">
        <v>173</v>
      </c>
    </row>
    <row r="5007" spans="2:51" s="167" customFormat="1">
      <c r="B5007" s="166"/>
      <c r="D5007" s="161" t="s">
        <v>184</v>
      </c>
      <c r="E5007" s="168" t="s">
        <v>1</v>
      </c>
      <c r="F5007" s="169" t="s">
        <v>2687</v>
      </c>
      <c r="H5007" s="170">
        <v>8.1000000000000003E-2</v>
      </c>
      <c r="L5007" s="166"/>
      <c r="M5007" s="171"/>
      <c r="T5007" s="172"/>
      <c r="AT5007" s="168" t="s">
        <v>184</v>
      </c>
      <c r="AU5007" s="168" t="s">
        <v>95</v>
      </c>
      <c r="AV5007" s="167" t="s">
        <v>95</v>
      </c>
      <c r="AW5007" s="167" t="s">
        <v>41</v>
      </c>
      <c r="AX5007" s="167" t="s">
        <v>85</v>
      </c>
      <c r="AY5007" s="168" t="s">
        <v>173</v>
      </c>
    </row>
    <row r="5008" spans="2:51" s="167" customFormat="1">
      <c r="B5008" s="166"/>
      <c r="D5008" s="161" t="s">
        <v>184</v>
      </c>
      <c r="E5008" s="168" t="s">
        <v>1</v>
      </c>
      <c r="F5008" s="169" t="s">
        <v>2688</v>
      </c>
      <c r="H5008" s="170">
        <v>6.7000000000000004E-2</v>
      </c>
      <c r="L5008" s="166"/>
      <c r="M5008" s="171"/>
      <c r="T5008" s="172"/>
      <c r="AT5008" s="168" t="s">
        <v>184</v>
      </c>
      <c r="AU5008" s="168" t="s">
        <v>95</v>
      </c>
      <c r="AV5008" s="167" t="s">
        <v>95</v>
      </c>
      <c r="AW5008" s="167" t="s">
        <v>41</v>
      </c>
      <c r="AX5008" s="167" t="s">
        <v>85</v>
      </c>
      <c r="AY5008" s="168" t="s">
        <v>173</v>
      </c>
    </row>
    <row r="5009" spans="2:51" s="160" customFormat="1">
      <c r="B5009" s="159"/>
      <c r="D5009" s="161" t="s">
        <v>184</v>
      </c>
      <c r="E5009" s="162" t="s">
        <v>1</v>
      </c>
      <c r="F5009" s="163" t="s">
        <v>2294</v>
      </c>
      <c r="H5009" s="162" t="s">
        <v>1</v>
      </c>
      <c r="L5009" s="159"/>
      <c r="M5009" s="164"/>
      <c r="T5009" s="165"/>
      <c r="AT5009" s="162" t="s">
        <v>184</v>
      </c>
      <c r="AU5009" s="162" t="s">
        <v>95</v>
      </c>
      <c r="AV5009" s="160" t="s">
        <v>93</v>
      </c>
      <c r="AW5009" s="160" t="s">
        <v>41</v>
      </c>
      <c r="AX5009" s="160" t="s">
        <v>85</v>
      </c>
      <c r="AY5009" s="162" t="s">
        <v>173</v>
      </c>
    </row>
    <row r="5010" spans="2:51" s="167" customFormat="1">
      <c r="B5010" s="166"/>
      <c r="D5010" s="161" t="s">
        <v>184</v>
      </c>
      <c r="E5010" s="168" t="s">
        <v>1</v>
      </c>
      <c r="F5010" s="169" t="s">
        <v>2689</v>
      </c>
      <c r="H5010" s="170">
        <v>0.18</v>
      </c>
      <c r="L5010" s="166"/>
      <c r="M5010" s="171"/>
      <c r="T5010" s="172"/>
      <c r="AT5010" s="168" t="s">
        <v>184</v>
      </c>
      <c r="AU5010" s="168" t="s">
        <v>95</v>
      </c>
      <c r="AV5010" s="167" t="s">
        <v>95</v>
      </c>
      <c r="AW5010" s="167" t="s">
        <v>41</v>
      </c>
      <c r="AX5010" s="167" t="s">
        <v>85</v>
      </c>
      <c r="AY5010" s="168" t="s">
        <v>173</v>
      </c>
    </row>
    <row r="5011" spans="2:51" s="167" customFormat="1">
      <c r="B5011" s="166"/>
      <c r="D5011" s="161" t="s">
        <v>184</v>
      </c>
      <c r="E5011" s="168" t="s">
        <v>1</v>
      </c>
      <c r="F5011" s="169" t="s">
        <v>2690</v>
      </c>
      <c r="H5011" s="170">
        <v>0.17199999999999999</v>
      </c>
      <c r="L5011" s="166"/>
      <c r="M5011" s="171"/>
      <c r="T5011" s="172"/>
      <c r="AT5011" s="168" t="s">
        <v>184</v>
      </c>
      <c r="AU5011" s="168" t="s">
        <v>95</v>
      </c>
      <c r="AV5011" s="167" t="s">
        <v>95</v>
      </c>
      <c r="AW5011" s="167" t="s">
        <v>41</v>
      </c>
      <c r="AX5011" s="167" t="s">
        <v>85</v>
      </c>
      <c r="AY5011" s="168" t="s">
        <v>173</v>
      </c>
    </row>
    <row r="5012" spans="2:51" s="160" customFormat="1">
      <c r="B5012" s="159"/>
      <c r="D5012" s="161" t="s">
        <v>184</v>
      </c>
      <c r="E5012" s="162" t="s">
        <v>1</v>
      </c>
      <c r="F5012" s="163" t="s">
        <v>2297</v>
      </c>
      <c r="H5012" s="162" t="s">
        <v>1</v>
      </c>
      <c r="L5012" s="159"/>
      <c r="M5012" s="164"/>
      <c r="T5012" s="165"/>
      <c r="AT5012" s="162" t="s">
        <v>184</v>
      </c>
      <c r="AU5012" s="162" t="s">
        <v>95</v>
      </c>
      <c r="AV5012" s="160" t="s">
        <v>93</v>
      </c>
      <c r="AW5012" s="160" t="s">
        <v>41</v>
      </c>
      <c r="AX5012" s="160" t="s">
        <v>85</v>
      </c>
      <c r="AY5012" s="162" t="s">
        <v>173</v>
      </c>
    </row>
    <row r="5013" spans="2:51" s="167" customFormat="1">
      <c r="B5013" s="166"/>
      <c r="D5013" s="161" t="s">
        <v>184</v>
      </c>
      <c r="E5013" s="168" t="s">
        <v>1</v>
      </c>
      <c r="F5013" s="169" t="s">
        <v>2691</v>
      </c>
      <c r="H5013" s="170">
        <v>6.0999999999999999E-2</v>
      </c>
      <c r="L5013" s="166"/>
      <c r="M5013" s="171"/>
      <c r="T5013" s="172"/>
      <c r="AT5013" s="168" t="s">
        <v>184</v>
      </c>
      <c r="AU5013" s="168" t="s">
        <v>95</v>
      </c>
      <c r="AV5013" s="167" t="s">
        <v>95</v>
      </c>
      <c r="AW5013" s="167" t="s">
        <v>41</v>
      </c>
      <c r="AX5013" s="167" t="s">
        <v>85</v>
      </c>
      <c r="AY5013" s="168" t="s">
        <v>173</v>
      </c>
    </row>
    <row r="5014" spans="2:51" s="160" customFormat="1">
      <c r="B5014" s="159"/>
      <c r="D5014" s="161" t="s">
        <v>184</v>
      </c>
      <c r="E5014" s="162" t="s">
        <v>1</v>
      </c>
      <c r="F5014" s="163" t="s">
        <v>2299</v>
      </c>
      <c r="H5014" s="162" t="s">
        <v>1</v>
      </c>
      <c r="L5014" s="159"/>
      <c r="M5014" s="164"/>
      <c r="T5014" s="165"/>
      <c r="AT5014" s="162" t="s">
        <v>184</v>
      </c>
      <c r="AU5014" s="162" t="s">
        <v>95</v>
      </c>
      <c r="AV5014" s="160" t="s">
        <v>93</v>
      </c>
      <c r="AW5014" s="160" t="s">
        <v>41</v>
      </c>
      <c r="AX5014" s="160" t="s">
        <v>85</v>
      </c>
      <c r="AY5014" s="162" t="s">
        <v>173</v>
      </c>
    </row>
    <row r="5015" spans="2:51" s="167" customFormat="1">
      <c r="B5015" s="166"/>
      <c r="D5015" s="161" t="s">
        <v>184</v>
      </c>
      <c r="E5015" s="168" t="s">
        <v>1</v>
      </c>
      <c r="F5015" s="169" t="s">
        <v>2692</v>
      </c>
      <c r="H5015" s="170">
        <v>4.0000000000000001E-3</v>
      </c>
      <c r="L5015" s="166"/>
      <c r="M5015" s="171"/>
      <c r="T5015" s="172"/>
      <c r="AT5015" s="168" t="s">
        <v>184</v>
      </c>
      <c r="AU5015" s="168" t="s">
        <v>95</v>
      </c>
      <c r="AV5015" s="167" t="s">
        <v>95</v>
      </c>
      <c r="AW5015" s="167" t="s">
        <v>41</v>
      </c>
      <c r="AX5015" s="167" t="s">
        <v>85</v>
      </c>
      <c r="AY5015" s="168" t="s">
        <v>173</v>
      </c>
    </row>
    <row r="5016" spans="2:51" s="167" customFormat="1">
      <c r="B5016" s="166"/>
      <c r="D5016" s="161" t="s">
        <v>184</v>
      </c>
      <c r="E5016" s="168" t="s">
        <v>1</v>
      </c>
      <c r="F5016" s="169" t="s">
        <v>2693</v>
      </c>
      <c r="H5016" s="170">
        <v>8.0000000000000002E-3</v>
      </c>
      <c r="L5016" s="166"/>
      <c r="M5016" s="171"/>
      <c r="T5016" s="172"/>
      <c r="AT5016" s="168" t="s">
        <v>184</v>
      </c>
      <c r="AU5016" s="168" t="s">
        <v>95</v>
      </c>
      <c r="AV5016" s="167" t="s">
        <v>95</v>
      </c>
      <c r="AW5016" s="167" t="s">
        <v>41</v>
      </c>
      <c r="AX5016" s="167" t="s">
        <v>85</v>
      </c>
      <c r="AY5016" s="168" t="s">
        <v>173</v>
      </c>
    </row>
    <row r="5017" spans="2:51" s="167" customFormat="1">
      <c r="B5017" s="166"/>
      <c r="D5017" s="161" t="s">
        <v>184</v>
      </c>
      <c r="E5017" s="168" t="s">
        <v>1</v>
      </c>
      <c r="F5017" s="169" t="s">
        <v>2694</v>
      </c>
      <c r="H5017" s="170">
        <v>1.2999999999999999E-2</v>
      </c>
      <c r="L5017" s="166"/>
      <c r="M5017" s="171"/>
      <c r="T5017" s="172"/>
      <c r="AT5017" s="168" t="s">
        <v>184</v>
      </c>
      <c r="AU5017" s="168" t="s">
        <v>95</v>
      </c>
      <c r="AV5017" s="167" t="s">
        <v>95</v>
      </c>
      <c r="AW5017" s="167" t="s">
        <v>41</v>
      </c>
      <c r="AX5017" s="167" t="s">
        <v>85</v>
      </c>
      <c r="AY5017" s="168" t="s">
        <v>173</v>
      </c>
    </row>
    <row r="5018" spans="2:51" s="167" customFormat="1">
      <c r="B5018" s="166"/>
      <c r="D5018" s="161" t="s">
        <v>184</v>
      </c>
      <c r="E5018" s="168" t="s">
        <v>1</v>
      </c>
      <c r="F5018" s="169" t="s">
        <v>2695</v>
      </c>
      <c r="H5018" s="170">
        <v>1.7000000000000001E-2</v>
      </c>
      <c r="L5018" s="166"/>
      <c r="M5018" s="171"/>
      <c r="T5018" s="172"/>
      <c r="AT5018" s="168" t="s">
        <v>184</v>
      </c>
      <c r="AU5018" s="168" t="s">
        <v>95</v>
      </c>
      <c r="AV5018" s="167" t="s">
        <v>95</v>
      </c>
      <c r="AW5018" s="167" t="s">
        <v>41</v>
      </c>
      <c r="AX5018" s="167" t="s">
        <v>85</v>
      </c>
      <c r="AY5018" s="168" t="s">
        <v>173</v>
      </c>
    </row>
    <row r="5019" spans="2:51" s="167" customFormat="1">
      <c r="B5019" s="166"/>
      <c r="D5019" s="161" t="s">
        <v>184</v>
      </c>
      <c r="E5019" s="168" t="s">
        <v>1</v>
      </c>
      <c r="F5019" s="169" t="s">
        <v>2696</v>
      </c>
      <c r="H5019" s="170">
        <v>2.1000000000000001E-2</v>
      </c>
      <c r="L5019" s="166"/>
      <c r="M5019" s="171"/>
      <c r="T5019" s="172"/>
      <c r="AT5019" s="168" t="s">
        <v>184</v>
      </c>
      <c r="AU5019" s="168" t="s">
        <v>95</v>
      </c>
      <c r="AV5019" s="167" t="s">
        <v>95</v>
      </c>
      <c r="AW5019" s="167" t="s">
        <v>41</v>
      </c>
      <c r="AX5019" s="167" t="s">
        <v>85</v>
      </c>
      <c r="AY5019" s="168" t="s">
        <v>173</v>
      </c>
    </row>
    <row r="5020" spans="2:51" s="167" customFormat="1">
      <c r="B5020" s="166"/>
      <c r="D5020" s="161" t="s">
        <v>184</v>
      </c>
      <c r="E5020" s="168" t="s">
        <v>1</v>
      </c>
      <c r="F5020" s="169" t="s">
        <v>2697</v>
      </c>
      <c r="H5020" s="170">
        <v>1.2999999999999999E-2</v>
      </c>
      <c r="L5020" s="166"/>
      <c r="M5020" s="171"/>
      <c r="T5020" s="172"/>
      <c r="AT5020" s="168" t="s">
        <v>184</v>
      </c>
      <c r="AU5020" s="168" t="s">
        <v>95</v>
      </c>
      <c r="AV5020" s="167" t="s">
        <v>95</v>
      </c>
      <c r="AW5020" s="167" t="s">
        <v>41</v>
      </c>
      <c r="AX5020" s="167" t="s">
        <v>85</v>
      </c>
      <c r="AY5020" s="168" t="s">
        <v>173</v>
      </c>
    </row>
    <row r="5021" spans="2:51" s="160" customFormat="1">
      <c r="B5021" s="159"/>
      <c r="D5021" s="161" t="s">
        <v>184</v>
      </c>
      <c r="E5021" s="162" t="s">
        <v>1</v>
      </c>
      <c r="F5021" s="163" t="s">
        <v>2306</v>
      </c>
      <c r="H5021" s="162" t="s">
        <v>1</v>
      </c>
      <c r="L5021" s="159"/>
      <c r="M5021" s="164"/>
      <c r="T5021" s="165"/>
      <c r="AT5021" s="162" t="s">
        <v>184</v>
      </c>
      <c r="AU5021" s="162" t="s">
        <v>95</v>
      </c>
      <c r="AV5021" s="160" t="s">
        <v>93</v>
      </c>
      <c r="AW5021" s="160" t="s">
        <v>41</v>
      </c>
      <c r="AX5021" s="160" t="s">
        <v>85</v>
      </c>
      <c r="AY5021" s="162" t="s">
        <v>173</v>
      </c>
    </row>
    <row r="5022" spans="2:51" s="167" customFormat="1">
      <c r="B5022" s="166"/>
      <c r="D5022" s="161" t="s">
        <v>184</v>
      </c>
      <c r="E5022" s="168" t="s">
        <v>1</v>
      </c>
      <c r="F5022" s="169" t="s">
        <v>2698</v>
      </c>
      <c r="H5022" s="170">
        <v>6.0000000000000001E-3</v>
      </c>
      <c r="L5022" s="166"/>
      <c r="M5022" s="171"/>
      <c r="T5022" s="172"/>
      <c r="AT5022" s="168" t="s">
        <v>184</v>
      </c>
      <c r="AU5022" s="168" t="s">
        <v>95</v>
      </c>
      <c r="AV5022" s="167" t="s">
        <v>95</v>
      </c>
      <c r="AW5022" s="167" t="s">
        <v>41</v>
      </c>
      <c r="AX5022" s="167" t="s">
        <v>85</v>
      </c>
      <c r="AY5022" s="168" t="s">
        <v>173</v>
      </c>
    </row>
    <row r="5023" spans="2:51" s="167" customFormat="1">
      <c r="B5023" s="166"/>
      <c r="D5023" s="161" t="s">
        <v>184</v>
      </c>
      <c r="E5023" s="168" t="s">
        <v>1</v>
      </c>
      <c r="F5023" s="169" t="s">
        <v>2699</v>
      </c>
      <c r="H5023" s="170">
        <v>0.01</v>
      </c>
      <c r="L5023" s="166"/>
      <c r="M5023" s="171"/>
      <c r="T5023" s="172"/>
      <c r="AT5023" s="168" t="s">
        <v>184</v>
      </c>
      <c r="AU5023" s="168" t="s">
        <v>95</v>
      </c>
      <c r="AV5023" s="167" t="s">
        <v>95</v>
      </c>
      <c r="AW5023" s="167" t="s">
        <v>41</v>
      </c>
      <c r="AX5023" s="167" t="s">
        <v>85</v>
      </c>
      <c r="AY5023" s="168" t="s">
        <v>173</v>
      </c>
    </row>
    <row r="5024" spans="2:51" s="167" customFormat="1">
      <c r="B5024" s="166"/>
      <c r="D5024" s="161" t="s">
        <v>184</v>
      </c>
      <c r="E5024" s="168" t="s">
        <v>1</v>
      </c>
      <c r="F5024" s="169" t="s">
        <v>2700</v>
      </c>
      <c r="H5024" s="170">
        <v>1.4999999999999999E-2</v>
      </c>
      <c r="L5024" s="166"/>
      <c r="M5024" s="171"/>
      <c r="T5024" s="172"/>
      <c r="AT5024" s="168" t="s">
        <v>184</v>
      </c>
      <c r="AU5024" s="168" t="s">
        <v>95</v>
      </c>
      <c r="AV5024" s="167" t="s">
        <v>95</v>
      </c>
      <c r="AW5024" s="167" t="s">
        <v>41</v>
      </c>
      <c r="AX5024" s="167" t="s">
        <v>85</v>
      </c>
      <c r="AY5024" s="168" t="s">
        <v>173</v>
      </c>
    </row>
    <row r="5025" spans="2:51" s="167" customFormat="1">
      <c r="B5025" s="166"/>
      <c r="D5025" s="161" t="s">
        <v>184</v>
      </c>
      <c r="E5025" s="168" t="s">
        <v>1</v>
      </c>
      <c r="F5025" s="169" t="s">
        <v>2701</v>
      </c>
      <c r="H5025" s="170">
        <v>0.02</v>
      </c>
      <c r="L5025" s="166"/>
      <c r="M5025" s="171"/>
      <c r="T5025" s="172"/>
      <c r="AT5025" s="168" t="s">
        <v>184</v>
      </c>
      <c r="AU5025" s="168" t="s">
        <v>95</v>
      </c>
      <c r="AV5025" s="167" t="s">
        <v>95</v>
      </c>
      <c r="AW5025" s="167" t="s">
        <v>41</v>
      </c>
      <c r="AX5025" s="167" t="s">
        <v>85</v>
      </c>
      <c r="AY5025" s="168" t="s">
        <v>173</v>
      </c>
    </row>
    <row r="5026" spans="2:51" s="167" customFormat="1">
      <c r="B5026" s="166"/>
      <c r="D5026" s="161" t="s">
        <v>184</v>
      </c>
      <c r="E5026" s="168" t="s">
        <v>1</v>
      </c>
      <c r="F5026" s="169" t="s">
        <v>2702</v>
      </c>
      <c r="H5026" s="170">
        <v>2.5000000000000001E-2</v>
      </c>
      <c r="L5026" s="166"/>
      <c r="M5026" s="171"/>
      <c r="T5026" s="172"/>
      <c r="AT5026" s="168" t="s">
        <v>184</v>
      </c>
      <c r="AU5026" s="168" t="s">
        <v>95</v>
      </c>
      <c r="AV5026" s="167" t="s">
        <v>95</v>
      </c>
      <c r="AW5026" s="167" t="s">
        <v>41</v>
      </c>
      <c r="AX5026" s="167" t="s">
        <v>85</v>
      </c>
      <c r="AY5026" s="168" t="s">
        <v>173</v>
      </c>
    </row>
    <row r="5027" spans="2:51" s="167" customFormat="1">
      <c r="B5027" s="166"/>
      <c r="D5027" s="161" t="s">
        <v>184</v>
      </c>
      <c r="E5027" s="168" t="s">
        <v>1</v>
      </c>
      <c r="F5027" s="169" t="s">
        <v>2703</v>
      </c>
      <c r="H5027" s="170">
        <v>1.4999999999999999E-2</v>
      </c>
      <c r="L5027" s="166"/>
      <c r="M5027" s="171"/>
      <c r="T5027" s="172"/>
      <c r="AT5027" s="168" t="s">
        <v>184</v>
      </c>
      <c r="AU5027" s="168" t="s">
        <v>95</v>
      </c>
      <c r="AV5027" s="167" t="s">
        <v>95</v>
      </c>
      <c r="AW5027" s="167" t="s">
        <v>41</v>
      </c>
      <c r="AX5027" s="167" t="s">
        <v>85</v>
      </c>
      <c r="AY5027" s="168" t="s">
        <v>173</v>
      </c>
    </row>
    <row r="5028" spans="2:51" s="160" customFormat="1">
      <c r="B5028" s="159"/>
      <c r="D5028" s="161" t="s">
        <v>184</v>
      </c>
      <c r="E5028" s="162" t="s">
        <v>1</v>
      </c>
      <c r="F5028" s="163" t="s">
        <v>2313</v>
      </c>
      <c r="H5028" s="162" t="s">
        <v>1</v>
      </c>
      <c r="L5028" s="159"/>
      <c r="M5028" s="164"/>
      <c r="T5028" s="165"/>
      <c r="AT5028" s="162" t="s">
        <v>184</v>
      </c>
      <c r="AU5028" s="162" t="s">
        <v>95</v>
      </c>
      <c r="AV5028" s="160" t="s">
        <v>93</v>
      </c>
      <c r="AW5028" s="160" t="s">
        <v>41</v>
      </c>
      <c r="AX5028" s="160" t="s">
        <v>85</v>
      </c>
      <c r="AY5028" s="162" t="s">
        <v>173</v>
      </c>
    </row>
    <row r="5029" spans="2:51" s="167" customFormat="1">
      <c r="B5029" s="166"/>
      <c r="D5029" s="161" t="s">
        <v>184</v>
      </c>
      <c r="E5029" s="168" t="s">
        <v>1</v>
      </c>
      <c r="F5029" s="169" t="s">
        <v>2692</v>
      </c>
      <c r="H5029" s="170">
        <v>4.0000000000000001E-3</v>
      </c>
      <c r="L5029" s="166"/>
      <c r="M5029" s="171"/>
      <c r="T5029" s="172"/>
      <c r="AT5029" s="168" t="s">
        <v>184</v>
      </c>
      <c r="AU5029" s="168" t="s">
        <v>95</v>
      </c>
      <c r="AV5029" s="167" t="s">
        <v>95</v>
      </c>
      <c r="AW5029" s="167" t="s">
        <v>41</v>
      </c>
      <c r="AX5029" s="167" t="s">
        <v>85</v>
      </c>
      <c r="AY5029" s="168" t="s">
        <v>173</v>
      </c>
    </row>
    <row r="5030" spans="2:51" s="167" customFormat="1">
      <c r="B5030" s="166"/>
      <c r="D5030" s="161" t="s">
        <v>184</v>
      </c>
      <c r="E5030" s="168" t="s">
        <v>1</v>
      </c>
      <c r="F5030" s="169" t="s">
        <v>2704</v>
      </c>
      <c r="H5030" s="170">
        <v>8.0000000000000002E-3</v>
      </c>
      <c r="L5030" s="166"/>
      <c r="M5030" s="171"/>
      <c r="T5030" s="172"/>
      <c r="AT5030" s="168" t="s">
        <v>184</v>
      </c>
      <c r="AU5030" s="168" t="s">
        <v>95</v>
      </c>
      <c r="AV5030" s="167" t="s">
        <v>95</v>
      </c>
      <c r="AW5030" s="167" t="s">
        <v>41</v>
      </c>
      <c r="AX5030" s="167" t="s">
        <v>85</v>
      </c>
      <c r="AY5030" s="168" t="s">
        <v>173</v>
      </c>
    </row>
    <row r="5031" spans="2:51" s="167" customFormat="1">
      <c r="B5031" s="166"/>
      <c r="D5031" s="161" t="s">
        <v>184</v>
      </c>
      <c r="E5031" s="168" t="s">
        <v>1</v>
      </c>
      <c r="F5031" s="169" t="s">
        <v>2705</v>
      </c>
      <c r="H5031" s="170">
        <v>1.7000000000000001E-2</v>
      </c>
      <c r="L5031" s="166"/>
      <c r="M5031" s="171"/>
      <c r="T5031" s="172"/>
      <c r="AT5031" s="168" t="s">
        <v>184</v>
      </c>
      <c r="AU5031" s="168" t="s">
        <v>95</v>
      </c>
      <c r="AV5031" s="167" t="s">
        <v>95</v>
      </c>
      <c r="AW5031" s="167" t="s">
        <v>41</v>
      </c>
      <c r="AX5031" s="167" t="s">
        <v>85</v>
      </c>
      <c r="AY5031" s="168" t="s">
        <v>173</v>
      </c>
    </row>
    <row r="5032" spans="2:51" s="167" customFormat="1">
      <c r="B5032" s="166"/>
      <c r="D5032" s="161" t="s">
        <v>184</v>
      </c>
      <c r="E5032" s="168" t="s">
        <v>1</v>
      </c>
      <c r="F5032" s="169" t="s">
        <v>2706</v>
      </c>
      <c r="H5032" s="170">
        <v>2.1000000000000001E-2</v>
      </c>
      <c r="L5032" s="166"/>
      <c r="M5032" s="171"/>
      <c r="T5032" s="172"/>
      <c r="AT5032" s="168" t="s">
        <v>184</v>
      </c>
      <c r="AU5032" s="168" t="s">
        <v>95</v>
      </c>
      <c r="AV5032" s="167" t="s">
        <v>95</v>
      </c>
      <c r="AW5032" s="167" t="s">
        <v>41</v>
      </c>
      <c r="AX5032" s="167" t="s">
        <v>85</v>
      </c>
      <c r="AY5032" s="168" t="s">
        <v>173</v>
      </c>
    </row>
    <row r="5033" spans="2:51" s="167" customFormat="1">
      <c r="B5033" s="166"/>
      <c r="D5033" s="161" t="s">
        <v>184</v>
      </c>
      <c r="E5033" s="168" t="s">
        <v>1</v>
      </c>
      <c r="F5033" s="169" t="s">
        <v>2707</v>
      </c>
      <c r="H5033" s="170">
        <v>1.2999999999999999E-2</v>
      </c>
      <c r="L5033" s="166"/>
      <c r="M5033" s="171"/>
      <c r="T5033" s="172"/>
      <c r="AT5033" s="168" t="s">
        <v>184</v>
      </c>
      <c r="AU5033" s="168" t="s">
        <v>95</v>
      </c>
      <c r="AV5033" s="167" t="s">
        <v>95</v>
      </c>
      <c r="AW5033" s="167" t="s">
        <v>41</v>
      </c>
      <c r="AX5033" s="167" t="s">
        <v>85</v>
      </c>
      <c r="AY5033" s="168" t="s">
        <v>173</v>
      </c>
    </row>
    <row r="5034" spans="2:51" s="160" customFormat="1">
      <c r="B5034" s="159"/>
      <c r="D5034" s="161" t="s">
        <v>184</v>
      </c>
      <c r="E5034" s="162" t="s">
        <v>1</v>
      </c>
      <c r="F5034" s="163" t="s">
        <v>2317</v>
      </c>
      <c r="H5034" s="162" t="s">
        <v>1</v>
      </c>
      <c r="L5034" s="159"/>
      <c r="M5034" s="164"/>
      <c r="T5034" s="165"/>
      <c r="AT5034" s="162" t="s">
        <v>184</v>
      </c>
      <c r="AU5034" s="162" t="s">
        <v>95</v>
      </c>
      <c r="AV5034" s="160" t="s">
        <v>93</v>
      </c>
      <c r="AW5034" s="160" t="s">
        <v>41</v>
      </c>
      <c r="AX5034" s="160" t="s">
        <v>85</v>
      </c>
      <c r="AY5034" s="162" t="s">
        <v>173</v>
      </c>
    </row>
    <row r="5035" spans="2:51" s="167" customFormat="1">
      <c r="B5035" s="166"/>
      <c r="D5035" s="161" t="s">
        <v>184</v>
      </c>
      <c r="E5035" s="168" t="s">
        <v>1</v>
      </c>
      <c r="F5035" s="169" t="s">
        <v>2708</v>
      </c>
      <c r="H5035" s="170">
        <v>5.0000000000000001E-3</v>
      </c>
      <c r="L5035" s="166"/>
      <c r="M5035" s="171"/>
      <c r="T5035" s="172"/>
      <c r="AT5035" s="168" t="s">
        <v>184</v>
      </c>
      <c r="AU5035" s="168" t="s">
        <v>95</v>
      </c>
      <c r="AV5035" s="167" t="s">
        <v>95</v>
      </c>
      <c r="AW5035" s="167" t="s">
        <v>41</v>
      </c>
      <c r="AX5035" s="167" t="s">
        <v>85</v>
      </c>
      <c r="AY5035" s="168" t="s">
        <v>173</v>
      </c>
    </row>
    <row r="5036" spans="2:51" s="167" customFormat="1">
      <c r="B5036" s="166"/>
      <c r="D5036" s="161" t="s">
        <v>184</v>
      </c>
      <c r="E5036" s="168" t="s">
        <v>1</v>
      </c>
      <c r="F5036" s="169" t="s">
        <v>2709</v>
      </c>
      <c r="H5036" s="170">
        <v>0.01</v>
      </c>
      <c r="L5036" s="166"/>
      <c r="M5036" s="171"/>
      <c r="T5036" s="172"/>
      <c r="AT5036" s="168" t="s">
        <v>184</v>
      </c>
      <c r="AU5036" s="168" t="s">
        <v>95</v>
      </c>
      <c r="AV5036" s="167" t="s">
        <v>95</v>
      </c>
      <c r="AW5036" s="167" t="s">
        <v>41</v>
      </c>
      <c r="AX5036" s="167" t="s">
        <v>85</v>
      </c>
      <c r="AY5036" s="168" t="s">
        <v>173</v>
      </c>
    </row>
    <row r="5037" spans="2:51" s="167" customFormat="1">
      <c r="B5037" s="166"/>
      <c r="D5037" s="161" t="s">
        <v>184</v>
      </c>
      <c r="E5037" s="168" t="s">
        <v>1</v>
      </c>
      <c r="F5037" s="169" t="s">
        <v>2710</v>
      </c>
      <c r="H5037" s="170">
        <v>1.4999999999999999E-2</v>
      </c>
      <c r="L5037" s="166"/>
      <c r="M5037" s="171"/>
      <c r="T5037" s="172"/>
      <c r="AT5037" s="168" t="s">
        <v>184</v>
      </c>
      <c r="AU5037" s="168" t="s">
        <v>95</v>
      </c>
      <c r="AV5037" s="167" t="s">
        <v>95</v>
      </c>
      <c r="AW5037" s="167" t="s">
        <v>41</v>
      </c>
      <c r="AX5037" s="167" t="s">
        <v>85</v>
      </c>
      <c r="AY5037" s="168" t="s">
        <v>173</v>
      </c>
    </row>
    <row r="5038" spans="2:51" s="167" customFormat="1">
      <c r="B5038" s="166"/>
      <c r="D5038" s="161" t="s">
        <v>184</v>
      </c>
      <c r="E5038" s="168" t="s">
        <v>1</v>
      </c>
      <c r="F5038" s="169" t="s">
        <v>2711</v>
      </c>
      <c r="H5038" s="170">
        <v>0.02</v>
      </c>
      <c r="L5038" s="166"/>
      <c r="M5038" s="171"/>
      <c r="T5038" s="172"/>
      <c r="AT5038" s="168" t="s">
        <v>184</v>
      </c>
      <c r="AU5038" s="168" t="s">
        <v>95</v>
      </c>
      <c r="AV5038" s="167" t="s">
        <v>95</v>
      </c>
      <c r="AW5038" s="167" t="s">
        <v>41</v>
      </c>
      <c r="AX5038" s="167" t="s">
        <v>85</v>
      </c>
      <c r="AY5038" s="168" t="s">
        <v>173</v>
      </c>
    </row>
    <row r="5039" spans="2:51" s="167" customFormat="1">
      <c r="B5039" s="166"/>
      <c r="D5039" s="161" t="s">
        <v>184</v>
      </c>
      <c r="E5039" s="168" t="s">
        <v>1</v>
      </c>
      <c r="F5039" s="169" t="s">
        <v>2712</v>
      </c>
      <c r="H5039" s="170">
        <v>2.7E-2</v>
      </c>
      <c r="L5039" s="166"/>
      <c r="M5039" s="171"/>
      <c r="T5039" s="172"/>
      <c r="AT5039" s="168" t="s">
        <v>184</v>
      </c>
      <c r="AU5039" s="168" t="s">
        <v>95</v>
      </c>
      <c r="AV5039" s="167" t="s">
        <v>95</v>
      </c>
      <c r="AW5039" s="167" t="s">
        <v>41</v>
      </c>
      <c r="AX5039" s="167" t="s">
        <v>85</v>
      </c>
      <c r="AY5039" s="168" t="s">
        <v>173</v>
      </c>
    </row>
    <row r="5040" spans="2:51" s="167" customFormat="1">
      <c r="B5040" s="166"/>
      <c r="D5040" s="161" t="s">
        <v>184</v>
      </c>
      <c r="E5040" s="168" t="s">
        <v>1</v>
      </c>
      <c r="F5040" s="169" t="s">
        <v>2713</v>
      </c>
      <c r="H5040" s="170">
        <v>1.4999999999999999E-2</v>
      </c>
      <c r="L5040" s="166"/>
      <c r="M5040" s="171"/>
      <c r="T5040" s="172"/>
      <c r="AT5040" s="168" t="s">
        <v>184</v>
      </c>
      <c r="AU5040" s="168" t="s">
        <v>95</v>
      </c>
      <c r="AV5040" s="167" t="s">
        <v>95</v>
      </c>
      <c r="AW5040" s="167" t="s">
        <v>41</v>
      </c>
      <c r="AX5040" s="167" t="s">
        <v>85</v>
      </c>
      <c r="AY5040" s="168" t="s">
        <v>173</v>
      </c>
    </row>
    <row r="5041" spans="2:65" s="181" customFormat="1">
      <c r="B5041" s="180"/>
      <c r="D5041" s="161" t="s">
        <v>184</v>
      </c>
      <c r="E5041" s="182" t="s">
        <v>1</v>
      </c>
      <c r="F5041" s="183" t="s">
        <v>266</v>
      </c>
      <c r="H5041" s="184">
        <v>0.88300000000000001</v>
      </c>
      <c r="L5041" s="180"/>
      <c r="M5041" s="185"/>
      <c r="T5041" s="186"/>
      <c r="AT5041" s="182" t="s">
        <v>184</v>
      </c>
      <c r="AU5041" s="182" t="s">
        <v>95</v>
      </c>
      <c r="AV5041" s="181" t="s">
        <v>243</v>
      </c>
      <c r="AW5041" s="181" t="s">
        <v>41</v>
      </c>
      <c r="AX5041" s="181" t="s">
        <v>85</v>
      </c>
      <c r="AY5041" s="182" t="s">
        <v>173</v>
      </c>
    </row>
    <row r="5042" spans="2:65" s="160" customFormat="1">
      <c r="B5042" s="159"/>
      <c r="D5042" s="161" t="s">
        <v>184</v>
      </c>
      <c r="E5042" s="162" t="s">
        <v>1</v>
      </c>
      <c r="F5042" s="163" t="s">
        <v>2492</v>
      </c>
      <c r="H5042" s="162" t="s">
        <v>1</v>
      </c>
      <c r="L5042" s="159"/>
      <c r="M5042" s="164"/>
      <c r="T5042" s="165"/>
      <c r="AT5042" s="162" t="s">
        <v>184</v>
      </c>
      <c r="AU5042" s="162" t="s">
        <v>95</v>
      </c>
      <c r="AV5042" s="160" t="s">
        <v>93</v>
      </c>
      <c r="AW5042" s="160" t="s">
        <v>41</v>
      </c>
      <c r="AX5042" s="160" t="s">
        <v>85</v>
      </c>
      <c r="AY5042" s="162" t="s">
        <v>173</v>
      </c>
    </row>
    <row r="5043" spans="2:65" s="160" customFormat="1">
      <c r="B5043" s="159"/>
      <c r="D5043" s="161" t="s">
        <v>184</v>
      </c>
      <c r="E5043" s="162" t="s">
        <v>1</v>
      </c>
      <c r="F5043" s="163" t="s">
        <v>2493</v>
      </c>
      <c r="H5043" s="162" t="s">
        <v>1</v>
      </c>
      <c r="L5043" s="159"/>
      <c r="M5043" s="164"/>
      <c r="T5043" s="165"/>
      <c r="AT5043" s="162" t="s">
        <v>184</v>
      </c>
      <c r="AU5043" s="162" t="s">
        <v>95</v>
      </c>
      <c r="AV5043" s="160" t="s">
        <v>93</v>
      </c>
      <c r="AW5043" s="160" t="s">
        <v>41</v>
      </c>
      <c r="AX5043" s="160" t="s">
        <v>85</v>
      </c>
      <c r="AY5043" s="162" t="s">
        <v>173</v>
      </c>
    </row>
    <row r="5044" spans="2:65" s="167" customFormat="1">
      <c r="B5044" s="166"/>
      <c r="D5044" s="161" t="s">
        <v>184</v>
      </c>
      <c r="E5044" s="168" t="s">
        <v>1</v>
      </c>
      <c r="F5044" s="169" t="s">
        <v>2494</v>
      </c>
      <c r="H5044" s="170">
        <v>1.165</v>
      </c>
      <c r="L5044" s="166"/>
      <c r="M5044" s="171"/>
      <c r="T5044" s="172"/>
      <c r="AT5044" s="168" t="s">
        <v>184</v>
      </c>
      <c r="AU5044" s="168" t="s">
        <v>95</v>
      </c>
      <c r="AV5044" s="167" t="s">
        <v>95</v>
      </c>
      <c r="AW5044" s="167" t="s">
        <v>41</v>
      </c>
      <c r="AX5044" s="167" t="s">
        <v>85</v>
      </c>
      <c r="AY5044" s="168" t="s">
        <v>173</v>
      </c>
    </row>
    <row r="5045" spans="2:65" s="160" customFormat="1">
      <c r="B5045" s="159"/>
      <c r="D5045" s="161" t="s">
        <v>184</v>
      </c>
      <c r="E5045" s="162" t="s">
        <v>1</v>
      </c>
      <c r="F5045" s="163" t="s">
        <v>2495</v>
      </c>
      <c r="H5045" s="162" t="s">
        <v>1</v>
      </c>
      <c r="L5045" s="159"/>
      <c r="M5045" s="164"/>
      <c r="T5045" s="165"/>
      <c r="AT5045" s="162" t="s">
        <v>184</v>
      </c>
      <c r="AU5045" s="162" t="s">
        <v>95</v>
      </c>
      <c r="AV5045" s="160" t="s">
        <v>93</v>
      </c>
      <c r="AW5045" s="160" t="s">
        <v>41</v>
      </c>
      <c r="AX5045" s="160" t="s">
        <v>85</v>
      </c>
      <c r="AY5045" s="162" t="s">
        <v>173</v>
      </c>
    </row>
    <row r="5046" spans="2:65" s="167" customFormat="1">
      <c r="B5046" s="166"/>
      <c r="D5046" s="161" t="s">
        <v>184</v>
      </c>
      <c r="E5046" s="168" t="s">
        <v>1</v>
      </c>
      <c r="F5046" s="169" t="s">
        <v>2496</v>
      </c>
      <c r="H5046" s="170">
        <v>1.107</v>
      </c>
      <c r="L5046" s="166"/>
      <c r="M5046" s="171"/>
      <c r="T5046" s="172"/>
      <c r="AT5046" s="168" t="s">
        <v>184</v>
      </c>
      <c r="AU5046" s="168" t="s">
        <v>95</v>
      </c>
      <c r="AV5046" s="167" t="s">
        <v>95</v>
      </c>
      <c r="AW5046" s="167" t="s">
        <v>41</v>
      </c>
      <c r="AX5046" s="167" t="s">
        <v>85</v>
      </c>
      <c r="AY5046" s="168" t="s">
        <v>173</v>
      </c>
    </row>
    <row r="5047" spans="2:65" s="160" customFormat="1">
      <c r="B5047" s="159"/>
      <c r="D5047" s="161" t="s">
        <v>184</v>
      </c>
      <c r="E5047" s="162" t="s">
        <v>1</v>
      </c>
      <c r="F5047" s="163" t="s">
        <v>2497</v>
      </c>
      <c r="H5047" s="162" t="s">
        <v>1</v>
      </c>
      <c r="L5047" s="159"/>
      <c r="M5047" s="164"/>
      <c r="T5047" s="165"/>
      <c r="AT5047" s="162" t="s">
        <v>184</v>
      </c>
      <c r="AU5047" s="162" t="s">
        <v>95</v>
      </c>
      <c r="AV5047" s="160" t="s">
        <v>93</v>
      </c>
      <c r="AW5047" s="160" t="s">
        <v>41</v>
      </c>
      <c r="AX5047" s="160" t="s">
        <v>85</v>
      </c>
      <c r="AY5047" s="162" t="s">
        <v>173</v>
      </c>
    </row>
    <row r="5048" spans="2:65" s="167" customFormat="1">
      <c r="B5048" s="166"/>
      <c r="D5048" s="161" t="s">
        <v>184</v>
      </c>
      <c r="E5048" s="168" t="s">
        <v>1</v>
      </c>
      <c r="F5048" s="169" t="s">
        <v>2498</v>
      </c>
      <c r="H5048" s="170">
        <v>2.0270000000000001</v>
      </c>
      <c r="L5048" s="166"/>
      <c r="M5048" s="171"/>
      <c r="T5048" s="172"/>
      <c r="AT5048" s="168" t="s">
        <v>184</v>
      </c>
      <c r="AU5048" s="168" t="s">
        <v>95</v>
      </c>
      <c r="AV5048" s="167" t="s">
        <v>95</v>
      </c>
      <c r="AW5048" s="167" t="s">
        <v>41</v>
      </c>
      <c r="AX5048" s="167" t="s">
        <v>85</v>
      </c>
      <c r="AY5048" s="168" t="s">
        <v>173</v>
      </c>
    </row>
    <row r="5049" spans="2:65" s="181" customFormat="1">
      <c r="B5049" s="180"/>
      <c r="D5049" s="161" t="s">
        <v>184</v>
      </c>
      <c r="E5049" s="182" t="s">
        <v>1</v>
      </c>
      <c r="F5049" s="183" t="s">
        <v>266</v>
      </c>
      <c r="H5049" s="184">
        <v>4.2990000000000004</v>
      </c>
      <c r="L5049" s="180"/>
      <c r="M5049" s="185"/>
      <c r="T5049" s="186"/>
      <c r="AT5049" s="182" t="s">
        <v>184</v>
      </c>
      <c r="AU5049" s="182" t="s">
        <v>95</v>
      </c>
      <c r="AV5049" s="181" t="s">
        <v>243</v>
      </c>
      <c r="AW5049" s="181" t="s">
        <v>41</v>
      </c>
      <c r="AX5049" s="181" t="s">
        <v>85</v>
      </c>
      <c r="AY5049" s="182" t="s">
        <v>173</v>
      </c>
    </row>
    <row r="5050" spans="2:65" s="174" customFormat="1">
      <c r="B5050" s="173"/>
      <c r="D5050" s="161" t="s">
        <v>184</v>
      </c>
      <c r="E5050" s="175" t="s">
        <v>1</v>
      </c>
      <c r="F5050" s="176" t="s">
        <v>232</v>
      </c>
      <c r="H5050" s="177">
        <v>22.51</v>
      </c>
      <c r="L5050" s="173"/>
      <c r="M5050" s="178"/>
      <c r="T5050" s="179"/>
      <c r="AT5050" s="175" t="s">
        <v>184</v>
      </c>
      <c r="AU5050" s="175" t="s">
        <v>95</v>
      </c>
      <c r="AV5050" s="174" t="s">
        <v>180</v>
      </c>
      <c r="AW5050" s="174" t="s">
        <v>41</v>
      </c>
      <c r="AX5050" s="174" t="s">
        <v>93</v>
      </c>
      <c r="AY5050" s="175" t="s">
        <v>173</v>
      </c>
    </row>
    <row r="5051" spans="2:65" s="35" customFormat="1" ht="37.9" customHeight="1">
      <c r="B5051" s="34"/>
      <c r="C5051" s="144" t="s">
        <v>2752</v>
      </c>
      <c r="D5051" s="144" t="s">
        <v>175</v>
      </c>
      <c r="E5051" s="145" t="s">
        <v>2753</v>
      </c>
      <c r="F5051" s="146" t="s">
        <v>2754</v>
      </c>
      <c r="G5051" s="147" t="s">
        <v>586</v>
      </c>
      <c r="H5051" s="148">
        <v>77</v>
      </c>
      <c r="I5051" s="3"/>
      <c r="J5051" s="149">
        <f>ROUND(I5051*H5051,2)</f>
        <v>0</v>
      </c>
      <c r="K5051" s="146" t="s">
        <v>179</v>
      </c>
      <c r="L5051" s="34"/>
      <c r="M5051" s="150" t="s">
        <v>1</v>
      </c>
      <c r="N5051" s="151" t="s">
        <v>50</v>
      </c>
      <c r="P5051" s="152">
        <f>O5051*H5051</f>
        <v>0</v>
      </c>
      <c r="Q5051" s="152">
        <v>0</v>
      </c>
      <c r="R5051" s="152">
        <f>Q5051*H5051</f>
        <v>0</v>
      </c>
      <c r="S5051" s="152">
        <v>0</v>
      </c>
      <c r="T5051" s="153">
        <f>S5051*H5051</f>
        <v>0</v>
      </c>
      <c r="AR5051" s="154" t="s">
        <v>354</v>
      </c>
      <c r="AT5051" s="154" t="s">
        <v>175</v>
      </c>
      <c r="AU5051" s="154" t="s">
        <v>95</v>
      </c>
      <c r="AY5051" s="20" t="s">
        <v>173</v>
      </c>
      <c r="BE5051" s="155">
        <f>IF(N5051="základní",J5051,0)</f>
        <v>0</v>
      </c>
      <c r="BF5051" s="155">
        <f>IF(N5051="snížená",J5051,0)</f>
        <v>0</v>
      </c>
      <c r="BG5051" s="155">
        <f>IF(N5051="zákl. přenesená",J5051,0)</f>
        <v>0</v>
      </c>
      <c r="BH5051" s="155">
        <f>IF(N5051="sníž. přenesená",J5051,0)</f>
        <v>0</v>
      </c>
      <c r="BI5051" s="155">
        <f>IF(N5051="nulová",J5051,0)</f>
        <v>0</v>
      </c>
      <c r="BJ5051" s="20" t="s">
        <v>93</v>
      </c>
      <c r="BK5051" s="155">
        <f>ROUND(I5051*H5051,2)</f>
        <v>0</v>
      </c>
      <c r="BL5051" s="20" t="s">
        <v>354</v>
      </c>
      <c r="BM5051" s="154" t="s">
        <v>2755</v>
      </c>
    </row>
    <row r="5052" spans="2:65" s="35" customFormat="1">
      <c r="B5052" s="34"/>
      <c r="D5052" s="156" t="s">
        <v>182</v>
      </c>
      <c r="F5052" s="157" t="s">
        <v>2756</v>
      </c>
      <c r="L5052" s="34"/>
      <c r="M5052" s="158"/>
      <c r="T5052" s="62"/>
      <c r="AT5052" s="20" t="s">
        <v>182</v>
      </c>
      <c r="AU5052" s="20" t="s">
        <v>95</v>
      </c>
    </row>
    <row r="5053" spans="2:65" s="160" customFormat="1">
      <c r="B5053" s="159"/>
      <c r="D5053" s="161" t="s">
        <v>184</v>
      </c>
      <c r="E5053" s="162" t="s">
        <v>1</v>
      </c>
      <c r="F5053" s="163" t="s">
        <v>499</v>
      </c>
      <c r="H5053" s="162" t="s">
        <v>1</v>
      </c>
      <c r="L5053" s="159"/>
      <c r="M5053" s="164"/>
      <c r="T5053" s="165"/>
      <c r="AT5053" s="162" t="s">
        <v>184</v>
      </c>
      <c r="AU5053" s="162" t="s">
        <v>95</v>
      </c>
      <c r="AV5053" s="160" t="s">
        <v>93</v>
      </c>
      <c r="AW5053" s="160" t="s">
        <v>41</v>
      </c>
      <c r="AX5053" s="160" t="s">
        <v>85</v>
      </c>
      <c r="AY5053" s="162" t="s">
        <v>173</v>
      </c>
    </row>
    <row r="5054" spans="2:65" s="160" customFormat="1">
      <c r="B5054" s="159"/>
      <c r="D5054" s="161" t="s">
        <v>184</v>
      </c>
      <c r="E5054" s="162" t="s">
        <v>1</v>
      </c>
      <c r="F5054" s="163" t="s">
        <v>2499</v>
      </c>
      <c r="H5054" s="162" t="s">
        <v>1</v>
      </c>
      <c r="L5054" s="159"/>
      <c r="M5054" s="164"/>
      <c r="T5054" s="165"/>
      <c r="AT5054" s="162" t="s">
        <v>184</v>
      </c>
      <c r="AU5054" s="162" t="s">
        <v>95</v>
      </c>
      <c r="AV5054" s="160" t="s">
        <v>93</v>
      </c>
      <c r="AW5054" s="160" t="s">
        <v>41</v>
      </c>
      <c r="AX5054" s="160" t="s">
        <v>85</v>
      </c>
      <c r="AY5054" s="162" t="s">
        <v>173</v>
      </c>
    </row>
    <row r="5055" spans="2:65" s="167" customFormat="1">
      <c r="B5055" s="166"/>
      <c r="D5055" s="161" t="s">
        <v>184</v>
      </c>
      <c r="E5055" s="168" t="s">
        <v>1</v>
      </c>
      <c r="F5055" s="169" t="s">
        <v>2757</v>
      </c>
      <c r="H5055" s="170">
        <v>27</v>
      </c>
      <c r="L5055" s="166"/>
      <c r="M5055" s="171"/>
      <c r="T5055" s="172"/>
      <c r="AT5055" s="168" t="s">
        <v>184</v>
      </c>
      <c r="AU5055" s="168" t="s">
        <v>95</v>
      </c>
      <c r="AV5055" s="167" t="s">
        <v>95</v>
      </c>
      <c r="AW5055" s="167" t="s">
        <v>41</v>
      </c>
      <c r="AX5055" s="167" t="s">
        <v>85</v>
      </c>
      <c r="AY5055" s="168" t="s">
        <v>173</v>
      </c>
    </row>
    <row r="5056" spans="2:65" s="167" customFormat="1">
      <c r="B5056" s="166"/>
      <c r="D5056" s="161" t="s">
        <v>184</v>
      </c>
      <c r="E5056" s="168" t="s">
        <v>1</v>
      </c>
      <c r="F5056" s="169" t="s">
        <v>2758</v>
      </c>
      <c r="H5056" s="170">
        <v>50</v>
      </c>
      <c r="L5056" s="166"/>
      <c r="M5056" s="171"/>
      <c r="T5056" s="172"/>
      <c r="AT5056" s="168" t="s">
        <v>184</v>
      </c>
      <c r="AU5056" s="168" t="s">
        <v>95</v>
      </c>
      <c r="AV5056" s="167" t="s">
        <v>95</v>
      </c>
      <c r="AW5056" s="167" t="s">
        <v>41</v>
      </c>
      <c r="AX5056" s="167" t="s">
        <v>85</v>
      </c>
      <c r="AY5056" s="168" t="s">
        <v>173</v>
      </c>
    </row>
    <row r="5057" spans="2:65" s="174" customFormat="1">
      <c r="B5057" s="173"/>
      <c r="D5057" s="161" t="s">
        <v>184</v>
      </c>
      <c r="E5057" s="175" t="s">
        <v>1</v>
      </c>
      <c r="F5057" s="176" t="s">
        <v>232</v>
      </c>
      <c r="H5057" s="177">
        <v>77</v>
      </c>
      <c r="L5057" s="173"/>
      <c r="M5057" s="178"/>
      <c r="T5057" s="179"/>
      <c r="AT5057" s="175" t="s">
        <v>184</v>
      </c>
      <c r="AU5057" s="175" t="s">
        <v>95</v>
      </c>
      <c r="AV5057" s="174" t="s">
        <v>180</v>
      </c>
      <c r="AW5057" s="174" t="s">
        <v>41</v>
      </c>
      <c r="AX5057" s="174" t="s">
        <v>93</v>
      </c>
      <c r="AY5057" s="175" t="s">
        <v>173</v>
      </c>
    </row>
    <row r="5058" spans="2:65" s="35" customFormat="1" ht="21.75" customHeight="1">
      <c r="B5058" s="34"/>
      <c r="C5058" s="188" t="s">
        <v>2759</v>
      </c>
      <c r="D5058" s="188" t="s">
        <v>1161</v>
      </c>
      <c r="E5058" s="189" t="s">
        <v>2760</v>
      </c>
      <c r="F5058" s="190" t="s">
        <v>2761</v>
      </c>
      <c r="G5058" s="191" t="s">
        <v>178</v>
      </c>
      <c r="H5058" s="192">
        <v>2.8460000000000001</v>
      </c>
      <c r="I5058" s="4"/>
      <c r="J5058" s="193">
        <f>ROUND(I5058*H5058,2)</f>
        <v>0</v>
      </c>
      <c r="K5058" s="190" t="s">
        <v>179</v>
      </c>
      <c r="L5058" s="194"/>
      <c r="M5058" s="195" t="s">
        <v>1</v>
      </c>
      <c r="N5058" s="196" t="s">
        <v>50</v>
      </c>
      <c r="P5058" s="152">
        <f>O5058*H5058</f>
        <v>0</v>
      </c>
      <c r="Q5058" s="152">
        <v>0.55000000000000004</v>
      </c>
      <c r="R5058" s="152">
        <f>Q5058*H5058</f>
        <v>1.5653000000000001</v>
      </c>
      <c r="S5058" s="152">
        <v>0</v>
      </c>
      <c r="T5058" s="153">
        <f>S5058*H5058</f>
        <v>0</v>
      </c>
      <c r="AR5058" s="154" t="s">
        <v>533</v>
      </c>
      <c r="AT5058" s="154" t="s">
        <v>1161</v>
      </c>
      <c r="AU5058" s="154" t="s">
        <v>95</v>
      </c>
      <c r="AY5058" s="20" t="s">
        <v>173</v>
      </c>
      <c r="BE5058" s="155">
        <f>IF(N5058="základní",J5058,0)</f>
        <v>0</v>
      </c>
      <c r="BF5058" s="155">
        <f>IF(N5058="snížená",J5058,0)</f>
        <v>0</v>
      </c>
      <c r="BG5058" s="155">
        <f>IF(N5058="zákl. přenesená",J5058,0)</f>
        <v>0</v>
      </c>
      <c r="BH5058" s="155">
        <f>IF(N5058="sníž. přenesená",J5058,0)</f>
        <v>0</v>
      </c>
      <c r="BI5058" s="155">
        <f>IF(N5058="nulová",J5058,0)</f>
        <v>0</v>
      </c>
      <c r="BJ5058" s="20" t="s">
        <v>93</v>
      </c>
      <c r="BK5058" s="155">
        <f>ROUND(I5058*H5058,2)</f>
        <v>0</v>
      </c>
      <c r="BL5058" s="20" t="s">
        <v>354</v>
      </c>
      <c r="BM5058" s="154" t="s">
        <v>2762</v>
      </c>
    </row>
    <row r="5059" spans="2:65" s="160" customFormat="1">
      <c r="B5059" s="159"/>
      <c r="D5059" s="161" t="s">
        <v>184</v>
      </c>
      <c r="E5059" s="162" t="s">
        <v>1</v>
      </c>
      <c r="F5059" s="163" t="s">
        <v>499</v>
      </c>
      <c r="H5059" s="162" t="s">
        <v>1</v>
      </c>
      <c r="L5059" s="159"/>
      <c r="M5059" s="164"/>
      <c r="T5059" s="165"/>
      <c r="AT5059" s="162" t="s">
        <v>184</v>
      </c>
      <c r="AU5059" s="162" t="s">
        <v>95</v>
      </c>
      <c r="AV5059" s="160" t="s">
        <v>93</v>
      </c>
      <c r="AW5059" s="160" t="s">
        <v>41</v>
      </c>
      <c r="AX5059" s="160" t="s">
        <v>85</v>
      </c>
      <c r="AY5059" s="162" t="s">
        <v>173</v>
      </c>
    </row>
    <row r="5060" spans="2:65" s="160" customFormat="1">
      <c r="B5060" s="159"/>
      <c r="D5060" s="161" t="s">
        <v>184</v>
      </c>
      <c r="E5060" s="162" t="s">
        <v>1</v>
      </c>
      <c r="F5060" s="163" t="s">
        <v>2499</v>
      </c>
      <c r="H5060" s="162" t="s">
        <v>1</v>
      </c>
      <c r="L5060" s="159"/>
      <c r="M5060" s="164"/>
      <c r="T5060" s="165"/>
      <c r="AT5060" s="162" t="s">
        <v>184</v>
      </c>
      <c r="AU5060" s="162" t="s">
        <v>95</v>
      </c>
      <c r="AV5060" s="160" t="s">
        <v>93</v>
      </c>
      <c r="AW5060" s="160" t="s">
        <v>41</v>
      </c>
      <c r="AX5060" s="160" t="s">
        <v>85</v>
      </c>
      <c r="AY5060" s="162" t="s">
        <v>173</v>
      </c>
    </row>
    <row r="5061" spans="2:65" s="167" customFormat="1">
      <c r="B5061" s="166"/>
      <c r="D5061" s="161" t="s">
        <v>184</v>
      </c>
      <c r="E5061" s="168" t="s">
        <v>1</v>
      </c>
      <c r="F5061" s="169" t="s">
        <v>2500</v>
      </c>
      <c r="H5061" s="170">
        <v>0.90700000000000003</v>
      </c>
      <c r="L5061" s="166"/>
      <c r="M5061" s="171"/>
      <c r="T5061" s="172"/>
      <c r="AT5061" s="168" t="s">
        <v>184</v>
      </c>
      <c r="AU5061" s="168" t="s">
        <v>95</v>
      </c>
      <c r="AV5061" s="167" t="s">
        <v>95</v>
      </c>
      <c r="AW5061" s="167" t="s">
        <v>41</v>
      </c>
      <c r="AX5061" s="167" t="s">
        <v>85</v>
      </c>
      <c r="AY5061" s="168" t="s">
        <v>173</v>
      </c>
    </row>
    <row r="5062" spans="2:65" s="167" customFormat="1">
      <c r="B5062" s="166"/>
      <c r="D5062" s="161" t="s">
        <v>184</v>
      </c>
      <c r="E5062" s="168" t="s">
        <v>1</v>
      </c>
      <c r="F5062" s="169" t="s">
        <v>2501</v>
      </c>
      <c r="H5062" s="170">
        <v>1.68</v>
      </c>
      <c r="L5062" s="166"/>
      <c r="M5062" s="171"/>
      <c r="T5062" s="172"/>
      <c r="AT5062" s="168" t="s">
        <v>184</v>
      </c>
      <c r="AU5062" s="168" t="s">
        <v>95</v>
      </c>
      <c r="AV5062" s="167" t="s">
        <v>95</v>
      </c>
      <c r="AW5062" s="167" t="s">
        <v>41</v>
      </c>
      <c r="AX5062" s="167" t="s">
        <v>85</v>
      </c>
      <c r="AY5062" s="168" t="s">
        <v>173</v>
      </c>
    </row>
    <row r="5063" spans="2:65" s="174" customFormat="1">
      <c r="B5063" s="173"/>
      <c r="D5063" s="161" t="s">
        <v>184</v>
      </c>
      <c r="E5063" s="175" t="s">
        <v>1</v>
      </c>
      <c r="F5063" s="176" t="s">
        <v>232</v>
      </c>
      <c r="H5063" s="177">
        <v>2.5870000000000002</v>
      </c>
      <c r="L5063" s="173"/>
      <c r="M5063" s="178"/>
      <c r="T5063" s="179"/>
      <c r="AT5063" s="175" t="s">
        <v>184</v>
      </c>
      <c r="AU5063" s="175" t="s">
        <v>95</v>
      </c>
      <c r="AV5063" s="174" t="s">
        <v>180</v>
      </c>
      <c r="AW5063" s="174" t="s">
        <v>41</v>
      </c>
      <c r="AX5063" s="174" t="s">
        <v>93</v>
      </c>
      <c r="AY5063" s="175" t="s">
        <v>173</v>
      </c>
    </row>
    <row r="5064" spans="2:65" s="167" customFormat="1">
      <c r="B5064" s="166"/>
      <c r="D5064" s="161" t="s">
        <v>184</v>
      </c>
      <c r="F5064" s="169" t="s">
        <v>2763</v>
      </c>
      <c r="H5064" s="170">
        <v>2.8460000000000001</v>
      </c>
      <c r="L5064" s="166"/>
      <c r="M5064" s="171"/>
      <c r="T5064" s="172"/>
      <c r="AT5064" s="168" t="s">
        <v>184</v>
      </c>
      <c r="AU5064" s="168" t="s">
        <v>95</v>
      </c>
      <c r="AV5064" s="167" t="s">
        <v>95</v>
      </c>
      <c r="AW5064" s="167" t="s">
        <v>3</v>
      </c>
      <c r="AX5064" s="167" t="s">
        <v>93</v>
      </c>
      <c r="AY5064" s="168" t="s">
        <v>173</v>
      </c>
    </row>
    <row r="5065" spans="2:65" s="35" customFormat="1" ht="37.9" customHeight="1">
      <c r="B5065" s="34"/>
      <c r="C5065" s="144" t="s">
        <v>2764</v>
      </c>
      <c r="D5065" s="144" t="s">
        <v>175</v>
      </c>
      <c r="E5065" s="145" t="s">
        <v>2765</v>
      </c>
      <c r="F5065" s="146" t="s">
        <v>2766</v>
      </c>
      <c r="G5065" s="147" t="s">
        <v>586</v>
      </c>
      <c r="H5065" s="148">
        <v>173</v>
      </c>
      <c r="I5065" s="3"/>
      <c r="J5065" s="149">
        <f>ROUND(I5065*H5065,2)</f>
        <v>0</v>
      </c>
      <c r="K5065" s="146" t="s">
        <v>179</v>
      </c>
      <c r="L5065" s="34"/>
      <c r="M5065" s="150" t="s">
        <v>1</v>
      </c>
      <c r="N5065" s="151" t="s">
        <v>50</v>
      </c>
      <c r="P5065" s="152">
        <f>O5065*H5065</f>
        <v>0</v>
      </c>
      <c r="Q5065" s="152">
        <v>0</v>
      </c>
      <c r="R5065" s="152">
        <f>Q5065*H5065</f>
        <v>0</v>
      </c>
      <c r="S5065" s="152">
        <v>0</v>
      </c>
      <c r="T5065" s="153">
        <f>S5065*H5065</f>
        <v>0</v>
      </c>
      <c r="AR5065" s="154" t="s">
        <v>354</v>
      </c>
      <c r="AT5065" s="154" t="s">
        <v>175</v>
      </c>
      <c r="AU5065" s="154" t="s">
        <v>95</v>
      </c>
      <c r="AY5065" s="20" t="s">
        <v>173</v>
      </c>
      <c r="BE5065" s="155">
        <f>IF(N5065="základní",J5065,0)</f>
        <v>0</v>
      </c>
      <c r="BF5065" s="155">
        <f>IF(N5065="snížená",J5065,0)</f>
        <v>0</v>
      </c>
      <c r="BG5065" s="155">
        <f>IF(N5065="zákl. přenesená",J5065,0)</f>
        <v>0</v>
      </c>
      <c r="BH5065" s="155">
        <f>IF(N5065="sníž. přenesená",J5065,0)</f>
        <v>0</v>
      </c>
      <c r="BI5065" s="155">
        <f>IF(N5065="nulová",J5065,0)</f>
        <v>0</v>
      </c>
      <c r="BJ5065" s="20" t="s">
        <v>93</v>
      </c>
      <c r="BK5065" s="155">
        <f>ROUND(I5065*H5065,2)</f>
        <v>0</v>
      </c>
      <c r="BL5065" s="20" t="s">
        <v>354</v>
      </c>
      <c r="BM5065" s="154" t="s">
        <v>2767</v>
      </c>
    </row>
    <row r="5066" spans="2:65" s="35" customFormat="1">
      <c r="B5066" s="34"/>
      <c r="D5066" s="156" t="s">
        <v>182</v>
      </c>
      <c r="F5066" s="157" t="s">
        <v>2768</v>
      </c>
      <c r="L5066" s="34"/>
      <c r="M5066" s="158"/>
      <c r="T5066" s="62"/>
      <c r="AT5066" s="20" t="s">
        <v>182</v>
      </c>
      <c r="AU5066" s="20" t="s">
        <v>95</v>
      </c>
    </row>
    <row r="5067" spans="2:65" s="160" customFormat="1">
      <c r="B5067" s="159"/>
      <c r="D5067" s="161" t="s">
        <v>184</v>
      </c>
      <c r="E5067" s="162" t="s">
        <v>1</v>
      </c>
      <c r="F5067" s="163" t="s">
        <v>499</v>
      </c>
      <c r="H5067" s="162" t="s">
        <v>1</v>
      </c>
      <c r="L5067" s="159"/>
      <c r="M5067" s="164"/>
      <c r="T5067" s="165"/>
      <c r="AT5067" s="162" t="s">
        <v>184</v>
      </c>
      <c r="AU5067" s="162" t="s">
        <v>95</v>
      </c>
      <c r="AV5067" s="160" t="s">
        <v>93</v>
      </c>
      <c r="AW5067" s="160" t="s">
        <v>41</v>
      </c>
      <c r="AX5067" s="160" t="s">
        <v>85</v>
      </c>
      <c r="AY5067" s="162" t="s">
        <v>173</v>
      </c>
    </row>
    <row r="5068" spans="2:65" s="160" customFormat="1">
      <c r="B5068" s="159"/>
      <c r="D5068" s="161" t="s">
        <v>184</v>
      </c>
      <c r="E5068" s="162" t="s">
        <v>1</v>
      </c>
      <c r="F5068" s="163" t="s">
        <v>2502</v>
      </c>
      <c r="H5068" s="162" t="s">
        <v>1</v>
      </c>
      <c r="L5068" s="159"/>
      <c r="M5068" s="164"/>
      <c r="T5068" s="165"/>
      <c r="AT5068" s="162" t="s">
        <v>184</v>
      </c>
      <c r="AU5068" s="162" t="s">
        <v>95</v>
      </c>
      <c r="AV5068" s="160" t="s">
        <v>93</v>
      </c>
      <c r="AW5068" s="160" t="s">
        <v>41</v>
      </c>
      <c r="AX5068" s="160" t="s">
        <v>85</v>
      </c>
      <c r="AY5068" s="162" t="s">
        <v>173</v>
      </c>
    </row>
    <row r="5069" spans="2:65" s="167" customFormat="1">
      <c r="B5069" s="166"/>
      <c r="D5069" s="161" t="s">
        <v>184</v>
      </c>
      <c r="E5069" s="168" t="s">
        <v>1</v>
      </c>
      <c r="F5069" s="169" t="s">
        <v>2769</v>
      </c>
      <c r="H5069" s="170">
        <v>63</v>
      </c>
      <c r="L5069" s="166"/>
      <c r="M5069" s="171"/>
      <c r="T5069" s="172"/>
      <c r="AT5069" s="168" t="s">
        <v>184</v>
      </c>
      <c r="AU5069" s="168" t="s">
        <v>95</v>
      </c>
      <c r="AV5069" s="167" t="s">
        <v>95</v>
      </c>
      <c r="AW5069" s="167" t="s">
        <v>41</v>
      </c>
      <c r="AX5069" s="167" t="s">
        <v>85</v>
      </c>
      <c r="AY5069" s="168" t="s">
        <v>173</v>
      </c>
    </row>
    <row r="5070" spans="2:65" s="167" customFormat="1">
      <c r="B5070" s="166"/>
      <c r="D5070" s="161" t="s">
        <v>184</v>
      </c>
      <c r="E5070" s="168" t="s">
        <v>1</v>
      </c>
      <c r="F5070" s="169" t="s">
        <v>2770</v>
      </c>
      <c r="H5070" s="170">
        <v>110</v>
      </c>
      <c r="L5070" s="166"/>
      <c r="M5070" s="171"/>
      <c r="T5070" s="172"/>
      <c r="AT5070" s="168" t="s">
        <v>184</v>
      </c>
      <c r="AU5070" s="168" t="s">
        <v>95</v>
      </c>
      <c r="AV5070" s="167" t="s">
        <v>95</v>
      </c>
      <c r="AW5070" s="167" t="s">
        <v>41</v>
      </c>
      <c r="AX5070" s="167" t="s">
        <v>85</v>
      </c>
      <c r="AY5070" s="168" t="s">
        <v>173</v>
      </c>
    </row>
    <row r="5071" spans="2:65" s="174" customFormat="1">
      <c r="B5071" s="173"/>
      <c r="D5071" s="161" t="s">
        <v>184</v>
      </c>
      <c r="E5071" s="175" t="s">
        <v>1</v>
      </c>
      <c r="F5071" s="176" t="s">
        <v>232</v>
      </c>
      <c r="H5071" s="177">
        <v>173</v>
      </c>
      <c r="L5071" s="173"/>
      <c r="M5071" s="178"/>
      <c r="T5071" s="179"/>
      <c r="AT5071" s="175" t="s">
        <v>184</v>
      </c>
      <c r="AU5071" s="175" t="s">
        <v>95</v>
      </c>
      <c r="AV5071" s="174" t="s">
        <v>180</v>
      </c>
      <c r="AW5071" s="174" t="s">
        <v>41</v>
      </c>
      <c r="AX5071" s="174" t="s">
        <v>93</v>
      </c>
      <c r="AY5071" s="175" t="s">
        <v>173</v>
      </c>
    </row>
    <row r="5072" spans="2:65" s="35" customFormat="1" ht="21.75" customHeight="1">
      <c r="B5072" s="34"/>
      <c r="C5072" s="188" t="s">
        <v>2771</v>
      </c>
      <c r="D5072" s="188" t="s">
        <v>1161</v>
      </c>
      <c r="E5072" s="189" t="s">
        <v>2736</v>
      </c>
      <c r="F5072" s="190" t="s">
        <v>2737</v>
      </c>
      <c r="G5072" s="191" t="s">
        <v>178</v>
      </c>
      <c r="H5072" s="192">
        <v>1.827</v>
      </c>
      <c r="I5072" s="4"/>
      <c r="J5072" s="193">
        <f>ROUND(I5072*H5072,2)</f>
        <v>0</v>
      </c>
      <c r="K5072" s="190" t="s">
        <v>179</v>
      </c>
      <c r="L5072" s="194"/>
      <c r="M5072" s="195" t="s">
        <v>1</v>
      </c>
      <c r="N5072" s="196" t="s">
        <v>50</v>
      </c>
      <c r="P5072" s="152">
        <f>O5072*H5072</f>
        <v>0</v>
      </c>
      <c r="Q5072" s="152">
        <v>0.55000000000000004</v>
      </c>
      <c r="R5072" s="152">
        <f>Q5072*H5072</f>
        <v>1.00485</v>
      </c>
      <c r="S5072" s="152">
        <v>0</v>
      </c>
      <c r="T5072" s="153">
        <f>S5072*H5072</f>
        <v>0</v>
      </c>
      <c r="AR5072" s="154" t="s">
        <v>533</v>
      </c>
      <c r="AT5072" s="154" t="s">
        <v>1161</v>
      </c>
      <c r="AU5072" s="154" t="s">
        <v>95</v>
      </c>
      <c r="AY5072" s="20" t="s">
        <v>173</v>
      </c>
      <c r="BE5072" s="155">
        <f>IF(N5072="základní",J5072,0)</f>
        <v>0</v>
      </c>
      <c r="BF5072" s="155">
        <f>IF(N5072="snížená",J5072,0)</f>
        <v>0</v>
      </c>
      <c r="BG5072" s="155">
        <f>IF(N5072="zákl. přenesená",J5072,0)</f>
        <v>0</v>
      </c>
      <c r="BH5072" s="155">
        <f>IF(N5072="sníž. přenesená",J5072,0)</f>
        <v>0</v>
      </c>
      <c r="BI5072" s="155">
        <f>IF(N5072="nulová",J5072,0)</f>
        <v>0</v>
      </c>
      <c r="BJ5072" s="20" t="s">
        <v>93</v>
      </c>
      <c r="BK5072" s="155">
        <f>ROUND(I5072*H5072,2)</f>
        <v>0</v>
      </c>
      <c r="BL5072" s="20" t="s">
        <v>354</v>
      </c>
      <c r="BM5072" s="154" t="s">
        <v>2772</v>
      </c>
    </row>
    <row r="5073" spans="2:65" s="160" customFormat="1">
      <c r="B5073" s="159"/>
      <c r="D5073" s="161" t="s">
        <v>184</v>
      </c>
      <c r="E5073" s="162" t="s">
        <v>1</v>
      </c>
      <c r="F5073" s="163" t="s">
        <v>499</v>
      </c>
      <c r="H5073" s="162" t="s">
        <v>1</v>
      </c>
      <c r="L5073" s="159"/>
      <c r="M5073" s="164"/>
      <c r="T5073" s="165"/>
      <c r="AT5073" s="162" t="s">
        <v>184</v>
      </c>
      <c r="AU5073" s="162" t="s">
        <v>95</v>
      </c>
      <c r="AV5073" s="160" t="s">
        <v>93</v>
      </c>
      <c r="AW5073" s="160" t="s">
        <v>41</v>
      </c>
      <c r="AX5073" s="160" t="s">
        <v>85</v>
      </c>
      <c r="AY5073" s="162" t="s">
        <v>173</v>
      </c>
    </row>
    <row r="5074" spans="2:65" s="160" customFormat="1">
      <c r="B5074" s="159"/>
      <c r="D5074" s="161" t="s">
        <v>184</v>
      </c>
      <c r="E5074" s="162" t="s">
        <v>1</v>
      </c>
      <c r="F5074" s="163" t="s">
        <v>2502</v>
      </c>
      <c r="H5074" s="162" t="s">
        <v>1</v>
      </c>
      <c r="L5074" s="159"/>
      <c r="M5074" s="164"/>
      <c r="T5074" s="165"/>
      <c r="AT5074" s="162" t="s">
        <v>184</v>
      </c>
      <c r="AU5074" s="162" t="s">
        <v>95</v>
      </c>
      <c r="AV5074" s="160" t="s">
        <v>93</v>
      </c>
      <c r="AW5074" s="160" t="s">
        <v>41</v>
      </c>
      <c r="AX5074" s="160" t="s">
        <v>85</v>
      </c>
      <c r="AY5074" s="162" t="s">
        <v>173</v>
      </c>
    </row>
    <row r="5075" spans="2:65" s="167" customFormat="1">
      <c r="B5075" s="166"/>
      <c r="D5075" s="161" t="s">
        <v>184</v>
      </c>
      <c r="E5075" s="168" t="s">
        <v>1</v>
      </c>
      <c r="F5075" s="169" t="s">
        <v>2503</v>
      </c>
      <c r="H5075" s="170">
        <v>0.60499999999999998</v>
      </c>
      <c r="L5075" s="166"/>
      <c r="M5075" s="171"/>
      <c r="T5075" s="172"/>
      <c r="AT5075" s="168" t="s">
        <v>184</v>
      </c>
      <c r="AU5075" s="168" t="s">
        <v>95</v>
      </c>
      <c r="AV5075" s="167" t="s">
        <v>95</v>
      </c>
      <c r="AW5075" s="167" t="s">
        <v>41</v>
      </c>
      <c r="AX5075" s="167" t="s">
        <v>85</v>
      </c>
      <c r="AY5075" s="168" t="s">
        <v>173</v>
      </c>
    </row>
    <row r="5076" spans="2:65" s="167" customFormat="1">
      <c r="B5076" s="166"/>
      <c r="D5076" s="161" t="s">
        <v>184</v>
      </c>
      <c r="E5076" s="168" t="s">
        <v>1</v>
      </c>
      <c r="F5076" s="169" t="s">
        <v>2504</v>
      </c>
      <c r="H5076" s="170">
        <v>1.056</v>
      </c>
      <c r="L5076" s="166"/>
      <c r="M5076" s="171"/>
      <c r="T5076" s="172"/>
      <c r="AT5076" s="168" t="s">
        <v>184</v>
      </c>
      <c r="AU5076" s="168" t="s">
        <v>95</v>
      </c>
      <c r="AV5076" s="167" t="s">
        <v>95</v>
      </c>
      <c r="AW5076" s="167" t="s">
        <v>41</v>
      </c>
      <c r="AX5076" s="167" t="s">
        <v>85</v>
      </c>
      <c r="AY5076" s="168" t="s">
        <v>173</v>
      </c>
    </row>
    <row r="5077" spans="2:65" s="174" customFormat="1">
      <c r="B5077" s="173"/>
      <c r="D5077" s="161" t="s">
        <v>184</v>
      </c>
      <c r="E5077" s="175" t="s">
        <v>1</v>
      </c>
      <c r="F5077" s="176" t="s">
        <v>232</v>
      </c>
      <c r="H5077" s="177">
        <v>1.661</v>
      </c>
      <c r="L5077" s="173"/>
      <c r="M5077" s="178"/>
      <c r="T5077" s="179"/>
      <c r="AT5077" s="175" t="s">
        <v>184</v>
      </c>
      <c r="AU5077" s="175" t="s">
        <v>95</v>
      </c>
      <c r="AV5077" s="174" t="s">
        <v>180</v>
      </c>
      <c r="AW5077" s="174" t="s">
        <v>41</v>
      </c>
      <c r="AX5077" s="174" t="s">
        <v>93</v>
      </c>
      <c r="AY5077" s="175" t="s">
        <v>173</v>
      </c>
    </row>
    <row r="5078" spans="2:65" s="167" customFormat="1">
      <c r="B5078" s="166"/>
      <c r="D5078" s="161" t="s">
        <v>184</v>
      </c>
      <c r="F5078" s="169" t="s">
        <v>2773</v>
      </c>
      <c r="H5078" s="170">
        <v>1.827</v>
      </c>
      <c r="L5078" s="166"/>
      <c r="M5078" s="171"/>
      <c r="T5078" s="172"/>
      <c r="AT5078" s="168" t="s">
        <v>184</v>
      </c>
      <c r="AU5078" s="168" t="s">
        <v>95</v>
      </c>
      <c r="AV5078" s="167" t="s">
        <v>95</v>
      </c>
      <c r="AW5078" s="167" t="s">
        <v>3</v>
      </c>
      <c r="AX5078" s="167" t="s">
        <v>93</v>
      </c>
      <c r="AY5078" s="168" t="s">
        <v>173</v>
      </c>
    </row>
    <row r="5079" spans="2:65" s="35" customFormat="1" ht="16.5" customHeight="1">
      <c r="B5079" s="34"/>
      <c r="C5079" s="144" t="s">
        <v>2774</v>
      </c>
      <c r="D5079" s="144" t="s">
        <v>175</v>
      </c>
      <c r="E5079" s="145" t="s">
        <v>2775</v>
      </c>
      <c r="F5079" s="146" t="s">
        <v>2776</v>
      </c>
      <c r="G5079" s="147" t="s">
        <v>270</v>
      </c>
      <c r="H5079" s="148">
        <v>224.80500000000001</v>
      </c>
      <c r="I5079" s="3"/>
      <c r="J5079" s="149">
        <f>ROUND(I5079*H5079,2)</f>
        <v>0</v>
      </c>
      <c r="K5079" s="146" t="s">
        <v>179</v>
      </c>
      <c r="L5079" s="34"/>
      <c r="M5079" s="150" t="s">
        <v>1</v>
      </c>
      <c r="N5079" s="151" t="s">
        <v>50</v>
      </c>
      <c r="P5079" s="152">
        <f>O5079*H5079</f>
        <v>0</v>
      </c>
      <c r="Q5079" s="152">
        <v>0</v>
      </c>
      <c r="R5079" s="152">
        <f>Q5079*H5079</f>
        <v>0</v>
      </c>
      <c r="S5079" s="152">
        <v>0</v>
      </c>
      <c r="T5079" s="153">
        <f>S5079*H5079</f>
        <v>0</v>
      </c>
      <c r="AR5079" s="154" t="s">
        <v>354</v>
      </c>
      <c r="AT5079" s="154" t="s">
        <v>175</v>
      </c>
      <c r="AU5079" s="154" t="s">
        <v>95</v>
      </c>
      <c r="AY5079" s="20" t="s">
        <v>173</v>
      </c>
      <c r="BE5079" s="155">
        <f>IF(N5079="základní",J5079,0)</f>
        <v>0</v>
      </c>
      <c r="BF5079" s="155">
        <f>IF(N5079="snížená",J5079,0)</f>
        <v>0</v>
      </c>
      <c r="BG5079" s="155">
        <f>IF(N5079="zákl. přenesená",J5079,0)</f>
        <v>0</v>
      </c>
      <c r="BH5079" s="155">
        <f>IF(N5079="sníž. přenesená",J5079,0)</f>
        <v>0</v>
      </c>
      <c r="BI5079" s="155">
        <f>IF(N5079="nulová",J5079,0)</f>
        <v>0</v>
      </c>
      <c r="BJ5079" s="20" t="s">
        <v>93</v>
      </c>
      <c r="BK5079" s="155">
        <f>ROUND(I5079*H5079,2)</f>
        <v>0</v>
      </c>
      <c r="BL5079" s="20" t="s">
        <v>354</v>
      </c>
      <c r="BM5079" s="154" t="s">
        <v>2777</v>
      </c>
    </row>
    <row r="5080" spans="2:65" s="35" customFormat="1">
      <c r="B5080" s="34"/>
      <c r="D5080" s="156" t="s">
        <v>182</v>
      </c>
      <c r="F5080" s="157" t="s">
        <v>2778</v>
      </c>
      <c r="L5080" s="34"/>
      <c r="M5080" s="158"/>
      <c r="T5080" s="62"/>
      <c r="AT5080" s="20" t="s">
        <v>182</v>
      </c>
      <c r="AU5080" s="20" t="s">
        <v>95</v>
      </c>
    </row>
    <row r="5081" spans="2:65" s="160" customFormat="1">
      <c r="B5081" s="159"/>
      <c r="D5081" s="161" t="s">
        <v>184</v>
      </c>
      <c r="E5081" s="162" t="s">
        <v>1</v>
      </c>
      <c r="F5081" s="163" t="s">
        <v>2223</v>
      </c>
      <c r="H5081" s="162" t="s">
        <v>1</v>
      </c>
      <c r="L5081" s="159"/>
      <c r="M5081" s="164"/>
      <c r="T5081" s="165"/>
      <c r="AT5081" s="162" t="s">
        <v>184</v>
      </c>
      <c r="AU5081" s="162" t="s">
        <v>95</v>
      </c>
      <c r="AV5081" s="160" t="s">
        <v>93</v>
      </c>
      <c r="AW5081" s="160" t="s">
        <v>41</v>
      </c>
      <c r="AX5081" s="160" t="s">
        <v>85</v>
      </c>
      <c r="AY5081" s="162" t="s">
        <v>173</v>
      </c>
    </row>
    <row r="5082" spans="2:65" s="160" customFormat="1">
      <c r="B5082" s="159"/>
      <c r="D5082" s="161" t="s">
        <v>184</v>
      </c>
      <c r="E5082" s="162" t="s">
        <v>1</v>
      </c>
      <c r="F5082" s="163" t="s">
        <v>2238</v>
      </c>
      <c r="H5082" s="162" t="s">
        <v>1</v>
      </c>
      <c r="L5082" s="159"/>
      <c r="M5082" s="164"/>
      <c r="T5082" s="165"/>
      <c r="AT5082" s="162" t="s">
        <v>184</v>
      </c>
      <c r="AU5082" s="162" t="s">
        <v>95</v>
      </c>
      <c r="AV5082" s="160" t="s">
        <v>93</v>
      </c>
      <c r="AW5082" s="160" t="s">
        <v>41</v>
      </c>
      <c r="AX5082" s="160" t="s">
        <v>85</v>
      </c>
      <c r="AY5082" s="162" t="s">
        <v>173</v>
      </c>
    </row>
    <row r="5083" spans="2:65" s="167" customFormat="1">
      <c r="B5083" s="166"/>
      <c r="D5083" s="161" t="s">
        <v>184</v>
      </c>
      <c r="E5083" s="168" t="s">
        <v>1</v>
      </c>
      <c r="F5083" s="169" t="s">
        <v>2225</v>
      </c>
      <c r="H5083" s="170">
        <v>68.2</v>
      </c>
      <c r="L5083" s="166"/>
      <c r="M5083" s="171"/>
      <c r="T5083" s="172"/>
      <c r="AT5083" s="168" t="s">
        <v>184</v>
      </c>
      <c r="AU5083" s="168" t="s">
        <v>95</v>
      </c>
      <c r="AV5083" s="167" t="s">
        <v>95</v>
      </c>
      <c r="AW5083" s="167" t="s">
        <v>41</v>
      </c>
      <c r="AX5083" s="167" t="s">
        <v>85</v>
      </c>
      <c r="AY5083" s="168" t="s">
        <v>173</v>
      </c>
    </row>
    <row r="5084" spans="2:65" s="167" customFormat="1">
      <c r="B5084" s="166"/>
      <c r="D5084" s="161" t="s">
        <v>184</v>
      </c>
      <c r="E5084" s="168" t="s">
        <v>1</v>
      </c>
      <c r="F5084" s="169" t="s">
        <v>2226</v>
      </c>
      <c r="H5084" s="170">
        <v>-0.495</v>
      </c>
      <c r="L5084" s="166"/>
      <c r="M5084" s="171"/>
      <c r="T5084" s="172"/>
      <c r="AT5084" s="168" t="s">
        <v>184</v>
      </c>
      <c r="AU5084" s="168" t="s">
        <v>95</v>
      </c>
      <c r="AV5084" s="167" t="s">
        <v>95</v>
      </c>
      <c r="AW5084" s="167" t="s">
        <v>41</v>
      </c>
      <c r="AX5084" s="167" t="s">
        <v>85</v>
      </c>
      <c r="AY5084" s="168" t="s">
        <v>173</v>
      </c>
    </row>
    <row r="5085" spans="2:65" s="160" customFormat="1">
      <c r="B5085" s="159"/>
      <c r="D5085" s="161" t="s">
        <v>184</v>
      </c>
      <c r="E5085" s="162" t="s">
        <v>1</v>
      </c>
      <c r="F5085" s="163" t="s">
        <v>2239</v>
      </c>
      <c r="H5085" s="162" t="s">
        <v>1</v>
      </c>
      <c r="L5085" s="159"/>
      <c r="M5085" s="164"/>
      <c r="T5085" s="165"/>
      <c r="AT5085" s="162" t="s">
        <v>184</v>
      </c>
      <c r="AU5085" s="162" t="s">
        <v>95</v>
      </c>
      <c r="AV5085" s="160" t="s">
        <v>93</v>
      </c>
      <c r="AW5085" s="160" t="s">
        <v>41</v>
      </c>
      <c r="AX5085" s="160" t="s">
        <v>85</v>
      </c>
      <c r="AY5085" s="162" t="s">
        <v>173</v>
      </c>
    </row>
    <row r="5086" spans="2:65" s="167" customFormat="1">
      <c r="B5086" s="166"/>
      <c r="D5086" s="161" t="s">
        <v>184</v>
      </c>
      <c r="E5086" s="168" t="s">
        <v>1</v>
      </c>
      <c r="F5086" s="169" t="s">
        <v>2227</v>
      </c>
      <c r="H5086" s="170">
        <v>20.2</v>
      </c>
      <c r="L5086" s="166"/>
      <c r="M5086" s="171"/>
      <c r="T5086" s="172"/>
      <c r="AT5086" s="168" t="s">
        <v>184</v>
      </c>
      <c r="AU5086" s="168" t="s">
        <v>95</v>
      </c>
      <c r="AV5086" s="167" t="s">
        <v>95</v>
      </c>
      <c r="AW5086" s="167" t="s">
        <v>41</v>
      </c>
      <c r="AX5086" s="167" t="s">
        <v>85</v>
      </c>
      <c r="AY5086" s="168" t="s">
        <v>173</v>
      </c>
    </row>
    <row r="5087" spans="2:65" s="181" customFormat="1">
      <c r="B5087" s="180"/>
      <c r="D5087" s="161" t="s">
        <v>184</v>
      </c>
      <c r="E5087" s="182" t="s">
        <v>1</v>
      </c>
      <c r="F5087" s="183" t="s">
        <v>266</v>
      </c>
      <c r="H5087" s="184">
        <v>87.905000000000001</v>
      </c>
      <c r="L5087" s="180"/>
      <c r="M5087" s="185"/>
      <c r="T5087" s="186"/>
      <c r="AT5087" s="182" t="s">
        <v>184</v>
      </c>
      <c r="AU5087" s="182" t="s">
        <v>95</v>
      </c>
      <c r="AV5087" s="181" t="s">
        <v>243</v>
      </c>
      <c r="AW5087" s="181" t="s">
        <v>41</v>
      </c>
      <c r="AX5087" s="181" t="s">
        <v>85</v>
      </c>
      <c r="AY5087" s="182" t="s">
        <v>173</v>
      </c>
    </row>
    <row r="5088" spans="2:65" s="160" customFormat="1">
      <c r="B5088" s="159"/>
      <c r="D5088" s="161" t="s">
        <v>184</v>
      </c>
      <c r="E5088" s="162" t="s">
        <v>1</v>
      </c>
      <c r="F5088" s="163" t="s">
        <v>2207</v>
      </c>
      <c r="H5088" s="162" t="s">
        <v>1</v>
      </c>
      <c r="L5088" s="159"/>
      <c r="M5088" s="164"/>
      <c r="T5088" s="165"/>
      <c r="AT5088" s="162" t="s">
        <v>184</v>
      </c>
      <c r="AU5088" s="162" t="s">
        <v>95</v>
      </c>
      <c r="AV5088" s="160" t="s">
        <v>93</v>
      </c>
      <c r="AW5088" s="160" t="s">
        <v>41</v>
      </c>
      <c r="AX5088" s="160" t="s">
        <v>85</v>
      </c>
      <c r="AY5088" s="162" t="s">
        <v>173</v>
      </c>
    </row>
    <row r="5089" spans="2:65" s="160" customFormat="1">
      <c r="B5089" s="159"/>
      <c r="D5089" s="161" t="s">
        <v>184</v>
      </c>
      <c r="E5089" s="162" t="s">
        <v>1</v>
      </c>
      <c r="F5089" s="163" t="s">
        <v>2208</v>
      </c>
      <c r="H5089" s="162" t="s">
        <v>1</v>
      </c>
      <c r="L5089" s="159"/>
      <c r="M5089" s="164"/>
      <c r="T5089" s="165"/>
      <c r="AT5089" s="162" t="s">
        <v>184</v>
      </c>
      <c r="AU5089" s="162" t="s">
        <v>95</v>
      </c>
      <c r="AV5089" s="160" t="s">
        <v>93</v>
      </c>
      <c r="AW5089" s="160" t="s">
        <v>41</v>
      </c>
      <c r="AX5089" s="160" t="s">
        <v>85</v>
      </c>
      <c r="AY5089" s="162" t="s">
        <v>173</v>
      </c>
    </row>
    <row r="5090" spans="2:65" s="167" customFormat="1">
      <c r="B5090" s="166"/>
      <c r="D5090" s="161" t="s">
        <v>184</v>
      </c>
      <c r="E5090" s="168" t="s">
        <v>1</v>
      </c>
      <c r="F5090" s="169" t="s">
        <v>2209</v>
      </c>
      <c r="H5090" s="170">
        <v>36.200000000000003</v>
      </c>
      <c r="L5090" s="166"/>
      <c r="M5090" s="171"/>
      <c r="T5090" s="172"/>
      <c r="AT5090" s="168" t="s">
        <v>184</v>
      </c>
      <c r="AU5090" s="168" t="s">
        <v>95</v>
      </c>
      <c r="AV5090" s="167" t="s">
        <v>95</v>
      </c>
      <c r="AW5090" s="167" t="s">
        <v>41</v>
      </c>
      <c r="AX5090" s="167" t="s">
        <v>85</v>
      </c>
      <c r="AY5090" s="168" t="s">
        <v>173</v>
      </c>
    </row>
    <row r="5091" spans="2:65" s="160" customFormat="1">
      <c r="B5091" s="159"/>
      <c r="D5091" s="161" t="s">
        <v>184</v>
      </c>
      <c r="E5091" s="162" t="s">
        <v>1</v>
      </c>
      <c r="F5091" s="163" t="s">
        <v>2210</v>
      </c>
      <c r="H5091" s="162" t="s">
        <v>1</v>
      </c>
      <c r="L5091" s="159"/>
      <c r="M5091" s="164"/>
      <c r="T5091" s="165"/>
      <c r="AT5091" s="162" t="s">
        <v>184</v>
      </c>
      <c r="AU5091" s="162" t="s">
        <v>95</v>
      </c>
      <c r="AV5091" s="160" t="s">
        <v>93</v>
      </c>
      <c r="AW5091" s="160" t="s">
        <v>41</v>
      </c>
      <c r="AX5091" s="160" t="s">
        <v>85</v>
      </c>
      <c r="AY5091" s="162" t="s">
        <v>173</v>
      </c>
    </row>
    <row r="5092" spans="2:65" s="167" customFormat="1">
      <c r="B5092" s="166"/>
      <c r="D5092" s="161" t="s">
        <v>184</v>
      </c>
      <c r="E5092" s="168" t="s">
        <v>1</v>
      </c>
      <c r="F5092" s="169" t="s">
        <v>1680</v>
      </c>
      <c r="H5092" s="170">
        <v>24</v>
      </c>
      <c r="L5092" s="166"/>
      <c r="M5092" s="171"/>
      <c r="T5092" s="172"/>
      <c r="AT5092" s="168" t="s">
        <v>184</v>
      </c>
      <c r="AU5092" s="168" t="s">
        <v>95</v>
      </c>
      <c r="AV5092" s="167" t="s">
        <v>95</v>
      </c>
      <c r="AW5092" s="167" t="s">
        <v>41</v>
      </c>
      <c r="AX5092" s="167" t="s">
        <v>85</v>
      </c>
      <c r="AY5092" s="168" t="s">
        <v>173</v>
      </c>
    </row>
    <row r="5093" spans="2:65" s="181" customFormat="1">
      <c r="B5093" s="180"/>
      <c r="D5093" s="161" t="s">
        <v>184</v>
      </c>
      <c r="E5093" s="182" t="s">
        <v>1</v>
      </c>
      <c r="F5093" s="183" t="s">
        <v>266</v>
      </c>
      <c r="H5093" s="184">
        <v>60.2</v>
      </c>
      <c r="L5093" s="180"/>
      <c r="M5093" s="185"/>
      <c r="T5093" s="186"/>
      <c r="AT5093" s="182" t="s">
        <v>184</v>
      </c>
      <c r="AU5093" s="182" t="s">
        <v>95</v>
      </c>
      <c r="AV5093" s="181" t="s">
        <v>243</v>
      </c>
      <c r="AW5093" s="181" t="s">
        <v>41</v>
      </c>
      <c r="AX5093" s="181" t="s">
        <v>85</v>
      </c>
      <c r="AY5093" s="182" t="s">
        <v>173</v>
      </c>
    </row>
    <row r="5094" spans="2:65" s="160" customFormat="1">
      <c r="B5094" s="159"/>
      <c r="D5094" s="161" t="s">
        <v>184</v>
      </c>
      <c r="E5094" s="162" t="s">
        <v>1</v>
      </c>
      <c r="F5094" s="163" t="s">
        <v>2216</v>
      </c>
      <c r="H5094" s="162" t="s">
        <v>1</v>
      </c>
      <c r="L5094" s="159"/>
      <c r="M5094" s="164"/>
      <c r="T5094" s="165"/>
      <c r="AT5094" s="162" t="s">
        <v>184</v>
      </c>
      <c r="AU5094" s="162" t="s">
        <v>95</v>
      </c>
      <c r="AV5094" s="160" t="s">
        <v>93</v>
      </c>
      <c r="AW5094" s="160" t="s">
        <v>41</v>
      </c>
      <c r="AX5094" s="160" t="s">
        <v>85</v>
      </c>
      <c r="AY5094" s="162" t="s">
        <v>173</v>
      </c>
    </row>
    <row r="5095" spans="2:65" s="160" customFormat="1">
      <c r="B5095" s="159"/>
      <c r="D5095" s="161" t="s">
        <v>184</v>
      </c>
      <c r="E5095" s="162" t="s">
        <v>1</v>
      </c>
      <c r="F5095" s="163" t="s">
        <v>2217</v>
      </c>
      <c r="H5095" s="162" t="s">
        <v>1</v>
      </c>
      <c r="L5095" s="159"/>
      <c r="M5095" s="164"/>
      <c r="T5095" s="165"/>
      <c r="AT5095" s="162" t="s">
        <v>184</v>
      </c>
      <c r="AU5095" s="162" t="s">
        <v>95</v>
      </c>
      <c r="AV5095" s="160" t="s">
        <v>93</v>
      </c>
      <c r="AW5095" s="160" t="s">
        <v>41</v>
      </c>
      <c r="AX5095" s="160" t="s">
        <v>85</v>
      </c>
      <c r="AY5095" s="162" t="s">
        <v>173</v>
      </c>
    </row>
    <row r="5096" spans="2:65" s="167" customFormat="1">
      <c r="B5096" s="166"/>
      <c r="D5096" s="161" t="s">
        <v>184</v>
      </c>
      <c r="E5096" s="168" t="s">
        <v>1</v>
      </c>
      <c r="F5096" s="169" t="s">
        <v>1678</v>
      </c>
      <c r="H5096" s="170">
        <v>76.7</v>
      </c>
      <c r="L5096" s="166"/>
      <c r="M5096" s="171"/>
      <c r="T5096" s="172"/>
      <c r="AT5096" s="168" t="s">
        <v>184</v>
      </c>
      <c r="AU5096" s="168" t="s">
        <v>95</v>
      </c>
      <c r="AV5096" s="167" t="s">
        <v>95</v>
      </c>
      <c r="AW5096" s="167" t="s">
        <v>41</v>
      </c>
      <c r="AX5096" s="167" t="s">
        <v>85</v>
      </c>
      <c r="AY5096" s="168" t="s">
        <v>173</v>
      </c>
    </row>
    <row r="5097" spans="2:65" s="181" customFormat="1">
      <c r="B5097" s="180"/>
      <c r="D5097" s="161" t="s">
        <v>184</v>
      </c>
      <c r="E5097" s="182" t="s">
        <v>1</v>
      </c>
      <c r="F5097" s="183" t="s">
        <v>266</v>
      </c>
      <c r="H5097" s="184">
        <v>76.7</v>
      </c>
      <c r="L5097" s="180"/>
      <c r="M5097" s="185"/>
      <c r="T5097" s="186"/>
      <c r="AT5097" s="182" t="s">
        <v>184</v>
      </c>
      <c r="AU5097" s="182" t="s">
        <v>95</v>
      </c>
      <c r="AV5097" s="181" t="s">
        <v>243</v>
      </c>
      <c r="AW5097" s="181" t="s">
        <v>41</v>
      </c>
      <c r="AX5097" s="181" t="s">
        <v>85</v>
      </c>
      <c r="AY5097" s="182" t="s">
        <v>173</v>
      </c>
    </row>
    <row r="5098" spans="2:65" s="174" customFormat="1">
      <c r="B5098" s="173"/>
      <c r="D5098" s="161" t="s">
        <v>184</v>
      </c>
      <c r="E5098" s="175" t="s">
        <v>1</v>
      </c>
      <c r="F5098" s="176" t="s">
        <v>232</v>
      </c>
      <c r="H5098" s="177">
        <v>224.80500000000001</v>
      </c>
      <c r="L5098" s="173"/>
      <c r="M5098" s="178"/>
      <c r="T5098" s="179"/>
      <c r="AT5098" s="175" t="s">
        <v>184</v>
      </c>
      <c r="AU5098" s="175" t="s">
        <v>95</v>
      </c>
      <c r="AV5098" s="174" t="s">
        <v>180</v>
      </c>
      <c r="AW5098" s="174" t="s">
        <v>41</v>
      </c>
      <c r="AX5098" s="174" t="s">
        <v>93</v>
      </c>
      <c r="AY5098" s="175" t="s">
        <v>173</v>
      </c>
    </row>
    <row r="5099" spans="2:65" s="35" customFormat="1" ht="16.5" customHeight="1">
      <c r="B5099" s="34"/>
      <c r="C5099" s="188" t="s">
        <v>2779</v>
      </c>
      <c r="D5099" s="188" t="s">
        <v>1161</v>
      </c>
      <c r="E5099" s="189" t="s">
        <v>2780</v>
      </c>
      <c r="F5099" s="190" t="s">
        <v>2781</v>
      </c>
      <c r="G5099" s="191" t="s">
        <v>178</v>
      </c>
      <c r="H5099" s="192">
        <v>7.4180000000000001</v>
      </c>
      <c r="I5099" s="4"/>
      <c r="J5099" s="193">
        <f>ROUND(I5099*H5099,2)</f>
        <v>0</v>
      </c>
      <c r="K5099" s="190" t="s">
        <v>179</v>
      </c>
      <c r="L5099" s="194"/>
      <c r="M5099" s="195" t="s">
        <v>1</v>
      </c>
      <c r="N5099" s="196" t="s">
        <v>50</v>
      </c>
      <c r="P5099" s="152">
        <f>O5099*H5099</f>
        <v>0</v>
      </c>
      <c r="Q5099" s="152">
        <v>0.72</v>
      </c>
      <c r="R5099" s="152">
        <f>Q5099*H5099</f>
        <v>5.3409599999999999</v>
      </c>
      <c r="S5099" s="152">
        <v>0</v>
      </c>
      <c r="T5099" s="153">
        <f>S5099*H5099</f>
        <v>0</v>
      </c>
      <c r="AR5099" s="154" t="s">
        <v>533</v>
      </c>
      <c r="AT5099" s="154" t="s">
        <v>1161</v>
      </c>
      <c r="AU5099" s="154" t="s">
        <v>95</v>
      </c>
      <c r="AY5099" s="20" t="s">
        <v>173</v>
      </c>
      <c r="BE5099" s="155">
        <f>IF(N5099="základní",J5099,0)</f>
        <v>0</v>
      </c>
      <c r="BF5099" s="155">
        <f>IF(N5099="snížená",J5099,0)</f>
        <v>0</v>
      </c>
      <c r="BG5099" s="155">
        <f>IF(N5099="zákl. přenesená",J5099,0)</f>
        <v>0</v>
      </c>
      <c r="BH5099" s="155">
        <f>IF(N5099="sníž. přenesená",J5099,0)</f>
        <v>0</v>
      </c>
      <c r="BI5099" s="155">
        <f>IF(N5099="nulová",J5099,0)</f>
        <v>0</v>
      </c>
      <c r="BJ5099" s="20" t="s">
        <v>93</v>
      </c>
      <c r="BK5099" s="155">
        <f>ROUND(I5099*H5099,2)</f>
        <v>0</v>
      </c>
      <c r="BL5099" s="20" t="s">
        <v>354</v>
      </c>
      <c r="BM5099" s="154" t="s">
        <v>2782</v>
      </c>
    </row>
    <row r="5100" spans="2:65" s="160" customFormat="1">
      <c r="B5100" s="159"/>
      <c r="D5100" s="161" t="s">
        <v>184</v>
      </c>
      <c r="E5100" s="162" t="s">
        <v>1</v>
      </c>
      <c r="F5100" s="163" t="s">
        <v>2223</v>
      </c>
      <c r="H5100" s="162" t="s">
        <v>1</v>
      </c>
      <c r="L5100" s="159"/>
      <c r="M5100" s="164"/>
      <c r="T5100" s="165"/>
      <c r="AT5100" s="162" t="s">
        <v>184</v>
      </c>
      <c r="AU5100" s="162" t="s">
        <v>95</v>
      </c>
      <c r="AV5100" s="160" t="s">
        <v>93</v>
      </c>
      <c r="AW5100" s="160" t="s">
        <v>41</v>
      </c>
      <c r="AX5100" s="160" t="s">
        <v>85</v>
      </c>
      <c r="AY5100" s="162" t="s">
        <v>173</v>
      </c>
    </row>
    <row r="5101" spans="2:65" s="160" customFormat="1">
      <c r="B5101" s="159"/>
      <c r="D5101" s="161" t="s">
        <v>184</v>
      </c>
      <c r="E5101" s="162" t="s">
        <v>1</v>
      </c>
      <c r="F5101" s="163" t="s">
        <v>2238</v>
      </c>
      <c r="H5101" s="162" t="s">
        <v>1</v>
      </c>
      <c r="L5101" s="159"/>
      <c r="M5101" s="164"/>
      <c r="T5101" s="165"/>
      <c r="AT5101" s="162" t="s">
        <v>184</v>
      </c>
      <c r="AU5101" s="162" t="s">
        <v>95</v>
      </c>
      <c r="AV5101" s="160" t="s">
        <v>93</v>
      </c>
      <c r="AW5101" s="160" t="s">
        <v>41</v>
      </c>
      <c r="AX5101" s="160" t="s">
        <v>85</v>
      </c>
      <c r="AY5101" s="162" t="s">
        <v>173</v>
      </c>
    </row>
    <row r="5102" spans="2:65" s="167" customFormat="1">
      <c r="B5102" s="166"/>
      <c r="D5102" s="161" t="s">
        <v>184</v>
      </c>
      <c r="E5102" s="168" t="s">
        <v>1</v>
      </c>
      <c r="F5102" s="169" t="s">
        <v>2783</v>
      </c>
      <c r="H5102" s="170">
        <v>2.0459999999999998</v>
      </c>
      <c r="L5102" s="166"/>
      <c r="M5102" s="171"/>
      <c r="T5102" s="172"/>
      <c r="AT5102" s="168" t="s">
        <v>184</v>
      </c>
      <c r="AU5102" s="168" t="s">
        <v>95</v>
      </c>
      <c r="AV5102" s="167" t="s">
        <v>95</v>
      </c>
      <c r="AW5102" s="167" t="s">
        <v>41</v>
      </c>
      <c r="AX5102" s="167" t="s">
        <v>85</v>
      </c>
      <c r="AY5102" s="168" t="s">
        <v>173</v>
      </c>
    </row>
    <row r="5103" spans="2:65" s="167" customFormat="1">
      <c r="B5103" s="166"/>
      <c r="D5103" s="161" t="s">
        <v>184</v>
      </c>
      <c r="E5103" s="168" t="s">
        <v>1</v>
      </c>
      <c r="F5103" s="169" t="s">
        <v>2784</v>
      </c>
      <c r="H5103" s="170">
        <v>-1.4999999999999999E-2</v>
      </c>
      <c r="L5103" s="166"/>
      <c r="M5103" s="171"/>
      <c r="T5103" s="172"/>
      <c r="AT5103" s="168" t="s">
        <v>184</v>
      </c>
      <c r="AU5103" s="168" t="s">
        <v>95</v>
      </c>
      <c r="AV5103" s="167" t="s">
        <v>95</v>
      </c>
      <c r="AW5103" s="167" t="s">
        <v>41</v>
      </c>
      <c r="AX5103" s="167" t="s">
        <v>85</v>
      </c>
      <c r="AY5103" s="168" t="s">
        <v>173</v>
      </c>
    </row>
    <row r="5104" spans="2:65" s="160" customFormat="1">
      <c r="B5104" s="159"/>
      <c r="D5104" s="161" t="s">
        <v>184</v>
      </c>
      <c r="E5104" s="162" t="s">
        <v>1</v>
      </c>
      <c r="F5104" s="163" t="s">
        <v>2239</v>
      </c>
      <c r="H5104" s="162" t="s">
        <v>1</v>
      </c>
      <c r="L5104" s="159"/>
      <c r="M5104" s="164"/>
      <c r="T5104" s="165"/>
      <c r="AT5104" s="162" t="s">
        <v>184</v>
      </c>
      <c r="AU5104" s="162" t="s">
        <v>95</v>
      </c>
      <c r="AV5104" s="160" t="s">
        <v>93</v>
      </c>
      <c r="AW5104" s="160" t="s">
        <v>41</v>
      </c>
      <c r="AX5104" s="160" t="s">
        <v>85</v>
      </c>
      <c r="AY5104" s="162" t="s">
        <v>173</v>
      </c>
    </row>
    <row r="5105" spans="2:65" s="167" customFormat="1">
      <c r="B5105" s="166"/>
      <c r="D5105" s="161" t="s">
        <v>184</v>
      </c>
      <c r="E5105" s="168" t="s">
        <v>1</v>
      </c>
      <c r="F5105" s="169" t="s">
        <v>2785</v>
      </c>
      <c r="H5105" s="170">
        <v>0.60599999999999998</v>
      </c>
      <c r="L5105" s="166"/>
      <c r="M5105" s="171"/>
      <c r="T5105" s="172"/>
      <c r="AT5105" s="168" t="s">
        <v>184</v>
      </c>
      <c r="AU5105" s="168" t="s">
        <v>95</v>
      </c>
      <c r="AV5105" s="167" t="s">
        <v>95</v>
      </c>
      <c r="AW5105" s="167" t="s">
        <v>41</v>
      </c>
      <c r="AX5105" s="167" t="s">
        <v>85</v>
      </c>
      <c r="AY5105" s="168" t="s">
        <v>173</v>
      </c>
    </row>
    <row r="5106" spans="2:65" s="181" customFormat="1">
      <c r="B5106" s="180"/>
      <c r="D5106" s="161" t="s">
        <v>184</v>
      </c>
      <c r="E5106" s="182" t="s">
        <v>1</v>
      </c>
      <c r="F5106" s="183" t="s">
        <v>266</v>
      </c>
      <c r="H5106" s="184">
        <v>2.637</v>
      </c>
      <c r="L5106" s="180"/>
      <c r="M5106" s="185"/>
      <c r="T5106" s="186"/>
      <c r="AT5106" s="182" t="s">
        <v>184</v>
      </c>
      <c r="AU5106" s="182" t="s">
        <v>95</v>
      </c>
      <c r="AV5106" s="181" t="s">
        <v>243</v>
      </c>
      <c r="AW5106" s="181" t="s">
        <v>41</v>
      </c>
      <c r="AX5106" s="181" t="s">
        <v>85</v>
      </c>
      <c r="AY5106" s="182" t="s">
        <v>173</v>
      </c>
    </row>
    <row r="5107" spans="2:65" s="160" customFormat="1">
      <c r="B5107" s="159"/>
      <c r="D5107" s="161" t="s">
        <v>184</v>
      </c>
      <c r="E5107" s="162" t="s">
        <v>1</v>
      </c>
      <c r="F5107" s="163" t="s">
        <v>2207</v>
      </c>
      <c r="H5107" s="162" t="s">
        <v>1</v>
      </c>
      <c r="L5107" s="159"/>
      <c r="M5107" s="164"/>
      <c r="T5107" s="165"/>
      <c r="AT5107" s="162" t="s">
        <v>184</v>
      </c>
      <c r="AU5107" s="162" t="s">
        <v>95</v>
      </c>
      <c r="AV5107" s="160" t="s">
        <v>93</v>
      </c>
      <c r="AW5107" s="160" t="s">
        <v>41</v>
      </c>
      <c r="AX5107" s="160" t="s">
        <v>85</v>
      </c>
      <c r="AY5107" s="162" t="s">
        <v>173</v>
      </c>
    </row>
    <row r="5108" spans="2:65" s="160" customFormat="1">
      <c r="B5108" s="159"/>
      <c r="D5108" s="161" t="s">
        <v>184</v>
      </c>
      <c r="E5108" s="162" t="s">
        <v>1</v>
      </c>
      <c r="F5108" s="163" t="s">
        <v>2208</v>
      </c>
      <c r="H5108" s="162" t="s">
        <v>1</v>
      </c>
      <c r="L5108" s="159"/>
      <c r="M5108" s="164"/>
      <c r="T5108" s="165"/>
      <c r="AT5108" s="162" t="s">
        <v>184</v>
      </c>
      <c r="AU5108" s="162" t="s">
        <v>95</v>
      </c>
      <c r="AV5108" s="160" t="s">
        <v>93</v>
      </c>
      <c r="AW5108" s="160" t="s">
        <v>41</v>
      </c>
      <c r="AX5108" s="160" t="s">
        <v>85</v>
      </c>
      <c r="AY5108" s="162" t="s">
        <v>173</v>
      </c>
    </row>
    <row r="5109" spans="2:65" s="167" customFormat="1">
      <c r="B5109" s="166"/>
      <c r="D5109" s="161" t="s">
        <v>184</v>
      </c>
      <c r="E5109" s="168" t="s">
        <v>1</v>
      </c>
      <c r="F5109" s="169" t="s">
        <v>2786</v>
      </c>
      <c r="H5109" s="170">
        <v>1.0860000000000001</v>
      </c>
      <c r="L5109" s="166"/>
      <c r="M5109" s="171"/>
      <c r="T5109" s="172"/>
      <c r="AT5109" s="168" t="s">
        <v>184</v>
      </c>
      <c r="AU5109" s="168" t="s">
        <v>95</v>
      </c>
      <c r="AV5109" s="167" t="s">
        <v>95</v>
      </c>
      <c r="AW5109" s="167" t="s">
        <v>41</v>
      </c>
      <c r="AX5109" s="167" t="s">
        <v>85</v>
      </c>
      <c r="AY5109" s="168" t="s">
        <v>173</v>
      </c>
    </row>
    <row r="5110" spans="2:65" s="160" customFormat="1">
      <c r="B5110" s="159"/>
      <c r="D5110" s="161" t="s">
        <v>184</v>
      </c>
      <c r="E5110" s="162" t="s">
        <v>1</v>
      </c>
      <c r="F5110" s="163" t="s">
        <v>2210</v>
      </c>
      <c r="H5110" s="162" t="s">
        <v>1</v>
      </c>
      <c r="L5110" s="159"/>
      <c r="M5110" s="164"/>
      <c r="T5110" s="165"/>
      <c r="AT5110" s="162" t="s">
        <v>184</v>
      </c>
      <c r="AU5110" s="162" t="s">
        <v>95</v>
      </c>
      <c r="AV5110" s="160" t="s">
        <v>93</v>
      </c>
      <c r="AW5110" s="160" t="s">
        <v>41</v>
      </c>
      <c r="AX5110" s="160" t="s">
        <v>85</v>
      </c>
      <c r="AY5110" s="162" t="s">
        <v>173</v>
      </c>
    </row>
    <row r="5111" spans="2:65" s="167" customFormat="1">
      <c r="B5111" s="166"/>
      <c r="D5111" s="161" t="s">
        <v>184</v>
      </c>
      <c r="E5111" s="168" t="s">
        <v>1</v>
      </c>
      <c r="F5111" s="169" t="s">
        <v>2787</v>
      </c>
      <c r="H5111" s="170">
        <v>0.72</v>
      </c>
      <c r="L5111" s="166"/>
      <c r="M5111" s="171"/>
      <c r="T5111" s="172"/>
      <c r="AT5111" s="168" t="s">
        <v>184</v>
      </c>
      <c r="AU5111" s="168" t="s">
        <v>95</v>
      </c>
      <c r="AV5111" s="167" t="s">
        <v>95</v>
      </c>
      <c r="AW5111" s="167" t="s">
        <v>41</v>
      </c>
      <c r="AX5111" s="167" t="s">
        <v>85</v>
      </c>
      <c r="AY5111" s="168" t="s">
        <v>173</v>
      </c>
    </row>
    <row r="5112" spans="2:65" s="181" customFormat="1">
      <c r="B5112" s="180"/>
      <c r="D5112" s="161" t="s">
        <v>184</v>
      </c>
      <c r="E5112" s="182" t="s">
        <v>1</v>
      </c>
      <c r="F5112" s="183" t="s">
        <v>266</v>
      </c>
      <c r="H5112" s="184">
        <v>1.806</v>
      </c>
      <c r="L5112" s="180"/>
      <c r="M5112" s="185"/>
      <c r="T5112" s="186"/>
      <c r="AT5112" s="182" t="s">
        <v>184</v>
      </c>
      <c r="AU5112" s="182" t="s">
        <v>95</v>
      </c>
      <c r="AV5112" s="181" t="s">
        <v>243</v>
      </c>
      <c r="AW5112" s="181" t="s">
        <v>41</v>
      </c>
      <c r="AX5112" s="181" t="s">
        <v>85</v>
      </c>
      <c r="AY5112" s="182" t="s">
        <v>173</v>
      </c>
    </row>
    <row r="5113" spans="2:65" s="160" customFormat="1">
      <c r="B5113" s="159"/>
      <c r="D5113" s="161" t="s">
        <v>184</v>
      </c>
      <c r="E5113" s="162" t="s">
        <v>1</v>
      </c>
      <c r="F5113" s="163" t="s">
        <v>2216</v>
      </c>
      <c r="H5113" s="162" t="s">
        <v>1</v>
      </c>
      <c r="L5113" s="159"/>
      <c r="M5113" s="164"/>
      <c r="T5113" s="165"/>
      <c r="AT5113" s="162" t="s">
        <v>184</v>
      </c>
      <c r="AU5113" s="162" t="s">
        <v>95</v>
      </c>
      <c r="AV5113" s="160" t="s">
        <v>93</v>
      </c>
      <c r="AW5113" s="160" t="s">
        <v>41</v>
      </c>
      <c r="AX5113" s="160" t="s">
        <v>85</v>
      </c>
      <c r="AY5113" s="162" t="s">
        <v>173</v>
      </c>
    </row>
    <row r="5114" spans="2:65" s="160" customFormat="1">
      <c r="B5114" s="159"/>
      <c r="D5114" s="161" t="s">
        <v>184</v>
      </c>
      <c r="E5114" s="162" t="s">
        <v>1</v>
      </c>
      <c r="F5114" s="163" t="s">
        <v>2217</v>
      </c>
      <c r="H5114" s="162" t="s">
        <v>1</v>
      </c>
      <c r="L5114" s="159"/>
      <c r="M5114" s="164"/>
      <c r="T5114" s="165"/>
      <c r="AT5114" s="162" t="s">
        <v>184</v>
      </c>
      <c r="AU5114" s="162" t="s">
        <v>95</v>
      </c>
      <c r="AV5114" s="160" t="s">
        <v>93</v>
      </c>
      <c r="AW5114" s="160" t="s">
        <v>41</v>
      </c>
      <c r="AX5114" s="160" t="s">
        <v>85</v>
      </c>
      <c r="AY5114" s="162" t="s">
        <v>173</v>
      </c>
    </row>
    <row r="5115" spans="2:65" s="167" customFormat="1">
      <c r="B5115" s="166"/>
      <c r="D5115" s="161" t="s">
        <v>184</v>
      </c>
      <c r="E5115" s="168" t="s">
        <v>1</v>
      </c>
      <c r="F5115" s="169" t="s">
        <v>2788</v>
      </c>
      <c r="H5115" s="170">
        <v>2.3010000000000002</v>
      </c>
      <c r="L5115" s="166"/>
      <c r="M5115" s="171"/>
      <c r="T5115" s="172"/>
      <c r="AT5115" s="168" t="s">
        <v>184</v>
      </c>
      <c r="AU5115" s="168" t="s">
        <v>95</v>
      </c>
      <c r="AV5115" s="167" t="s">
        <v>95</v>
      </c>
      <c r="AW5115" s="167" t="s">
        <v>41</v>
      </c>
      <c r="AX5115" s="167" t="s">
        <v>85</v>
      </c>
      <c r="AY5115" s="168" t="s">
        <v>173</v>
      </c>
    </row>
    <row r="5116" spans="2:65" s="181" customFormat="1">
      <c r="B5116" s="180"/>
      <c r="D5116" s="161" t="s">
        <v>184</v>
      </c>
      <c r="E5116" s="182" t="s">
        <v>1</v>
      </c>
      <c r="F5116" s="183" t="s">
        <v>266</v>
      </c>
      <c r="H5116" s="184">
        <v>2.3010000000000002</v>
      </c>
      <c r="L5116" s="180"/>
      <c r="M5116" s="185"/>
      <c r="T5116" s="186"/>
      <c r="AT5116" s="182" t="s">
        <v>184</v>
      </c>
      <c r="AU5116" s="182" t="s">
        <v>95</v>
      </c>
      <c r="AV5116" s="181" t="s">
        <v>243</v>
      </c>
      <c r="AW5116" s="181" t="s">
        <v>41</v>
      </c>
      <c r="AX5116" s="181" t="s">
        <v>85</v>
      </c>
      <c r="AY5116" s="182" t="s">
        <v>173</v>
      </c>
    </row>
    <row r="5117" spans="2:65" s="174" customFormat="1">
      <c r="B5117" s="173"/>
      <c r="D5117" s="161" t="s">
        <v>184</v>
      </c>
      <c r="E5117" s="175" t="s">
        <v>1</v>
      </c>
      <c r="F5117" s="176" t="s">
        <v>232</v>
      </c>
      <c r="H5117" s="177">
        <v>6.7439999999999998</v>
      </c>
      <c r="L5117" s="173"/>
      <c r="M5117" s="178"/>
      <c r="T5117" s="179"/>
      <c r="AT5117" s="175" t="s">
        <v>184</v>
      </c>
      <c r="AU5117" s="175" t="s">
        <v>95</v>
      </c>
      <c r="AV5117" s="174" t="s">
        <v>180</v>
      </c>
      <c r="AW5117" s="174" t="s">
        <v>41</v>
      </c>
      <c r="AX5117" s="174" t="s">
        <v>93</v>
      </c>
      <c r="AY5117" s="175" t="s">
        <v>173</v>
      </c>
    </row>
    <row r="5118" spans="2:65" s="167" customFormat="1">
      <c r="B5118" s="166"/>
      <c r="D5118" s="161" t="s">
        <v>184</v>
      </c>
      <c r="F5118" s="169" t="s">
        <v>2789</v>
      </c>
      <c r="H5118" s="170">
        <v>7.4180000000000001</v>
      </c>
      <c r="L5118" s="166"/>
      <c r="M5118" s="171"/>
      <c r="T5118" s="172"/>
      <c r="AT5118" s="168" t="s">
        <v>184</v>
      </c>
      <c r="AU5118" s="168" t="s">
        <v>95</v>
      </c>
      <c r="AV5118" s="167" t="s">
        <v>95</v>
      </c>
      <c r="AW5118" s="167" t="s">
        <v>3</v>
      </c>
      <c r="AX5118" s="167" t="s">
        <v>93</v>
      </c>
      <c r="AY5118" s="168" t="s">
        <v>173</v>
      </c>
    </row>
    <row r="5119" spans="2:65" s="35" customFormat="1" ht="24.2" customHeight="1">
      <c r="B5119" s="34"/>
      <c r="C5119" s="144" t="s">
        <v>2790</v>
      </c>
      <c r="D5119" s="144" t="s">
        <v>175</v>
      </c>
      <c r="E5119" s="145" t="s">
        <v>2791</v>
      </c>
      <c r="F5119" s="146" t="s">
        <v>2792</v>
      </c>
      <c r="G5119" s="147" t="s">
        <v>270</v>
      </c>
      <c r="H5119" s="148">
        <v>8.4049999999999994</v>
      </c>
      <c r="I5119" s="3"/>
      <c r="J5119" s="149">
        <f>ROUND(I5119*H5119,2)</f>
        <v>0</v>
      </c>
      <c r="K5119" s="146" t="s">
        <v>179</v>
      </c>
      <c r="L5119" s="34"/>
      <c r="M5119" s="150" t="s">
        <v>1</v>
      </c>
      <c r="N5119" s="151" t="s">
        <v>50</v>
      </c>
      <c r="P5119" s="152">
        <f>O5119*H5119</f>
        <v>0</v>
      </c>
      <c r="Q5119" s="152">
        <v>1.8000000000000001E-4</v>
      </c>
      <c r="R5119" s="152">
        <f>Q5119*H5119</f>
        <v>1.5129E-3</v>
      </c>
      <c r="S5119" s="152">
        <v>0</v>
      </c>
      <c r="T5119" s="153">
        <f>S5119*H5119</f>
        <v>0</v>
      </c>
      <c r="AR5119" s="154" t="s">
        <v>354</v>
      </c>
      <c r="AT5119" s="154" t="s">
        <v>175</v>
      </c>
      <c r="AU5119" s="154" t="s">
        <v>95</v>
      </c>
      <c r="AY5119" s="20" t="s">
        <v>173</v>
      </c>
      <c r="BE5119" s="155">
        <f>IF(N5119="základní",J5119,0)</f>
        <v>0</v>
      </c>
      <c r="BF5119" s="155">
        <f>IF(N5119="snížená",J5119,0)</f>
        <v>0</v>
      </c>
      <c r="BG5119" s="155">
        <f>IF(N5119="zákl. přenesená",J5119,0)</f>
        <v>0</v>
      </c>
      <c r="BH5119" s="155">
        <f>IF(N5119="sníž. přenesená",J5119,0)</f>
        <v>0</v>
      </c>
      <c r="BI5119" s="155">
        <f>IF(N5119="nulová",J5119,0)</f>
        <v>0</v>
      </c>
      <c r="BJ5119" s="20" t="s">
        <v>93</v>
      </c>
      <c r="BK5119" s="155">
        <f>ROUND(I5119*H5119,2)</f>
        <v>0</v>
      </c>
      <c r="BL5119" s="20" t="s">
        <v>354</v>
      </c>
      <c r="BM5119" s="154" t="s">
        <v>2793</v>
      </c>
    </row>
    <row r="5120" spans="2:65" s="35" customFormat="1">
      <c r="B5120" s="34"/>
      <c r="D5120" s="156" t="s">
        <v>182</v>
      </c>
      <c r="F5120" s="157" t="s">
        <v>2794</v>
      </c>
      <c r="L5120" s="34"/>
      <c r="M5120" s="158"/>
      <c r="T5120" s="62"/>
      <c r="AT5120" s="20" t="s">
        <v>182</v>
      </c>
      <c r="AU5120" s="20" t="s">
        <v>95</v>
      </c>
    </row>
    <row r="5121" spans="2:51" s="160" customFormat="1">
      <c r="B5121" s="159"/>
      <c r="D5121" s="161" t="s">
        <v>184</v>
      </c>
      <c r="E5121" s="162" t="s">
        <v>1</v>
      </c>
      <c r="F5121" s="163" t="s">
        <v>2223</v>
      </c>
      <c r="H5121" s="162" t="s">
        <v>1</v>
      </c>
      <c r="L5121" s="159"/>
      <c r="M5121" s="164"/>
      <c r="T5121" s="165"/>
      <c r="AT5121" s="162" t="s">
        <v>184</v>
      </c>
      <c r="AU5121" s="162" t="s">
        <v>95</v>
      </c>
      <c r="AV5121" s="160" t="s">
        <v>93</v>
      </c>
      <c r="AW5121" s="160" t="s">
        <v>41</v>
      </c>
      <c r="AX5121" s="160" t="s">
        <v>85</v>
      </c>
      <c r="AY5121" s="162" t="s">
        <v>173</v>
      </c>
    </row>
    <row r="5122" spans="2:51" s="160" customFormat="1">
      <c r="B5122" s="159"/>
      <c r="D5122" s="161" t="s">
        <v>184</v>
      </c>
      <c r="E5122" s="162" t="s">
        <v>1</v>
      </c>
      <c r="F5122" s="163" t="s">
        <v>2238</v>
      </c>
      <c r="H5122" s="162" t="s">
        <v>1</v>
      </c>
      <c r="L5122" s="159"/>
      <c r="M5122" s="164"/>
      <c r="T5122" s="165"/>
      <c r="AT5122" s="162" t="s">
        <v>184</v>
      </c>
      <c r="AU5122" s="162" t="s">
        <v>95</v>
      </c>
      <c r="AV5122" s="160" t="s">
        <v>93</v>
      </c>
      <c r="AW5122" s="160" t="s">
        <v>41</v>
      </c>
      <c r="AX5122" s="160" t="s">
        <v>85</v>
      </c>
      <c r="AY5122" s="162" t="s">
        <v>173</v>
      </c>
    </row>
    <row r="5123" spans="2:51" s="167" customFormat="1">
      <c r="B5123" s="166"/>
      <c r="D5123" s="161" t="s">
        <v>184</v>
      </c>
      <c r="E5123" s="168" t="s">
        <v>1</v>
      </c>
      <c r="F5123" s="169" t="s">
        <v>2783</v>
      </c>
      <c r="H5123" s="170">
        <v>2.0459999999999998</v>
      </c>
      <c r="L5123" s="166"/>
      <c r="M5123" s="171"/>
      <c r="T5123" s="172"/>
      <c r="AT5123" s="168" t="s">
        <v>184</v>
      </c>
      <c r="AU5123" s="168" t="s">
        <v>95</v>
      </c>
      <c r="AV5123" s="167" t="s">
        <v>95</v>
      </c>
      <c r="AW5123" s="167" t="s">
        <v>41</v>
      </c>
      <c r="AX5123" s="167" t="s">
        <v>85</v>
      </c>
      <c r="AY5123" s="168" t="s">
        <v>173</v>
      </c>
    </row>
    <row r="5124" spans="2:51" s="167" customFormat="1">
      <c r="B5124" s="166"/>
      <c r="D5124" s="161" t="s">
        <v>184</v>
      </c>
      <c r="E5124" s="168" t="s">
        <v>1</v>
      </c>
      <c r="F5124" s="169" t="s">
        <v>2784</v>
      </c>
      <c r="H5124" s="170">
        <v>-1.4999999999999999E-2</v>
      </c>
      <c r="L5124" s="166"/>
      <c r="M5124" s="171"/>
      <c r="T5124" s="172"/>
      <c r="AT5124" s="168" t="s">
        <v>184</v>
      </c>
      <c r="AU5124" s="168" t="s">
        <v>95</v>
      </c>
      <c r="AV5124" s="167" t="s">
        <v>95</v>
      </c>
      <c r="AW5124" s="167" t="s">
        <v>41</v>
      </c>
      <c r="AX5124" s="167" t="s">
        <v>85</v>
      </c>
      <c r="AY5124" s="168" t="s">
        <v>173</v>
      </c>
    </row>
    <row r="5125" spans="2:51" s="160" customFormat="1">
      <c r="B5125" s="159"/>
      <c r="D5125" s="161" t="s">
        <v>184</v>
      </c>
      <c r="E5125" s="162" t="s">
        <v>1</v>
      </c>
      <c r="F5125" s="163" t="s">
        <v>2239</v>
      </c>
      <c r="H5125" s="162" t="s">
        <v>1</v>
      </c>
      <c r="L5125" s="159"/>
      <c r="M5125" s="164"/>
      <c r="T5125" s="165"/>
      <c r="AT5125" s="162" t="s">
        <v>184</v>
      </c>
      <c r="AU5125" s="162" t="s">
        <v>95</v>
      </c>
      <c r="AV5125" s="160" t="s">
        <v>93</v>
      </c>
      <c r="AW5125" s="160" t="s">
        <v>41</v>
      </c>
      <c r="AX5125" s="160" t="s">
        <v>85</v>
      </c>
      <c r="AY5125" s="162" t="s">
        <v>173</v>
      </c>
    </row>
    <row r="5126" spans="2:51" s="167" customFormat="1">
      <c r="B5126" s="166"/>
      <c r="D5126" s="161" t="s">
        <v>184</v>
      </c>
      <c r="E5126" s="168" t="s">
        <v>1</v>
      </c>
      <c r="F5126" s="169" t="s">
        <v>2785</v>
      </c>
      <c r="H5126" s="170">
        <v>0.60599999999999998</v>
      </c>
      <c r="L5126" s="166"/>
      <c r="M5126" s="171"/>
      <c r="T5126" s="172"/>
      <c r="AT5126" s="168" t="s">
        <v>184</v>
      </c>
      <c r="AU5126" s="168" t="s">
        <v>95</v>
      </c>
      <c r="AV5126" s="167" t="s">
        <v>95</v>
      </c>
      <c r="AW5126" s="167" t="s">
        <v>41</v>
      </c>
      <c r="AX5126" s="167" t="s">
        <v>85</v>
      </c>
      <c r="AY5126" s="168" t="s">
        <v>173</v>
      </c>
    </row>
    <row r="5127" spans="2:51" s="181" customFormat="1">
      <c r="B5127" s="180"/>
      <c r="D5127" s="161" t="s">
        <v>184</v>
      </c>
      <c r="E5127" s="182" t="s">
        <v>1</v>
      </c>
      <c r="F5127" s="183" t="s">
        <v>266</v>
      </c>
      <c r="H5127" s="184">
        <v>2.637</v>
      </c>
      <c r="L5127" s="180"/>
      <c r="M5127" s="185"/>
      <c r="T5127" s="186"/>
      <c r="AT5127" s="182" t="s">
        <v>184</v>
      </c>
      <c r="AU5127" s="182" t="s">
        <v>95</v>
      </c>
      <c r="AV5127" s="181" t="s">
        <v>243</v>
      </c>
      <c r="AW5127" s="181" t="s">
        <v>41</v>
      </c>
      <c r="AX5127" s="181" t="s">
        <v>85</v>
      </c>
      <c r="AY5127" s="182" t="s">
        <v>173</v>
      </c>
    </row>
    <row r="5128" spans="2:51" s="160" customFormat="1">
      <c r="B5128" s="159"/>
      <c r="D5128" s="161" t="s">
        <v>184</v>
      </c>
      <c r="E5128" s="162" t="s">
        <v>1</v>
      </c>
      <c r="F5128" s="163" t="s">
        <v>2207</v>
      </c>
      <c r="H5128" s="162" t="s">
        <v>1</v>
      </c>
      <c r="L5128" s="159"/>
      <c r="M5128" s="164"/>
      <c r="T5128" s="165"/>
      <c r="AT5128" s="162" t="s">
        <v>184</v>
      </c>
      <c r="AU5128" s="162" t="s">
        <v>95</v>
      </c>
      <c r="AV5128" s="160" t="s">
        <v>93</v>
      </c>
      <c r="AW5128" s="160" t="s">
        <v>41</v>
      </c>
      <c r="AX5128" s="160" t="s">
        <v>85</v>
      </c>
      <c r="AY5128" s="162" t="s">
        <v>173</v>
      </c>
    </row>
    <row r="5129" spans="2:51" s="160" customFormat="1">
      <c r="B5129" s="159"/>
      <c r="D5129" s="161" t="s">
        <v>184</v>
      </c>
      <c r="E5129" s="162" t="s">
        <v>1</v>
      </c>
      <c r="F5129" s="163" t="s">
        <v>2208</v>
      </c>
      <c r="H5129" s="162" t="s">
        <v>1</v>
      </c>
      <c r="L5129" s="159"/>
      <c r="M5129" s="164"/>
      <c r="T5129" s="165"/>
      <c r="AT5129" s="162" t="s">
        <v>184</v>
      </c>
      <c r="AU5129" s="162" t="s">
        <v>95</v>
      </c>
      <c r="AV5129" s="160" t="s">
        <v>93</v>
      </c>
      <c r="AW5129" s="160" t="s">
        <v>41</v>
      </c>
      <c r="AX5129" s="160" t="s">
        <v>85</v>
      </c>
      <c r="AY5129" s="162" t="s">
        <v>173</v>
      </c>
    </row>
    <row r="5130" spans="2:51" s="167" customFormat="1">
      <c r="B5130" s="166"/>
      <c r="D5130" s="161" t="s">
        <v>184</v>
      </c>
      <c r="E5130" s="168" t="s">
        <v>1</v>
      </c>
      <c r="F5130" s="169" t="s">
        <v>2786</v>
      </c>
      <c r="H5130" s="170">
        <v>1.0860000000000001</v>
      </c>
      <c r="L5130" s="166"/>
      <c r="M5130" s="171"/>
      <c r="T5130" s="172"/>
      <c r="AT5130" s="168" t="s">
        <v>184</v>
      </c>
      <c r="AU5130" s="168" t="s">
        <v>95</v>
      </c>
      <c r="AV5130" s="167" t="s">
        <v>95</v>
      </c>
      <c r="AW5130" s="167" t="s">
        <v>41</v>
      </c>
      <c r="AX5130" s="167" t="s">
        <v>85</v>
      </c>
      <c r="AY5130" s="168" t="s">
        <v>173</v>
      </c>
    </row>
    <row r="5131" spans="2:51" s="160" customFormat="1">
      <c r="B5131" s="159"/>
      <c r="D5131" s="161" t="s">
        <v>184</v>
      </c>
      <c r="E5131" s="162" t="s">
        <v>1</v>
      </c>
      <c r="F5131" s="163" t="s">
        <v>2210</v>
      </c>
      <c r="H5131" s="162" t="s">
        <v>1</v>
      </c>
      <c r="L5131" s="159"/>
      <c r="M5131" s="164"/>
      <c r="T5131" s="165"/>
      <c r="AT5131" s="162" t="s">
        <v>184</v>
      </c>
      <c r="AU5131" s="162" t="s">
        <v>95</v>
      </c>
      <c r="AV5131" s="160" t="s">
        <v>93</v>
      </c>
      <c r="AW5131" s="160" t="s">
        <v>41</v>
      </c>
      <c r="AX5131" s="160" t="s">
        <v>85</v>
      </c>
      <c r="AY5131" s="162" t="s">
        <v>173</v>
      </c>
    </row>
    <row r="5132" spans="2:51" s="167" customFormat="1">
      <c r="B5132" s="166"/>
      <c r="D5132" s="161" t="s">
        <v>184</v>
      </c>
      <c r="E5132" s="168" t="s">
        <v>1</v>
      </c>
      <c r="F5132" s="169" t="s">
        <v>2787</v>
      </c>
      <c r="H5132" s="170">
        <v>0.72</v>
      </c>
      <c r="L5132" s="166"/>
      <c r="M5132" s="171"/>
      <c r="T5132" s="172"/>
      <c r="AT5132" s="168" t="s">
        <v>184</v>
      </c>
      <c r="AU5132" s="168" t="s">
        <v>95</v>
      </c>
      <c r="AV5132" s="167" t="s">
        <v>95</v>
      </c>
      <c r="AW5132" s="167" t="s">
        <v>41</v>
      </c>
      <c r="AX5132" s="167" t="s">
        <v>85</v>
      </c>
      <c r="AY5132" s="168" t="s">
        <v>173</v>
      </c>
    </row>
    <row r="5133" spans="2:51" s="181" customFormat="1">
      <c r="B5133" s="180"/>
      <c r="D5133" s="161" t="s">
        <v>184</v>
      </c>
      <c r="E5133" s="182" t="s">
        <v>1</v>
      </c>
      <c r="F5133" s="183" t="s">
        <v>266</v>
      </c>
      <c r="H5133" s="184">
        <v>1.806</v>
      </c>
      <c r="L5133" s="180"/>
      <c r="M5133" s="185"/>
      <c r="T5133" s="186"/>
      <c r="AT5133" s="182" t="s">
        <v>184</v>
      </c>
      <c r="AU5133" s="182" t="s">
        <v>95</v>
      </c>
      <c r="AV5133" s="181" t="s">
        <v>243</v>
      </c>
      <c r="AW5133" s="181" t="s">
        <v>41</v>
      </c>
      <c r="AX5133" s="181" t="s">
        <v>85</v>
      </c>
      <c r="AY5133" s="182" t="s">
        <v>173</v>
      </c>
    </row>
    <row r="5134" spans="2:51" s="160" customFormat="1">
      <c r="B5134" s="159"/>
      <c r="D5134" s="161" t="s">
        <v>184</v>
      </c>
      <c r="E5134" s="162" t="s">
        <v>1</v>
      </c>
      <c r="F5134" s="163" t="s">
        <v>2216</v>
      </c>
      <c r="H5134" s="162" t="s">
        <v>1</v>
      </c>
      <c r="L5134" s="159"/>
      <c r="M5134" s="164"/>
      <c r="T5134" s="165"/>
      <c r="AT5134" s="162" t="s">
        <v>184</v>
      </c>
      <c r="AU5134" s="162" t="s">
        <v>95</v>
      </c>
      <c r="AV5134" s="160" t="s">
        <v>93</v>
      </c>
      <c r="AW5134" s="160" t="s">
        <v>41</v>
      </c>
      <c r="AX5134" s="160" t="s">
        <v>85</v>
      </c>
      <c r="AY5134" s="162" t="s">
        <v>173</v>
      </c>
    </row>
    <row r="5135" spans="2:51" s="160" customFormat="1">
      <c r="B5135" s="159"/>
      <c r="D5135" s="161" t="s">
        <v>184</v>
      </c>
      <c r="E5135" s="162" t="s">
        <v>1</v>
      </c>
      <c r="F5135" s="163" t="s">
        <v>2217</v>
      </c>
      <c r="H5135" s="162" t="s">
        <v>1</v>
      </c>
      <c r="L5135" s="159"/>
      <c r="M5135" s="164"/>
      <c r="T5135" s="165"/>
      <c r="AT5135" s="162" t="s">
        <v>184</v>
      </c>
      <c r="AU5135" s="162" t="s">
        <v>95</v>
      </c>
      <c r="AV5135" s="160" t="s">
        <v>93</v>
      </c>
      <c r="AW5135" s="160" t="s">
        <v>41</v>
      </c>
      <c r="AX5135" s="160" t="s">
        <v>85</v>
      </c>
      <c r="AY5135" s="162" t="s">
        <v>173</v>
      </c>
    </row>
    <row r="5136" spans="2:51" s="167" customFormat="1">
      <c r="B5136" s="166"/>
      <c r="D5136" s="161" t="s">
        <v>184</v>
      </c>
      <c r="E5136" s="168" t="s">
        <v>1</v>
      </c>
      <c r="F5136" s="169" t="s">
        <v>2788</v>
      </c>
      <c r="H5136" s="170">
        <v>2.3010000000000002</v>
      </c>
      <c r="L5136" s="166"/>
      <c r="M5136" s="171"/>
      <c r="T5136" s="172"/>
      <c r="AT5136" s="168" t="s">
        <v>184</v>
      </c>
      <c r="AU5136" s="168" t="s">
        <v>95</v>
      </c>
      <c r="AV5136" s="167" t="s">
        <v>95</v>
      </c>
      <c r="AW5136" s="167" t="s">
        <v>41</v>
      </c>
      <c r="AX5136" s="167" t="s">
        <v>85</v>
      </c>
      <c r="AY5136" s="168" t="s">
        <v>173</v>
      </c>
    </row>
    <row r="5137" spans="2:65" s="181" customFormat="1">
      <c r="B5137" s="180"/>
      <c r="D5137" s="161" t="s">
        <v>184</v>
      </c>
      <c r="E5137" s="182" t="s">
        <v>1</v>
      </c>
      <c r="F5137" s="183" t="s">
        <v>266</v>
      </c>
      <c r="H5137" s="184">
        <v>2.3010000000000002</v>
      </c>
      <c r="L5137" s="180"/>
      <c r="M5137" s="185"/>
      <c r="T5137" s="186"/>
      <c r="AT5137" s="182" t="s">
        <v>184</v>
      </c>
      <c r="AU5137" s="182" t="s">
        <v>95</v>
      </c>
      <c r="AV5137" s="181" t="s">
        <v>243</v>
      </c>
      <c r="AW5137" s="181" t="s">
        <v>41</v>
      </c>
      <c r="AX5137" s="181" t="s">
        <v>85</v>
      </c>
      <c r="AY5137" s="182" t="s">
        <v>173</v>
      </c>
    </row>
    <row r="5138" spans="2:65" s="160" customFormat="1">
      <c r="B5138" s="159"/>
      <c r="D5138" s="161" t="s">
        <v>184</v>
      </c>
      <c r="E5138" s="162" t="s">
        <v>1</v>
      </c>
      <c r="F5138" s="163" t="s">
        <v>499</v>
      </c>
      <c r="H5138" s="162" t="s">
        <v>1</v>
      </c>
      <c r="L5138" s="159"/>
      <c r="M5138" s="164"/>
      <c r="T5138" s="165"/>
      <c r="AT5138" s="162" t="s">
        <v>184</v>
      </c>
      <c r="AU5138" s="162" t="s">
        <v>95</v>
      </c>
      <c r="AV5138" s="160" t="s">
        <v>93</v>
      </c>
      <c r="AW5138" s="160" t="s">
        <v>41</v>
      </c>
      <c r="AX5138" s="160" t="s">
        <v>85</v>
      </c>
      <c r="AY5138" s="162" t="s">
        <v>173</v>
      </c>
    </row>
    <row r="5139" spans="2:65" s="160" customFormat="1">
      <c r="B5139" s="159"/>
      <c r="D5139" s="161" t="s">
        <v>184</v>
      </c>
      <c r="E5139" s="162" t="s">
        <v>1</v>
      </c>
      <c r="F5139" s="163" t="s">
        <v>2502</v>
      </c>
      <c r="H5139" s="162" t="s">
        <v>1</v>
      </c>
      <c r="L5139" s="159"/>
      <c r="M5139" s="164"/>
      <c r="T5139" s="165"/>
      <c r="AT5139" s="162" t="s">
        <v>184</v>
      </c>
      <c r="AU5139" s="162" t="s">
        <v>95</v>
      </c>
      <c r="AV5139" s="160" t="s">
        <v>93</v>
      </c>
      <c r="AW5139" s="160" t="s">
        <v>41</v>
      </c>
      <c r="AX5139" s="160" t="s">
        <v>85</v>
      </c>
      <c r="AY5139" s="162" t="s">
        <v>173</v>
      </c>
    </row>
    <row r="5140" spans="2:65" s="167" customFormat="1">
      <c r="B5140" s="166"/>
      <c r="D5140" s="161" t="s">
        <v>184</v>
      </c>
      <c r="E5140" s="168" t="s">
        <v>1</v>
      </c>
      <c r="F5140" s="169" t="s">
        <v>2503</v>
      </c>
      <c r="H5140" s="170">
        <v>0.60499999999999998</v>
      </c>
      <c r="L5140" s="166"/>
      <c r="M5140" s="171"/>
      <c r="T5140" s="172"/>
      <c r="AT5140" s="168" t="s">
        <v>184</v>
      </c>
      <c r="AU5140" s="168" t="s">
        <v>95</v>
      </c>
      <c r="AV5140" s="167" t="s">
        <v>95</v>
      </c>
      <c r="AW5140" s="167" t="s">
        <v>41</v>
      </c>
      <c r="AX5140" s="167" t="s">
        <v>85</v>
      </c>
      <c r="AY5140" s="168" t="s">
        <v>173</v>
      </c>
    </row>
    <row r="5141" spans="2:65" s="167" customFormat="1">
      <c r="B5141" s="166"/>
      <c r="D5141" s="161" t="s">
        <v>184</v>
      </c>
      <c r="E5141" s="168" t="s">
        <v>1</v>
      </c>
      <c r="F5141" s="169" t="s">
        <v>2504</v>
      </c>
      <c r="H5141" s="170">
        <v>1.056</v>
      </c>
      <c r="L5141" s="166"/>
      <c r="M5141" s="171"/>
      <c r="T5141" s="172"/>
      <c r="AT5141" s="168" t="s">
        <v>184</v>
      </c>
      <c r="AU5141" s="168" t="s">
        <v>95</v>
      </c>
      <c r="AV5141" s="167" t="s">
        <v>95</v>
      </c>
      <c r="AW5141" s="167" t="s">
        <v>41</v>
      </c>
      <c r="AX5141" s="167" t="s">
        <v>85</v>
      </c>
      <c r="AY5141" s="168" t="s">
        <v>173</v>
      </c>
    </row>
    <row r="5142" spans="2:65" s="181" customFormat="1">
      <c r="B5142" s="180"/>
      <c r="D5142" s="161" t="s">
        <v>184</v>
      </c>
      <c r="E5142" s="182" t="s">
        <v>1</v>
      </c>
      <c r="F5142" s="183" t="s">
        <v>266</v>
      </c>
      <c r="H5142" s="184">
        <v>1.661</v>
      </c>
      <c r="L5142" s="180"/>
      <c r="M5142" s="185"/>
      <c r="T5142" s="186"/>
      <c r="AT5142" s="182" t="s">
        <v>184</v>
      </c>
      <c r="AU5142" s="182" t="s">
        <v>95</v>
      </c>
      <c r="AV5142" s="181" t="s">
        <v>243</v>
      </c>
      <c r="AW5142" s="181" t="s">
        <v>41</v>
      </c>
      <c r="AX5142" s="181" t="s">
        <v>85</v>
      </c>
      <c r="AY5142" s="182" t="s">
        <v>173</v>
      </c>
    </row>
    <row r="5143" spans="2:65" s="174" customFormat="1">
      <c r="B5143" s="173"/>
      <c r="D5143" s="161" t="s">
        <v>184</v>
      </c>
      <c r="E5143" s="175" t="s">
        <v>1</v>
      </c>
      <c r="F5143" s="176" t="s">
        <v>232</v>
      </c>
      <c r="H5143" s="177">
        <v>8.4049999999999994</v>
      </c>
      <c r="L5143" s="173"/>
      <c r="M5143" s="178"/>
      <c r="T5143" s="179"/>
      <c r="AT5143" s="175" t="s">
        <v>184</v>
      </c>
      <c r="AU5143" s="175" t="s">
        <v>95</v>
      </c>
      <c r="AV5143" s="174" t="s">
        <v>180</v>
      </c>
      <c r="AW5143" s="174" t="s">
        <v>41</v>
      </c>
      <c r="AX5143" s="174" t="s">
        <v>93</v>
      </c>
      <c r="AY5143" s="175" t="s">
        <v>173</v>
      </c>
    </row>
    <row r="5144" spans="2:65" s="35" customFormat="1" ht="37.9" customHeight="1">
      <c r="B5144" s="34"/>
      <c r="C5144" s="144" t="s">
        <v>2795</v>
      </c>
      <c r="D5144" s="144" t="s">
        <v>175</v>
      </c>
      <c r="E5144" s="145" t="s">
        <v>2796</v>
      </c>
      <c r="F5144" s="146" t="s">
        <v>2797</v>
      </c>
      <c r="G5144" s="147" t="s">
        <v>270</v>
      </c>
      <c r="H5144" s="148">
        <v>492.31</v>
      </c>
      <c r="I5144" s="3"/>
      <c r="J5144" s="149">
        <f>ROUND(I5144*H5144,2)</f>
        <v>0</v>
      </c>
      <c r="K5144" s="146" t="s">
        <v>179</v>
      </c>
      <c r="L5144" s="34"/>
      <c r="M5144" s="150" t="s">
        <v>1</v>
      </c>
      <c r="N5144" s="151" t="s">
        <v>50</v>
      </c>
      <c r="P5144" s="152">
        <f>O5144*H5144</f>
        <v>0</v>
      </c>
      <c r="Q5144" s="152">
        <v>0</v>
      </c>
      <c r="R5144" s="152">
        <f>Q5144*H5144</f>
        <v>0</v>
      </c>
      <c r="S5144" s="152">
        <v>0</v>
      </c>
      <c r="T5144" s="153">
        <f>S5144*H5144</f>
        <v>0</v>
      </c>
      <c r="AR5144" s="154" t="s">
        <v>354</v>
      </c>
      <c r="AT5144" s="154" t="s">
        <v>175</v>
      </c>
      <c r="AU5144" s="154" t="s">
        <v>95</v>
      </c>
      <c r="AY5144" s="20" t="s">
        <v>173</v>
      </c>
      <c r="BE5144" s="155">
        <f>IF(N5144="základní",J5144,0)</f>
        <v>0</v>
      </c>
      <c r="BF5144" s="155">
        <f>IF(N5144="snížená",J5144,0)</f>
        <v>0</v>
      </c>
      <c r="BG5144" s="155">
        <f>IF(N5144="zákl. přenesená",J5144,0)</f>
        <v>0</v>
      </c>
      <c r="BH5144" s="155">
        <f>IF(N5144="sníž. přenesená",J5144,0)</f>
        <v>0</v>
      </c>
      <c r="BI5144" s="155">
        <f>IF(N5144="nulová",J5144,0)</f>
        <v>0</v>
      </c>
      <c r="BJ5144" s="20" t="s">
        <v>93</v>
      </c>
      <c r="BK5144" s="155">
        <f>ROUND(I5144*H5144,2)</f>
        <v>0</v>
      </c>
      <c r="BL5144" s="20" t="s">
        <v>354</v>
      </c>
      <c r="BM5144" s="154" t="s">
        <v>2798</v>
      </c>
    </row>
    <row r="5145" spans="2:65" s="35" customFormat="1">
      <c r="B5145" s="34"/>
      <c r="D5145" s="156" t="s">
        <v>182</v>
      </c>
      <c r="F5145" s="157" t="s">
        <v>2799</v>
      </c>
      <c r="L5145" s="34"/>
      <c r="M5145" s="158"/>
      <c r="T5145" s="62"/>
      <c r="AT5145" s="20" t="s">
        <v>182</v>
      </c>
      <c r="AU5145" s="20" t="s">
        <v>95</v>
      </c>
    </row>
    <row r="5146" spans="2:65" s="160" customFormat="1">
      <c r="B5146" s="159"/>
      <c r="D5146" s="161" t="s">
        <v>184</v>
      </c>
      <c r="E5146" s="162" t="s">
        <v>1</v>
      </c>
      <c r="F5146" s="163" t="s">
        <v>1195</v>
      </c>
      <c r="H5146" s="162" t="s">
        <v>1</v>
      </c>
      <c r="L5146" s="159"/>
      <c r="M5146" s="164"/>
      <c r="T5146" s="165"/>
      <c r="AT5146" s="162" t="s">
        <v>184</v>
      </c>
      <c r="AU5146" s="162" t="s">
        <v>95</v>
      </c>
      <c r="AV5146" s="160" t="s">
        <v>93</v>
      </c>
      <c r="AW5146" s="160" t="s">
        <v>41</v>
      </c>
      <c r="AX5146" s="160" t="s">
        <v>85</v>
      </c>
      <c r="AY5146" s="162" t="s">
        <v>173</v>
      </c>
    </row>
    <row r="5147" spans="2:65" s="160" customFormat="1">
      <c r="B5147" s="159"/>
      <c r="D5147" s="161" t="s">
        <v>184</v>
      </c>
      <c r="E5147" s="162" t="s">
        <v>1</v>
      </c>
      <c r="F5147" s="163" t="s">
        <v>2435</v>
      </c>
      <c r="H5147" s="162" t="s">
        <v>1</v>
      </c>
      <c r="L5147" s="159"/>
      <c r="M5147" s="164"/>
      <c r="T5147" s="165"/>
      <c r="AT5147" s="162" t="s">
        <v>184</v>
      </c>
      <c r="AU5147" s="162" t="s">
        <v>95</v>
      </c>
      <c r="AV5147" s="160" t="s">
        <v>93</v>
      </c>
      <c r="AW5147" s="160" t="s">
        <v>41</v>
      </c>
      <c r="AX5147" s="160" t="s">
        <v>85</v>
      </c>
      <c r="AY5147" s="162" t="s">
        <v>173</v>
      </c>
    </row>
    <row r="5148" spans="2:65" s="160" customFormat="1">
      <c r="B5148" s="159"/>
      <c r="D5148" s="161" t="s">
        <v>184</v>
      </c>
      <c r="E5148" s="162" t="s">
        <v>1</v>
      </c>
      <c r="F5148" s="163" t="s">
        <v>1196</v>
      </c>
      <c r="H5148" s="162" t="s">
        <v>1</v>
      </c>
      <c r="L5148" s="159"/>
      <c r="M5148" s="164"/>
      <c r="T5148" s="165"/>
      <c r="AT5148" s="162" t="s">
        <v>184</v>
      </c>
      <c r="AU5148" s="162" t="s">
        <v>95</v>
      </c>
      <c r="AV5148" s="160" t="s">
        <v>93</v>
      </c>
      <c r="AW5148" s="160" t="s">
        <v>41</v>
      </c>
      <c r="AX5148" s="160" t="s">
        <v>85</v>
      </c>
      <c r="AY5148" s="162" t="s">
        <v>173</v>
      </c>
    </row>
    <row r="5149" spans="2:65" s="167" customFormat="1">
      <c r="B5149" s="166"/>
      <c r="D5149" s="161" t="s">
        <v>184</v>
      </c>
      <c r="E5149" s="168" t="s">
        <v>1</v>
      </c>
      <c r="F5149" s="169" t="s">
        <v>2800</v>
      </c>
      <c r="H5149" s="170">
        <v>4.2</v>
      </c>
      <c r="L5149" s="166"/>
      <c r="M5149" s="171"/>
      <c r="T5149" s="172"/>
      <c r="AT5149" s="168" t="s">
        <v>184</v>
      </c>
      <c r="AU5149" s="168" t="s">
        <v>95</v>
      </c>
      <c r="AV5149" s="167" t="s">
        <v>95</v>
      </c>
      <c r="AW5149" s="167" t="s">
        <v>41</v>
      </c>
      <c r="AX5149" s="167" t="s">
        <v>85</v>
      </c>
      <c r="AY5149" s="168" t="s">
        <v>173</v>
      </c>
    </row>
    <row r="5150" spans="2:65" s="160" customFormat="1">
      <c r="B5150" s="159"/>
      <c r="D5150" s="161" t="s">
        <v>184</v>
      </c>
      <c r="E5150" s="162" t="s">
        <v>1</v>
      </c>
      <c r="F5150" s="163" t="s">
        <v>1198</v>
      </c>
      <c r="H5150" s="162" t="s">
        <v>1</v>
      </c>
      <c r="L5150" s="159"/>
      <c r="M5150" s="164"/>
      <c r="T5150" s="165"/>
      <c r="AT5150" s="162" t="s">
        <v>184</v>
      </c>
      <c r="AU5150" s="162" t="s">
        <v>95</v>
      </c>
      <c r="AV5150" s="160" t="s">
        <v>93</v>
      </c>
      <c r="AW5150" s="160" t="s">
        <v>41</v>
      </c>
      <c r="AX5150" s="160" t="s">
        <v>85</v>
      </c>
      <c r="AY5150" s="162" t="s">
        <v>173</v>
      </c>
    </row>
    <row r="5151" spans="2:65" s="167" customFormat="1">
      <c r="B5151" s="166"/>
      <c r="D5151" s="161" t="s">
        <v>184</v>
      </c>
      <c r="E5151" s="168" t="s">
        <v>1</v>
      </c>
      <c r="F5151" s="169" t="s">
        <v>2801</v>
      </c>
      <c r="H5151" s="170">
        <v>11.8</v>
      </c>
      <c r="L5151" s="166"/>
      <c r="M5151" s="171"/>
      <c r="T5151" s="172"/>
      <c r="AT5151" s="168" t="s">
        <v>184</v>
      </c>
      <c r="AU5151" s="168" t="s">
        <v>95</v>
      </c>
      <c r="AV5151" s="167" t="s">
        <v>95</v>
      </c>
      <c r="AW5151" s="167" t="s">
        <v>41</v>
      </c>
      <c r="AX5151" s="167" t="s">
        <v>85</v>
      </c>
      <c r="AY5151" s="168" t="s">
        <v>173</v>
      </c>
    </row>
    <row r="5152" spans="2:65" s="160" customFormat="1">
      <c r="B5152" s="159"/>
      <c r="D5152" s="161" t="s">
        <v>184</v>
      </c>
      <c r="E5152" s="162" t="s">
        <v>1</v>
      </c>
      <c r="F5152" s="163" t="s">
        <v>1200</v>
      </c>
      <c r="H5152" s="162" t="s">
        <v>1</v>
      </c>
      <c r="L5152" s="159"/>
      <c r="M5152" s="164"/>
      <c r="T5152" s="165"/>
      <c r="AT5152" s="162" t="s">
        <v>184</v>
      </c>
      <c r="AU5152" s="162" t="s">
        <v>95</v>
      </c>
      <c r="AV5152" s="160" t="s">
        <v>93</v>
      </c>
      <c r="AW5152" s="160" t="s">
        <v>41</v>
      </c>
      <c r="AX5152" s="160" t="s">
        <v>85</v>
      </c>
      <c r="AY5152" s="162" t="s">
        <v>173</v>
      </c>
    </row>
    <row r="5153" spans="2:51" s="167" customFormat="1">
      <c r="B5153" s="166"/>
      <c r="D5153" s="161" t="s">
        <v>184</v>
      </c>
      <c r="E5153" s="168" t="s">
        <v>1</v>
      </c>
      <c r="F5153" s="169" t="s">
        <v>2802</v>
      </c>
      <c r="H5153" s="170">
        <v>22</v>
      </c>
      <c r="L5153" s="166"/>
      <c r="M5153" s="171"/>
      <c r="T5153" s="172"/>
      <c r="AT5153" s="168" t="s">
        <v>184</v>
      </c>
      <c r="AU5153" s="168" t="s">
        <v>95</v>
      </c>
      <c r="AV5153" s="167" t="s">
        <v>95</v>
      </c>
      <c r="AW5153" s="167" t="s">
        <v>41</v>
      </c>
      <c r="AX5153" s="167" t="s">
        <v>85</v>
      </c>
      <c r="AY5153" s="168" t="s">
        <v>173</v>
      </c>
    </row>
    <row r="5154" spans="2:51" s="160" customFormat="1">
      <c r="B5154" s="159"/>
      <c r="D5154" s="161" t="s">
        <v>184</v>
      </c>
      <c r="E5154" s="162" t="s">
        <v>1</v>
      </c>
      <c r="F5154" s="163" t="s">
        <v>1202</v>
      </c>
      <c r="H5154" s="162" t="s">
        <v>1</v>
      </c>
      <c r="L5154" s="159"/>
      <c r="M5154" s="164"/>
      <c r="T5154" s="165"/>
      <c r="AT5154" s="162" t="s">
        <v>184</v>
      </c>
      <c r="AU5154" s="162" t="s">
        <v>95</v>
      </c>
      <c r="AV5154" s="160" t="s">
        <v>93</v>
      </c>
      <c r="AW5154" s="160" t="s">
        <v>41</v>
      </c>
      <c r="AX5154" s="160" t="s">
        <v>85</v>
      </c>
      <c r="AY5154" s="162" t="s">
        <v>173</v>
      </c>
    </row>
    <row r="5155" spans="2:51" s="167" customFormat="1">
      <c r="B5155" s="166"/>
      <c r="D5155" s="161" t="s">
        <v>184</v>
      </c>
      <c r="E5155" s="168" t="s">
        <v>1</v>
      </c>
      <c r="F5155" s="169" t="s">
        <v>2803</v>
      </c>
      <c r="H5155" s="170">
        <v>32.6</v>
      </c>
      <c r="L5155" s="166"/>
      <c r="M5155" s="171"/>
      <c r="T5155" s="172"/>
      <c r="AT5155" s="168" t="s">
        <v>184</v>
      </c>
      <c r="AU5155" s="168" t="s">
        <v>95</v>
      </c>
      <c r="AV5155" s="167" t="s">
        <v>95</v>
      </c>
      <c r="AW5155" s="167" t="s">
        <v>41</v>
      </c>
      <c r="AX5155" s="167" t="s">
        <v>85</v>
      </c>
      <c r="AY5155" s="168" t="s">
        <v>173</v>
      </c>
    </row>
    <row r="5156" spans="2:51" s="160" customFormat="1">
      <c r="B5156" s="159"/>
      <c r="D5156" s="161" t="s">
        <v>184</v>
      </c>
      <c r="E5156" s="162" t="s">
        <v>1</v>
      </c>
      <c r="F5156" s="163" t="s">
        <v>1204</v>
      </c>
      <c r="H5156" s="162" t="s">
        <v>1</v>
      </c>
      <c r="L5156" s="159"/>
      <c r="M5156" s="164"/>
      <c r="T5156" s="165"/>
      <c r="AT5156" s="162" t="s">
        <v>184</v>
      </c>
      <c r="AU5156" s="162" t="s">
        <v>95</v>
      </c>
      <c r="AV5156" s="160" t="s">
        <v>93</v>
      </c>
      <c r="AW5156" s="160" t="s">
        <v>41</v>
      </c>
      <c r="AX5156" s="160" t="s">
        <v>85</v>
      </c>
      <c r="AY5156" s="162" t="s">
        <v>173</v>
      </c>
    </row>
    <row r="5157" spans="2:51" s="167" customFormat="1">
      <c r="B5157" s="166"/>
      <c r="D5157" s="161" t="s">
        <v>184</v>
      </c>
      <c r="E5157" s="168" t="s">
        <v>1</v>
      </c>
      <c r="F5157" s="169" t="s">
        <v>2804</v>
      </c>
      <c r="H5157" s="170">
        <v>109</v>
      </c>
      <c r="L5157" s="166"/>
      <c r="M5157" s="171"/>
      <c r="T5157" s="172"/>
      <c r="AT5157" s="168" t="s">
        <v>184</v>
      </c>
      <c r="AU5157" s="168" t="s">
        <v>95</v>
      </c>
      <c r="AV5157" s="167" t="s">
        <v>95</v>
      </c>
      <c r="AW5157" s="167" t="s">
        <v>41</v>
      </c>
      <c r="AX5157" s="167" t="s">
        <v>85</v>
      </c>
      <c r="AY5157" s="168" t="s">
        <v>173</v>
      </c>
    </row>
    <row r="5158" spans="2:51" s="181" customFormat="1">
      <c r="B5158" s="180"/>
      <c r="D5158" s="161" t="s">
        <v>184</v>
      </c>
      <c r="E5158" s="182" t="s">
        <v>1</v>
      </c>
      <c r="F5158" s="183" t="s">
        <v>266</v>
      </c>
      <c r="H5158" s="184">
        <v>179.6</v>
      </c>
      <c r="L5158" s="180"/>
      <c r="M5158" s="185"/>
      <c r="T5158" s="186"/>
      <c r="AT5158" s="182" t="s">
        <v>184</v>
      </c>
      <c r="AU5158" s="182" t="s">
        <v>95</v>
      </c>
      <c r="AV5158" s="181" t="s">
        <v>243</v>
      </c>
      <c r="AW5158" s="181" t="s">
        <v>41</v>
      </c>
      <c r="AX5158" s="181" t="s">
        <v>85</v>
      </c>
      <c r="AY5158" s="182" t="s">
        <v>173</v>
      </c>
    </row>
    <row r="5159" spans="2:51" s="160" customFormat="1">
      <c r="B5159" s="159"/>
      <c r="D5159" s="161" t="s">
        <v>184</v>
      </c>
      <c r="E5159" s="162" t="s">
        <v>1</v>
      </c>
      <c r="F5159" s="163" t="s">
        <v>2223</v>
      </c>
      <c r="H5159" s="162" t="s">
        <v>1</v>
      </c>
      <c r="L5159" s="159"/>
      <c r="M5159" s="164"/>
      <c r="T5159" s="165"/>
      <c r="AT5159" s="162" t="s">
        <v>184</v>
      </c>
      <c r="AU5159" s="162" t="s">
        <v>95</v>
      </c>
      <c r="AV5159" s="160" t="s">
        <v>93</v>
      </c>
      <c r="AW5159" s="160" t="s">
        <v>41</v>
      </c>
      <c r="AX5159" s="160" t="s">
        <v>85</v>
      </c>
      <c r="AY5159" s="162" t="s">
        <v>173</v>
      </c>
    </row>
    <row r="5160" spans="2:51" s="160" customFormat="1">
      <c r="B5160" s="159"/>
      <c r="D5160" s="161" t="s">
        <v>184</v>
      </c>
      <c r="E5160" s="162" t="s">
        <v>1</v>
      </c>
      <c r="F5160" s="163" t="s">
        <v>2224</v>
      </c>
      <c r="H5160" s="162" t="s">
        <v>1</v>
      </c>
      <c r="L5160" s="159"/>
      <c r="M5160" s="164"/>
      <c r="T5160" s="165"/>
      <c r="AT5160" s="162" t="s">
        <v>184</v>
      </c>
      <c r="AU5160" s="162" t="s">
        <v>95</v>
      </c>
      <c r="AV5160" s="160" t="s">
        <v>93</v>
      </c>
      <c r="AW5160" s="160" t="s">
        <v>41</v>
      </c>
      <c r="AX5160" s="160" t="s">
        <v>85</v>
      </c>
      <c r="AY5160" s="162" t="s">
        <v>173</v>
      </c>
    </row>
    <row r="5161" spans="2:51" s="167" customFormat="1">
      <c r="B5161" s="166"/>
      <c r="D5161" s="161" t="s">
        <v>184</v>
      </c>
      <c r="E5161" s="168" t="s">
        <v>1</v>
      </c>
      <c r="F5161" s="169" t="s">
        <v>2805</v>
      </c>
      <c r="H5161" s="170">
        <v>136.4</v>
      </c>
      <c r="L5161" s="166"/>
      <c r="M5161" s="171"/>
      <c r="T5161" s="172"/>
      <c r="AT5161" s="168" t="s">
        <v>184</v>
      </c>
      <c r="AU5161" s="168" t="s">
        <v>95</v>
      </c>
      <c r="AV5161" s="167" t="s">
        <v>95</v>
      </c>
      <c r="AW5161" s="167" t="s">
        <v>41</v>
      </c>
      <c r="AX5161" s="167" t="s">
        <v>85</v>
      </c>
      <c r="AY5161" s="168" t="s">
        <v>173</v>
      </c>
    </row>
    <row r="5162" spans="2:51" s="167" customFormat="1">
      <c r="B5162" s="166"/>
      <c r="D5162" s="161" t="s">
        <v>184</v>
      </c>
      <c r="E5162" s="168" t="s">
        <v>1</v>
      </c>
      <c r="F5162" s="169" t="s">
        <v>2806</v>
      </c>
      <c r="H5162" s="170">
        <v>-0.99</v>
      </c>
      <c r="L5162" s="166"/>
      <c r="M5162" s="171"/>
      <c r="T5162" s="172"/>
      <c r="AT5162" s="168" t="s">
        <v>184</v>
      </c>
      <c r="AU5162" s="168" t="s">
        <v>95</v>
      </c>
      <c r="AV5162" s="167" t="s">
        <v>95</v>
      </c>
      <c r="AW5162" s="167" t="s">
        <v>41</v>
      </c>
      <c r="AX5162" s="167" t="s">
        <v>85</v>
      </c>
      <c r="AY5162" s="168" t="s">
        <v>173</v>
      </c>
    </row>
    <row r="5163" spans="2:51" s="160" customFormat="1">
      <c r="B5163" s="159"/>
      <c r="D5163" s="161" t="s">
        <v>184</v>
      </c>
      <c r="E5163" s="162" t="s">
        <v>1</v>
      </c>
      <c r="F5163" s="163" t="s">
        <v>1831</v>
      </c>
      <c r="H5163" s="162" t="s">
        <v>1</v>
      </c>
      <c r="L5163" s="159"/>
      <c r="M5163" s="164"/>
      <c r="T5163" s="165"/>
      <c r="AT5163" s="162" t="s">
        <v>184</v>
      </c>
      <c r="AU5163" s="162" t="s">
        <v>95</v>
      </c>
      <c r="AV5163" s="160" t="s">
        <v>93</v>
      </c>
      <c r="AW5163" s="160" t="s">
        <v>41</v>
      </c>
      <c r="AX5163" s="160" t="s">
        <v>85</v>
      </c>
      <c r="AY5163" s="162" t="s">
        <v>173</v>
      </c>
    </row>
    <row r="5164" spans="2:51" s="167" customFormat="1">
      <c r="B5164" s="166"/>
      <c r="D5164" s="161" t="s">
        <v>184</v>
      </c>
      <c r="E5164" s="168" t="s">
        <v>1</v>
      </c>
      <c r="F5164" s="169" t="s">
        <v>2807</v>
      </c>
      <c r="H5164" s="170">
        <v>40.4</v>
      </c>
      <c r="L5164" s="166"/>
      <c r="M5164" s="171"/>
      <c r="T5164" s="172"/>
      <c r="AT5164" s="168" t="s">
        <v>184</v>
      </c>
      <c r="AU5164" s="168" t="s">
        <v>95</v>
      </c>
      <c r="AV5164" s="167" t="s">
        <v>95</v>
      </c>
      <c r="AW5164" s="167" t="s">
        <v>41</v>
      </c>
      <c r="AX5164" s="167" t="s">
        <v>85</v>
      </c>
      <c r="AY5164" s="168" t="s">
        <v>173</v>
      </c>
    </row>
    <row r="5165" spans="2:51" s="181" customFormat="1">
      <c r="B5165" s="180"/>
      <c r="D5165" s="161" t="s">
        <v>184</v>
      </c>
      <c r="E5165" s="182" t="s">
        <v>1</v>
      </c>
      <c r="F5165" s="183" t="s">
        <v>266</v>
      </c>
      <c r="H5165" s="184">
        <v>175.81</v>
      </c>
      <c r="L5165" s="180"/>
      <c r="M5165" s="185"/>
      <c r="T5165" s="186"/>
      <c r="AT5165" s="182" t="s">
        <v>184</v>
      </c>
      <c r="AU5165" s="182" t="s">
        <v>95</v>
      </c>
      <c r="AV5165" s="181" t="s">
        <v>243</v>
      </c>
      <c r="AW5165" s="181" t="s">
        <v>41</v>
      </c>
      <c r="AX5165" s="181" t="s">
        <v>85</v>
      </c>
      <c r="AY5165" s="182" t="s">
        <v>173</v>
      </c>
    </row>
    <row r="5166" spans="2:51" s="160" customFormat="1">
      <c r="B5166" s="159"/>
      <c r="D5166" s="161" t="s">
        <v>184</v>
      </c>
      <c r="E5166" s="162" t="s">
        <v>1</v>
      </c>
      <c r="F5166" s="163" t="s">
        <v>2207</v>
      </c>
      <c r="H5166" s="162" t="s">
        <v>1</v>
      </c>
      <c r="L5166" s="159"/>
      <c r="M5166" s="164"/>
      <c r="T5166" s="165"/>
      <c r="AT5166" s="162" t="s">
        <v>184</v>
      </c>
      <c r="AU5166" s="162" t="s">
        <v>95</v>
      </c>
      <c r="AV5166" s="160" t="s">
        <v>93</v>
      </c>
      <c r="AW5166" s="160" t="s">
        <v>41</v>
      </c>
      <c r="AX5166" s="160" t="s">
        <v>85</v>
      </c>
      <c r="AY5166" s="162" t="s">
        <v>173</v>
      </c>
    </row>
    <row r="5167" spans="2:51" s="160" customFormat="1">
      <c r="B5167" s="159"/>
      <c r="D5167" s="161" t="s">
        <v>184</v>
      </c>
      <c r="E5167" s="162" t="s">
        <v>1</v>
      </c>
      <c r="F5167" s="163" t="s">
        <v>2208</v>
      </c>
      <c r="H5167" s="162" t="s">
        <v>1</v>
      </c>
      <c r="L5167" s="159"/>
      <c r="M5167" s="164"/>
      <c r="T5167" s="165"/>
      <c r="AT5167" s="162" t="s">
        <v>184</v>
      </c>
      <c r="AU5167" s="162" t="s">
        <v>95</v>
      </c>
      <c r="AV5167" s="160" t="s">
        <v>93</v>
      </c>
      <c r="AW5167" s="160" t="s">
        <v>41</v>
      </c>
      <c r="AX5167" s="160" t="s">
        <v>85</v>
      </c>
      <c r="AY5167" s="162" t="s">
        <v>173</v>
      </c>
    </row>
    <row r="5168" spans="2:51" s="167" customFormat="1">
      <c r="B5168" s="166"/>
      <c r="D5168" s="161" t="s">
        <v>184</v>
      </c>
      <c r="E5168" s="168" t="s">
        <v>1</v>
      </c>
      <c r="F5168" s="169" t="s">
        <v>2209</v>
      </c>
      <c r="H5168" s="170">
        <v>36.200000000000003</v>
      </c>
      <c r="L5168" s="166"/>
      <c r="M5168" s="171"/>
      <c r="T5168" s="172"/>
      <c r="AT5168" s="168" t="s">
        <v>184</v>
      </c>
      <c r="AU5168" s="168" t="s">
        <v>95</v>
      </c>
      <c r="AV5168" s="167" t="s">
        <v>95</v>
      </c>
      <c r="AW5168" s="167" t="s">
        <v>41</v>
      </c>
      <c r="AX5168" s="167" t="s">
        <v>85</v>
      </c>
      <c r="AY5168" s="168" t="s">
        <v>173</v>
      </c>
    </row>
    <row r="5169" spans="2:65" s="160" customFormat="1">
      <c r="B5169" s="159"/>
      <c r="D5169" s="161" t="s">
        <v>184</v>
      </c>
      <c r="E5169" s="162" t="s">
        <v>1</v>
      </c>
      <c r="F5169" s="163" t="s">
        <v>2210</v>
      </c>
      <c r="H5169" s="162" t="s">
        <v>1</v>
      </c>
      <c r="L5169" s="159"/>
      <c r="M5169" s="164"/>
      <c r="T5169" s="165"/>
      <c r="AT5169" s="162" t="s">
        <v>184</v>
      </c>
      <c r="AU5169" s="162" t="s">
        <v>95</v>
      </c>
      <c r="AV5169" s="160" t="s">
        <v>93</v>
      </c>
      <c r="AW5169" s="160" t="s">
        <v>41</v>
      </c>
      <c r="AX5169" s="160" t="s">
        <v>85</v>
      </c>
      <c r="AY5169" s="162" t="s">
        <v>173</v>
      </c>
    </row>
    <row r="5170" spans="2:65" s="167" customFormat="1">
      <c r="B5170" s="166"/>
      <c r="D5170" s="161" t="s">
        <v>184</v>
      </c>
      <c r="E5170" s="168" t="s">
        <v>1</v>
      </c>
      <c r="F5170" s="169" t="s">
        <v>1680</v>
      </c>
      <c r="H5170" s="170">
        <v>24</v>
      </c>
      <c r="L5170" s="166"/>
      <c r="M5170" s="171"/>
      <c r="T5170" s="172"/>
      <c r="AT5170" s="168" t="s">
        <v>184</v>
      </c>
      <c r="AU5170" s="168" t="s">
        <v>95</v>
      </c>
      <c r="AV5170" s="167" t="s">
        <v>95</v>
      </c>
      <c r="AW5170" s="167" t="s">
        <v>41</v>
      </c>
      <c r="AX5170" s="167" t="s">
        <v>85</v>
      </c>
      <c r="AY5170" s="168" t="s">
        <v>173</v>
      </c>
    </row>
    <row r="5171" spans="2:65" s="181" customFormat="1">
      <c r="B5171" s="180"/>
      <c r="D5171" s="161" t="s">
        <v>184</v>
      </c>
      <c r="E5171" s="182" t="s">
        <v>1</v>
      </c>
      <c r="F5171" s="183" t="s">
        <v>266</v>
      </c>
      <c r="H5171" s="184">
        <v>60.2</v>
      </c>
      <c r="L5171" s="180"/>
      <c r="M5171" s="185"/>
      <c r="T5171" s="186"/>
      <c r="AT5171" s="182" t="s">
        <v>184</v>
      </c>
      <c r="AU5171" s="182" t="s">
        <v>95</v>
      </c>
      <c r="AV5171" s="181" t="s">
        <v>243</v>
      </c>
      <c r="AW5171" s="181" t="s">
        <v>41</v>
      </c>
      <c r="AX5171" s="181" t="s">
        <v>85</v>
      </c>
      <c r="AY5171" s="182" t="s">
        <v>173</v>
      </c>
    </row>
    <row r="5172" spans="2:65" s="160" customFormat="1">
      <c r="B5172" s="159"/>
      <c r="D5172" s="161" t="s">
        <v>184</v>
      </c>
      <c r="E5172" s="162" t="s">
        <v>1</v>
      </c>
      <c r="F5172" s="163" t="s">
        <v>2216</v>
      </c>
      <c r="H5172" s="162" t="s">
        <v>1</v>
      </c>
      <c r="L5172" s="159"/>
      <c r="M5172" s="164"/>
      <c r="T5172" s="165"/>
      <c r="AT5172" s="162" t="s">
        <v>184</v>
      </c>
      <c r="AU5172" s="162" t="s">
        <v>95</v>
      </c>
      <c r="AV5172" s="160" t="s">
        <v>93</v>
      </c>
      <c r="AW5172" s="160" t="s">
        <v>41</v>
      </c>
      <c r="AX5172" s="160" t="s">
        <v>85</v>
      </c>
      <c r="AY5172" s="162" t="s">
        <v>173</v>
      </c>
    </row>
    <row r="5173" spans="2:65" s="160" customFormat="1">
      <c r="B5173" s="159"/>
      <c r="D5173" s="161" t="s">
        <v>184</v>
      </c>
      <c r="E5173" s="162" t="s">
        <v>1</v>
      </c>
      <c r="F5173" s="163" t="s">
        <v>2217</v>
      </c>
      <c r="H5173" s="162" t="s">
        <v>1</v>
      </c>
      <c r="L5173" s="159"/>
      <c r="M5173" s="164"/>
      <c r="T5173" s="165"/>
      <c r="AT5173" s="162" t="s">
        <v>184</v>
      </c>
      <c r="AU5173" s="162" t="s">
        <v>95</v>
      </c>
      <c r="AV5173" s="160" t="s">
        <v>93</v>
      </c>
      <c r="AW5173" s="160" t="s">
        <v>41</v>
      </c>
      <c r="AX5173" s="160" t="s">
        <v>85</v>
      </c>
      <c r="AY5173" s="162" t="s">
        <v>173</v>
      </c>
    </row>
    <row r="5174" spans="2:65" s="167" customFormat="1">
      <c r="B5174" s="166"/>
      <c r="D5174" s="161" t="s">
        <v>184</v>
      </c>
      <c r="E5174" s="168" t="s">
        <v>1</v>
      </c>
      <c r="F5174" s="169" t="s">
        <v>1678</v>
      </c>
      <c r="H5174" s="170">
        <v>76.7</v>
      </c>
      <c r="L5174" s="166"/>
      <c r="M5174" s="171"/>
      <c r="T5174" s="172"/>
      <c r="AT5174" s="168" t="s">
        <v>184</v>
      </c>
      <c r="AU5174" s="168" t="s">
        <v>95</v>
      </c>
      <c r="AV5174" s="167" t="s">
        <v>95</v>
      </c>
      <c r="AW5174" s="167" t="s">
        <v>41</v>
      </c>
      <c r="AX5174" s="167" t="s">
        <v>85</v>
      </c>
      <c r="AY5174" s="168" t="s">
        <v>173</v>
      </c>
    </row>
    <row r="5175" spans="2:65" s="181" customFormat="1">
      <c r="B5175" s="180"/>
      <c r="D5175" s="161" t="s">
        <v>184</v>
      </c>
      <c r="E5175" s="182" t="s">
        <v>1</v>
      </c>
      <c r="F5175" s="183" t="s">
        <v>266</v>
      </c>
      <c r="H5175" s="184">
        <v>76.7</v>
      </c>
      <c r="L5175" s="180"/>
      <c r="M5175" s="185"/>
      <c r="T5175" s="186"/>
      <c r="AT5175" s="182" t="s">
        <v>184</v>
      </c>
      <c r="AU5175" s="182" t="s">
        <v>95</v>
      </c>
      <c r="AV5175" s="181" t="s">
        <v>243</v>
      </c>
      <c r="AW5175" s="181" t="s">
        <v>41</v>
      </c>
      <c r="AX5175" s="181" t="s">
        <v>85</v>
      </c>
      <c r="AY5175" s="182" t="s">
        <v>173</v>
      </c>
    </row>
    <row r="5176" spans="2:65" s="174" customFormat="1">
      <c r="B5176" s="173"/>
      <c r="D5176" s="161" t="s">
        <v>184</v>
      </c>
      <c r="E5176" s="175" t="s">
        <v>1</v>
      </c>
      <c r="F5176" s="176" t="s">
        <v>232</v>
      </c>
      <c r="H5176" s="177">
        <v>492.31</v>
      </c>
      <c r="L5176" s="173"/>
      <c r="M5176" s="178"/>
      <c r="T5176" s="179"/>
      <c r="AT5176" s="175" t="s">
        <v>184</v>
      </c>
      <c r="AU5176" s="175" t="s">
        <v>95</v>
      </c>
      <c r="AV5176" s="174" t="s">
        <v>180</v>
      </c>
      <c r="AW5176" s="174" t="s">
        <v>41</v>
      </c>
      <c r="AX5176" s="174" t="s">
        <v>93</v>
      </c>
      <c r="AY5176" s="175" t="s">
        <v>173</v>
      </c>
    </row>
    <row r="5177" spans="2:65" s="35" customFormat="1" ht="16.5" customHeight="1">
      <c r="B5177" s="34"/>
      <c r="C5177" s="188" t="s">
        <v>2808</v>
      </c>
      <c r="D5177" s="188" t="s">
        <v>1161</v>
      </c>
      <c r="E5177" s="189" t="s">
        <v>2726</v>
      </c>
      <c r="F5177" s="190" t="s">
        <v>2727</v>
      </c>
      <c r="G5177" s="191" t="s">
        <v>178</v>
      </c>
      <c r="H5177" s="192">
        <v>13.539</v>
      </c>
      <c r="I5177" s="4"/>
      <c r="J5177" s="193">
        <f>ROUND(I5177*H5177,2)</f>
        <v>0</v>
      </c>
      <c r="K5177" s="190" t="s">
        <v>179</v>
      </c>
      <c r="L5177" s="194"/>
      <c r="M5177" s="195" t="s">
        <v>1</v>
      </c>
      <c r="N5177" s="196" t="s">
        <v>50</v>
      </c>
      <c r="P5177" s="152">
        <f>O5177*H5177</f>
        <v>0</v>
      </c>
      <c r="Q5177" s="152">
        <v>0.55000000000000004</v>
      </c>
      <c r="R5177" s="152">
        <f>Q5177*H5177</f>
        <v>7.4464500000000005</v>
      </c>
      <c r="S5177" s="152">
        <v>0</v>
      </c>
      <c r="T5177" s="153">
        <f>S5177*H5177</f>
        <v>0</v>
      </c>
      <c r="AR5177" s="154" t="s">
        <v>533</v>
      </c>
      <c r="AT5177" s="154" t="s">
        <v>1161</v>
      </c>
      <c r="AU5177" s="154" t="s">
        <v>95</v>
      </c>
      <c r="AY5177" s="20" t="s">
        <v>173</v>
      </c>
      <c r="BE5177" s="155">
        <f>IF(N5177="základní",J5177,0)</f>
        <v>0</v>
      </c>
      <c r="BF5177" s="155">
        <f>IF(N5177="snížená",J5177,0)</f>
        <v>0</v>
      </c>
      <c r="BG5177" s="155">
        <f>IF(N5177="zákl. přenesená",J5177,0)</f>
        <v>0</v>
      </c>
      <c r="BH5177" s="155">
        <f>IF(N5177="sníž. přenesená",J5177,0)</f>
        <v>0</v>
      </c>
      <c r="BI5177" s="155">
        <f>IF(N5177="nulová",J5177,0)</f>
        <v>0</v>
      </c>
      <c r="BJ5177" s="20" t="s">
        <v>93</v>
      </c>
      <c r="BK5177" s="155">
        <f>ROUND(I5177*H5177,2)</f>
        <v>0</v>
      </c>
      <c r="BL5177" s="20" t="s">
        <v>354</v>
      </c>
      <c r="BM5177" s="154" t="s">
        <v>2809</v>
      </c>
    </row>
    <row r="5178" spans="2:65" s="160" customFormat="1">
      <c r="B5178" s="159"/>
      <c r="D5178" s="161" t="s">
        <v>184</v>
      </c>
      <c r="E5178" s="162" t="s">
        <v>1</v>
      </c>
      <c r="F5178" s="163" t="s">
        <v>1195</v>
      </c>
      <c r="H5178" s="162" t="s">
        <v>1</v>
      </c>
      <c r="L5178" s="159"/>
      <c r="M5178" s="164"/>
      <c r="T5178" s="165"/>
      <c r="AT5178" s="162" t="s">
        <v>184</v>
      </c>
      <c r="AU5178" s="162" t="s">
        <v>95</v>
      </c>
      <c r="AV5178" s="160" t="s">
        <v>93</v>
      </c>
      <c r="AW5178" s="160" t="s">
        <v>41</v>
      </c>
      <c r="AX5178" s="160" t="s">
        <v>85</v>
      </c>
      <c r="AY5178" s="162" t="s">
        <v>173</v>
      </c>
    </row>
    <row r="5179" spans="2:65" s="160" customFormat="1">
      <c r="B5179" s="159"/>
      <c r="D5179" s="161" t="s">
        <v>184</v>
      </c>
      <c r="E5179" s="162" t="s">
        <v>1</v>
      </c>
      <c r="F5179" s="163" t="s">
        <v>2435</v>
      </c>
      <c r="H5179" s="162" t="s">
        <v>1</v>
      </c>
      <c r="L5179" s="159"/>
      <c r="M5179" s="164"/>
      <c r="T5179" s="165"/>
      <c r="AT5179" s="162" t="s">
        <v>184</v>
      </c>
      <c r="AU5179" s="162" t="s">
        <v>95</v>
      </c>
      <c r="AV5179" s="160" t="s">
        <v>93</v>
      </c>
      <c r="AW5179" s="160" t="s">
        <v>41</v>
      </c>
      <c r="AX5179" s="160" t="s">
        <v>85</v>
      </c>
      <c r="AY5179" s="162" t="s">
        <v>173</v>
      </c>
    </row>
    <row r="5180" spans="2:65" s="160" customFormat="1">
      <c r="B5180" s="159"/>
      <c r="D5180" s="161" t="s">
        <v>184</v>
      </c>
      <c r="E5180" s="162" t="s">
        <v>1</v>
      </c>
      <c r="F5180" s="163" t="s">
        <v>1196</v>
      </c>
      <c r="H5180" s="162" t="s">
        <v>1</v>
      </c>
      <c r="L5180" s="159"/>
      <c r="M5180" s="164"/>
      <c r="T5180" s="165"/>
      <c r="AT5180" s="162" t="s">
        <v>184</v>
      </c>
      <c r="AU5180" s="162" t="s">
        <v>95</v>
      </c>
      <c r="AV5180" s="160" t="s">
        <v>93</v>
      </c>
      <c r="AW5180" s="160" t="s">
        <v>41</v>
      </c>
      <c r="AX5180" s="160" t="s">
        <v>85</v>
      </c>
      <c r="AY5180" s="162" t="s">
        <v>173</v>
      </c>
    </row>
    <row r="5181" spans="2:65" s="167" customFormat="1">
      <c r="B5181" s="166"/>
      <c r="D5181" s="161" t="s">
        <v>184</v>
      </c>
      <c r="E5181" s="168" t="s">
        <v>1</v>
      </c>
      <c r="F5181" s="169" t="s">
        <v>2436</v>
      </c>
      <c r="H5181" s="170">
        <v>0.105</v>
      </c>
      <c r="L5181" s="166"/>
      <c r="M5181" s="171"/>
      <c r="T5181" s="172"/>
      <c r="AT5181" s="168" t="s">
        <v>184</v>
      </c>
      <c r="AU5181" s="168" t="s">
        <v>95</v>
      </c>
      <c r="AV5181" s="167" t="s">
        <v>95</v>
      </c>
      <c r="AW5181" s="167" t="s">
        <v>41</v>
      </c>
      <c r="AX5181" s="167" t="s">
        <v>85</v>
      </c>
      <c r="AY5181" s="168" t="s">
        <v>173</v>
      </c>
    </row>
    <row r="5182" spans="2:65" s="160" customFormat="1">
      <c r="B5182" s="159"/>
      <c r="D5182" s="161" t="s">
        <v>184</v>
      </c>
      <c r="E5182" s="162" t="s">
        <v>1</v>
      </c>
      <c r="F5182" s="163" t="s">
        <v>1198</v>
      </c>
      <c r="H5182" s="162" t="s">
        <v>1</v>
      </c>
      <c r="L5182" s="159"/>
      <c r="M5182" s="164"/>
      <c r="T5182" s="165"/>
      <c r="AT5182" s="162" t="s">
        <v>184</v>
      </c>
      <c r="AU5182" s="162" t="s">
        <v>95</v>
      </c>
      <c r="AV5182" s="160" t="s">
        <v>93</v>
      </c>
      <c r="AW5182" s="160" t="s">
        <v>41</v>
      </c>
      <c r="AX5182" s="160" t="s">
        <v>85</v>
      </c>
      <c r="AY5182" s="162" t="s">
        <v>173</v>
      </c>
    </row>
    <row r="5183" spans="2:65" s="167" customFormat="1">
      <c r="B5183" s="166"/>
      <c r="D5183" s="161" t="s">
        <v>184</v>
      </c>
      <c r="E5183" s="168" t="s">
        <v>1</v>
      </c>
      <c r="F5183" s="169" t="s">
        <v>2437</v>
      </c>
      <c r="H5183" s="170">
        <v>0.29499999999999998</v>
      </c>
      <c r="L5183" s="166"/>
      <c r="M5183" s="171"/>
      <c r="T5183" s="172"/>
      <c r="AT5183" s="168" t="s">
        <v>184</v>
      </c>
      <c r="AU5183" s="168" t="s">
        <v>95</v>
      </c>
      <c r="AV5183" s="167" t="s">
        <v>95</v>
      </c>
      <c r="AW5183" s="167" t="s">
        <v>41</v>
      </c>
      <c r="AX5183" s="167" t="s">
        <v>85</v>
      </c>
      <c r="AY5183" s="168" t="s">
        <v>173</v>
      </c>
    </row>
    <row r="5184" spans="2:65" s="160" customFormat="1">
      <c r="B5184" s="159"/>
      <c r="D5184" s="161" t="s">
        <v>184</v>
      </c>
      <c r="E5184" s="162" t="s">
        <v>1</v>
      </c>
      <c r="F5184" s="163" t="s">
        <v>1200</v>
      </c>
      <c r="H5184" s="162" t="s">
        <v>1</v>
      </c>
      <c r="L5184" s="159"/>
      <c r="M5184" s="164"/>
      <c r="T5184" s="165"/>
      <c r="AT5184" s="162" t="s">
        <v>184</v>
      </c>
      <c r="AU5184" s="162" t="s">
        <v>95</v>
      </c>
      <c r="AV5184" s="160" t="s">
        <v>93</v>
      </c>
      <c r="AW5184" s="160" t="s">
        <v>41</v>
      </c>
      <c r="AX5184" s="160" t="s">
        <v>85</v>
      </c>
      <c r="AY5184" s="162" t="s">
        <v>173</v>
      </c>
    </row>
    <row r="5185" spans="2:51" s="167" customFormat="1">
      <c r="B5185" s="166"/>
      <c r="D5185" s="161" t="s">
        <v>184</v>
      </c>
      <c r="E5185" s="168" t="s">
        <v>1</v>
      </c>
      <c r="F5185" s="169" t="s">
        <v>2438</v>
      </c>
      <c r="H5185" s="170">
        <v>0.55000000000000004</v>
      </c>
      <c r="L5185" s="166"/>
      <c r="M5185" s="171"/>
      <c r="T5185" s="172"/>
      <c r="AT5185" s="168" t="s">
        <v>184</v>
      </c>
      <c r="AU5185" s="168" t="s">
        <v>95</v>
      </c>
      <c r="AV5185" s="167" t="s">
        <v>95</v>
      </c>
      <c r="AW5185" s="167" t="s">
        <v>41</v>
      </c>
      <c r="AX5185" s="167" t="s">
        <v>85</v>
      </c>
      <c r="AY5185" s="168" t="s">
        <v>173</v>
      </c>
    </row>
    <row r="5186" spans="2:51" s="160" customFormat="1">
      <c r="B5186" s="159"/>
      <c r="D5186" s="161" t="s">
        <v>184</v>
      </c>
      <c r="E5186" s="162" t="s">
        <v>1</v>
      </c>
      <c r="F5186" s="163" t="s">
        <v>1202</v>
      </c>
      <c r="H5186" s="162" t="s">
        <v>1</v>
      </c>
      <c r="L5186" s="159"/>
      <c r="M5186" s="164"/>
      <c r="T5186" s="165"/>
      <c r="AT5186" s="162" t="s">
        <v>184</v>
      </c>
      <c r="AU5186" s="162" t="s">
        <v>95</v>
      </c>
      <c r="AV5186" s="160" t="s">
        <v>93</v>
      </c>
      <c r="AW5186" s="160" t="s">
        <v>41</v>
      </c>
      <c r="AX5186" s="160" t="s">
        <v>85</v>
      </c>
      <c r="AY5186" s="162" t="s">
        <v>173</v>
      </c>
    </row>
    <row r="5187" spans="2:51" s="167" customFormat="1">
      <c r="B5187" s="166"/>
      <c r="D5187" s="161" t="s">
        <v>184</v>
      </c>
      <c r="E5187" s="168" t="s">
        <v>1</v>
      </c>
      <c r="F5187" s="169" t="s">
        <v>2439</v>
      </c>
      <c r="H5187" s="170">
        <v>0.81499999999999995</v>
      </c>
      <c r="L5187" s="166"/>
      <c r="M5187" s="171"/>
      <c r="T5187" s="172"/>
      <c r="AT5187" s="168" t="s">
        <v>184</v>
      </c>
      <c r="AU5187" s="168" t="s">
        <v>95</v>
      </c>
      <c r="AV5187" s="167" t="s">
        <v>95</v>
      </c>
      <c r="AW5187" s="167" t="s">
        <v>41</v>
      </c>
      <c r="AX5187" s="167" t="s">
        <v>85</v>
      </c>
      <c r="AY5187" s="168" t="s">
        <v>173</v>
      </c>
    </row>
    <row r="5188" spans="2:51" s="160" customFormat="1">
      <c r="B5188" s="159"/>
      <c r="D5188" s="161" t="s">
        <v>184</v>
      </c>
      <c r="E5188" s="162" t="s">
        <v>1</v>
      </c>
      <c r="F5188" s="163" t="s">
        <v>1204</v>
      </c>
      <c r="H5188" s="162" t="s">
        <v>1</v>
      </c>
      <c r="L5188" s="159"/>
      <c r="M5188" s="164"/>
      <c r="T5188" s="165"/>
      <c r="AT5188" s="162" t="s">
        <v>184</v>
      </c>
      <c r="AU5188" s="162" t="s">
        <v>95</v>
      </c>
      <c r="AV5188" s="160" t="s">
        <v>93</v>
      </c>
      <c r="AW5188" s="160" t="s">
        <v>41</v>
      </c>
      <c r="AX5188" s="160" t="s">
        <v>85</v>
      </c>
      <c r="AY5188" s="162" t="s">
        <v>173</v>
      </c>
    </row>
    <row r="5189" spans="2:51" s="167" customFormat="1">
      <c r="B5189" s="166"/>
      <c r="D5189" s="161" t="s">
        <v>184</v>
      </c>
      <c r="E5189" s="168" t="s">
        <v>1</v>
      </c>
      <c r="F5189" s="169" t="s">
        <v>2440</v>
      </c>
      <c r="H5189" s="170">
        <v>2.7250000000000001</v>
      </c>
      <c r="L5189" s="166"/>
      <c r="M5189" s="171"/>
      <c r="T5189" s="172"/>
      <c r="AT5189" s="168" t="s">
        <v>184</v>
      </c>
      <c r="AU5189" s="168" t="s">
        <v>95</v>
      </c>
      <c r="AV5189" s="167" t="s">
        <v>95</v>
      </c>
      <c r="AW5189" s="167" t="s">
        <v>41</v>
      </c>
      <c r="AX5189" s="167" t="s">
        <v>85</v>
      </c>
      <c r="AY5189" s="168" t="s">
        <v>173</v>
      </c>
    </row>
    <row r="5190" spans="2:51" s="181" customFormat="1">
      <c r="B5190" s="180"/>
      <c r="D5190" s="161" t="s">
        <v>184</v>
      </c>
      <c r="E5190" s="182" t="s">
        <v>1</v>
      </c>
      <c r="F5190" s="183" t="s">
        <v>266</v>
      </c>
      <c r="H5190" s="184">
        <v>4.49</v>
      </c>
      <c r="L5190" s="180"/>
      <c r="M5190" s="185"/>
      <c r="T5190" s="186"/>
      <c r="AT5190" s="182" t="s">
        <v>184</v>
      </c>
      <c r="AU5190" s="182" t="s">
        <v>95</v>
      </c>
      <c r="AV5190" s="181" t="s">
        <v>243</v>
      </c>
      <c r="AW5190" s="181" t="s">
        <v>41</v>
      </c>
      <c r="AX5190" s="181" t="s">
        <v>85</v>
      </c>
      <c r="AY5190" s="182" t="s">
        <v>173</v>
      </c>
    </row>
    <row r="5191" spans="2:51" s="160" customFormat="1">
      <c r="B5191" s="159"/>
      <c r="D5191" s="161" t="s">
        <v>184</v>
      </c>
      <c r="E5191" s="162" t="s">
        <v>1</v>
      </c>
      <c r="F5191" s="163" t="s">
        <v>2223</v>
      </c>
      <c r="H5191" s="162" t="s">
        <v>1</v>
      </c>
      <c r="L5191" s="159"/>
      <c r="M5191" s="164"/>
      <c r="T5191" s="165"/>
      <c r="AT5191" s="162" t="s">
        <v>184</v>
      </c>
      <c r="AU5191" s="162" t="s">
        <v>95</v>
      </c>
      <c r="AV5191" s="160" t="s">
        <v>93</v>
      </c>
      <c r="AW5191" s="160" t="s">
        <v>41</v>
      </c>
      <c r="AX5191" s="160" t="s">
        <v>85</v>
      </c>
      <c r="AY5191" s="162" t="s">
        <v>173</v>
      </c>
    </row>
    <row r="5192" spans="2:51" s="160" customFormat="1">
      <c r="B5192" s="159"/>
      <c r="D5192" s="161" t="s">
        <v>184</v>
      </c>
      <c r="E5192" s="162" t="s">
        <v>1</v>
      </c>
      <c r="F5192" s="163" t="s">
        <v>2224</v>
      </c>
      <c r="H5192" s="162" t="s">
        <v>1</v>
      </c>
      <c r="L5192" s="159"/>
      <c r="M5192" s="164"/>
      <c r="T5192" s="165"/>
      <c r="AT5192" s="162" t="s">
        <v>184</v>
      </c>
      <c r="AU5192" s="162" t="s">
        <v>95</v>
      </c>
      <c r="AV5192" s="160" t="s">
        <v>93</v>
      </c>
      <c r="AW5192" s="160" t="s">
        <v>41</v>
      </c>
      <c r="AX5192" s="160" t="s">
        <v>85</v>
      </c>
      <c r="AY5192" s="162" t="s">
        <v>173</v>
      </c>
    </row>
    <row r="5193" spans="2:51" s="167" customFormat="1">
      <c r="B5193" s="166"/>
      <c r="D5193" s="161" t="s">
        <v>184</v>
      </c>
      <c r="E5193" s="168" t="s">
        <v>1</v>
      </c>
      <c r="F5193" s="169" t="s">
        <v>2441</v>
      </c>
      <c r="H5193" s="170">
        <v>3.41</v>
      </c>
      <c r="L5193" s="166"/>
      <c r="M5193" s="171"/>
      <c r="T5193" s="172"/>
      <c r="AT5193" s="168" t="s">
        <v>184</v>
      </c>
      <c r="AU5193" s="168" t="s">
        <v>95</v>
      </c>
      <c r="AV5193" s="167" t="s">
        <v>95</v>
      </c>
      <c r="AW5193" s="167" t="s">
        <v>41</v>
      </c>
      <c r="AX5193" s="167" t="s">
        <v>85</v>
      </c>
      <c r="AY5193" s="168" t="s">
        <v>173</v>
      </c>
    </row>
    <row r="5194" spans="2:51" s="167" customFormat="1">
      <c r="B5194" s="166"/>
      <c r="D5194" s="161" t="s">
        <v>184</v>
      </c>
      <c r="E5194" s="168" t="s">
        <v>1</v>
      </c>
      <c r="F5194" s="169" t="s">
        <v>2442</v>
      </c>
      <c r="H5194" s="170">
        <v>-2.5000000000000001E-2</v>
      </c>
      <c r="L5194" s="166"/>
      <c r="M5194" s="171"/>
      <c r="T5194" s="172"/>
      <c r="AT5194" s="168" t="s">
        <v>184</v>
      </c>
      <c r="AU5194" s="168" t="s">
        <v>95</v>
      </c>
      <c r="AV5194" s="167" t="s">
        <v>95</v>
      </c>
      <c r="AW5194" s="167" t="s">
        <v>41</v>
      </c>
      <c r="AX5194" s="167" t="s">
        <v>85</v>
      </c>
      <c r="AY5194" s="168" t="s">
        <v>173</v>
      </c>
    </row>
    <row r="5195" spans="2:51" s="160" customFormat="1">
      <c r="B5195" s="159"/>
      <c r="D5195" s="161" t="s">
        <v>184</v>
      </c>
      <c r="E5195" s="162" t="s">
        <v>1</v>
      </c>
      <c r="F5195" s="163" t="s">
        <v>1831</v>
      </c>
      <c r="H5195" s="162" t="s">
        <v>1</v>
      </c>
      <c r="L5195" s="159"/>
      <c r="M5195" s="164"/>
      <c r="T5195" s="165"/>
      <c r="AT5195" s="162" t="s">
        <v>184</v>
      </c>
      <c r="AU5195" s="162" t="s">
        <v>95</v>
      </c>
      <c r="AV5195" s="160" t="s">
        <v>93</v>
      </c>
      <c r="AW5195" s="160" t="s">
        <v>41</v>
      </c>
      <c r="AX5195" s="160" t="s">
        <v>85</v>
      </c>
      <c r="AY5195" s="162" t="s">
        <v>173</v>
      </c>
    </row>
    <row r="5196" spans="2:51" s="167" customFormat="1">
      <c r="B5196" s="166"/>
      <c r="D5196" s="161" t="s">
        <v>184</v>
      </c>
      <c r="E5196" s="168" t="s">
        <v>1</v>
      </c>
      <c r="F5196" s="169" t="s">
        <v>2443</v>
      </c>
      <c r="H5196" s="170">
        <v>1.01</v>
      </c>
      <c r="L5196" s="166"/>
      <c r="M5196" s="171"/>
      <c r="T5196" s="172"/>
      <c r="AT5196" s="168" t="s">
        <v>184</v>
      </c>
      <c r="AU5196" s="168" t="s">
        <v>95</v>
      </c>
      <c r="AV5196" s="167" t="s">
        <v>95</v>
      </c>
      <c r="AW5196" s="167" t="s">
        <v>41</v>
      </c>
      <c r="AX5196" s="167" t="s">
        <v>85</v>
      </c>
      <c r="AY5196" s="168" t="s">
        <v>173</v>
      </c>
    </row>
    <row r="5197" spans="2:51" s="181" customFormat="1">
      <c r="B5197" s="180"/>
      <c r="D5197" s="161" t="s">
        <v>184</v>
      </c>
      <c r="E5197" s="182" t="s">
        <v>1</v>
      </c>
      <c r="F5197" s="183" t="s">
        <v>266</v>
      </c>
      <c r="H5197" s="184">
        <v>4.3949999999999996</v>
      </c>
      <c r="L5197" s="180"/>
      <c r="M5197" s="185"/>
      <c r="T5197" s="186"/>
      <c r="AT5197" s="182" t="s">
        <v>184</v>
      </c>
      <c r="AU5197" s="182" t="s">
        <v>95</v>
      </c>
      <c r="AV5197" s="181" t="s">
        <v>243</v>
      </c>
      <c r="AW5197" s="181" t="s">
        <v>41</v>
      </c>
      <c r="AX5197" s="181" t="s">
        <v>85</v>
      </c>
      <c r="AY5197" s="182" t="s">
        <v>173</v>
      </c>
    </row>
    <row r="5198" spans="2:51" s="160" customFormat="1">
      <c r="B5198" s="159"/>
      <c r="D5198" s="161" t="s">
        <v>184</v>
      </c>
      <c r="E5198" s="162" t="s">
        <v>1</v>
      </c>
      <c r="F5198" s="163" t="s">
        <v>2207</v>
      </c>
      <c r="H5198" s="162" t="s">
        <v>1</v>
      </c>
      <c r="L5198" s="159"/>
      <c r="M5198" s="164"/>
      <c r="T5198" s="165"/>
      <c r="AT5198" s="162" t="s">
        <v>184</v>
      </c>
      <c r="AU5198" s="162" t="s">
        <v>95</v>
      </c>
      <c r="AV5198" s="160" t="s">
        <v>93</v>
      </c>
      <c r="AW5198" s="160" t="s">
        <v>41</v>
      </c>
      <c r="AX5198" s="160" t="s">
        <v>85</v>
      </c>
      <c r="AY5198" s="162" t="s">
        <v>173</v>
      </c>
    </row>
    <row r="5199" spans="2:51" s="160" customFormat="1">
      <c r="B5199" s="159"/>
      <c r="D5199" s="161" t="s">
        <v>184</v>
      </c>
      <c r="E5199" s="162" t="s">
        <v>1</v>
      </c>
      <c r="F5199" s="163" t="s">
        <v>2208</v>
      </c>
      <c r="H5199" s="162" t="s">
        <v>1</v>
      </c>
      <c r="L5199" s="159"/>
      <c r="M5199" s="164"/>
      <c r="T5199" s="165"/>
      <c r="AT5199" s="162" t="s">
        <v>184</v>
      </c>
      <c r="AU5199" s="162" t="s">
        <v>95</v>
      </c>
      <c r="AV5199" s="160" t="s">
        <v>93</v>
      </c>
      <c r="AW5199" s="160" t="s">
        <v>41</v>
      </c>
      <c r="AX5199" s="160" t="s">
        <v>85</v>
      </c>
      <c r="AY5199" s="162" t="s">
        <v>173</v>
      </c>
    </row>
    <row r="5200" spans="2:51" s="167" customFormat="1">
      <c r="B5200" s="166"/>
      <c r="D5200" s="161" t="s">
        <v>184</v>
      </c>
      <c r="E5200" s="168" t="s">
        <v>1</v>
      </c>
      <c r="F5200" s="169" t="s">
        <v>2444</v>
      </c>
      <c r="H5200" s="170">
        <v>0.90500000000000003</v>
      </c>
      <c r="L5200" s="166"/>
      <c r="M5200" s="171"/>
      <c r="T5200" s="172"/>
      <c r="AT5200" s="168" t="s">
        <v>184</v>
      </c>
      <c r="AU5200" s="168" t="s">
        <v>95</v>
      </c>
      <c r="AV5200" s="167" t="s">
        <v>95</v>
      </c>
      <c r="AW5200" s="167" t="s">
        <v>41</v>
      </c>
      <c r="AX5200" s="167" t="s">
        <v>85</v>
      </c>
      <c r="AY5200" s="168" t="s">
        <v>173</v>
      </c>
    </row>
    <row r="5201" spans="2:65" s="160" customFormat="1">
      <c r="B5201" s="159"/>
      <c r="D5201" s="161" t="s">
        <v>184</v>
      </c>
      <c r="E5201" s="162" t="s">
        <v>1</v>
      </c>
      <c r="F5201" s="163" t="s">
        <v>2210</v>
      </c>
      <c r="H5201" s="162" t="s">
        <v>1</v>
      </c>
      <c r="L5201" s="159"/>
      <c r="M5201" s="164"/>
      <c r="T5201" s="165"/>
      <c r="AT5201" s="162" t="s">
        <v>184</v>
      </c>
      <c r="AU5201" s="162" t="s">
        <v>95</v>
      </c>
      <c r="AV5201" s="160" t="s">
        <v>93</v>
      </c>
      <c r="AW5201" s="160" t="s">
        <v>41</v>
      </c>
      <c r="AX5201" s="160" t="s">
        <v>85</v>
      </c>
      <c r="AY5201" s="162" t="s">
        <v>173</v>
      </c>
    </row>
    <row r="5202" spans="2:65" s="167" customFormat="1">
      <c r="B5202" s="166"/>
      <c r="D5202" s="161" t="s">
        <v>184</v>
      </c>
      <c r="E5202" s="168" t="s">
        <v>1</v>
      </c>
      <c r="F5202" s="169" t="s">
        <v>2445</v>
      </c>
      <c r="H5202" s="170">
        <v>0.6</v>
      </c>
      <c r="L5202" s="166"/>
      <c r="M5202" s="171"/>
      <c r="T5202" s="172"/>
      <c r="AT5202" s="168" t="s">
        <v>184</v>
      </c>
      <c r="AU5202" s="168" t="s">
        <v>95</v>
      </c>
      <c r="AV5202" s="167" t="s">
        <v>95</v>
      </c>
      <c r="AW5202" s="167" t="s">
        <v>41</v>
      </c>
      <c r="AX5202" s="167" t="s">
        <v>85</v>
      </c>
      <c r="AY5202" s="168" t="s">
        <v>173</v>
      </c>
    </row>
    <row r="5203" spans="2:65" s="181" customFormat="1">
      <c r="B5203" s="180"/>
      <c r="D5203" s="161" t="s">
        <v>184</v>
      </c>
      <c r="E5203" s="182" t="s">
        <v>1</v>
      </c>
      <c r="F5203" s="183" t="s">
        <v>266</v>
      </c>
      <c r="H5203" s="184">
        <v>1.5049999999999999</v>
      </c>
      <c r="L5203" s="180"/>
      <c r="M5203" s="185"/>
      <c r="T5203" s="186"/>
      <c r="AT5203" s="182" t="s">
        <v>184</v>
      </c>
      <c r="AU5203" s="182" t="s">
        <v>95</v>
      </c>
      <c r="AV5203" s="181" t="s">
        <v>243</v>
      </c>
      <c r="AW5203" s="181" t="s">
        <v>41</v>
      </c>
      <c r="AX5203" s="181" t="s">
        <v>85</v>
      </c>
      <c r="AY5203" s="182" t="s">
        <v>173</v>
      </c>
    </row>
    <row r="5204" spans="2:65" s="160" customFormat="1">
      <c r="B5204" s="159"/>
      <c r="D5204" s="161" t="s">
        <v>184</v>
      </c>
      <c r="E5204" s="162" t="s">
        <v>1</v>
      </c>
      <c r="F5204" s="163" t="s">
        <v>2216</v>
      </c>
      <c r="H5204" s="162" t="s">
        <v>1</v>
      </c>
      <c r="L5204" s="159"/>
      <c r="M5204" s="164"/>
      <c r="T5204" s="165"/>
      <c r="AT5204" s="162" t="s">
        <v>184</v>
      </c>
      <c r="AU5204" s="162" t="s">
        <v>95</v>
      </c>
      <c r="AV5204" s="160" t="s">
        <v>93</v>
      </c>
      <c r="AW5204" s="160" t="s">
        <v>41</v>
      </c>
      <c r="AX5204" s="160" t="s">
        <v>85</v>
      </c>
      <c r="AY5204" s="162" t="s">
        <v>173</v>
      </c>
    </row>
    <row r="5205" spans="2:65" s="160" customFormat="1">
      <c r="B5205" s="159"/>
      <c r="D5205" s="161" t="s">
        <v>184</v>
      </c>
      <c r="E5205" s="162" t="s">
        <v>1</v>
      </c>
      <c r="F5205" s="163" t="s">
        <v>2217</v>
      </c>
      <c r="H5205" s="162" t="s">
        <v>1</v>
      </c>
      <c r="L5205" s="159"/>
      <c r="M5205" s="164"/>
      <c r="T5205" s="165"/>
      <c r="AT5205" s="162" t="s">
        <v>184</v>
      </c>
      <c r="AU5205" s="162" t="s">
        <v>95</v>
      </c>
      <c r="AV5205" s="160" t="s">
        <v>93</v>
      </c>
      <c r="AW5205" s="160" t="s">
        <v>41</v>
      </c>
      <c r="AX5205" s="160" t="s">
        <v>85</v>
      </c>
      <c r="AY5205" s="162" t="s">
        <v>173</v>
      </c>
    </row>
    <row r="5206" spans="2:65" s="167" customFormat="1">
      <c r="B5206" s="166"/>
      <c r="D5206" s="161" t="s">
        <v>184</v>
      </c>
      <c r="E5206" s="168" t="s">
        <v>1</v>
      </c>
      <c r="F5206" s="169" t="s">
        <v>2446</v>
      </c>
      <c r="H5206" s="170">
        <v>1.9179999999999999</v>
      </c>
      <c r="L5206" s="166"/>
      <c r="M5206" s="171"/>
      <c r="T5206" s="172"/>
      <c r="AT5206" s="168" t="s">
        <v>184</v>
      </c>
      <c r="AU5206" s="168" t="s">
        <v>95</v>
      </c>
      <c r="AV5206" s="167" t="s">
        <v>95</v>
      </c>
      <c r="AW5206" s="167" t="s">
        <v>41</v>
      </c>
      <c r="AX5206" s="167" t="s">
        <v>85</v>
      </c>
      <c r="AY5206" s="168" t="s">
        <v>173</v>
      </c>
    </row>
    <row r="5207" spans="2:65" s="181" customFormat="1">
      <c r="B5207" s="180"/>
      <c r="D5207" s="161" t="s">
        <v>184</v>
      </c>
      <c r="E5207" s="182" t="s">
        <v>1</v>
      </c>
      <c r="F5207" s="183" t="s">
        <v>266</v>
      </c>
      <c r="H5207" s="184">
        <v>1.9179999999999999</v>
      </c>
      <c r="L5207" s="180"/>
      <c r="M5207" s="185"/>
      <c r="T5207" s="186"/>
      <c r="AT5207" s="182" t="s">
        <v>184</v>
      </c>
      <c r="AU5207" s="182" t="s">
        <v>95</v>
      </c>
      <c r="AV5207" s="181" t="s">
        <v>243</v>
      </c>
      <c r="AW5207" s="181" t="s">
        <v>41</v>
      </c>
      <c r="AX5207" s="181" t="s">
        <v>85</v>
      </c>
      <c r="AY5207" s="182" t="s">
        <v>173</v>
      </c>
    </row>
    <row r="5208" spans="2:65" s="174" customFormat="1">
      <c r="B5208" s="173"/>
      <c r="D5208" s="161" t="s">
        <v>184</v>
      </c>
      <c r="E5208" s="175" t="s">
        <v>1</v>
      </c>
      <c r="F5208" s="176" t="s">
        <v>232</v>
      </c>
      <c r="H5208" s="177">
        <v>12.308</v>
      </c>
      <c r="L5208" s="173"/>
      <c r="M5208" s="178"/>
      <c r="T5208" s="179"/>
      <c r="AT5208" s="175" t="s">
        <v>184</v>
      </c>
      <c r="AU5208" s="175" t="s">
        <v>95</v>
      </c>
      <c r="AV5208" s="174" t="s">
        <v>180</v>
      </c>
      <c r="AW5208" s="174" t="s">
        <v>41</v>
      </c>
      <c r="AX5208" s="174" t="s">
        <v>93</v>
      </c>
      <c r="AY5208" s="175" t="s">
        <v>173</v>
      </c>
    </row>
    <row r="5209" spans="2:65" s="167" customFormat="1">
      <c r="B5209" s="166"/>
      <c r="D5209" s="161" t="s">
        <v>184</v>
      </c>
      <c r="F5209" s="169" t="s">
        <v>2810</v>
      </c>
      <c r="H5209" s="170">
        <v>13.539</v>
      </c>
      <c r="L5209" s="166"/>
      <c r="M5209" s="171"/>
      <c r="T5209" s="172"/>
      <c r="AT5209" s="168" t="s">
        <v>184</v>
      </c>
      <c r="AU5209" s="168" t="s">
        <v>95</v>
      </c>
      <c r="AV5209" s="167" t="s">
        <v>95</v>
      </c>
      <c r="AW5209" s="167" t="s">
        <v>3</v>
      </c>
      <c r="AX5209" s="167" t="s">
        <v>93</v>
      </c>
      <c r="AY5209" s="168" t="s">
        <v>173</v>
      </c>
    </row>
    <row r="5210" spans="2:65" s="35" customFormat="1" ht="24.2" customHeight="1">
      <c r="B5210" s="34"/>
      <c r="C5210" s="144" t="s">
        <v>2811</v>
      </c>
      <c r="D5210" s="144" t="s">
        <v>175</v>
      </c>
      <c r="E5210" s="145" t="s">
        <v>2812</v>
      </c>
      <c r="F5210" s="146" t="s">
        <v>2813</v>
      </c>
      <c r="G5210" s="147" t="s">
        <v>270</v>
      </c>
      <c r="H5210" s="148">
        <v>22.64</v>
      </c>
      <c r="I5210" s="3"/>
      <c r="J5210" s="149">
        <f>ROUND(I5210*H5210,2)</f>
        <v>0</v>
      </c>
      <c r="K5210" s="146" t="s">
        <v>179</v>
      </c>
      <c r="L5210" s="34"/>
      <c r="M5210" s="150" t="s">
        <v>1</v>
      </c>
      <c r="N5210" s="151" t="s">
        <v>50</v>
      </c>
      <c r="P5210" s="152">
        <f>O5210*H5210</f>
        <v>0</v>
      </c>
      <c r="Q5210" s="152">
        <v>0</v>
      </c>
      <c r="R5210" s="152">
        <f>Q5210*H5210</f>
        <v>0</v>
      </c>
      <c r="S5210" s="152">
        <v>0</v>
      </c>
      <c r="T5210" s="153">
        <f>S5210*H5210</f>
        <v>0</v>
      </c>
      <c r="AR5210" s="154" t="s">
        <v>354</v>
      </c>
      <c r="AT5210" s="154" t="s">
        <v>175</v>
      </c>
      <c r="AU5210" s="154" t="s">
        <v>95</v>
      </c>
      <c r="AY5210" s="20" t="s">
        <v>173</v>
      </c>
      <c r="BE5210" s="155">
        <f>IF(N5210="základní",J5210,0)</f>
        <v>0</v>
      </c>
      <c r="BF5210" s="155">
        <f>IF(N5210="snížená",J5210,0)</f>
        <v>0</v>
      </c>
      <c r="BG5210" s="155">
        <f>IF(N5210="zákl. přenesená",J5210,0)</f>
        <v>0</v>
      </c>
      <c r="BH5210" s="155">
        <f>IF(N5210="sníž. přenesená",J5210,0)</f>
        <v>0</v>
      </c>
      <c r="BI5210" s="155">
        <f>IF(N5210="nulová",J5210,0)</f>
        <v>0</v>
      </c>
      <c r="BJ5210" s="20" t="s">
        <v>93</v>
      </c>
      <c r="BK5210" s="155">
        <f>ROUND(I5210*H5210,2)</f>
        <v>0</v>
      </c>
      <c r="BL5210" s="20" t="s">
        <v>354</v>
      </c>
      <c r="BM5210" s="154" t="s">
        <v>2814</v>
      </c>
    </row>
    <row r="5211" spans="2:65" s="35" customFormat="1">
      <c r="B5211" s="34"/>
      <c r="D5211" s="156" t="s">
        <v>182</v>
      </c>
      <c r="F5211" s="157" t="s">
        <v>2815</v>
      </c>
      <c r="L5211" s="34"/>
      <c r="M5211" s="158"/>
      <c r="T5211" s="62"/>
      <c r="AT5211" s="20" t="s">
        <v>182</v>
      </c>
      <c r="AU5211" s="20" t="s">
        <v>95</v>
      </c>
    </row>
    <row r="5212" spans="2:65" s="160" customFormat="1">
      <c r="B5212" s="159"/>
      <c r="D5212" s="161" t="s">
        <v>184</v>
      </c>
      <c r="E5212" s="162" t="s">
        <v>1</v>
      </c>
      <c r="F5212" s="163" t="s">
        <v>802</v>
      </c>
      <c r="H5212" s="162" t="s">
        <v>1</v>
      </c>
      <c r="L5212" s="159"/>
      <c r="M5212" s="164"/>
      <c r="T5212" s="165"/>
      <c r="AT5212" s="162" t="s">
        <v>184</v>
      </c>
      <c r="AU5212" s="162" t="s">
        <v>95</v>
      </c>
      <c r="AV5212" s="160" t="s">
        <v>93</v>
      </c>
      <c r="AW5212" s="160" t="s">
        <v>41</v>
      </c>
      <c r="AX5212" s="160" t="s">
        <v>85</v>
      </c>
      <c r="AY5212" s="162" t="s">
        <v>173</v>
      </c>
    </row>
    <row r="5213" spans="2:65" s="160" customFormat="1">
      <c r="B5213" s="159"/>
      <c r="D5213" s="161" t="s">
        <v>184</v>
      </c>
      <c r="E5213" s="162" t="s">
        <v>1</v>
      </c>
      <c r="F5213" s="163" t="s">
        <v>803</v>
      </c>
      <c r="H5213" s="162" t="s">
        <v>1</v>
      </c>
      <c r="L5213" s="159"/>
      <c r="M5213" s="164"/>
      <c r="T5213" s="165"/>
      <c r="AT5213" s="162" t="s">
        <v>184</v>
      </c>
      <c r="AU5213" s="162" t="s">
        <v>95</v>
      </c>
      <c r="AV5213" s="160" t="s">
        <v>93</v>
      </c>
      <c r="AW5213" s="160" t="s">
        <v>41</v>
      </c>
      <c r="AX5213" s="160" t="s">
        <v>85</v>
      </c>
      <c r="AY5213" s="162" t="s">
        <v>173</v>
      </c>
    </row>
    <row r="5214" spans="2:65" s="160" customFormat="1">
      <c r="B5214" s="159"/>
      <c r="D5214" s="161" t="s">
        <v>184</v>
      </c>
      <c r="E5214" s="162" t="s">
        <v>1</v>
      </c>
      <c r="F5214" s="163" t="s">
        <v>743</v>
      </c>
      <c r="H5214" s="162" t="s">
        <v>1</v>
      </c>
      <c r="L5214" s="159"/>
      <c r="M5214" s="164"/>
      <c r="T5214" s="165"/>
      <c r="AT5214" s="162" t="s">
        <v>184</v>
      </c>
      <c r="AU5214" s="162" t="s">
        <v>95</v>
      </c>
      <c r="AV5214" s="160" t="s">
        <v>93</v>
      </c>
      <c r="AW5214" s="160" t="s">
        <v>41</v>
      </c>
      <c r="AX5214" s="160" t="s">
        <v>85</v>
      </c>
      <c r="AY5214" s="162" t="s">
        <v>173</v>
      </c>
    </row>
    <row r="5215" spans="2:65" s="167" customFormat="1">
      <c r="B5215" s="166"/>
      <c r="D5215" s="161" t="s">
        <v>184</v>
      </c>
      <c r="E5215" s="168" t="s">
        <v>1</v>
      </c>
      <c r="F5215" s="169" t="s">
        <v>804</v>
      </c>
      <c r="H5215" s="170">
        <v>10.83</v>
      </c>
      <c r="L5215" s="166"/>
      <c r="M5215" s="171"/>
      <c r="T5215" s="172"/>
      <c r="AT5215" s="168" t="s">
        <v>184</v>
      </c>
      <c r="AU5215" s="168" t="s">
        <v>95</v>
      </c>
      <c r="AV5215" s="167" t="s">
        <v>95</v>
      </c>
      <c r="AW5215" s="167" t="s">
        <v>41</v>
      </c>
      <c r="AX5215" s="167" t="s">
        <v>85</v>
      </c>
      <c r="AY5215" s="168" t="s">
        <v>173</v>
      </c>
    </row>
    <row r="5216" spans="2:65" s="160" customFormat="1">
      <c r="B5216" s="159"/>
      <c r="D5216" s="161" t="s">
        <v>184</v>
      </c>
      <c r="E5216" s="162" t="s">
        <v>1</v>
      </c>
      <c r="F5216" s="163" t="s">
        <v>426</v>
      </c>
      <c r="H5216" s="162" t="s">
        <v>1</v>
      </c>
      <c r="L5216" s="159"/>
      <c r="M5216" s="164"/>
      <c r="T5216" s="165"/>
      <c r="AT5216" s="162" t="s">
        <v>184</v>
      </c>
      <c r="AU5216" s="162" t="s">
        <v>95</v>
      </c>
      <c r="AV5216" s="160" t="s">
        <v>93</v>
      </c>
      <c r="AW5216" s="160" t="s">
        <v>41</v>
      </c>
      <c r="AX5216" s="160" t="s">
        <v>85</v>
      </c>
      <c r="AY5216" s="162" t="s">
        <v>173</v>
      </c>
    </row>
    <row r="5217" spans="2:65" s="167" customFormat="1">
      <c r="B5217" s="166"/>
      <c r="D5217" s="161" t="s">
        <v>184</v>
      </c>
      <c r="E5217" s="168" t="s">
        <v>1</v>
      </c>
      <c r="F5217" s="169" t="s">
        <v>736</v>
      </c>
      <c r="H5217" s="170">
        <v>4.2</v>
      </c>
      <c r="L5217" s="166"/>
      <c r="M5217" s="171"/>
      <c r="T5217" s="172"/>
      <c r="AT5217" s="168" t="s">
        <v>184</v>
      </c>
      <c r="AU5217" s="168" t="s">
        <v>95</v>
      </c>
      <c r="AV5217" s="167" t="s">
        <v>95</v>
      </c>
      <c r="AW5217" s="167" t="s">
        <v>41</v>
      </c>
      <c r="AX5217" s="167" t="s">
        <v>85</v>
      </c>
      <c r="AY5217" s="168" t="s">
        <v>173</v>
      </c>
    </row>
    <row r="5218" spans="2:65" s="181" customFormat="1">
      <c r="B5218" s="180"/>
      <c r="D5218" s="161" t="s">
        <v>184</v>
      </c>
      <c r="E5218" s="182" t="s">
        <v>1</v>
      </c>
      <c r="F5218" s="183" t="s">
        <v>266</v>
      </c>
      <c r="H5218" s="184">
        <v>15.03</v>
      </c>
      <c r="L5218" s="180"/>
      <c r="M5218" s="185"/>
      <c r="T5218" s="186"/>
      <c r="AT5218" s="182" t="s">
        <v>184</v>
      </c>
      <c r="AU5218" s="182" t="s">
        <v>95</v>
      </c>
      <c r="AV5218" s="181" t="s">
        <v>243</v>
      </c>
      <c r="AW5218" s="181" t="s">
        <v>41</v>
      </c>
      <c r="AX5218" s="181" t="s">
        <v>85</v>
      </c>
      <c r="AY5218" s="182" t="s">
        <v>173</v>
      </c>
    </row>
    <row r="5219" spans="2:65" s="160" customFormat="1">
      <c r="B5219" s="159"/>
      <c r="D5219" s="161" t="s">
        <v>184</v>
      </c>
      <c r="E5219" s="162" t="s">
        <v>1</v>
      </c>
      <c r="F5219" s="163" t="s">
        <v>805</v>
      </c>
      <c r="H5219" s="162" t="s">
        <v>1</v>
      </c>
      <c r="L5219" s="159"/>
      <c r="M5219" s="164"/>
      <c r="T5219" s="165"/>
      <c r="AT5219" s="162" t="s">
        <v>184</v>
      </c>
      <c r="AU5219" s="162" t="s">
        <v>95</v>
      </c>
      <c r="AV5219" s="160" t="s">
        <v>93</v>
      </c>
      <c r="AW5219" s="160" t="s">
        <v>41</v>
      </c>
      <c r="AX5219" s="160" t="s">
        <v>85</v>
      </c>
      <c r="AY5219" s="162" t="s">
        <v>173</v>
      </c>
    </row>
    <row r="5220" spans="2:65" s="160" customFormat="1">
      <c r="B5220" s="159"/>
      <c r="D5220" s="161" t="s">
        <v>184</v>
      </c>
      <c r="E5220" s="162" t="s">
        <v>1</v>
      </c>
      <c r="F5220" s="163" t="s">
        <v>803</v>
      </c>
      <c r="H5220" s="162" t="s">
        <v>1</v>
      </c>
      <c r="L5220" s="159"/>
      <c r="M5220" s="164"/>
      <c r="T5220" s="165"/>
      <c r="AT5220" s="162" t="s">
        <v>184</v>
      </c>
      <c r="AU5220" s="162" t="s">
        <v>95</v>
      </c>
      <c r="AV5220" s="160" t="s">
        <v>93</v>
      </c>
      <c r="AW5220" s="160" t="s">
        <v>41</v>
      </c>
      <c r="AX5220" s="160" t="s">
        <v>85</v>
      </c>
      <c r="AY5220" s="162" t="s">
        <v>173</v>
      </c>
    </row>
    <row r="5221" spans="2:65" s="160" customFormat="1">
      <c r="B5221" s="159"/>
      <c r="D5221" s="161" t="s">
        <v>184</v>
      </c>
      <c r="E5221" s="162" t="s">
        <v>1</v>
      </c>
      <c r="F5221" s="163" t="s">
        <v>752</v>
      </c>
      <c r="H5221" s="162" t="s">
        <v>1</v>
      </c>
      <c r="L5221" s="159"/>
      <c r="M5221" s="164"/>
      <c r="T5221" s="165"/>
      <c r="AT5221" s="162" t="s">
        <v>184</v>
      </c>
      <c r="AU5221" s="162" t="s">
        <v>95</v>
      </c>
      <c r="AV5221" s="160" t="s">
        <v>93</v>
      </c>
      <c r="AW5221" s="160" t="s">
        <v>41</v>
      </c>
      <c r="AX5221" s="160" t="s">
        <v>85</v>
      </c>
      <c r="AY5221" s="162" t="s">
        <v>173</v>
      </c>
    </row>
    <row r="5222" spans="2:65" s="167" customFormat="1">
      <c r="B5222" s="166"/>
      <c r="D5222" s="161" t="s">
        <v>184</v>
      </c>
      <c r="E5222" s="168" t="s">
        <v>1</v>
      </c>
      <c r="F5222" s="169" t="s">
        <v>806</v>
      </c>
      <c r="H5222" s="170">
        <v>7.61</v>
      </c>
      <c r="L5222" s="166"/>
      <c r="M5222" s="171"/>
      <c r="T5222" s="172"/>
      <c r="AT5222" s="168" t="s">
        <v>184</v>
      </c>
      <c r="AU5222" s="168" t="s">
        <v>95</v>
      </c>
      <c r="AV5222" s="167" t="s">
        <v>95</v>
      </c>
      <c r="AW5222" s="167" t="s">
        <v>41</v>
      </c>
      <c r="AX5222" s="167" t="s">
        <v>85</v>
      </c>
      <c r="AY5222" s="168" t="s">
        <v>173</v>
      </c>
    </row>
    <row r="5223" spans="2:65" s="181" customFormat="1">
      <c r="B5223" s="180"/>
      <c r="D5223" s="161" t="s">
        <v>184</v>
      </c>
      <c r="E5223" s="182" t="s">
        <v>1</v>
      </c>
      <c r="F5223" s="183" t="s">
        <v>266</v>
      </c>
      <c r="H5223" s="184">
        <v>7.61</v>
      </c>
      <c r="L5223" s="180"/>
      <c r="M5223" s="185"/>
      <c r="T5223" s="186"/>
      <c r="AT5223" s="182" t="s">
        <v>184</v>
      </c>
      <c r="AU5223" s="182" t="s">
        <v>95</v>
      </c>
      <c r="AV5223" s="181" t="s">
        <v>243</v>
      </c>
      <c r="AW5223" s="181" t="s">
        <v>41</v>
      </c>
      <c r="AX5223" s="181" t="s">
        <v>85</v>
      </c>
      <c r="AY5223" s="182" t="s">
        <v>173</v>
      </c>
    </row>
    <row r="5224" spans="2:65" s="174" customFormat="1">
      <c r="B5224" s="173"/>
      <c r="D5224" s="161" t="s">
        <v>184</v>
      </c>
      <c r="E5224" s="175" t="s">
        <v>1</v>
      </c>
      <c r="F5224" s="176" t="s">
        <v>232</v>
      </c>
      <c r="H5224" s="177">
        <v>22.64</v>
      </c>
      <c r="L5224" s="173"/>
      <c r="M5224" s="178"/>
      <c r="T5224" s="179"/>
      <c r="AT5224" s="175" t="s">
        <v>184</v>
      </c>
      <c r="AU5224" s="175" t="s">
        <v>95</v>
      </c>
      <c r="AV5224" s="174" t="s">
        <v>180</v>
      </c>
      <c r="AW5224" s="174" t="s">
        <v>41</v>
      </c>
      <c r="AX5224" s="174" t="s">
        <v>93</v>
      </c>
      <c r="AY5224" s="175" t="s">
        <v>173</v>
      </c>
    </row>
    <row r="5225" spans="2:65" s="35" customFormat="1" ht="16.5" customHeight="1">
      <c r="B5225" s="34"/>
      <c r="C5225" s="188" t="s">
        <v>2816</v>
      </c>
      <c r="D5225" s="188" t="s">
        <v>1161</v>
      </c>
      <c r="E5225" s="189" t="s">
        <v>2726</v>
      </c>
      <c r="F5225" s="190" t="s">
        <v>2727</v>
      </c>
      <c r="G5225" s="191" t="s">
        <v>178</v>
      </c>
      <c r="H5225" s="192">
        <v>0.623</v>
      </c>
      <c r="I5225" s="4"/>
      <c r="J5225" s="193">
        <f>ROUND(I5225*H5225,2)</f>
        <v>0</v>
      </c>
      <c r="K5225" s="190" t="s">
        <v>179</v>
      </c>
      <c r="L5225" s="194"/>
      <c r="M5225" s="195" t="s">
        <v>1</v>
      </c>
      <c r="N5225" s="196" t="s">
        <v>50</v>
      </c>
      <c r="P5225" s="152">
        <f>O5225*H5225</f>
        <v>0</v>
      </c>
      <c r="Q5225" s="152">
        <v>0.55000000000000004</v>
      </c>
      <c r="R5225" s="152">
        <f>Q5225*H5225</f>
        <v>0.34265000000000001</v>
      </c>
      <c r="S5225" s="152">
        <v>0</v>
      </c>
      <c r="T5225" s="153">
        <f>S5225*H5225</f>
        <v>0</v>
      </c>
      <c r="AR5225" s="154" t="s">
        <v>533</v>
      </c>
      <c r="AT5225" s="154" t="s">
        <v>1161</v>
      </c>
      <c r="AU5225" s="154" t="s">
        <v>95</v>
      </c>
      <c r="AY5225" s="20" t="s">
        <v>173</v>
      </c>
      <c r="BE5225" s="155">
        <f>IF(N5225="základní",J5225,0)</f>
        <v>0</v>
      </c>
      <c r="BF5225" s="155">
        <f>IF(N5225="snížená",J5225,0)</f>
        <v>0</v>
      </c>
      <c r="BG5225" s="155">
        <f>IF(N5225="zákl. přenesená",J5225,0)</f>
        <v>0</v>
      </c>
      <c r="BH5225" s="155">
        <f>IF(N5225="sníž. přenesená",J5225,0)</f>
        <v>0</v>
      </c>
      <c r="BI5225" s="155">
        <f>IF(N5225="nulová",J5225,0)</f>
        <v>0</v>
      </c>
      <c r="BJ5225" s="20" t="s">
        <v>93</v>
      </c>
      <c r="BK5225" s="155">
        <f>ROUND(I5225*H5225,2)</f>
        <v>0</v>
      </c>
      <c r="BL5225" s="20" t="s">
        <v>354</v>
      </c>
      <c r="BM5225" s="154" t="s">
        <v>2817</v>
      </c>
    </row>
    <row r="5226" spans="2:65" s="160" customFormat="1">
      <c r="B5226" s="159"/>
      <c r="D5226" s="161" t="s">
        <v>184</v>
      </c>
      <c r="E5226" s="162" t="s">
        <v>1</v>
      </c>
      <c r="F5226" s="163" t="s">
        <v>802</v>
      </c>
      <c r="H5226" s="162" t="s">
        <v>1</v>
      </c>
      <c r="L5226" s="159"/>
      <c r="M5226" s="164"/>
      <c r="T5226" s="165"/>
      <c r="AT5226" s="162" t="s">
        <v>184</v>
      </c>
      <c r="AU5226" s="162" t="s">
        <v>95</v>
      </c>
      <c r="AV5226" s="160" t="s">
        <v>93</v>
      </c>
      <c r="AW5226" s="160" t="s">
        <v>41</v>
      </c>
      <c r="AX5226" s="160" t="s">
        <v>85</v>
      </c>
      <c r="AY5226" s="162" t="s">
        <v>173</v>
      </c>
    </row>
    <row r="5227" spans="2:65" s="160" customFormat="1">
      <c r="B5227" s="159"/>
      <c r="D5227" s="161" t="s">
        <v>184</v>
      </c>
      <c r="E5227" s="162" t="s">
        <v>1</v>
      </c>
      <c r="F5227" s="163" t="s">
        <v>803</v>
      </c>
      <c r="H5227" s="162" t="s">
        <v>1</v>
      </c>
      <c r="L5227" s="159"/>
      <c r="M5227" s="164"/>
      <c r="T5227" s="165"/>
      <c r="AT5227" s="162" t="s">
        <v>184</v>
      </c>
      <c r="AU5227" s="162" t="s">
        <v>95</v>
      </c>
      <c r="AV5227" s="160" t="s">
        <v>93</v>
      </c>
      <c r="AW5227" s="160" t="s">
        <v>41</v>
      </c>
      <c r="AX5227" s="160" t="s">
        <v>85</v>
      </c>
      <c r="AY5227" s="162" t="s">
        <v>173</v>
      </c>
    </row>
    <row r="5228" spans="2:65" s="160" customFormat="1">
      <c r="B5228" s="159"/>
      <c r="D5228" s="161" t="s">
        <v>184</v>
      </c>
      <c r="E5228" s="162" t="s">
        <v>1</v>
      </c>
      <c r="F5228" s="163" t="s">
        <v>743</v>
      </c>
      <c r="H5228" s="162" t="s">
        <v>1</v>
      </c>
      <c r="L5228" s="159"/>
      <c r="M5228" s="164"/>
      <c r="T5228" s="165"/>
      <c r="AT5228" s="162" t="s">
        <v>184</v>
      </c>
      <c r="AU5228" s="162" t="s">
        <v>95</v>
      </c>
      <c r="AV5228" s="160" t="s">
        <v>93</v>
      </c>
      <c r="AW5228" s="160" t="s">
        <v>41</v>
      </c>
      <c r="AX5228" s="160" t="s">
        <v>85</v>
      </c>
      <c r="AY5228" s="162" t="s">
        <v>173</v>
      </c>
    </row>
    <row r="5229" spans="2:65" s="167" customFormat="1">
      <c r="B5229" s="166"/>
      <c r="D5229" s="161" t="s">
        <v>184</v>
      </c>
      <c r="E5229" s="168" t="s">
        <v>1</v>
      </c>
      <c r="F5229" s="169" t="s">
        <v>2458</v>
      </c>
      <c r="H5229" s="170">
        <v>0.27100000000000002</v>
      </c>
      <c r="L5229" s="166"/>
      <c r="M5229" s="171"/>
      <c r="T5229" s="172"/>
      <c r="AT5229" s="168" t="s">
        <v>184</v>
      </c>
      <c r="AU5229" s="168" t="s">
        <v>95</v>
      </c>
      <c r="AV5229" s="167" t="s">
        <v>95</v>
      </c>
      <c r="AW5229" s="167" t="s">
        <v>41</v>
      </c>
      <c r="AX5229" s="167" t="s">
        <v>85</v>
      </c>
      <c r="AY5229" s="168" t="s">
        <v>173</v>
      </c>
    </row>
    <row r="5230" spans="2:65" s="160" customFormat="1">
      <c r="B5230" s="159"/>
      <c r="D5230" s="161" t="s">
        <v>184</v>
      </c>
      <c r="E5230" s="162" t="s">
        <v>1</v>
      </c>
      <c r="F5230" s="163" t="s">
        <v>426</v>
      </c>
      <c r="H5230" s="162" t="s">
        <v>1</v>
      </c>
      <c r="L5230" s="159"/>
      <c r="M5230" s="164"/>
      <c r="T5230" s="165"/>
      <c r="AT5230" s="162" t="s">
        <v>184</v>
      </c>
      <c r="AU5230" s="162" t="s">
        <v>95</v>
      </c>
      <c r="AV5230" s="160" t="s">
        <v>93</v>
      </c>
      <c r="AW5230" s="160" t="s">
        <v>41</v>
      </c>
      <c r="AX5230" s="160" t="s">
        <v>85</v>
      </c>
      <c r="AY5230" s="162" t="s">
        <v>173</v>
      </c>
    </row>
    <row r="5231" spans="2:65" s="167" customFormat="1">
      <c r="B5231" s="166"/>
      <c r="D5231" s="161" t="s">
        <v>184</v>
      </c>
      <c r="E5231" s="168" t="s">
        <v>1</v>
      </c>
      <c r="F5231" s="169" t="s">
        <v>2459</v>
      </c>
      <c r="H5231" s="170">
        <v>0.105</v>
      </c>
      <c r="L5231" s="166"/>
      <c r="M5231" s="171"/>
      <c r="T5231" s="172"/>
      <c r="AT5231" s="168" t="s">
        <v>184</v>
      </c>
      <c r="AU5231" s="168" t="s">
        <v>95</v>
      </c>
      <c r="AV5231" s="167" t="s">
        <v>95</v>
      </c>
      <c r="AW5231" s="167" t="s">
        <v>41</v>
      </c>
      <c r="AX5231" s="167" t="s">
        <v>85</v>
      </c>
      <c r="AY5231" s="168" t="s">
        <v>173</v>
      </c>
    </row>
    <row r="5232" spans="2:65" s="181" customFormat="1">
      <c r="B5232" s="180"/>
      <c r="D5232" s="161" t="s">
        <v>184</v>
      </c>
      <c r="E5232" s="182" t="s">
        <v>1</v>
      </c>
      <c r="F5232" s="183" t="s">
        <v>266</v>
      </c>
      <c r="H5232" s="184">
        <v>0.376</v>
      </c>
      <c r="L5232" s="180"/>
      <c r="M5232" s="185"/>
      <c r="T5232" s="186"/>
      <c r="AT5232" s="182" t="s">
        <v>184</v>
      </c>
      <c r="AU5232" s="182" t="s">
        <v>95</v>
      </c>
      <c r="AV5232" s="181" t="s">
        <v>243</v>
      </c>
      <c r="AW5232" s="181" t="s">
        <v>41</v>
      </c>
      <c r="AX5232" s="181" t="s">
        <v>85</v>
      </c>
      <c r="AY5232" s="182" t="s">
        <v>173</v>
      </c>
    </row>
    <row r="5233" spans="2:65" s="160" customFormat="1">
      <c r="B5233" s="159"/>
      <c r="D5233" s="161" t="s">
        <v>184</v>
      </c>
      <c r="E5233" s="162" t="s">
        <v>1</v>
      </c>
      <c r="F5233" s="163" t="s">
        <v>805</v>
      </c>
      <c r="H5233" s="162" t="s">
        <v>1</v>
      </c>
      <c r="L5233" s="159"/>
      <c r="M5233" s="164"/>
      <c r="T5233" s="165"/>
      <c r="AT5233" s="162" t="s">
        <v>184</v>
      </c>
      <c r="AU5233" s="162" t="s">
        <v>95</v>
      </c>
      <c r="AV5233" s="160" t="s">
        <v>93</v>
      </c>
      <c r="AW5233" s="160" t="s">
        <v>41</v>
      </c>
      <c r="AX5233" s="160" t="s">
        <v>85</v>
      </c>
      <c r="AY5233" s="162" t="s">
        <v>173</v>
      </c>
    </row>
    <row r="5234" spans="2:65" s="160" customFormat="1">
      <c r="B5234" s="159"/>
      <c r="D5234" s="161" t="s">
        <v>184</v>
      </c>
      <c r="E5234" s="162" t="s">
        <v>1</v>
      </c>
      <c r="F5234" s="163" t="s">
        <v>803</v>
      </c>
      <c r="H5234" s="162" t="s">
        <v>1</v>
      </c>
      <c r="L5234" s="159"/>
      <c r="M5234" s="164"/>
      <c r="T5234" s="165"/>
      <c r="AT5234" s="162" t="s">
        <v>184</v>
      </c>
      <c r="AU5234" s="162" t="s">
        <v>95</v>
      </c>
      <c r="AV5234" s="160" t="s">
        <v>93</v>
      </c>
      <c r="AW5234" s="160" t="s">
        <v>41</v>
      </c>
      <c r="AX5234" s="160" t="s">
        <v>85</v>
      </c>
      <c r="AY5234" s="162" t="s">
        <v>173</v>
      </c>
    </row>
    <row r="5235" spans="2:65" s="160" customFormat="1">
      <c r="B5235" s="159"/>
      <c r="D5235" s="161" t="s">
        <v>184</v>
      </c>
      <c r="E5235" s="162" t="s">
        <v>1</v>
      </c>
      <c r="F5235" s="163" t="s">
        <v>752</v>
      </c>
      <c r="H5235" s="162" t="s">
        <v>1</v>
      </c>
      <c r="L5235" s="159"/>
      <c r="M5235" s="164"/>
      <c r="T5235" s="165"/>
      <c r="AT5235" s="162" t="s">
        <v>184</v>
      </c>
      <c r="AU5235" s="162" t="s">
        <v>95</v>
      </c>
      <c r="AV5235" s="160" t="s">
        <v>93</v>
      </c>
      <c r="AW5235" s="160" t="s">
        <v>41</v>
      </c>
      <c r="AX5235" s="160" t="s">
        <v>85</v>
      </c>
      <c r="AY5235" s="162" t="s">
        <v>173</v>
      </c>
    </row>
    <row r="5236" spans="2:65" s="167" customFormat="1">
      <c r="B5236" s="166"/>
      <c r="D5236" s="161" t="s">
        <v>184</v>
      </c>
      <c r="E5236" s="168" t="s">
        <v>1</v>
      </c>
      <c r="F5236" s="169" t="s">
        <v>2460</v>
      </c>
      <c r="H5236" s="170">
        <v>0.19</v>
      </c>
      <c r="L5236" s="166"/>
      <c r="M5236" s="171"/>
      <c r="T5236" s="172"/>
      <c r="AT5236" s="168" t="s">
        <v>184</v>
      </c>
      <c r="AU5236" s="168" t="s">
        <v>95</v>
      </c>
      <c r="AV5236" s="167" t="s">
        <v>95</v>
      </c>
      <c r="AW5236" s="167" t="s">
        <v>41</v>
      </c>
      <c r="AX5236" s="167" t="s">
        <v>85</v>
      </c>
      <c r="AY5236" s="168" t="s">
        <v>173</v>
      </c>
    </row>
    <row r="5237" spans="2:65" s="181" customFormat="1">
      <c r="B5237" s="180"/>
      <c r="D5237" s="161" t="s">
        <v>184</v>
      </c>
      <c r="E5237" s="182" t="s">
        <v>1</v>
      </c>
      <c r="F5237" s="183" t="s">
        <v>266</v>
      </c>
      <c r="H5237" s="184">
        <v>0.19</v>
      </c>
      <c r="L5237" s="180"/>
      <c r="M5237" s="185"/>
      <c r="T5237" s="186"/>
      <c r="AT5237" s="182" t="s">
        <v>184</v>
      </c>
      <c r="AU5237" s="182" t="s">
        <v>95</v>
      </c>
      <c r="AV5237" s="181" t="s">
        <v>243</v>
      </c>
      <c r="AW5237" s="181" t="s">
        <v>41</v>
      </c>
      <c r="AX5237" s="181" t="s">
        <v>85</v>
      </c>
      <c r="AY5237" s="182" t="s">
        <v>173</v>
      </c>
    </row>
    <row r="5238" spans="2:65" s="174" customFormat="1">
      <c r="B5238" s="173"/>
      <c r="D5238" s="161" t="s">
        <v>184</v>
      </c>
      <c r="E5238" s="175" t="s">
        <v>1</v>
      </c>
      <c r="F5238" s="176" t="s">
        <v>232</v>
      </c>
      <c r="H5238" s="177">
        <v>0.56599999999999995</v>
      </c>
      <c r="L5238" s="173"/>
      <c r="M5238" s="178"/>
      <c r="T5238" s="179"/>
      <c r="AT5238" s="175" t="s">
        <v>184</v>
      </c>
      <c r="AU5238" s="175" t="s">
        <v>95</v>
      </c>
      <c r="AV5238" s="174" t="s">
        <v>180</v>
      </c>
      <c r="AW5238" s="174" t="s">
        <v>41</v>
      </c>
      <c r="AX5238" s="174" t="s">
        <v>93</v>
      </c>
      <c r="AY5238" s="175" t="s">
        <v>173</v>
      </c>
    </row>
    <row r="5239" spans="2:65" s="167" customFormat="1">
      <c r="B5239" s="166"/>
      <c r="D5239" s="161" t="s">
        <v>184</v>
      </c>
      <c r="F5239" s="169" t="s">
        <v>2818</v>
      </c>
      <c r="H5239" s="170">
        <v>0.623</v>
      </c>
      <c r="L5239" s="166"/>
      <c r="M5239" s="171"/>
      <c r="T5239" s="172"/>
      <c r="AT5239" s="168" t="s">
        <v>184</v>
      </c>
      <c r="AU5239" s="168" t="s">
        <v>95</v>
      </c>
      <c r="AV5239" s="167" t="s">
        <v>95</v>
      </c>
      <c r="AW5239" s="167" t="s">
        <v>3</v>
      </c>
      <c r="AX5239" s="167" t="s">
        <v>93</v>
      </c>
      <c r="AY5239" s="168" t="s">
        <v>173</v>
      </c>
    </row>
    <row r="5240" spans="2:65" s="35" customFormat="1" ht="24.2" customHeight="1">
      <c r="B5240" s="34"/>
      <c r="C5240" s="144" t="s">
        <v>2819</v>
      </c>
      <c r="D5240" s="144" t="s">
        <v>175</v>
      </c>
      <c r="E5240" s="145" t="s">
        <v>2820</v>
      </c>
      <c r="F5240" s="146" t="s">
        <v>2821</v>
      </c>
      <c r="G5240" s="147" t="s">
        <v>178</v>
      </c>
      <c r="H5240" s="148">
        <v>15.461</v>
      </c>
      <c r="I5240" s="3"/>
      <c r="J5240" s="149">
        <f>ROUND(I5240*H5240,2)</f>
        <v>0</v>
      </c>
      <c r="K5240" s="146" t="s">
        <v>179</v>
      </c>
      <c r="L5240" s="34"/>
      <c r="M5240" s="150" t="s">
        <v>1</v>
      </c>
      <c r="N5240" s="151" t="s">
        <v>50</v>
      </c>
      <c r="P5240" s="152">
        <f>O5240*H5240</f>
        <v>0</v>
      </c>
      <c r="Q5240" s="152">
        <v>2.81E-3</v>
      </c>
      <c r="R5240" s="152">
        <f>Q5240*H5240</f>
        <v>4.3445410000000004E-2</v>
      </c>
      <c r="S5240" s="152">
        <v>0</v>
      </c>
      <c r="T5240" s="153">
        <f>S5240*H5240</f>
        <v>0</v>
      </c>
      <c r="AR5240" s="154" t="s">
        <v>354</v>
      </c>
      <c r="AT5240" s="154" t="s">
        <v>175</v>
      </c>
      <c r="AU5240" s="154" t="s">
        <v>95</v>
      </c>
      <c r="AY5240" s="20" t="s">
        <v>173</v>
      </c>
      <c r="BE5240" s="155">
        <f>IF(N5240="základní",J5240,0)</f>
        <v>0</v>
      </c>
      <c r="BF5240" s="155">
        <f>IF(N5240="snížená",J5240,0)</f>
        <v>0</v>
      </c>
      <c r="BG5240" s="155">
        <f>IF(N5240="zákl. přenesená",J5240,0)</f>
        <v>0</v>
      </c>
      <c r="BH5240" s="155">
        <f>IF(N5240="sníž. přenesená",J5240,0)</f>
        <v>0</v>
      </c>
      <c r="BI5240" s="155">
        <f>IF(N5240="nulová",J5240,0)</f>
        <v>0</v>
      </c>
      <c r="BJ5240" s="20" t="s">
        <v>93</v>
      </c>
      <c r="BK5240" s="155">
        <f>ROUND(I5240*H5240,2)</f>
        <v>0</v>
      </c>
      <c r="BL5240" s="20" t="s">
        <v>354</v>
      </c>
      <c r="BM5240" s="154" t="s">
        <v>2822</v>
      </c>
    </row>
    <row r="5241" spans="2:65" s="35" customFormat="1">
      <c r="B5241" s="34"/>
      <c r="D5241" s="156" t="s">
        <v>182</v>
      </c>
      <c r="F5241" s="157" t="s">
        <v>2823</v>
      </c>
      <c r="L5241" s="34"/>
      <c r="M5241" s="158"/>
      <c r="T5241" s="62"/>
      <c r="AT5241" s="20" t="s">
        <v>182</v>
      </c>
      <c r="AU5241" s="20" t="s">
        <v>95</v>
      </c>
    </row>
    <row r="5242" spans="2:65" s="160" customFormat="1">
      <c r="B5242" s="159"/>
      <c r="D5242" s="161" t="s">
        <v>184</v>
      </c>
      <c r="E5242" s="162" t="s">
        <v>1</v>
      </c>
      <c r="F5242" s="163" t="s">
        <v>1195</v>
      </c>
      <c r="H5242" s="162" t="s">
        <v>1</v>
      </c>
      <c r="L5242" s="159"/>
      <c r="M5242" s="164"/>
      <c r="T5242" s="165"/>
      <c r="AT5242" s="162" t="s">
        <v>184</v>
      </c>
      <c r="AU5242" s="162" t="s">
        <v>95</v>
      </c>
      <c r="AV5242" s="160" t="s">
        <v>93</v>
      </c>
      <c r="AW5242" s="160" t="s">
        <v>41</v>
      </c>
      <c r="AX5242" s="160" t="s">
        <v>85</v>
      </c>
      <c r="AY5242" s="162" t="s">
        <v>173</v>
      </c>
    </row>
    <row r="5243" spans="2:65" s="160" customFormat="1">
      <c r="B5243" s="159"/>
      <c r="D5243" s="161" t="s">
        <v>184</v>
      </c>
      <c r="E5243" s="162" t="s">
        <v>1</v>
      </c>
      <c r="F5243" s="163" t="s">
        <v>2435</v>
      </c>
      <c r="H5243" s="162" t="s">
        <v>1</v>
      </c>
      <c r="L5243" s="159"/>
      <c r="M5243" s="164"/>
      <c r="T5243" s="165"/>
      <c r="AT5243" s="162" t="s">
        <v>184</v>
      </c>
      <c r="AU5243" s="162" t="s">
        <v>95</v>
      </c>
      <c r="AV5243" s="160" t="s">
        <v>93</v>
      </c>
      <c r="AW5243" s="160" t="s">
        <v>41</v>
      </c>
      <c r="AX5243" s="160" t="s">
        <v>85</v>
      </c>
      <c r="AY5243" s="162" t="s">
        <v>173</v>
      </c>
    </row>
    <row r="5244" spans="2:65" s="160" customFormat="1">
      <c r="B5244" s="159"/>
      <c r="D5244" s="161" t="s">
        <v>184</v>
      </c>
      <c r="E5244" s="162" t="s">
        <v>1</v>
      </c>
      <c r="F5244" s="163" t="s">
        <v>1196</v>
      </c>
      <c r="H5244" s="162" t="s">
        <v>1</v>
      </c>
      <c r="L5244" s="159"/>
      <c r="M5244" s="164"/>
      <c r="T5244" s="165"/>
      <c r="AT5244" s="162" t="s">
        <v>184</v>
      </c>
      <c r="AU5244" s="162" t="s">
        <v>95</v>
      </c>
      <c r="AV5244" s="160" t="s">
        <v>93</v>
      </c>
      <c r="AW5244" s="160" t="s">
        <v>41</v>
      </c>
      <c r="AX5244" s="160" t="s">
        <v>85</v>
      </c>
      <c r="AY5244" s="162" t="s">
        <v>173</v>
      </c>
    </row>
    <row r="5245" spans="2:65" s="167" customFormat="1">
      <c r="B5245" s="166"/>
      <c r="D5245" s="161" t="s">
        <v>184</v>
      </c>
      <c r="E5245" s="168" t="s">
        <v>1</v>
      </c>
      <c r="F5245" s="169" t="s">
        <v>2436</v>
      </c>
      <c r="H5245" s="170">
        <v>0.105</v>
      </c>
      <c r="L5245" s="166"/>
      <c r="M5245" s="171"/>
      <c r="T5245" s="172"/>
      <c r="AT5245" s="168" t="s">
        <v>184</v>
      </c>
      <c r="AU5245" s="168" t="s">
        <v>95</v>
      </c>
      <c r="AV5245" s="167" t="s">
        <v>95</v>
      </c>
      <c r="AW5245" s="167" t="s">
        <v>41</v>
      </c>
      <c r="AX5245" s="167" t="s">
        <v>85</v>
      </c>
      <c r="AY5245" s="168" t="s">
        <v>173</v>
      </c>
    </row>
    <row r="5246" spans="2:65" s="160" customFormat="1">
      <c r="B5246" s="159"/>
      <c r="D5246" s="161" t="s">
        <v>184</v>
      </c>
      <c r="E5246" s="162" t="s">
        <v>1</v>
      </c>
      <c r="F5246" s="163" t="s">
        <v>1198</v>
      </c>
      <c r="H5246" s="162" t="s">
        <v>1</v>
      </c>
      <c r="L5246" s="159"/>
      <c r="M5246" s="164"/>
      <c r="T5246" s="165"/>
      <c r="AT5246" s="162" t="s">
        <v>184</v>
      </c>
      <c r="AU5246" s="162" t="s">
        <v>95</v>
      </c>
      <c r="AV5246" s="160" t="s">
        <v>93</v>
      </c>
      <c r="AW5246" s="160" t="s">
        <v>41</v>
      </c>
      <c r="AX5246" s="160" t="s">
        <v>85</v>
      </c>
      <c r="AY5246" s="162" t="s">
        <v>173</v>
      </c>
    </row>
    <row r="5247" spans="2:65" s="167" customFormat="1">
      <c r="B5247" s="166"/>
      <c r="D5247" s="161" t="s">
        <v>184</v>
      </c>
      <c r="E5247" s="168" t="s">
        <v>1</v>
      </c>
      <c r="F5247" s="169" t="s">
        <v>2437</v>
      </c>
      <c r="H5247" s="170">
        <v>0.29499999999999998</v>
      </c>
      <c r="L5247" s="166"/>
      <c r="M5247" s="171"/>
      <c r="T5247" s="172"/>
      <c r="AT5247" s="168" t="s">
        <v>184</v>
      </c>
      <c r="AU5247" s="168" t="s">
        <v>95</v>
      </c>
      <c r="AV5247" s="167" t="s">
        <v>95</v>
      </c>
      <c r="AW5247" s="167" t="s">
        <v>41</v>
      </c>
      <c r="AX5247" s="167" t="s">
        <v>85</v>
      </c>
      <c r="AY5247" s="168" t="s">
        <v>173</v>
      </c>
    </row>
    <row r="5248" spans="2:65" s="160" customFormat="1">
      <c r="B5248" s="159"/>
      <c r="D5248" s="161" t="s">
        <v>184</v>
      </c>
      <c r="E5248" s="162" t="s">
        <v>1</v>
      </c>
      <c r="F5248" s="163" t="s">
        <v>1200</v>
      </c>
      <c r="H5248" s="162" t="s">
        <v>1</v>
      </c>
      <c r="L5248" s="159"/>
      <c r="M5248" s="164"/>
      <c r="T5248" s="165"/>
      <c r="AT5248" s="162" t="s">
        <v>184</v>
      </c>
      <c r="AU5248" s="162" t="s">
        <v>95</v>
      </c>
      <c r="AV5248" s="160" t="s">
        <v>93</v>
      </c>
      <c r="AW5248" s="160" t="s">
        <v>41</v>
      </c>
      <c r="AX5248" s="160" t="s">
        <v>85</v>
      </c>
      <c r="AY5248" s="162" t="s">
        <v>173</v>
      </c>
    </row>
    <row r="5249" spans="2:51" s="167" customFormat="1">
      <c r="B5249" s="166"/>
      <c r="D5249" s="161" t="s">
        <v>184</v>
      </c>
      <c r="E5249" s="168" t="s">
        <v>1</v>
      </c>
      <c r="F5249" s="169" t="s">
        <v>2438</v>
      </c>
      <c r="H5249" s="170">
        <v>0.55000000000000004</v>
      </c>
      <c r="L5249" s="166"/>
      <c r="M5249" s="171"/>
      <c r="T5249" s="172"/>
      <c r="AT5249" s="168" t="s">
        <v>184</v>
      </c>
      <c r="AU5249" s="168" t="s">
        <v>95</v>
      </c>
      <c r="AV5249" s="167" t="s">
        <v>95</v>
      </c>
      <c r="AW5249" s="167" t="s">
        <v>41</v>
      </c>
      <c r="AX5249" s="167" t="s">
        <v>85</v>
      </c>
      <c r="AY5249" s="168" t="s">
        <v>173</v>
      </c>
    </row>
    <row r="5250" spans="2:51" s="160" customFormat="1">
      <c r="B5250" s="159"/>
      <c r="D5250" s="161" t="s">
        <v>184</v>
      </c>
      <c r="E5250" s="162" t="s">
        <v>1</v>
      </c>
      <c r="F5250" s="163" t="s">
        <v>1202</v>
      </c>
      <c r="H5250" s="162" t="s">
        <v>1</v>
      </c>
      <c r="L5250" s="159"/>
      <c r="M5250" s="164"/>
      <c r="T5250" s="165"/>
      <c r="AT5250" s="162" t="s">
        <v>184</v>
      </c>
      <c r="AU5250" s="162" t="s">
        <v>95</v>
      </c>
      <c r="AV5250" s="160" t="s">
        <v>93</v>
      </c>
      <c r="AW5250" s="160" t="s">
        <v>41</v>
      </c>
      <c r="AX5250" s="160" t="s">
        <v>85</v>
      </c>
      <c r="AY5250" s="162" t="s">
        <v>173</v>
      </c>
    </row>
    <row r="5251" spans="2:51" s="167" customFormat="1">
      <c r="B5251" s="166"/>
      <c r="D5251" s="161" t="s">
        <v>184</v>
      </c>
      <c r="E5251" s="168" t="s">
        <v>1</v>
      </c>
      <c r="F5251" s="169" t="s">
        <v>2439</v>
      </c>
      <c r="H5251" s="170">
        <v>0.81499999999999995</v>
      </c>
      <c r="L5251" s="166"/>
      <c r="M5251" s="171"/>
      <c r="T5251" s="172"/>
      <c r="AT5251" s="168" t="s">
        <v>184</v>
      </c>
      <c r="AU5251" s="168" t="s">
        <v>95</v>
      </c>
      <c r="AV5251" s="167" t="s">
        <v>95</v>
      </c>
      <c r="AW5251" s="167" t="s">
        <v>41</v>
      </c>
      <c r="AX5251" s="167" t="s">
        <v>85</v>
      </c>
      <c r="AY5251" s="168" t="s">
        <v>173</v>
      </c>
    </row>
    <row r="5252" spans="2:51" s="160" customFormat="1">
      <c r="B5252" s="159"/>
      <c r="D5252" s="161" t="s">
        <v>184</v>
      </c>
      <c r="E5252" s="162" t="s">
        <v>1</v>
      </c>
      <c r="F5252" s="163" t="s">
        <v>1204</v>
      </c>
      <c r="H5252" s="162" t="s">
        <v>1</v>
      </c>
      <c r="L5252" s="159"/>
      <c r="M5252" s="164"/>
      <c r="T5252" s="165"/>
      <c r="AT5252" s="162" t="s">
        <v>184</v>
      </c>
      <c r="AU5252" s="162" t="s">
        <v>95</v>
      </c>
      <c r="AV5252" s="160" t="s">
        <v>93</v>
      </c>
      <c r="AW5252" s="160" t="s">
        <v>41</v>
      </c>
      <c r="AX5252" s="160" t="s">
        <v>85</v>
      </c>
      <c r="AY5252" s="162" t="s">
        <v>173</v>
      </c>
    </row>
    <row r="5253" spans="2:51" s="167" customFormat="1">
      <c r="B5253" s="166"/>
      <c r="D5253" s="161" t="s">
        <v>184</v>
      </c>
      <c r="E5253" s="168" t="s">
        <v>1</v>
      </c>
      <c r="F5253" s="169" t="s">
        <v>2440</v>
      </c>
      <c r="H5253" s="170">
        <v>2.7250000000000001</v>
      </c>
      <c r="L5253" s="166"/>
      <c r="M5253" s="171"/>
      <c r="T5253" s="172"/>
      <c r="AT5253" s="168" t="s">
        <v>184</v>
      </c>
      <c r="AU5253" s="168" t="s">
        <v>95</v>
      </c>
      <c r="AV5253" s="167" t="s">
        <v>95</v>
      </c>
      <c r="AW5253" s="167" t="s">
        <v>41</v>
      </c>
      <c r="AX5253" s="167" t="s">
        <v>85</v>
      </c>
      <c r="AY5253" s="168" t="s">
        <v>173</v>
      </c>
    </row>
    <row r="5254" spans="2:51" s="181" customFormat="1">
      <c r="B5254" s="180"/>
      <c r="D5254" s="161" t="s">
        <v>184</v>
      </c>
      <c r="E5254" s="182" t="s">
        <v>1</v>
      </c>
      <c r="F5254" s="183" t="s">
        <v>266</v>
      </c>
      <c r="H5254" s="184">
        <v>4.49</v>
      </c>
      <c r="L5254" s="180"/>
      <c r="M5254" s="185"/>
      <c r="T5254" s="186"/>
      <c r="AT5254" s="182" t="s">
        <v>184</v>
      </c>
      <c r="AU5254" s="182" t="s">
        <v>95</v>
      </c>
      <c r="AV5254" s="181" t="s">
        <v>243</v>
      </c>
      <c r="AW5254" s="181" t="s">
        <v>41</v>
      </c>
      <c r="AX5254" s="181" t="s">
        <v>85</v>
      </c>
      <c r="AY5254" s="182" t="s">
        <v>173</v>
      </c>
    </row>
    <row r="5255" spans="2:51" s="160" customFormat="1">
      <c r="B5255" s="159"/>
      <c r="D5255" s="161" t="s">
        <v>184</v>
      </c>
      <c r="E5255" s="162" t="s">
        <v>1</v>
      </c>
      <c r="F5255" s="163" t="s">
        <v>2223</v>
      </c>
      <c r="H5255" s="162" t="s">
        <v>1</v>
      </c>
      <c r="L5255" s="159"/>
      <c r="M5255" s="164"/>
      <c r="T5255" s="165"/>
      <c r="AT5255" s="162" t="s">
        <v>184</v>
      </c>
      <c r="AU5255" s="162" t="s">
        <v>95</v>
      </c>
      <c r="AV5255" s="160" t="s">
        <v>93</v>
      </c>
      <c r="AW5255" s="160" t="s">
        <v>41</v>
      </c>
      <c r="AX5255" s="160" t="s">
        <v>85</v>
      </c>
      <c r="AY5255" s="162" t="s">
        <v>173</v>
      </c>
    </row>
    <row r="5256" spans="2:51" s="160" customFormat="1">
      <c r="B5256" s="159"/>
      <c r="D5256" s="161" t="s">
        <v>184</v>
      </c>
      <c r="E5256" s="162" t="s">
        <v>1</v>
      </c>
      <c r="F5256" s="163" t="s">
        <v>2224</v>
      </c>
      <c r="H5256" s="162" t="s">
        <v>1</v>
      </c>
      <c r="L5256" s="159"/>
      <c r="M5256" s="164"/>
      <c r="T5256" s="165"/>
      <c r="AT5256" s="162" t="s">
        <v>184</v>
      </c>
      <c r="AU5256" s="162" t="s">
        <v>95</v>
      </c>
      <c r="AV5256" s="160" t="s">
        <v>93</v>
      </c>
      <c r="AW5256" s="160" t="s">
        <v>41</v>
      </c>
      <c r="AX5256" s="160" t="s">
        <v>85</v>
      </c>
      <c r="AY5256" s="162" t="s">
        <v>173</v>
      </c>
    </row>
    <row r="5257" spans="2:51" s="167" customFormat="1">
      <c r="B5257" s="166"/>
      <c r="D5257" s="161" t="s">
        <v>184</v>
      </c>
      <c r="E5257" s="168" t="s">
        <v>1</v>
      </c>
      <c r="F5257" s="169" t="s">
        <v>2441</v>
      </c>
      <c r="H5257" s="170">
        <v>3.41</v>
      </c>
      <c r="L5257" s="166"/>
      <c r="M5257" s="171"/>
      <c r="T5257" s="172"/>
      <c r="AT5257" s="168" t="s">
        <v>184</v>
      </c>
      <c r="AU5257" s="168" t="s">
        <v>95</v>
      </c>
      <c r="AV5257" s="167" t="s">
        <v>95</v>
      </c>
      <c r="AW5257" s="167" t="s">
        <v>41</v>
      </c>
      <c r="AX5257" s="167" t="s">
        <v>85</v>
      </c>
      <c r="AY5257" s="168" t="s">
        <v>173</v>
      </c>
    </row>
    <row r="5258" spans="2:51" s="167" customFormat="1">
      <c r="B5258" s="166"/>
      <c r="D5258" s="161" t="s">
        <v>184</v>
      </c>
      <c r="E5258" s="168" t="s">
        <v>1</v>
      </c>
      <c r="F5258" s="169" t="s">
        <v>2442</v>
      </c>
      <c r="H5258" s="170">
        <v>-2.5000000000000001E-2</v>
      </c>
      <c r="L5258" s="166"/>
      <c r="M5258" s="171"/>
      <c r="T5258" s="172"/>
      <c r="AT5258" s="168" t="s">
        <v>184</v>
      </c>
      <c r="AU5258" s="168" t="s">
        <v>95</v>
      </c>
      <c r="AV5258" s="167" t="s">
        <v>95</v>
      </c>
      <c r="AW5258" s="167" t="s">
        <v>41</v>
      </c>
      <c r="AX5258" s="167" t="s">
        <v>85</v>
      </c>
      <c r="AY5258" s="168" t="s">
        <v>173</v>
      </c>
    </row>
    <row r="5259" spans="2:51" s="160" customFormat="1">
      <c r="B5259" s="159"/>
      <c r="D5259" s="161" t="s">
        <v>184</v>
      </c>
      <c r="E5259" s="162" t="s">
        <v>1</v>
      </c>
      <c r="F5259" s="163" t="s">
        <v>1831</v>
      </c>
      <c r="H5259" s="162" t="s">
        <v>1</v>
      </c>
      <c r="L5259" s="159"/>
      <c r="M5259" s="164"/>
      <c r="T5259" s="165"/>
      <c r="AT5259" s="162" t="s">
        <v>184</v>
      </c>
      <c r="AU5259" s="162" t="s">
        <v>95</v>
      </c>
      <c r="AV5259" s="160" t="s">
        <v>93</v>
      </c>
      <c r="AW5259" s="160" t="s">
        <v>41</v>
      </c>
      <c r="AX5259" s="160" t="s">
        <v>85</v>
      </c>
      <c r="AY5259" s="162" t="s">
        <v>173</v>
      </c>
    </row>
    <row r="5260" spans="2:51" s="167" customFormat="1">
      <c r="B5260" s="166"/>
      <c r="D5260" s="161" t="s">
        <v>184</v>
      </c>
      <c r="E5260" s="168" t="s">
        <v>1</v>
      </c>
      <c r="F5260" s="169" t="s">
        <v>2443</v>
      </c>
      <c r="H5260" s="170">
        <v>1.01</v>
      </c>
      <c r="L5260" s="166"/>
      <c r="M5260" s="171"/>
      <c r="T5260" s="172"/>
      <c r="AT5260" s="168" t="s">
        <v>184</v>
      </c>
      <c r="AU5260" s="168" t="s">
        <v>95</v>
      </c>
      <c r="AV5260" s="167" t="s">
        <v>95</v>
      </c>
      <c r="AW5260" s="167" t="s">
        <v>41</v>
      </c>
      <c r="AX5260" s="167" t="s">
        <v>85</v>
      </c>
      <c r="AY5260" s="168" t="s">
        <v>173</v>
      </c>
    </row>
    <row r="5261" spans="2:51" s="181" customFormat="1">
      <c r="B5261" s="180"/>
      <c r="D5261" s="161" t="s">
        <v>184</v>
      </c>
      <c r="E5261" s="182" t="s">
        <v>1</v>
      </c>
      <c r="F5261" s="183" t="s">
        <v>266</v>
      </c>
      <c r="H5261" s="184">
        <v>4.3949999999999996</v>
      </c>
      <c r="L5261" s="180"/>
      <c r="M5261" s="185"/>
      <c r="T5261" s="186"/>
      <c r="AT5261" s="182" t="s">
        <v>184</v>
      </c>
      <c r="AU5261" s="182" t="s">
        <v>95</v>
      </c>
      <c r="AV5261" s="181" t="s">
        <v>243</v>
      </c>
      <c r="AW5261" s="181" t="s">
        <v>41</v>
      </c>
      <c r="AX5261" s="181" t="s">
        <v>85</v>
      </c>
      <c r="AY5261" s="182" t="s">
        <v>173</v>
      </c>
    </row>
    <row r="5262" spans="2:51" s="160" customFormat="1">
      <c r="B5262" s="159"/>
      <c r="D5262" s="161" t="s">
        <v>184</v>
      </c>
      <c r="E5262" s="162" t="s">
        <v>1</v>
      </c>
      <c r="F5262" s="163" t="s">
        <v>2207</v>
      </c>
      <c r="H5262" s="162" t="s">
        <v>1</v>
      </c>
      <c r="L5262" s="159"/>
      <c r="M5262" s="164"/>
      <c r="T5262" s="165"/>
      <c r="AT5262" s="162" t="s">
        <v>184</v>
      </c>
      <c r="AU5262" s="162" t="s">
        <v>95</v>
      </c>
      <c r="AV5262" s="160" t="s">
        <v>93</v>
      </c>
      <c r="AW5262" s="160" t="s">
        <v>41</v>
      </c>
      <c r="AX5262" s="160" t="s">
        <v>85</v>
      </c>
      <c r="AY5262" s="162" t="s">
        <v>173</v>
      </c>
    </row>
    <row r="5263" spans="2:51" s="160" customFormat="1">
      <c r="B5263" s="159"/>
      <c r="D5263" s="161" t="s">
        <v>184</v>
      </c>
      <c r="E5263" s="162" t="s">
        <v>1</v>
      </c>
      <c r="F5263" s="163" t="s">
        <v>2208</v>
      </c>
      <c r="H5263" s="162" t="s">
        <v>1</v>
      </c>
      <c r="L5263" s="159"/>
      <c r="M5263" s="164"/>
      <c r="T5263" s="165"/>
      <c r="AT5263" s="162" t="s">
        <v>184</v>
      </c>
      <c r="AU5263" s="162" t="s">
        <v>95</v>
      </c>
      <c r="AV5263" s="160" t="s">
        <v>93</v>
      </c>
      <c r="AW5263" s="160" t="s">
        <v>41</v>
      </c>
      <c r="AX5263" s="160" t="s">
        <v>85</v>
      </c>
      <c r="AY5263" s="162" t="s">
        <v>173</v>
      </c>
    </row>
    <row r="5264" spans="2:51" s="167" customFormat="1">
      <c r="B5264" s="166"/>
      <c r="D5264" s="161" t="s">
        <v>184</v>
      </c>
      <c r="E5264" s="168" t="s">
        <v>1</v>
      </c>
      <c r="F5264" s="169" t="s">
        <v>2444</v>
      </c>
      <c r="H5264" s="170">
        <v>0.90500000000000003</v>
      </c>
      <c r="L5264" s="166"/>
      <c r="M5264" s="171"/>
      <c r="T5264" s="172"/>
      <c r="AT5264" s="168" t="s">
        <v>184</v>
      </c>
      <c r="AU5264" s="168" t="s">
        <v>95</v>
      </c>
      <c r="AV5264" s="167" t="s">
        <v>95</v>
      </c>
      <c r="AW5264" s="167" t="s">
        <v>41</v>
      </c>
      <c r="AX5264" s="167" t="s">
        <v>85</v>
      </c>
      <c r="AY5264" s="168" t="s">
        <v>173</v>
      </c>
    </row>
    <row r="5265" spans="2:51" s="160" customFormat="1">
      <c r="B5265" s="159"/>
      <c r="D5265" s="161" t="s">
        <v>184</v>
      </c>
      <c r="E5265" s="162" t="s">
        <v>1</v>
      </c>
      <c r="F5265" s="163" t="s">
        <v>2210</v>
      </c>
      <c r="H5265" s="162" t="s">
        <v>1</v>
      </c>
      <c r="L5265" s="159"/>
      <c r="M5265" s="164"/>
      <c r="T5265" s="165"/>
      <c r="AT5265" s="162" t="s">
        <v>184</v>
      </c>
      <c r="AU5265" s="162" t="s">
        <v>95</v>
      </c>
      <c r="AV5265" s="160" t="s">
        <v>93</v>
      </c>
      <c r="AW5265" s="160" t="s">
        <v>41</v>
      </c>
      <c r="AX5265" s="160" t="s">
        <v>85</v>
      </c>
      <c r="AY5265" s="162" t="s">
        <v>173</v>
      </c>
    </row>
    <row r="5266" spans="2:51" s="167" customFormat="1">
      <c r="B5266" s="166"/>
      <c r="D5266" s="161" t="s">
        <v>184</v>
      </c>
      <c r="E5266" s="168" t="s">
        <v>1</v>
      </c>
      <c r="F5266" s="169" t="s">
        <v>2445</v>
      </c>
      <c r="H5266" s="170">
        <v>0.6</v>
      </c>
      <c r="L5266" s="166"/>
      <c r="M5266" s="171"/>
      <c r="T5266" s="172"/>
      <c r="AT5266" s="168" t="s">
        <v>184</v>
      </c>
      <c r="AU5266" s="168" t="s">
        <v>95</v>
      </c>
      <c r="AV5266" s="167" t="s">
        <v>95</v>
      </c>
      <c r="AW5266" s="167" t="s">
        <v>41</v>
      </c>
      <c r="AX5266" s="167" t="s">
        <v>85</v>
      </c>
      <c r="AY5266" s="168" t="s">
        <v>173</v>
      </c>
    </row>
    <row r="5267" spans="2:51" s="181" customFormat="1">
      <c r="B5267" s="180"/>
      <c r="D5267" s="161" t="s">
        <v>184</v>
      </c>
      <c r="E5267" s="182" t="s">
        <v>1</v>
      </c>
      <c r="F5267" s="183" t="s">
        <v>266</v>
      </c>
      <c r="H5267" s="184">
        <v>1.5049999999999999</v>
      </c>
      <c r="L5267" s="180"/>
      <c r="M5267" s="185"/>
      <c r="T5267" s="186"/>
      <c r="AT5267" s="182" t="s">
        <v>184</v>
      </c>
      <c r="AU5267" s="182" t="s">
        <v>95</v>
      </c>
      <c r="AV5267" s="181" t="s">
        <v>243</v>
      </c>
      <c r="AW5267" s="181" t="s">
        <v>41</v>
      </c>
      <c r="AX5267" s="181" t="s">
        <v>85</v>
      </c>
      <c r="AY5267" s="182" t="s">
        <v>173</v>
      </c>
    </row>
    <row r="5268" spans="2:51" s="160" customFormat="1">
      <c r="B5268" s="159"/>
      <c r="D5268" s="161" t="s">
        <v>184</v>
      </c>
      <c r="E5268" s="162" t="s">
        <v>1</v>
      </c>
      <c r="F5268" s="163" t="s">
        <v>2216</v>
      </c>
      <c r="H5268" s="162" t="s">
        <v>1</v>
      </c>
      <c r="L5268" s="159"/>
      <c r="M5268" s="164"/>
      <c r="T5268" s="165"/>
      <c r="AT5268" s="162" t="s">
        <v>184</v>
      </c>
      <c r="AU5268" s="162" t="s">
        <v>95</v>
      </c>
      <c r="AV5268" s="160" t="s">
        <v>93</v>
      </c>
      <c r="AW5268" s="160" t="s">
        <v>41</v>
      </c>
      <c r="AX5268" s="160" t="s">
        <v>85</v>
      </c>
      <c r="AY5268" s="162" t="s">
        <v>173</v>
      </c>
    </row>
    <row r="5269" spans="2:51" s="160" customFormat="1">
      <c r="B5269" s="159"/>
      <c r="D5269" s="161" t="s">
        <v>184</v>
      </c>
      <c r="E5269" s="162" t="s">
        <v>1</v>
      </c>
      <c r="F5269" s="163" t="s">
        <v>2217</v>
      </c>
      <c r="H5269" s="162" t="s">
        <v>1</v>
      </c>
      <c r="L5269" s="159"/>
      <c r="M5269" s="164"/>
      <c r="T5269" s="165"/>
      <c r="AT5269" s="162" t="s">
        <v>184</v>
      </c>
      <c r="AU5269" s="162" t="s">
        <v>95</v>
      </c>
      <c r="AV5269" s="160" t="s">
        <v>93</v>
      </c>
      <c r="AW5269" s="160" t="s">
        <v>41</v>
      </c>
      <c r="AX5269" s="160" t="s">
        <v>85</v>
      </c>
      <c r="AY5269" s="162" t="s">
        <v>173</v>
      </c>
    </row>
    <row r="5270" spans="2:51" s="167" customFormat="1">
      <c r="B5270" s="166"/>
      <c r="D5270" s="161" t="s">
        <v>184</v>
      </c>
      <c r="E5270" s="168" t="s">
        <v>1</v>
      </c>
      <c r="F5270" s="169" t="s">
        <v>2446</v>
      </c>
      <c r="H5270" s="170">
        <v>1.9179999999999999</v>
      </c>
      <c r="L5270" s="166"/>
      <c r="M5270" s="171"/>
      <c r="T5270" s="172"/>
      <c r="AT5270" s="168" t="s">
        <v>184</v>
      </c>
      <c r="AU5270" s="168" t="s">
        <v>95</v>
      </c>
      <c r="AV5270" s="167" t="s">
        <v>95</v>
      </c>
      <c r="AW5270" s="167" t="s">
        <v>41</v>
      </c>
      <c r="AX5270" s="167" t="s">
        <v>85</v>
      </c>
      <c r="AY5270" s="168" t="s">
        <v>173</v>
      </c>
    </row>
    <row r="5271" spans="2:51" s="181" customFormat="1">
      <c r="B5271" s="180"/>
      <c r="D5271" s="161" t="s">
        <v>184</v>
      </c>
      <c r="E5271" s="182" t="s">
        <v>1</v>
      </c>
      <c r="F5271" s="183" t="s">
        <v>266</v>
      </c>
      <c r="H5271" s="184">
        <v>1.9179999999999999</v>
      </c>
      <c r="L5271" s="180"/>
      <c r="M5271" s="185"/>
      <c r="T5271" s="186"/>
      <c r="AT5271" s="182" t="s">
        <v>184</v>
      </c>
      <c r="AU5271" s="182" t="s">
        <v>95</v>
      </c>
      <c r="AV5271" s="181" t="s">
        <v>243</v>
      </c>
      <c r="AW5271" s="181" t="s">
        <v>41</v>
      </c>
      <c r="AX5271" s="181" t="s">
        <v>85</v>
      </c>
      <c r="AY5271" s="182" t="s">
        <v>173</v>
      </c>
    </row>
    <row r="5272" spans="2:51" s="160" customFormat="1">
      <c r="B5272" s="159"/>
      <c r="D5272" s="161" t="s">
        <v>184</v>
      </c>
      <c r="E5272" s="162" t="s">
        <v>1</v>
      </c>
      <c r="F5272" s="163" t="s">
        <v>802</v>
      </c>
      <c r="H5272" s="162" t="s">
        <v>1</v>
      </c>
      <c r="L5272" s="159"/>
      <c r="M5272" s="164"/>
      <c r="T5272" s="165"/>
      <c r="AT5272" s="162" t="s">
        <v>184</v>
      </c>
      <c r="AU5272" s="162" t="s">
        <v>95</v>
      </c>
      <c r="AV5272" s="160" t="s">
        <v>93</v>
      </c>
      <c r="AW5272" s="160" t="s">
        <v>41</v>
      </c>
      <c r="AX5272" s="160" t="s">
        <v>85</v>
      </c>
      <c r="AY5272" s="162" t="s">
        <v>173</v>
      </c>
    </row>
    <row r="5273" spans="2:51" s="160" customFormat="1">
      <c r="B5273" s="159"/>
      <c r="D5273" s="161" t="s">
        <v>184</v>
      </c>
      <c r="E5273" s="162" t="s">
        <v>1</v>
      </c>
      <c r="F5273" s="163" t="s">
        <v>803</v>
      </c>
      <c r="H5273" s="162" t="s">
        <v>1</v>
      </c>
      <c r="L5273" s="159"/>
      <c r="M5273" s="164"/>
      <c r="T5273" s="165"/>
      <c r="AT5273" s="162" t="s">
        <v>184</v>
      </c>
      <c r="AU5273" s="162" t="s">
        <v>95</v>
      </c>
      <c r="AV5273" s="160" t="s">
        <v>93</v>
      </c>
      <c r="AW5273" s="160" t="s">
        <v>41</v>
      </c>
      <c r="AX5273" s="160" t="s">
        <v>85</v>
      </c>
      <c r="AY5273" s="162" t="s">
        <v>173</v>
      </c>
    </row>
    <row r="5274" spans="2:51" s="160" customFormat="1">
      <c r="B5274" s="159"/>
      <c r="D5274" s="161" t="s">
        <v>184</v>
      </c>
      <c r="E5274" s="162" t="s">
        <v>1</v>
      </c>
      <c r="F5274" s="163" t="s">
        <v>743</v>
      </c>
      <c r="H5274" s="162" t="s">
        <v>1</v>
      </c>
      <c r="L5274" s="159"/>
      <c r="M5274" s="164"/>
      <c r="T5274" s="165"/>
      <c r="AT5274" s="162" t="s">
        <v>184</v>
      </c>
      <c r="AU5274" s="162" t="s">
        <v>95</v>
      </c>
      <c r="AV5274" s="160" t="s">
        <v>93</v>
      </c>
      <c r="AW5274" s="160" t="s">
        <v>41</v>
      </c>
      <c r="AX5274" s="160" t="s">
        <v>85</v>
      </c>
      <c r="AY5274" s="162" t="s">
        <v>173</v>
      </c>
    </row>
    <row r="5275" spans="2:51" s="167" customFormat="1">
      <c r="B5275" s="166"/>
      <c r="D5275" s="161" t="s">
        <v>184</v>
      </c>
      <c r="E5275" s="168" t="s">
        <v>1</v>
      </c>
      <c r="F5275" s="169" t="s">
        <v>2458</v>
      </c>
      <c r="H5275" s="170">
        <v>0.27100000000000002</v>
      </c>
      <c r="L5275" s="166"/>
      <c r="M5275" s="171"/>
      <c r="T5275" s="172"/>
      <c r="AT5275" s="168" t="s">
        <v>184</v>
      </c>
      <c r="AU5275" s="168" t="s">
        <v>95</v>
      </c>
      <c r="AV5275" s="167" t="s">
        <v>95</v>
      </c>
      <c r="AW5275" s="167" t="s">
        <v>41</v>
      </c>
      <c r="AX5275" s="167" t="s">
        <v>85</v>
      </c>
      <c r="AY5275" s="168" t="s">
        <v>173</v>
      </c>
    </row>
    <row r="5276" spans="2:51" s="160" customFormat="1">
      <c r="B5276" s="159"/>
      <c r="D5276" s="161" t="s">
        <v>184</v>
      </c>
      <c r="E5276" s="162" t="s">
        <v>1</v>
      </c>
      <c r="F5276" s="163" t="s">
        <v>426</v>
      </c>
      <c r="H5276" s="162" t="s">
        <v>1</v>
      </c>
      <c r="L5276" s="159"/>
      <c r="M5276" s="164"/>
      <c r="T5276" s="165"/>
      <c r="AT5276" s="162" t="s">
        <v>184</v>
      </c>
      <c r="AU5276" s="162" t="s">
        <v>95</v>
      </c>
      <c r="AV5276" s="160" t="s">
        <v>93</v>
      </c>
      <c r="AW5276" s="160" t="s">
        <v>41</v>
      </c>
      <c r="AX5276" s="160" t="s">
        <v>85</v>
      </c>
      <c r="AY5276" s="162" t="s">
        <v>173</v>
      </c>
    </row>
    <row r="5277" spans="2:51" s="167" customFormat="1">
      <c r="B5277" s="166"/>
      <c r="D5277" s="161" t="s">
        <v>184</v>
      </c>
      <c r="E5277" s="168" t="s">
        <v>1</v>
      </c>
      <c r="F5277" s="169" t="s">
        <v>2459</v>
      </c>
      <c r="H5277" s="170">
        <v>0.105</v>
      </c>
      <c r="L5277" s="166"/>
      <c r="M5277" s="171"/>
      <c r="T5277" s="172"/>
      <c r="AT5277" s="168" t="s">
        <v>184</v>
      </c>
      <c r="AU5277" s="168" t="s">
        <v>95</v>
      </c>
      <c r="AV5277" s="167" t="s">
        <v>95</v>
      </c>
      <c r="AW5277" s="167" t="s">
        <v>41</v>
      </c>
      <c r="AX5277" s="167" t="s">
        <v>85</v>
      </c>
      <c r="AY5277" s="168" t="s">
        <v>173</v>
      </c>
    </row>
    <row r="5278" spans="2:51" s="181" customFormat="1">
      <c r="B5278" s="180"/>
      <c r="D5278" s="161" t="s">
        <v>184</v>
      </c>
      <c r="E5278" s="182" t="s">
        <v>1</v>
      </c>
      <c r="F5278" s="183" t="s">
        <v>266</v>
      </c>
      <c r="H5278" s="184">
        <v>0.376</v>
      </c>
      <c r="L5278" s="180"/>
      <c r="M5278" s="185"/>
      <c r="T5278" s="186"/>
      <c r="AT5278" s="182" t="s">
        <v>184</v>
      </c>
      <c r="AU5278" s="182" t="s">
        <v>95</v>
      </c>
      <c r="AV5278" s="181" t="s">
        <v>243</v>
      </c>
      <c r="AW5278" s="181" t="s">
        <v>41</v>
      </c>
      <c r="AX5278" s="181" t="s">
        <v>85</v>
      </c>
      <c r="AY5278" s="182" t="s">
        <v>173</v>
      </c>
    </row>
    <row r="5279" spans="2:51" s="160" customFormat="1">
      <c r="B5279" s="159"/>
      <c r="D5279" s="161" t="s">
        <v>184</v>
      </c>
      <c r="E5279" s="162" t="s">
        <v>1</v>
      </c>
      <c r="F5279" s="163" t="s">
        <v>805</v>
      </c>
      <c r="H5279" s="162" t="s">
        <v>1</v>
      </c>
      <c r="L5279" s="159"/>
      <c r="M5279" s="164"/>
      <c r="T5279" s="165"/>
      <c r="AT5279" s="162" t="s">
        <v>184</v>
      </c>
      <c r="AU5279" s="162" t="s">
        <v>95</v>
      </c>
      <c r="AV5279" s="160" t="s">
        <v>93</v>
      </c>
      <c r="AW5279" s="160" t="s">
        <v>41</v>
      </c>
      <c r="AX5279" s="160" t="s">
        <v>85</v>
      </c>
      <c r="AY5279" s="162" t="s">
        <v>173</v>
      </c>
    </row>
    <row r="5280" spans="2:51" s="160" customFormat="1">
      <c r="B5280" s="159"/>
      <c r="D5280" s="161" t="s">
        <v>184</v>
      </c>
      <c r="E5280" s="162" t="s">
        <v>1</v>
      </c>
      <c r="F5280" s="163" t="s">
        <v>803</v>
      </c>
      <c r="H5280" s="162" t="s">
        <v>1</v>
      </c>
      <c r="L5280" s="159"/>
      <c r="M5280" s="164"/>
      <c r="T5280" s="165"/>
      <c r="AT5280" s="162" t="s">
        <v>184</v>
      </c>
      <c r="AU5280" s="162" t="s">
        <v>95</v>
      </c>
      <c r="AV5280" s="160" t="s">
        <v>93</v>
      </c>
      <c r="AW5280" s="160" t="s">
        <v>41</v>
      </c>
      <c r="AX5280" s="160" t="s">
        <v>85</v>
      </c>
      <c r="AY5280" s="162" t="s">
        <v>173</v>
      </c>
    </row>
    <row r="5281" spans="2:65" s="160" customFormat="1">
      <c r="B5281" s="159"/>
      <c r="D5281" s="161" t="s">
        <v>184</v>
      </c>
      <c r="E5281" s="162" t="s">
        <v>1</v>
      </c>
      <c r="F5281" s="163" t="s">
        <v>752</v>
      </c>
      <c r="H5281" s="162" t="s">
        <v>1</v>
      </c>
      <c r="L5281" s="159"/>
      <c r="M5281" s="164"/>
      <c r="T5281" s="165"/>
      <c r="AT5281" s="162" t="s">
        <v>184</v>
      </c>
      <c r="AU5281" s="162" t="s">
        <v>95</v>
      </c>
      <c r="AV5281" s="160" t="s">
        <v>93</v>
      </c>
      <c r="AW5281" s="160" t="s">
        <v>41</v>
      </c>
      <c r="AX5281" s="160" t="s">
        <v>85</v>
      </c>
      <c r="AY5281" s="162" t="s">
        <v>173</v>
      </c>
    </row>
    <row r="5282" spans="2:65" s="167" customFormat="1">
      <c r="B5282" s="166"/>
      <c r="D5282" s="161" t="s">
        <v>184</v>
      </c>
      <c r="E5282" s="168" t="s">
        <v>1</v>
      </c>
      <c r="F5282" s="169" t="s">
        <v>2460</v>
      </c>
      <c r="H5282" s="170">
        <v>0.19</v>
      </c>
      <c r="L5282" s="166"/>
      <c r="M5282" s="171"/>
      <c r="T5282" s="172"/>
      <c r="AT5282" s="168" t="s">
        <v>184</v>
      </c>
      <c r="AU5282" s="168" t="s">
        <v>95</v>
      </c>
      <c r="AV5282" s="167" t="s">
        <v>95</v>
      </c>
      <c r="AW5282" s="167" t="s">
        <v>41</v>
      </c>
      <c r="AX5282" s="167" t="s">
        <v>85</v>
      </c>
      <c r="AY5282" s="168" t="s">
        <v>173</v>
      </c>
    </row>
    <row r="5283" spans="2:65" s="181" customFormat="1">
      <c r="B5283" s="180"/>
      <c r="D5283" s="161" t="s">
        <v>184</v>
      </c>
      <c r="E5283" s="182" t="s">
        <v>1</v>
      </c>
      <c r="F5283" s="183" t="s">
        <v>266</v>
      </c>
      <c r="H5283" s="184">
        <v>0.19</v>
      </c>
      <c r="L5283" s="180"/>
      <c r="M5283" s="185"/>
      <c r="T5283" s="186"/>
      <c r="AT5283" s="182" t="s">
        <v>184</v>
      </c>
      <c r="AU5283" s="182" t="s">
        <v>95</v>
      </c>
      <c r="AV5283" s="181" t="s">
        <v>243</v>
      </c>
      <c r="AW5283" s="181" t="s">
        <v>41</v>
      </c>
      <c r="AX5283" s="181" t="s">
        <v>85</v>
      </c>
      <c r="AY5283" s="182" t="s">
        <v>173</v>
      </c>
    </row>
    <row r="5284" spans="2:65" s="160" customFormat="1">
      <c r="B5284" s="159"/>
      <c r="D5284" s="161" t="s">
        <v>184</v>
      </c>
      <c r="E5284" s="162" t="s">
        <v>1</v>
      </c>
      <c r="F5284" s="163" t="s">
        <v>499</v>
      </c>
      <c r="H5284" s="162" t="s">
        <v>1</v>
      </c>
      <c r="L5284" s="159"/>
      <c r="M5284" s="164"/>
      <c r="T5284" s="165"/>
      <c r="AT5284" s="162" t="s">
        <v>184</v>
      </c>
      <c r="AU5284" s="162" t="s">
        <v>95</v>
      </c>
      <c r="AV5284" s="160" t="s">
        <v>93</v>
      </c>
      <c r="AW5284" s="160" t="s">
        <v>41</v>
      </c>
      <c r="AX5284" s="160" t="s">
        <v>85</v>
      </c>
      <c r="AY5284" s="162" t="s">
        <v>173</v>
      </c>
    </row>
    <row r="5285" spans="2:65" s="160" customFormat="1">
      <c r="B5285" s="159"/>
      <c r="D5285" s="161" t="s">
        <v>184</v>
      </c>
      <c r="E5285" s="162" t="s">
        <v>1</v>
      </c>
      <c r="F5285" s="163" t="s">
        <v>2499</v>
      </c>
      <c r="H5285" s="162" t="s">
        <v>1</v>
      </c>
      <c r="L5285" s="159"/>
      <c r="M5285" s="164"/>
      <c r="T5285" s="165"/>
      <c r="AT5285" s="162" t="s">
        <v>184</v>
      </c>
      <c r="AU5285" s="162" t="s">
        <v>95</v>
      </c>
      <c r="AV5285" s="160" t="s">
        <v>93</v>
      </c>
      <c r="AW5285" s="160" t="s">
        <v>41</v>
      </c>
      <c r="AX5285" s="160" t="s">
        <v>85</v>
      </c>
      <c r="AY5285" s="162" t="s">
        <v>173</v>
      </c>
    </row>
    <row r="5286" spans="2:65" s="167" customFormat="1">
      <c r="B5286" s="166"/>
      <c r="D5286" s="161" t="s">
        <v>184</v>
      </c>
      <c r="E5286" s="168" t="s">
        <v>1</v>
      </c>
      <c r="F5286" s="169" t="s">
        <v>2500</v>
      </c>
      <c r="H5286" s="170">
        <v>0.90700000000000003</v>
      </c>
      <c r="L5286" s="166"/>
      <c r="M5286" s="171"/>
      <c r="T5286" s="172"/>
      <c r="AT5286" s="168" t="s">
        <v>184</v>
      </c>
      <c r="AU5286" s="168" t="s">
        <v>95</v>
      </c>
      <c r="AV5286" s="167" t="s">
        <v>95</v>
      </c>
      <c r="AW5286" s="167" t="s">
        <v>41</v>
      </c>
      <c r="AX5286" s="167" t="s">
        <v>85</v>
      </c>
      <c r="AY5286" s="168" t="s">
        <v>173</v>
      </c>
    </row>
    <row r="5287" spans="2:65" s="167" customFormat="1">
      <c r="B5287" s="166"/>
      <c r="D5287" s="161" t="s">
        <v>184</v>
      </c>
      <c r="E5287" s="168" t="s">
        <v>1</v>
      </c>
      <c r="F5287" s="169" t="s">
        <v>2501</v>
      </c>
      <c r="H5287" s="170">
        <v>1.68</v>
      </c>
      <c r="L5287" s="166"/>
      <c r="M5287" s="171"/>
      <c r="T5287" s="172"/>
      <c r="AT5287" s="168" t="s">
        <v>184</v>
      </c>
      <c r="AU5287" s="168" t="s">
        <v>95</v>
      </c>
      <c r="AV5287" s="167" t="s">
        <v>95</v>
      </c>
      <c r="AW5287" s="167" t="s">
        <v>41</v>
      </c>
      <c r="AX5287" s="167" t="s">
        <v>85</v>
      </c>
      <c r="AY5287" s="168" t="s">
        <v>173</v>
      </c>
    </row>
    <row r="5288" spans="2:65" s="181" customFormat="1">
      <c r="B5288" s="180"/>
      <c r="D5288" s="161" t="s">
        <v>184</v>
      </c>
      <c r="E5288" s="182" t="s">
        <v>1</v>
      </c>
      <c r="F5288" s="183" t="s">
        <v>266</v>
      </c>
      <c r="H5288" s="184">
        <v>2.5870000000000002</v>
      </c>
      <c r="L5288" s="180"/>
      <c r="M5288" s="185"/>
      <c r="T5288" s="186"/>
      <c r="AT5288" s="182" t="s">
        <v>184</v>
      </c>
      <c r="AU5288" s="182" t="s">
        <v>95</v>
      </c>
      <c r="AV5288" s="181" t="s">
        <v>243</v>
      </c>
      <c r="AW5288" s="181" t="s">
        <v>41</v>
      </c>
      <c r="AX5288" s="181" t="s">
        <v>85</v>
      </c>
      <c r="AY5288" s="182" t="s">
        <v>173</v>
      </c>
    </row>
    <row r="5289" spans="2:65" s="174" customFormat="1">
      <c r="B5289" s="173"/>
      <c r="D5289" s="161" t="s">
        <v>184</v>
      </c>
      <c r="E5289" s="175" t="s">
        <v>1</v>
      </c>
      <c r="F5289" s="176" t="s">
        <v>232</v>
      </c>
      <c r="H5289" s="177">
        <v>15.461</v>
      </c>
      <c r="L5289" s="173"/>
      <c r="M5289" s="178"/>
      <c r="T5289" s="179"/>
      <c r="AT5289" s="175" t="s">
        <v>184</v>
      </c>
      <c r="AU5289" s="175" t="s">
        <v>95</v>
      </c>
      <c r="AV5289" s="174" t="s">
        <v>180</v>
      </c>
      <c r="AW5289" s="174" t="s">
        <v>41</v>
      </c>
      <c r="AX5289" s="174" t="s">
        <v>93</v>
      </c>
      <c r="AY5289" s="175" t="s">
        <v>173</v>
      </c>
    </row>
    <row r="5290" spans="2:65" s="35" customFormat="1" ht="37.9" customHeight="1">
      <c r="B5290" s="34"/>
      <c r="C5290" s="144" t="s">
        <v>2824</v>
      </c>
      <c r="D5290" s="144" t="s">
        <v>175</v>
      </c>
      <c r="E5290" s="145" t="s">
        <v>2825</v>
      </c>
      <c r="F5290" s="146" t="s">
        <v>2826</v>
      </c>
      <c r="G5290" s="147" t="s">
        <v>362</v>
      </c>
      <c r="H5290" s="148">
        <v>30</v>
      </c>
      <c r="I5290" s="3"/>
      <c r="J5290" s="149">
        <f>ROUND(I5290*H5290,2)</f>
        <v>0</v>
      </c>
      <c r="K5290" s="146" t="s">
        <v>179</v>
      </c>
      <c r="L5290" s="34"/>
      <c r="M5290" s="150" t="s">
        <v>1</v>
      </c>
      <c r="N5290" s="151" t="s">
        <v>50</v>
      </c>
      <c r="P5290" s="152">
        <f>O5290*H5290</f>
        <v>0</v>
      </c>
      <c r="Q5290" s="152">
        <v>0</v>
      </c>
      <c r="R5290" s="152">
        <f>Q5290*H5290</f>
        <v>0</v>
      </c>
      <c r="S5290" s="152">
        <v>0</v>
      </c>
      <c r="T5290" s="153">
        <f>S5290*H5290</f>
        <v>0</v>
      </c>
      <c r="AR5290" s="154" t="s">
        <v>354</v>
      </c>
      <c r="AT5290" s="154" t="s">
        <v>175</v>
      </c>
      <c r="AU5290" s="154" t="s">
        <v>95</v>
      </c>
      <c r="AY5290" s="20" t="s">
        <v>173</v>
      </c>
      <c r="BE5290" s="155">
        <f>IF(N5290="základní",J5290,0)</f>
        <v>0</v>
      </c>
      <c r="BF5290" s="155">
        <f>IF(N5290="snížená",J5290,0)</f>
        <v>0</v>
      </c>
      <c r="BG5290" s="155">
        <f>IF(N5290="zákl. přenesená",J5290,0)</f>
        <v>0</v>
      </c>
      <c r="BH5290" s="155">
        <f>IF(N5290="sníž. přenesená",J5290,0)</f>
        <v>0</v>
      </c>
      <c r="BI5290" s="155">
        <f>IF(N5290="nulová",J5290,0)</f>
        <v>0</v>
      </c>
      <c r="BJ5290" s="20" t="s">
        <v>93</v>
      </c>
      <c r="BK5290" s="155">
        <f>ROUND(I5290*H5290,2)</f>
        <v>0</v>
      </c>
      <c r="BL5290" s="20" t="s">
        <v>354</v>
      </c>
      <c r="BM5290" s="154" t="s">
        <v>2827</v>
      </c>
    </row>
    <row r="5291" spans="2:65" s="35" customFormat="1">
      <c r="B5291" s="34"/>
      <c r="D5291" s="156" t="s">
        <v>182</v>
      </c>
      <c r="F5291" s="157" t="s">
        <v>2828</v>
      </c>
      <c r="L5291" s="34"/>
      <c r="M5291" s="158"/>
      <c r="T5291" s="62"/>
      <c r="AT5291" s="20" t="s">
        <v>182</v>
      </c>
      <c r="AU5291" s="20" t="s">
        <v>95</v>
      </c>
    </row>
    <row r="5292" spans="2:65" s="160" customFormat="1">
      <c r="B5292" s="159"/>
      <c r="D5292" s="161" t="s">
        <v>184</v>
      </c>
      <c r="E5292" s="162" t="s">
        <v>1</v>
      </c>
      <c r="F5292" s="163" t="s">
        <v>499</v>
      </c>
      <c r="H5292" s="162" t="s">
        <v>1</v>
      </c>
      <c r="L5292" s="159"/>
      <c r="M5292" s="164"/>
      <c r="T5292" s="165"/>
      <c r="AT5292" s="162" t="s">
        <v>184</v>
      </c>
      <c r="AU5292" s="162" t="s">
        <v>95</v>
      </c>
      <c r="AV5292" s="160" t="s">
        <v>93</v>
      </c>
      <c r="AW5292" s="160" t="s">
        <v>41</v>
      </c>
      <c r="AX5292" s="160" t="s">
        <v>85</v>
      </c>
      <c r="AY5292" s="162" t="s">
        <v>173</v>
      </c>
    </row>
    <row r="5293" spans="2:65" s="160" customFormat="1">
      <c r="B5293" s="159"/>
      <c r="D5293" s="161" t="s">
        <v>184</v>
      </c>
      <c r="E5293" s="162" t="s">
        <v>1</v>
      </c>
      <c r="F5293" s="163" t="s">
        <v>500</v>
      </c>
      <c r="H5293" s="162" t="s">
        <v>1</v>
      </c>
      <c r="L5293" s="159"/>
      <c r="M5293" s="164"/>
      <c r="T5293" s="165"/>
      <c r="AT5293" s="162" t="s">
        <v>184</v>
      </c>
      <c r="AU5293" s="162" t="s">
        <v>95</v>
      </c>
      <c r="AV5293" s="160" t="s">
        <v>93</v>
      </c>
      <c r="AW5293" s="160" t="s">
        <v>41</v>
      </c>
      <c r="AX5293" s="160" t="s">
        <v>85</v>
      </c>
      <c r="AY5293" s="162" t="s">
        <v>173</v>
      </c>
    </row>
    <row r="5294" spans="2:65" s="167" customFormat="1">
      <c r="B5294" s="166"/>
      <c r="D5294" s="161" t="s">
        <v>184</v>
      </c>
      <c r="E5294" s="168" t="s">
        <v>1</v>
      </c>
      <c r="F5294" s="169" t="s">
        <v>2829</v>
      </c>
      <c r="H5294" s="170">
        <v>30</v>
      </c>
      <c r="L5294" s="166"/>
      <c r="M5294" s="171"/>
      <c r="T5294" s="172"/>
      <c r="AT5294" s="168" t="s">
        <v>184</v>
      </c>
      <c r="AU5294" s="168" t="s">
        <v>95</v>
      </c>
      <c r="AV5294" s="167" t="s">
        <v>95</v>
      </c>
      <c r="AW5294" s="167" t="s">
        <v>41</v>
      </c>
      <c r="AX5294" s="167" t="s">
        <v>85</v>
      </c>
      <c r="AY5294" s="168" t="s">
        <v>173</v>
      </c>
    </row>
    <row r="5295" spans="2:65" s="174" customFormat="1">
      <c r="B5295" s="173"/>
      <c r="D5295" s="161" t="s">
        <v>184</v>
      </c>
      <c r="E5295" s="175" t="s">
        <v>1</v>
      </c>
      <c r="F5295" s="176" t="s">
        <v>232</v>
      </c>
      <c r="H5295" s="177">
        <v>30</v>
      </c>
      <c r="L5295" s="173"/>
      <c r="M5295" s="178"/>
      <c r="T5295" s="179"/>
      <c r="AT5295" s="175" t="s">
        <v>184</v>
      </c>
      <c r="AU5295" s="175" t="s">
        <v>95</v>
      </c>
      <c r="AV5295" s="174" t="s">
        <v>180</v>
      </c>
      <c r="AW5295" s="174" t="s">
        <v>41</v>
      </c>
      <c r="AX5295" s="174" t="s">
        <v>93</v>
      </c>
      <c r="AY5295" s="175" t="s">
        <v>173</v>
      </c>
    </row>
    <row r="5296" spans="2:65" s="35" customFormat="1" ht="16.5" customHeight="1">
      <c r="B5296" s="34"/>
      <c r="C5296" s="188" t="s">
        <v>2830</v>
      </c>
      <c r="D5296" s="188" t="s">
        <v>1161</v>
      </c>
      <c r="E5296" s="189" t="s">
        <v>2831</v>
      </c>
      <c r="F5296" s="190" t="s">
        <v>2832</v>
      </c>
      <c r="G5296" s="191" t="s">
        <v>362</v>
      </c>
      <c r="H5296" s="192">
        <v>30</v>
      </c>
      <c r="I5296" s="4"/>
      <c r="J5296" s="193">
        <f>ROUND(I5296*H5296,2)</f>
        <v>0</v>
      </c>
      <c r="K5296" s="190" t="s">
        <v>1</v>
      </c>
      <c r="L5296" s="194"/>
      <c r="M5296" s="195" t="s">
        <v>1</v>
      </c>
      <c r="N5296" s="196" t="s">
        <v>50</v>
      </c>
      <c r="P5296" s="152">
        <f>O5296*H5296</f>
        <v>0</v>
      </c>
      <c r="Q5296" s="152">
        <v>4.6000000000000001E-4</v>
      </c>
      <c r="R5296" s="152">
        <f>Q5296*H5296</f>
        <v>1.38E-2</v>
      </c>
      <c r="S5296" s="152">
        <v>0</v>
      </c>
      <c r="T5296" s="153">
        <f>S5296*H5296</f>
        <v>0</v>
      </c>
      <c r="AR5296" s="154" t="s">
        <v>533</v>
      </c>
      <c r="AT5296" s="154" t="s">
        <v>1161</v>
      </c>
      <c r="AU5296" s="154" t="s">
        <v>95</v>
      </c>
      <c r="AY5296" s="20" t="s">
        <v>173</v>
      </c>
      <c r="BE5296" s="155">
        <f>IF(N5296="základní",J5296,0)</f>
        <v>0</v>
      </c>
      <c r="BF5296" s="155">
        <f>IF(N5296="snížená",J5296,0)</f>
        <v>0</v>
      </c>
      <c r="BG5296" s="155">
        <f>IF(N5296="zákl. přenesená",J5296,0)</f>
        <v>0</v>
      </c>
      <c r="BH5296" s="155">
        <f>IF(N5296="sníž. přenesená",J5296,0)</f>
        <v>0</v>
      </c>
      <c r="BI5296" s="155">
        <f>IF(N5296="nulová",J5296,0)</f>
        <v>0</v>
      </c>
      <c r="BJ5296" s="20" t="s">
        <v>93</v>
      </c>
      <c r="BK5296" s="155">
        <f>ROUND(I5296*H5296,2)</f>
        <v>0</v>
      </c>
      <c r="BL5296" s="20" t="s">
        <v>354</v>
      </c>
      <c r="BM5296" s="154" t="s">
        <v>2833</v>
      </c>
    </row>
    <row r="5297" spans="2:65" s="35" customFormat="1" ht="33" customHeight="1">
      <c r="B5297" s="34"/>
      <c r="C5297" s="144" t="s">
        <v>2834</v>
      </c>
      <c r="D5297" s="144" t="s">
        <v>175</v>
      </c>
      <c r="E5297" s="145" t="s">
        <v>2835</v>
      </c>
      <c r="F5297" s="146" t="s">
        <v>2836</v>
      </c>
      <c r="G5297" s="147" t="s">
        <v>362</v>
      </c>
      <c r="H5297" s="148">
        <v>346</v>
      </c>
      <c r="I5297" s="3"/>
      <c r="J5297" s="149">
        <f>ROUND(I5297*H5297,2)</f>
        <v>0</v>
      </c>
      <c r="K5297" s="146" t="s">
        <v>179</v>
      </c>
      <c r="L5297" s="34"/>
      <c r="M5297" s="150" t="s">
        <v>1</v>
      </c>
      <c r="N5297" s="151" t="s">
        <v>50</v>
      </c>
      <c r="P5297" s="152">
        <f>O5297*H5297</f>
        <v>0</v>
      </c>
      <c r="Q5297" s="152">
        <v>0</v>
      </c>
      <c r="R5297" s="152">
        <f>Q5297*H5297</f>
        <v>0</v>
      </c>
      <c r="S5297" s="152">
        <v>0</v>
      </c>
      <c r="T5297" s="153">
        <f>S5297*H5297</f>
        <v>0</v>
      </c>
      <c r="AR5297" s="154" t="s">
        <v>354</v>
      </c>
      <c r="AT5297" s="154" t="s">
        <v>175</v>
      </c>
      <c r="AU5297" s="154" t="s">
        <v>95</v>
      </c>
      <c r="AY5297" s="20" t="s">
        <v>173</v>
      </c>
      <c r="BE5297" s="155">
        <f>IF(N5297="základní",J5297,0)</f>
        <v>0</v>
      </c>
      <c r="BF5297" s="155">
        <f>IF(N5297="snížená",J5297,0)</f>
        <v>0</v>
      </c>
      <c r="BG5297" s="155">
        <f>IF(N5297="zákl. přenesená",J5297,0)</f>
        <v>0</v>
      </c>
      <c r="BH5297" s="155">
        <f>IF(N5297="sníž. přenesená",J5297,0)</f>
        <v>0</v>
      </c>
      <c r="BI5297" s="155">
        <f>IF(N5297="nulová",J5297,0)</f>
        <v>0</v>
      </c>
      <c r="BJ5297" s="20" t="s">
        <v>93</v>
      </c>
      <c r="BK5297" s="155">
        <f>ROUND(I5297*H5297,2)</f>
        <v>0</v>
      </c>
      <c r="BL5297" s="20" t="s">
        <v>354</v>
      </c>
      <c r="BM5297" s="154" t="s">
        <v>2837</v>
      </c>
    </row>
    <row r="5298" spans="2:65" s="35" customFormat="1">
      <c r="B5298" s="34"/>
      <c r="D5298" s="156" t="s">
        <v>182</v>
      </c>
      <c r="F5298" s="157" t="s">
        <v>2838</v>
      </c>
      <c r="L5298" s="34"/>
      <c r="M5298" s="158"/>
      <c r="T5298" s="62"/>
      <c r="AT5298" s="20" t="s">
        <v>182</v>
      </c>
      <c r="AU5298" s="20" t="s">
        <v>95</v>
      </c>
    </row>
    <row r="5299" spans="2:65" s="35" customFormat="1" ht="16.5" customHeight="1">
      <c r="B5299" s="34"/>
      <c r="C5299" s="188" t="s">
        <v>2839</v>
      </c>
      <c r="D5299" s="188" t="s">
        <v>1161</v>
      </c>
      <c r="E5299" s="189" t="s">
        <v>2840</v>
      </c>
      <c r="F5299" s="190" t="s">
        <v>2841</v>
      </c>
      <c r="G5299" s="191" t="s">
        <v>362</v>
      </c>
      <c r="H5299" s="192">
        <v>346</v>
      </c>
      <c r="I5299" s="4"/>
      <c r="J5299" s="193">
        <f>ROUND(I5299*H5299,2)</f>
        <v>0</v>
      </c>
      <c r="K5299" s="190" t="s">
        <v>1</v>
      </c>
      <c r="L5299" s="194"/>
      <c r="M5299" s="195" t="s">
        <v>1</v>
      </c>
      <c r="N5299" s="196" t="s">
        <v>50</v>
      </c>
      <c r="P5299" s="152">
        <f>O5299*H5299</f>
        <v>0</v>
      </c>
      <c r="Q5299" s="152">
        <v>4.6000000000000001E-4</v>
      </c>
      <c r="R5299" s="152">
        <f>Q5299*H5299</f>
        <v>0.15916</v>
      </c>
      <c r="S5299" s="152">
        <v>0</v>
      </c>
      <c r="T5299" s="153">
        <f>S5299*H5299</f>
        <v>0</v>
      </c>
      <c r="AR5299" s="154" t="s">
        <v>533</v>
      </c>
      <c r="AT5299" s="154" t="s">
        <v>1161</v>
      </c>
      <c r="AU5299" s="154" t="s">
        <v>95</v>
      </c>
      <c r="AY5299" s="20" t="s">
        <v>173</v>
      </c>
      <c r="BE5299" s="155">
        <f>IF(N5299="základní",J5299,0)</f>
        <v>0</v>
      </c>
      <c r="BF5299" s="155">
        <f>IF(N5299="snížená",J5299,0)</f>
        <v>0</v>
      </c>
      <c r="BG5299" s="155">
        <f>IF(N5299="zákl. přenesená",J5299,0)</f>
        <v>0</v>
      </c>
      <c r="BH5299" s="155">
        <f>IF(N5299="sníž. přenesená",J5299,0)</f>
        <v>0</v>
      </c>
      <c r="BI5299" s="155">
        <f>IF(N5299="nulová",J5299,0)</f>
        <v>0</v>
      </c>
      <c r="BJ5299" s="20" t="s">
        <v>93</v>
      </c>
      <c r="BK5299" s="155">
        <f>ROUND(I5299*H5299,2)</f>
        <v>0</v>
      </c>
      <c r="BL5299" s="20" t="s">
        <v>354</v>
      </c>
      <c r="BM5299" s="154" t="s">
        <v>2842</v>
      </c>
    </row>
    <row r="5300" spans="2:65" s="160" customFormat="1">
      <c r="B5300" s="159"/>
      <c r="D5300" s="161" t="s">
        <v>184</v>
      </c>
      <c r="E5300" s="162" t="s">
        <v>1</v>
      </c>
      <c r="F5300" s="163" t="s">
        <v>499</v>
      </c>
      <c r="H5300" s="162" t="s">
        <v>1</v>
      </c>
      <c r="L5300" s="159"/>
      <c r="M5300" s="164"/>
      <c r="T5300" s="165"/>
      <c r="AT5300" s="162" t="s">
        <v>184</v>
      </c>
      <c r="AU5300" s="162" t="s">
        <v>95</v>
      </c>
      <c r="AV5300" s="160" t="s">
        <v>93</v>
      </c>
      <c r="AW5300" s="160" t="s">
        <v>41</v>
      </c>
      <c r="AX5300" s="160" t="s">
        <v>85</v>
      </c>
      <c r="AY5300" s="162" t="s">
        <v>173</v>
      </c>
    </row>
    <row r="5301" spans="2:65" s="160" customFormat="1">
      <c r="B5301" s="159"/>
      <c r="D5301" s="161" t="s">
        <v>184</v>
      </c>
      <c r="E5301" s="162" t="s">
        <v>1</v>
      </c>
      <c r="F5301" s="163" t="s">
        <v>2502</v>
      </c>
      <c r="H5301" s="162" t="s">
        <v>1</v>
      </c>
      <c r="L5301" s="159"/>
      <c r="M5301" s="164"/>
      <c r="T5301" s="165"/>
      <c r="AT5301" s="162" t="s">
        <v>184</v>
      </c>
      <c r="AU5301" s="162" t="s">
        <v>95</v>
      </c>
      <c r="AV5301" s="160" t="s">
        <v>93</v>
      </c>
      <c r="AW5301" s="160" t="s">
        <v>41</v>
      </c>
      <c r="AX5301" s="160" t="s">
        <v>85</v>
      </c>
      <c r="AY5301" s="162" t="s">
        <v>173</v>
      </c>
    </row>
    <row r="5302" spans="2:65" s="167" customFormat="1">
      <c r="B5302" s="166"/>
      <c r="D5302" s="161" t="s">
        <v>184</v>
      </c>
      <c r="E5302" s="168" t="s">
        <v>1</v>
      </c>
      <c r="F5302" s="169" t="s">
        <v>2843</v>
      </c>
      <c r="H5302" s="170">
        <v>126</v>
      </c>
      <c r="L5302" s="166"/>
      <c r="M5302" s="171"/>
      <c r="T5302" s="172"/>
      <c r="AT5302" s="168" t="s">
        <v>184</v>
      </c>
      <c r="AU5302" s="168" t="s">
        <v>95</v>
      </c>
      <c r="AV5302" s="167" t="s">
        <v>95</v>
      </c>
      <c r="AW5302" s="167" t="s">
        <v>41</v>
      </c>
      <c r="AX5302" s="167" t="s">
        <v>85</v>
      </c>
      <c r="AY5302" s="168" t="s">
        <v>173</v>
      </c>
    </row>
    <row r="5303" spans="2:65" s="167" customFormat="1">
      <c r="B5303" s="166"/>
      <c r="D5303" s="161" t="s">
        <v>184</v>
      </c>
      <c r="E5303" s="168" t="s">
        <v>1</v>
      </c>
      <c r="F5303" s="169" t="s">
        <v>2844</v>
      </c>
      <c r="H5303" s="170">
        <v>220</v>
      </c>
      <c r="L5303" s="166"/>
      <c r="M5303" s="171"/>
      <c r="T5303" s="172"/>
      <c r="AT5303" s="168" t="s">
        <v>184</v>
      </c>
      <c r="AU5303" s="168" t="s">
        <v>95</v>
      </c>
      <c r="AV5303" s="167" t="s">
        <v>95</v>
      </c>
      <c r="AW5303" s="167" t="s">
        <v>41</v>
      </c>
      <c r="AX5303" s="167" t="s">
        <v>85</v>
      </c>
      <c r="AY5303" s="168" t="s">
        <v>173</v>
      </c>
    </row>
    <row r="5304" spans="2:65" s="174" customFormat="1">
      <c r="B5304" s="173"/>
      <c r="D5304" s="161" t="s">
        <v>184</v>
      </c>
      <c r="E5304" s="175" t="s">
        <v>1</v>
      </c>
      <c r="F5304" s="176" t="s">
        <v>232</v>
      </c>
      <c r="H5304" s="177">
        <v>346</v>
      </c>
      <c r="L5304" s="173"/>
      <c r="M5304" s="178"/>
      <c r="T5304" s="179"/>
      <c r="AT5304" s="175" t="s">
        <v>184</v>
      </c>
      <c r="AU5304" s="175" t="s">
        <v>95</v>
      </c>
      <c r="AV5304" s="174" t="s">
        <v>180</v>
      </c>
      <c r="AW5304" s="174" t="s">
        <v>41</v>
      </c>
      <c r="AX5304" s="174" t="s">
        <v>93</v>
      </c>
      <c r="AY5304" s="175" t="s">
        <v>173</v>
      </c>
    </row>
    <row r="5305" spans="2:65" s="35" customFormat="1" ht="24.2" customHeight="1">
      <c r="B5305" s="34"/>
      <c r="C5305" s="144" t="s">
        <v>2845</v>
      </c>
      <c r="D5305" s="144" t="s">
        <v>175</v>
      </c>
      <c r="E5305" s="145" t="s">
        <v>2846</v>
      </c>
      <c r="F5305" s="146" t="s">
        <v>2847</v>
      </c>
      <c r="G5305" s="147" t="s">
        <v>586</v>
      </c>
      <c r="H5305" s="148">
        <v>828.56</v>
      </c>
      <c r="I5305" s="3"/>
      <c r="J5305" s="149">
        <f>ROUND(I5305*H5305,2)</f>
        <v>0</v>
      </c>
      <c r="K5305" s="146" t="s">
        <v>179</v>
      </c>
      <c r="L5305" s="34"/>
      <c r="M5305" s="150" t="s">
        <v>1</v>
      </c>
      <c r="N5305" s="151" t="s">
        <v>50</v>
      </c>
      <c r="P5305" s="152">
        <f>O5305*H5305</f>
        <v>0</v>
      </c>
      <c r="Q5305" s="152">
        <v>1.0000000000000001E-5</v>
      </c>
      <c r="R5305" s="152">
        <f>Q5305*H5305</f>
        <v>8.2856000000000006E-3</v>
      </c>
      <c r="S5305" s="152">
        <v>0</v>
      </c>
      <c r="T5305" s="153">
        <f>S5305*H5305</f>
        <v>0</v>
      </c>
      <c r="AR5305" s="154" t="s">
        <v>354</v>
      </c>
      <c r="AT5305" s="154" t="s">
        <v>175</v>
      </c>
      <c r="AU5305" s="154" t="s">
        <v>95</v>
      </c>
      <c r="AY5305" s="20" t="s">
        <v>173</v>
      </c>
      <c r="BE5305" s="155">
        <f>IF(N5305="základní",J5305,0)</f>
        <v>0</v>
      </c>
      <c r="BF5305" s="155">
        <f>IF(N5305="snížená",J5305,0)</f>
        <v>0</v>
      </c>
      <c r="BG5305" s="155">
        <f>IF(N5305="zákl. přenesená",J5305,0)</f>
        <v>0</v>
      </c>
      <c r="BH5305" s="155">
        <f>IF(N5305="sníž. přenesená",J5305,0)</f>
        <v>0</v>
      </c>
      <c r="BI5305" s="155">
        <f>IF(N5305="nulová",J5305,0)</f>
        <v>0</v>
      </c>
      <c r="BJ5305" s="20" t="s">
        <v>93</v>
      </c>
      <c r="BK5305" s="155">
        <f>ROUND(I5305*H5305,2)</f>
        <v>0</v>
      </c>
      <c r="BL5305" s="20" t="s">
        <v>354</v>
      </c>
      <c r="BM5305" s="154" t="s">
        <v>2848</v>
      </c>
    </row>
    <row r="5306" spans="2:65" s="35" customFormat="1">
      <c r="B5306" s="34"/>
      <c r="D5306" s="156" t="s">
        <v>182</v>
      </c>
      <c r="F5306" s="157" t="s">
        <v>2849</v>
      </c>
      <c r="L5306" s="34"/>
      <c r="M5306" s="158"/>
      <c r="T5306" s="62"/>
      <c r="AT5306" s="20" t="s">
        <v>182</v>
      </c>
      <c r="AU5306" s="20" t="s">
        <v>95</v>
      </c>
    </row>
    <row r="5307" spans="2:65" s="160" customFormat="1">
      <c r="B5307" s="159"/>
      <c r="D5307" s="161" t="s">
        <v>184</v>
      </c>
      <c r="E5307" s="162" t="s">
        <v>1</v>
      </c>
      <c r="F5307" s="163" t="s">
        <v>844</v>
      </c>
      <c r="H5307" s="162" t="s">
        <v>1</v>
      </c>
      <c r="L5307" s="159"/>
      <c r="M5307" s="164"/>
      <c r="T5307" s="165"/>
      <c r="AT5307" s="162" t="s">
        <v>184</v>
      </c>
      <c r="AU5307" s="162" t="s">
        <v>95</v>
      </c>
      <c r="AV5307" s="160" t="s">
        <v>93</v>
      </c>
      <c r="AW5307" s="160" t="s">
        <v>41</v>
      </c>
      <c r="AX5307" s="160" t="s">
        <v>85</v>
      </c>
      <c r="AY5307" s="162" t="s">
        <v>173</v>
      </c>
    </row>
    <row r="5308" spans="2:65" s="160" customFormat="1">
      <c r="B5308" s="159"/>
      <c r="D5308" s="161" t="s">
        <v>184</v>
      </c>
      <c r="E5308" s="162" t="s">
        <v>1</v>
      </c>
      <c r="F5308" s="163" t="s">
        <v>2447</v>
      </c>
      <c r="H5308" s="162" t="s">
        <v>1</v>
      </c>
      <c r="L5308" s="159"/>
      <c r="M5308" s="164"/>
      <c r="T5308" s="165"/>
      <c r="AT5308" s="162" t="s">
        <v>184</v>
      </c>
      <c r="AU5308" s="162" t="s">
        <v>95</v>
      </c>
      <c r="AV5308" s="160" t="s">
        <v>93</v>
      </c>
      <c r="AW5308" s="160" t="s">
        <v>41</v>
      </c>
      <c r="AX5308" s="160" t="s">
        <v>85</v>
      </c>
      <c r="AY5308" s="162" t="s">
        <v>173</v>
      </c>
    </row>
    <row r="5309" spans="2:65" s="167" customFormat="1">
      <c r="B5309" s="166"/>
      <c r="D5309" s="161" t="s">
        <v>184</v>
      </c>
      <c r="E5309" s="168" t="s">
        <v>1</v>
      </c>
      <c r="F5309" s="169" t="s">
        <v>2850</v>
      </c>
      <c r="H5309" s="170">
        <v>132.30000000000001</v>
      </c>
      <c r="L5309" s="166"/>
      <c r="M5309" s="171"/>
      <c r="T5309" s="172"/>
      <c r="AT5309" s="168" t="s">
        <v>184</v>
      </c>
      <c r="AU5309" s="168" t="s">
        <v>95</v>
      </c>
      <c r="AV5309" s="167" t="s">
        <v>95</v>
      </c>
      <c r="AW5309" s="167" t="s">
        <v>41</v>
      </c>
      <c r="AX5309" s="167" t="s">
        <v>85</v>
      </c>
      <c r="AY5309" s="168" t="s">
        <v>173</v>
      </c>
    </row>
    <row r="5310" spans="2:65" s="167" customFormat="1">
      <c r="B5310" s="166"/>
      <c r="D5310" s="161" t="s">
        <v>184</v>
      </c>
      <c r="E5310" s="168" t="s">
        <v>1</v>
      </c>
      <c r="F5310" s="169" t="s">
        <v>2851</v>
      </c>
      <c r="H5310" s="170">
        <v>8.5500000000000007</v>
      </c>
      <c r="L5310" s="166"/>
      <c r="M5310" s="171"/>
      <c r="T5310" s="172"/>
      <c r="AT5310" s="168" t="s">
        <v>184</v>
      </c>
      <c r="AU5310" s="168" t="s">
        <v>95</v>
      </c>
      <c r="AV5310" s="167" t="s">
        <v>95</v>
      </c>
      <c r="AW5310" s="167" t="s">
        <v>41</v>
      </c>
      <c r="AX5310" s="167" t="s">
        <v>85</v>
      </c>
      <c r="AY5310" s="168" t="s">
        <v>173</v>
      </c>
    </row>
    <row r="5311" spans="2:65" s="167" customFormat="1">
      <c r="B5311" s="166"/>
      <c r="D5311" s="161" t="s">
        <v>184</v>
      </c>
      <c r="E5311" s="168" t="s">
        <v>1</v>
      </c>
      <c r="F5311" s="169" t="s">
        <v>2852</v>
      </c>
      <c r="H5311" s="170">
        <v>43.65</v>
      </c>
      <c r="L5311" s="166"/>
      <c r="M5311" s="171"/>
      <c r="T5311" s="172"/>
      <c r="AT5311" s="168" t="s">
        <v>184</v>
      </c>
      <c r="AU5311" s="168" t="s">
        <v>95</v>
      </c>
      <c r="AV5311" s="167" t="s">
        <v>95</v>
      </c>
      <c r="AW5311" s="167" t="s">
        <v>41</v>
      </c>
      <c r="AX5311" s="167" t="s">
        <v>85</v>
      </c>
      <c r="AY5311" s="168" t="s">
        <v>173</v>
      </c>
    </row>
    <row r="5312" spans="2:65" s="167" customFormat="1">
      <c r="B5312" s="166"/>
      <c r="D5312" s="161" t="s">
        <v>184</v>
      </c>
      <c r="E5312" s="168" t="s">
        <v>1</v>
      </c>
      <c r="F5312" s="169" t="s">
        <v>2853</v>
      </c>
      <c r="H5312" s="170">
        <v>110.5</v>
      </c>
      <c r="L5312" s="166"/>
      <c r="M5312" s="171"/>
      <c r="T5312" s="172"/>
      <c r="AT5312" s="168" t="s">
        <v>184</v>
      </c>
      <c r="AU5312" s="168" t="s">
        <v>95</v>
      </c>
      <c r="AV5312" s="167" t="s">
        <v>95</v>
      </c>
      <c r="AW5312" s="167" t="s">
        <v>41</v>
      </c>
      <c r="AX5312" s="167" t="s">
        <v>85</v>
      </c>
      <c r="AY5312" s="168" t="s">
        <v>173</v>
      </c>
    </row>
    <row r="5313" spans="2:65" s="167" customFormat="1">
      <c r="B5313" s="166"/>
      <c r="D5313" s="161" t="s">
        <v>184</v>
      </c>
      <c r="E5313" s="168" t="s">
        <v>1</v>
      </c>
      <c r="F5313" s="169" t="s">
        <v>2854</v>
      </c>
      <c r="H5313" s="170">
        <v>27.16</v>
      </c>
      <c r="L5313" s="166"/>
      <c r="M5313" s="171"/>
      <c r="T5313" s="172"/>
      <c r="AT5313" s="168" t="s">
        <v>184</v>
      </c>
      <c r="AU5313" s="168" t="s">
        <v>95</v>
      </c>
      <c r="AV5313" s="167" t="s">
        <v>95</v>
      </c>
      <c r="AW5313" s="167" t="s">
        <v>41</v>
      </c>
      <c r="AX5313" s="167" t="s">
        <v>85</v>
      </c>
      <c r="AY5313" s="168" t="s">
        <v>173</v>
      </c>
    </row>
    <row r="5314" spans="2:65" s="167" customFormat="1">
      <c r="B5314" s="166"/>
      <c r="D5314" s="161" t="s">
        <v>184</v>
      </c>
      <c r="E5314" s="168" t="s">
        <v>1</v>
      </c>
      <c r="F5314" s="169" t="s">
        <v>2855</v>
      </c>
      <c r="H5314" s="170">
        <v>49.2</v>
      </c>
      <c r="L5314" s="166"/>
      <c r="M5314" s="171"/>
      <c r="T5314" s="172"/>
      <c r="AT5314" s="168" t="s">
        <v>184</v>
      </c>
      <c r="AU5314" s="168" t="s">
        <v>95</v>
      </c>
      <c r="AV5314" s="167" t="s">
        <v>95</v>
      </c>
      <c r="AW5314" s="167" t="s">
        <v>41</v>
      </c>
      <c r="AX5314" s="167" t="s">
        <v>85</v>
      </c>
      <c r="AY5314" s="168" t="s">
        <v>173</v>
      </c>
    </row>
    <row r="5315" spans="2:65" s="181" customFormat="1">
      <c r="B5315" s="180"/>
      <c r="D5315" s="161" t="s">
        <v>184</v>
      </c>
      <c r="E5315" s="182" t="s">
        <v>1</v>
      </c>
      <c r="F5315" s="183" t="s">
        <v>266</v>
      </c>
      <c r="H5315" s="184">
        <v>371.36</v>
      </c>
      <c r="L5315" s="180"/>
      <c r="M5315" s="185"/>
      <c r="T5315" s="186"/>
      <c r="AT5315" s="182" t="s">
        <v>184</v>
      </c>
      <c r="AU5315" s="182" t="s">
        <v>95</v>
      </c>
      <c r="AV5315" s="181" t="s">
        <v>243</v>
      </c>
      <c r="AW5315" s="181" t="s">
        <v>41</v>
      </c>
      <c r="AX5315" s="181" t="s">
        <v>85</v>
      </c>
      <c r="AY5315" s="182" t="s">
        <v>173</v>
      </c>
    </row>
    <row r="5316" spans="2:65" s="160" customFormat="1">
      <c r="B5316" s="159"/>
      <c r="D5316" s="161" t="s">
        <v>184</v>
      </c>
      <c r="E5316" s="162" t="s">
        <v>1</v>
      </c>
      <c r="F5316" s="163" t="s">
        <v>802</v>
      </c>
      <c r="H5316" s="162" t="s">
        <v>1</v>
      </c>
      <c r="L5316" s="159"/>
      <c r="M5316" s="164"/>
      <c r="T5316" s="165"/>
      <c r="AT5316" s="162" t="s">
        <v>184</v>
      </c>
      <c r="AU5316" s="162" t="s">
        <v>95</v>
      </c>
      <c r="AV5316" s="160" t="s">
        <v>93</v>
      </c>
      <c r="AW5316" s="160" t="s">
        <v>41</v>
      </c>
      <c r="AX5316" s="160" t="s">
        <v>85</v>
      </c>
      <c r="AY5316" s="162" t="s">
        <v>173</v>
      </c>
    </row>
    <row r="5317" spans="2:65" s="167" customFormat="1">
      <c r="B5317" s="166"/>
      <c r="D5317" s="161" t="s">
        <v>184</v>
      </c>
      <c r="E5317" s="168" t="s">
        <v>1</v>
      </c>
      <c r="F5317" s="169" t="s">
        <v>2856</v>
      </c>
      <c r="H5317" s="170">
        <v>136.80000000000001</v>
      </c>
      <c r="L5317" s="166"/>
      <c r="M5317" s="171"/>
      <c r="T5317" s="172"/>
      <c r="AT5317" s="168" t="s">
        <v>184</v>
      </c>
      <c r="AU5317" s="168" t="s">
        <v>95</v>
      </c>
      <c r="AV5317" s="167" t="s">
        <v>95</v>
      </c>
      <c r="AW5317" s="167" t="s">
        <v>41</v>
      </c>
      <c r="AX5317" s="167" t="s">
        <v>85</v>
      </c>
      <c r="AY5317" s="168" t="s">
        <v>173</v>
      </c>
    </row>
    <row r="5318" spans="2:65" s="181" customFormat="1">
      <c r="B5318" s="180"/>
      <c r="D5318" s="161" t="s">
        <v>184</v>
      </c>
      <c r="E5318" s="182" t="s">
        <v>1</v>
      </c>
      <c r="F5318" s="183" t="s">
        <v>266</v>
      </c>
      <c r="H5318" s="184">
        <v>136.80000000000001</v>
      </c>
      <c r="L5318" s="180"/>
      <c r="M5318" s="185"/>
      <c r="T5318" s="186"/>
      <c r="AT5318" s="182" t="s">
        <v>184</v>
      </c>
      <c r="AU5318" s="182" t="s">
        <v>95</v>
      </c>
      <c r="AV5318" s="181" t="s">
        <v>243</v>
      </c>
      <c r="AW5318" s="181" t="s">
        <v>41</v>
      </c>
      <c r="AX5318" s="181" t="s">
        <v>85</v>
      </c>
      <c r="AY5318" s="182" t="s">
        <v>173</v>
      </c>
    </row>
    <row r="5319" spans="2:65" s="160" customFormat="1">
      <c r="B5319" s="159"/>
      <c r="D5319" s="161" t="s">
        <v>184</v>
      </c>
      <c r="E5319" s="162" t="s">
        <v>1</v>
      </c>
      <c r="F5319" s="163" t="s">
        <v>805</v>
      </c>
      <c r="H5319" s="162" t="s">
        <v>1</v>
      </c>
      <c r="L5319" s="159"/>
      <c r="M5319" s="164"/>
      <c r="T5319" s="165"/>
      <c r="AT5319" s="162" t="s">
        <v>184</v>
      </c>
      <c r="AU5319" s="162" t="s">
        <v>95</v>
      </c>
      <c r="AV5319" s="160" t="s">
        <v>93</v>
      </c>
      <c r="AW5319" s="160" t="s">
        <v>41</v>
      </c>
      <c r="AX5319" s="160" t="s">
        <v>85</v>
      </c>
      <c r="AY5319" s="162" t="s">
        <v>173</v>
      </c>
    </row>
    <row r="5320" spans="2:65" s="160" customFormat="1">
      <c r="B5320" s="159"/>
      <c r="D5320" s="161" t="s">
        <v>184</v>
      </c>
      <c r="E5320" s="162" t="s">
        <v>1</v>
      </c>
      <c r="F5320" s="163" t="s">
        <v>2447</v>
      </c>
      <c r="H5320" s="162" t="s">
        <v>1</v>
      </c>
      <c r="L5320" s="159"/>
      <c r="M5320" s="164"/>
      <c r="T5320" s="165"/>
      <c r="AT5320" s="162" t="s">
        <v>184</v>
      </c>
      <c r="AU5320" s="162" t="s">
        <v>95</v>
      </c>
      <c r="AV5320" s="160" t="s">
        <v>93</v>
      </c>
      <c r="AW5320" s="160" t="s">
        <v>41</v>
      </c>
      <c r="AX5320" s="160" t="s">
        <v>85</v>
      </c>
      <c r="AY5320" s="162" t="s">
        <v>173</v>
      </c>
    </row>
    <row r="5321" spans="2:65" s="167" customFormat="1">
      <c r="B5321" s="166"/>
      <c r="D5321" s="161" t="s">
        <v>184</v>
      </c>
      <c r="E5321" s="168" t="s">
        <v>1</v>
      </c>
      <c r="F5321" s="169" t="s">
        <v>2857</v>
      </c>
      <c r="H5321" s="170">
        <v>159.6</v>
      </c>
      <c r="L5321" s="166"/>
      <c r="M5321" s="171"/>
      <c r="T5321" s="172"/>
      <c r="AT5321" s="168" t="s">
        <v>184</v>
      </c>
      <c r="AU5321" s="168" t="s">
        <v>95</v>
      </c>
      <c r="AV5321" s="167" t="s">
        <v>95</v>
      </c>
      <c r="AW5321" s="167" t="s">
        <v>41</v>
      </c>
      <c r="AX5321" s="167" t="s">
        <v>85</v>
      </c>
      <c r="AY5321" s="168" t="s">
        <v>173</v>
      </c>
    </row>
    <row r="5322" spans="2:65" s="167" customFormat="1">
      <c r="B5322" s="166"/>
      <c r="D5322" s="161" t="s">
        <v>184</v>
      </c>
      <c r="E5322" s="168" t="s">
        <v>1</v>
      </c>
      <c r="F5322" s="169" t="s">
        <v>2858</v>
      </c>
      <c r="H5322" s="170">
        <v>160.80000000000001</v>
      </c>
      <c r="L5322" s="166"/>
      <c r="M5322" s="171"/>
      <c r="T5322" s="172"/>
      <c r="AT5322" s="168" t="s">
        <v>184</v>
      </c>
      <c r="AU5322" s="168" t="s">
        <v>95</v>
      </c>
      <c r="AV5322" s="167" t="s">
        <v>95</v>
      </c>
      <c r="AW5322" s="167" t="s">
        <v>41</v>
      </c>
      <c r="AX5322" s="167" t="s">
        <v>85</v>
      </c>
      <c r="AY5322" s="168" t="s">
        <v>173</v>
      </c>
    </row>
    <row r="5323" spans="2:65" s="181" customFormat="1">
      <c r="B5323" s="180"/>
      <c r="D5323" s="161" t="s">
        <v>184</v>
      </c>
      <c r="E5323" s="182" t="s">
        <v>1</v>
      </c>
      <c r="F5323" s="183" t="s">
        <v>266</v>
      </c>
      <c r="H5323" s="184">
        <v>320.39999999999998</v>
      </c>
      <c r="L5323" s="180"/>
      <c r="M5323" s="185"/>
      <c r="T5323" s="186"/>
      <c r="AT5323" s="182" t="s">
        <v>184</v>
      </c>
      <c r="AU5323" s="182" t="s">
        <v>95</v>
      </c>
      <c r="AV5323" s="181" t="s">
        <v>243</v>
      </c>
      <c r="AW5323" s="181" t="s">
        <v>41</v>
      </c>
      <c r="AX5323" s="181" t="s">
        <v>85</v>
      </c>
      <c r="AY5323" s="182" t="s">
        <v>173</v>
      </c>
    </row>
    <row r="5324" spans="2:65" s="174" customFormat="1">
      <c r="B5324" s="173"/>
      <c r="D5324" s="161" t="s">
        <v>184</v>
      </c>
      <c r="E5324" s="175" t="s">
        <v>1</v>
      </c>
      <c r="F5324" s="176" t="s">
        <v>232</v>
      </c>
      <c r="H5324" s="177">
        <v>828.56</v>
      </c>
      <c r="L5324" s="173"/>
      <c r="M5324" s="178"/>
      <c r="T5324" s="179"/>
      <c r="AT5324" s="175" t="s">
        <v>184</v>
      </c>
      <c r="AU5324" s="175" t="s">
        <v>95</v>
      </c>
      <c r="AV5324" s="174" t="s">
        <v>180</v>
      </c>
      <c r="AW5324" s="174" t="s">
        <v>41</v>
      </c>
      <c r="AX5324" s="174" t="s">
        <v>93</v>
      </c>
      <c r="AY5324" s="175" t="s">
        <v>173</v>
      </c>
    </row>
    <row r="5325" spans="2:65" s="35" customFormat="1" ht="21.75" customHeight="1">
      <c r="B5325" s="34"/>
      <c r="C5325" s="188" t="s">
        <v>2859</v>
      </c>
      <c r="D5325" s="188" t="s">
        <v>1161</v>
      </c>
      <c r="E5325" s="189" t="s">
        <v>2860</v>
      </c>
      <c r="F5325" s="190" t="s">
        <v>2861</v>
      </c>
      <c r="G5325" s="191" t="s">
        <v>178</v>
      </c>
      <c r="H5325" s="192">
        <v>3.9609999999999999</v>
      </c>
      <c r="I5325" s="4"/>
      <c r="J5325" s="193">
        <f>ROUND(I5325*H5325,2)</f>
        <v>0</v>
      </c>
      <c r="K5325" s="190" t="s">
        <v>179</v>
      </c>
      <c r="L5325" s="194"/>
      <c r="M5325" s="195" t="s">
        <v>1</v>
      </c>
      <c r="N5325" s="196" t="s">
        <v>50</v>
      </c>
      <c r="P5325" s="152">
        <f>O5325*H5325</f>
        <v>0</v>
      </c>
      <c r="Q5325" s="152">
        <v>0.55000000000000004</v>
      </c>
      <c r="R5325" s="152">
        <f>Q5325*H5325</f>
        <v>2.17855</v>
      </c>
      <c r="S5325" s="152">
        <v>0</v>
      </c>
      <c r="T5325" s="153">
        <f>S5325*H5325</f>
        <v>0</v>
      </c>
      <c r="AR5325" s="154" t="s">
        <v>533</v>
      </c>
      <c r="AT5325" s="154" t="s">
        <v>1161</v>
      </c>
      <c r="AU5325" s="154" t="s">
        <v>95</v>
      </c>
      <c r="AY5325" s="20" t="s">
        <v>173</v>
      </c>
      <c r="BE5325" s="155">
        <f>IF(N5325="základní",J5325,0)</f>
        <v>0</v>
      </c>
      <c r="BF5325" s="155">
        <f>IF(N5325="snížená",J5325,0)</f>
        <v>0</v>
      </c>
      <c r="BG5325" s="155">
        <f>IF(N5325="zákl. přenesená",J5325,0)</f>
        <v>0</v>
      </c>
      <c r="BH5325" s="155">
        <f>IF(N5325="sníž. přenesená",J5325,0)</f>
        <v>0</v>
      </c>
      <c r="BI5325" s="155">
        <f>IF(N5325="nulová",J5325,0)</f>
        <v>0</v>
      </c>
      <c r="BJ5325" s="20" t="s">
        <v>93</v>
      </c>
      <c r="BK5325" s="155">
        <f>ROUND(I5325*H5325,2)</f>
        <v>0</v>
      </c>
      <c r="BL5325" s="20" t="s">
        <v>354</v>
      </c>
      <c r="BM5325" s="154" t="s">
        <v>2862</v>
      </c>
    </row>
    <row r="5326" spans="2:65" s="160" customFormat="1">
      <c r="B5326" s="159"/>
      <c r="D5326" s="161" t="s">
        <v>184</v>
      </c>
      <c r="E5326" s="162" t="s">
        <v>1</v>
      </c>
      <c r="F5326" s="163" t="s">
        <v>844</v>
      </c>
      <c r="H5326" s="162" t="s">
        <v>1</v>
      </c>
      <c r="L5326" s="159"/>
      <c r="M5326" s="164"/>
      <c r="T5326" s="165"/>
      <c r="AT5326" s="162" t="s">
        <v>184</v>
      </c>
      <c r="AU5326" s="162" t="s">
        <v>95</v>
      </c>
      <c r="AV5326" s="160" t="s">
        <v>93</v>
      </c>
      <c r="AW5326" s="160" t="s">
        <v>41</v>
      </c>
      <c r="AX5326" s="160" t="s">
        <v>85</v>
      </c>
      <c r="AY5326" s="162" t="s">
        <v>173</v>
      </c>
    </row>
    <row r="5327" spans="2:65" s="160" customFormat="1">
      <c r="B5327" s="159"/>
      <c r="D5327" s="161" t="s">
        <v>184</v>
      </c>
      <c r="E5327" s="162" t="s">
        <v>1</v>
      </c>
      <c r="F5327" s="163" t="s">
        <v>2447</v>
      </c>
      <c r="H5327" s="162" t="s">
        <v>1</v>
      </c>
      <c r="L5327" s="159"/>
      <c r="M5327" s="164"/>
      <c r="T5327" s="165"/>
      <c r="AT5327" s="162" t="s">
        <v>184</v>
      </c>
      <c r="AU5327" s="162" t="s">
        <v>95</v>
      </c>
      <c r="AV5327" s="160" t="s">
        <v>93</v>
      </c>
      <c r="AW5327" s="160" t="s">
        <v>41</v>
      </c>
      <c r="AX5327" s="160" t="s">
        <v>85</v>
      </c>
      <c r="AY5327" s="162" t="s">
        <v>173</v>
      </c>
    </row>
    <row r="5328" spans="2:65" s="167" customFormat="1">
      <c r="B5328" s="166"/>
      <c r="D5328" s="161" t="s">
        <v>184</v>
      </c>
      <c r="E5328" s="168" t="s">
        <v>1</v>
      </c>
      <c r="F5328" s="169" t="s">
        <v>2448</v>
      </c>
      <c r="H5328" s="170">
        <v>0.52900000000000003</v>
      </c>
      <c r="L5328" s="166"/>
      <c r="M5328" s="171"/>
      <c r="T5328" s="172"/>
      <c r="AT5328" s="168" t="s">
        <v>184</v>
      </c>
      <c r="AU5328" s="168" t="s">
        <v>95</v>
      </c>
      <c r="AV5328" s="167" t="s">
        <v>95</v>
      </c>
      <c r="AW5328" s="167" t="s">
        <v>41</v>
      </c>
      <c r="AX5328" s="167" t="s">
        <v>85</v>
      </c>
      <c r="AY5328" s="168" t="s">
        <v>173</v>
      </c>
    </row>
    <row r="5329" spans="2:51" s="167" customFormat="1">
      <c r="B5329" s="166"/>
      <c r="D5329" s="161" t="s">
        <v>184</v>
      </c>
      <c r="E5329" s="168" t="s">
        <v>1</v>
      </c>
      <c r="F5329" s="169" t="s">
        <v>2449</v>
      </c>
      <c r="H5329" s="170">
        <v>3.4000000000000002E-2</v>
      </c>
      <c r="L5329" s="166"/>
      <c r="M5329" s="171"/>
      <c r="T5329" s="172"/>
      <c r="AT5329" s="168" t="s">
        <v>184</v>
      </c>
      <c r="AU5329" s="168" t="s">
        <v>95</v>
      </c>
      <c r="AV5329" s="167" t="s">
        <v>95</v>
      </c>
      <c r="AW5329" s="167" t="s">
        <v>41</v>
      </c>
      <c r="AX5329" s="167" t="s">
        <v>85</v>
      </c>
      <c r="AY5329" s="168" t="s">
        <v>173</v>
      </c>
    </row>
    <row r="5330" spans="2:51" s="167" customFormat="1">
      <c r="B5330" s="166"/>
      <c r="D5330" s="161" t="s">
        <v>184</v>
      </c>
      <c r="E5330" s="168" t="s">
        <v>1</v>
      </c>
      <c r="F5330" s="169" t="s">
        <v>2450</v>
      </c>
      <c r="H5330" s="170">
        <v>0.17499999999999999</v>
      </c>
      <c r="L5330" s="166"/>
      <c r="M5330" s="171"/>
      <c r="T5330" s="172"/>
      <c r="AT5330" s="168" t="s">
        <v>184</v>
      </c>
      <c r="AU5330" s="168" t="s">
        <v>95</v>
      </c>
      <c r="AV5330" s="167" t="s">
        <v>95</v>
      </c>
      <c r="AW5330" s="167" t="s">
        <v>41</v>
      </c>
      <c r="AX5330" s="167" t="s">
        <v>85</v>
      </c>
      <c r="AY5330" s="168" t="s">
        <v>173</v>
      </c>
    </row>
    <row r="5331" spans="2:51" s="167" customFormat="1">
      <c r="B5331" s="166"/>
      <c r="D5331" s="161" t="s">
        <v>184</v>
      </c>
      <c r="E5331" s="168" t="s">
        <v>1</v>
      </c>
      <c r="F5331" s="169" t="s">
        <v>2451</v>
      </c>
      <c r="H5331" s="170">
        <v>0.442</v>
      </c>
      <c r="L5331" s="166"/>
      <c r="M5331" s="171"/>
      <c r="T5331" s="172"/>
      <c r="AT5331" s="168" t="s">
        <v>184</v>
      </c>
      <c r="AU5331" s="168" t="s">
        <v>95</v>
      </c>
      <c r="AV5331" s="167" t="s">
        <v>95</v>
      </c>
      <c r="AW5331" s="167" t="s">
        <v>41</v>
      </c>
      <c r="AX5331" s="167" t="s">
        <v>85</v>
      </c>
      <c r="AY5331" s="168" t="s">
        <v>173</v>
      </c>
    </row>
    <row r="5332" spans="2:51" s="167" customFormat="1">
      <c r="B5332" s="166"/>
      <c r="D5332" s="161" t="s">
        <v>184</v>
      </c>
      <c r="E5332" s="168" t="s">
        <v>1</v>
      </c>
      <c r="F5332" s="169" t="s">
        <v>2452</v>
      </c>
      <c r="H5332" s="170">
        <v>0.109</v>
      </c>
      <c r="L5332" s="166"/>
      <c r="M5332" s="171"/>
      <c r="T5332" s="172"/>
      <c r="AT5332" s="168" t="s">
        <v>184</v>
      </c>
      <c r="AU5332" s="168" t="s">
        <v>95</v>
      </c>
      <c r="AV5332" s="167" t="s">
        <v>95</v>
      </c>
      <c r="AW5332" s="167" t="s">
        <v>41</v>
      </c>
      <c r="AX5332" s="167" t="s">
        <v>85</v>
      </c>
      <c r="AY5332" s="168" t="s">
        <v>173</v>
      </c>
    </row>
    <row r="5333" spans="2:51" s="167" customFormat="1">
      <c r="B5333" s="166"/>
      <c r="D5333" s="161" t="s">
        <v>184</v>
      </c>
      <c r="E5333" s="168" t="s">
        <v>1</v>
      </c>
      <c r="F5333" s="169" t="s">
        <v>2453</v>
      </c>
      <c r="H5333" s="170">
        <v>0.19700000000000001</v>
      </c>
      <c r="L5333" s="166"/>
      <c r="M5333" s="171"/>
      <c r="T5333" s="172"/>
      <c r="AT5333" s="168" t="s">
        <v>184</v>
      </c>
      <c r="AU5333" s="168" t="s">
        <v>95</v>
      </c>
      <c r="AV5333" s="167" t="s">
        <v>95</v>
      </c>
      <c r="AW5333" s="167" t="s">
        <v>41</v>
      </c>
      <c r="AX5333" s="167" t="s">
        <v>85</v>
      </c>
      <c r="AY5333" s="168" t="s">
        <v>173</v>
      </c>
    </row>
    <row r="5334" spans="2:51" s="181" customFormat="1">
      <c r="B5334" s="180"/>
      <c r="D5334" s="161" t="s">
        <v>184</v>
      </c>
      <c r="E5334" s="182" t="s">
        <v>1</v>
      </c>
      <c r="F5334" s="183" t="s">
        <v>266</v>
      </c>
      <c r="H5334" s="184">
        <v>1.486</v>
      </c>
      <c r="L5334" s="180"/>
      <c r="M5334" s="185"/>
      <c r="T5334" s="186"/>
      <c r="AT5334" s="182" t="s">
        <v>184</v>
      </c>
      <c r="AU5334" s="182" t="s">
        <v>95</v>
      </c>
      <c r="AV5334" s="181" t="s">
        <v>243</v>
      </c>
      <c r="AW5334" s="181" t="s">
        <v>41</v>
      </c>
      <c r="AX5334" s="181" t="s">
        <v>85</v>
      </c>
      <c r="AY5334" s="182" t="s">
        <v>173</v>
      </c>
    </row>
    <row r="5335" spans="2:51" s="160" customFormat="1">
      <c r="B5335" s="159"/>
      <c r="D5335" s="161" t="s">
        <v>184</v>
      </c>
      <c r="E5335" s="162" t="s">
        <v>1</v>
      </c>
      <c r="F5335" s="163" t="s">
        <v>802</v>
      </c>
      <c r="H5335" s="162" t="s">
        <v>1</v>
      </c>
      <c r="L5335" s="159"/>
      <c r="M5335" s="164"/>
      <c r="T5335" s="165"/>
      <c r="AT5335" s="162" t="s">
        <v>184</v>
      </c>
      <c r="AU5335" s="162" t="s">
        <v>95</v>
      </c>
      <c r="AV5335" s="160" t="s">
        <v>93</v>
      </c>
      <c r="AW5335" s="160" t="s">
        <v>41</v>
      </c>
      <c r="AX5335" s="160" t="s">
        <v>85</v>
      </c>
      <c r="AY5335" s="162" t="s">
        <v>173</v>
      </c>
    </row>
    <row r="5336" spans="2:51" s="167" customFormat="1">
      <c r="B5336" s="166"/>
      <c r="D5336" s="161" t="s">
        <v>184</v>
      </c>
      <c r="E5336" s="168" t="s">
        <v>1</v>
      </c>
      <c r="F5336" s="169" t="s">
        <v>2455</v>
      </c>
      <c r="H5336" s="170">
        <v>0.68400000000000005</v>
      </c>
      <c r="L5336" s="166"/>
      <c r="M5336" s="171"/>
      <c r="T5336" s="172"/>
      <c r="AT5336" s="168" t="s">
        <v>184</v>
      </c>
      <c r="AU5336" s="168" t="s">
        <v>95</v>
      </c>
      <c r="AV5336" s="167" t="s">
        <v>95</v>
      </c>
      <c r="AW5336" s="167" t="s">
        <v>41</v>
      </c>
      <c r="AX5336" s="167" t="s">
        <v>85</v>
      </c>
      <c r="AY5336" s="168" t="s">
        <v>173</v>
      </c>
    </row>
    <row r="5337" spans="2:51" s="181" customFormat="1">
      <c r="B5337" s="180"/>
      <c r="D5337" s="161" t="s">
        <v>184</v>
      </c>
      <c r="E5337" s="182" t="s">
        <v>1</v>
      </c>
      <c r="F5337" s="183" t="s">
        <v>266</v>
      </c>
      <c r="H5337" s="184">
        <v>0.68400000000000005</v>
      </c>
      <c r="L5337" s="180"/>
      <c r="M5337" s="185"/>
      <c r="T5337" s="186"/>
      <c r="AT5337" s="182" t="s">
        <v>184</v>
      </c>
      <c r="AU5337" s="182" t="s">
        <v>95</v>
      </c>
      <c r="AV5337" s="181" t="s">
        <v>243</v>
      </c>
      <c r="AW5337" s="181" t="s">
        <v>41</v>
      </c>
      <c r="AX5337" s="181" t="s">
        <v>85</v>
      </c>
      <c r="AY5337" s="182" t="s">
        <v>173</v>
      </c>
    </row>
    <row r="5338" spans="2:51" s="160" customFormat="1">
      <c r="B5338" s="159"/>
      <c r="D5338" s="161" t="s">
        <v>184</v>
      </c>
      <c r="E5338" s="162" t="s">
        <v>1</v>
      </c>
      <c r="F5338" s="163" t="s">
        <v>805</v>
      </c>
      <c r="H5338" s="162" t="s">
        <v>1</v>
      </c>
      <c r="L5338" s="159"/>
      <c r="M5338" s="164"/>
      <c r="T5338" s="165"/>
      <c r="AT5338" s="162" t="s">
        <v>184</v>
      </c>
      <c r="AU5338" s="162" t="s">
        <v>95</v>
      </c>
      <c r="AV5338" s="160" t="s">
        <v>93</v>
      </c>
      <c r="AW5338" s="160" t="s">
        <v>41</v>
      </c>
      <c r="AX5338" s="160" t="s">
        <v>85</v>
      </c>
      <c r="AY5338" s="162" t="s">
        <v>173</v>
      </c>
    </row>
    <row r="5339" spans="2:51" s="160" customFormat="1">
      <c r="B5339" s="159"/>
      <c r="D5339" s="161" t="s">
        <v>184</v>
      </c>
      <c r="E5339" s="162" t="s">
        <v>1</v>
      </c>
      <c r="F5339" s="163" t="s">
        <v>2447</v>
      </c>
      <c r="H5339" s="162" t="s">
        <v>1</v>
      </c>
      <c r="L5339" s="159"/>
      <c r="M5339" s="164"/>
      <c r="T5339" s="165"/>
      <c r="AT5339" s="162" t="s">
        <v>184</v>
      </c>
      <c r="AU5339" s="162" t="s">
        <v>95</v>
      </c>
      <c r="AV5339" s="160" t="s">
        <v>93</v>
      </c>
      <c r="AW5339" s="160" t="s">
        <v>41</v>
      </c>
      <c r="AX5339" s="160" t="s">
        <v>85</v>
      </c>
      <c r="AY5339" s="162" t="s">
        <v>173</v>
      </c>
    </row>
    <row r="5340" spans="2:51" s="167" customFormat="1">
      <c r="B5340" s="166"/>
      <c r="D5340" s="161" t="s">
        <v>184</v>
      </c>
      <c r="E5340" s="168" t="s">
        <v>1</v>
      </c>
      <c r="F5340" s="169" t="s">
        <v>2456</v>
      </c>
      <c r="H5340" s="170">
        <v>0.79800000000000004</v>
      </c>
      <c r="L5340" s="166"/>
      <c r="M5340" s="171"/>
      <c r="T5340" s="172"/>
      <c r="AT5340" s="168" t="s">
        <v>184</v>
      </c>
      <c r="AU5340" s="168" t="s">
        <v>95</v>
      </c>
      <c r="AV5340" s="167" t="s">
        <v>95</v>
      </c>
      <c r="AW5340" s="167" t="s">
        <v>41</v>
      </c>
      <c r="AX5340" s="167" t="s">
        <v>85</v>
      </c>
      <c r="AY5340" s="168" t="s">
        <v>173</v>
      </c>
    </row>
    <row r="5341" spans="2:51" s="167" customFormat="1">
      <c r="B5341" s="166"/>
      <c r="D5341" s="161" t="s">
        <v>184</v>
      </c>
      <c r="E5341" s="168" t="s">
        <v>1</v>
      </c>
      <c r="F5341" s="169" t="s">
        <v>2457</v>
      </c>
      <c r="H5341" s="170">
        <v>0.80400000000000005</v>
      </c>
      <c r="L5341" s="166"/>
      <c r="M5341" s="171"/>
      <c r="T5341" s="172"/>
      <c r="AT5341" s="168" t="s">
        <v>184</v>
      </c>
      <c r="AU5341" s="168" t="s">
        <v>95</v>
      </c>
      <c r="AV5341" s="167" t="s">
        <v>95</v>
      </c>
      <c r="AW5341" s="167" t="s">
        <v>41</v>
      </c>
      <c r="AX5341" s="167" t="s">
        <v>85</v>
      </c>
      <c r="AY5341" s="168" t="s">
        <v>173</v>
      </c>
    </row>
    <row r="5342" spans="2:51" s="181" customFormat="1">
      <c r="B5342" s="180"/>
      <c r="D5342" s="161" t="s">
        <v>184</v>
      </c>
      <c r="E5342" s="182" t="s">
        <v>1</v>
      </c>
      <c r="F5342" s="183" t="s">
        <v>266</v>
      </c>
      <c r="H5342" s="184">
        <v>1.6020000000000001</v>
      </c>
      <c r="L5342" s="180"/>
      <c r="M5342" s="185"/>
      <c r="T5342" s="186"/>
      <c r="AT5342" s="182" t="s">
        <v>184</v>
      </c>
      <c r="AU5342" s="182" t="s">
        <v>95</v>
      </c>
      <c r="AV5342" s="181" t="s">
        <v>243</v>
      </c>
      <c r="AW5342" s="181" t="s">
        <v>41</v>
      </c>
      <c r="AX5342" s="181" t="s">
        <v>85</v>
      </c>
      <c r="AY5342" s="182" t="s">
        <v>173</v>
      </c>
    </row>
    <row r="5343" spans="2:51" s="174" customFormat="1">
      <c r="B5343" s="173"/>
      <c r="D5343" s="161" t="s">
        <v>184</v>
      </c>
      <c r="E5343" s="175" t="s">
        <v>1</v>
      </c>
      <c r="F5343" s="176" t="s">
        <v>232</v>
      </c>
      <c r="H5343" s="177">
        <v>3.7719999999999998</v>
      </c>
      <c r="L5343" s="173"/>
      <c r="M5343" s="178"/>
      <c r="T5343" s="179"/>
      <c r="AT5343" s="175" t="s">
        <v>184</v>
      </c>
      <c r="AU5343" s="175" t="s">
        <v>95</v>
      </c>
      <c r="AV5343" s="174" t="s">
        <v>180</v>
      </c>
      <c r="AW5343" s="174" t="s">
        <v>41</v>
      </c>
      <c r="AX5343" s="174" t="s">
        <v>93</v>
      </c>
      <c r="AY5343" s="175" t="s">
        <v>173</v>
      </c>
    </row>
    <row r="5344" spans="2:51" s="167" customFormat="1">
      <c r="B5344" s="166"/>
      <c r="D5344" s="161" t="s">
        <v>184</v>
      </c>
      <c r="F5344" s="169" t="s">
        <v>2863</v>
      </c>
      <c r="H5344" s="170">
        <v>3.9609999999999999</v>
      </c>
      <c r="L5344" s="166"/>
      <c r="M5344" s="171"/>
      <c r="T5344" s="172"/>
      <c r="AT5344" s="168" t="s">
        <v>184</v>
      </c>
      <c r="AU5344" s="168" t="s">
        <v>95</v>
      </c>
      <c r="AV5344" s="167" t="s">
        <v>95</v>
      </c>
      <c r="AW5344" s="167" t="s">
        <v>3</v>
      </c>
      <c r="AX5344" s="167" t="s">
        <v>93</v>
      </c>
      <c r="AY5344" s="168" t="s">
        <v>173</v>
      </c>
    </row>
    <row r="5345" spans="2:65" s="35" customFormat="1" ht="49.15" customHeight="1">
      <c r="B5345" s="34"/>
      <c r="C5345" s="144" t="s">
        <v>2864</v>
      </c>
      <c r="D5345" s="144" t="s">
        <v>175</v>
      </c>
      <c r="E5345" s="145" t="s">
        <v>2831</v>
      </c>
      <c r="F5345" s="146" t="s">
        <v>2865</v>
      </c>
      <c r="G5345" s="147" t="s">
        <v>524</v>
      </c>
      <c r="H5345" s="148">
        <v>2</v>
      </c>
      <c r="I5345" s="3"/>
      <c r="J5345" s="149">
        <f>ROUND(I5345*H5345,2)</f>
        <v>0</v>
      </c>
      <c r="K5345" s="146" t="s">
        <v>1</v>
      </c>
      <c r="L5345" s="34"/>
      <c r="M5345" s="150" t="s">
        <v>1</v>
      </c>
      <c r="N5345" s="151" t="s">
        <v>50</v>
      </c>
      <c r="P5345" s="152">
        <f>O5345*H5345</f>
        <v>0</v>
      </c>
      <c r="Q5345" s="152">
        <v>0</v>
      </c>
      <c r="R5345" s="152">
        <f>Q5345*H5345</f>
        <v>0</v>
      </c>
      <c r="S5345" s="152">
        <v>0</v>
      </c>
      <c r="T5345" s="153">
        <f>S5345*H5345</f>
        <v>0</v>
      </c>
      <c r="AR5345" s="154" t="s">
        <v>354</v>
      </c>
      <c r="AT5345" s="154" t="s">
        <v>175</v>
      </c>
      <c r="AU5345" s="154" t="s">
        <v>95</v>
      </c>
      <c r="AY5345" s="20" t="s">
        <v>173</v>
      </c>
      <c r="BE5345" s="155">
        <f>IF(N5345="základní",J5345,0)</f>
        <v>0</v>
      </c>
      <c r="BF5345" s="155">
        <f>IF(N5345="snížená",J5345,0)</f>
        <v>0</v>
      </c>
      <c r="BG5345" s="155">
        <f>IF(N5345="zákl. přenesená",J5345,0)</f>
        <v>0</v>
      </c>
      <c r="BH5345" s="155">
        <f>IF(N5345="sníž. přenesená",J5345,0)</f>
        <v>0</v>
      </c>
      <c r="BI5345" s="155">
        <f>IF(N5345="nulová",J5345,0)</f>
        <v>0</v>
      </c>
      <c r="BJ5345" s="20" t="s">
        <v>93</v>
      </c>
      <c r="BK5345" s="155">
        <f>ROUND(I5345*H5345,2)</f>
        <v>0</v>
      </c>
      <c r="BL5345" s="20" t="s">
        <v>354</v>
      </c>
      <c r="BM5345" s="154" t="s">
        <v>2866</v>
      </c>
    </row>
    <row r="5346" spans="2:65" s="160" customFormat="1">
      <c r="B5346" s="159"/>
      <c r="D5346" s="161" t="s">
        <v>184</v>
      </c>
      <c r="E5346" s="162" t="s">
        <v>1</v>
      </c>
      <c r="F5346" s="163" t="s">
        <v>2294</v>
      </c>
      <c r="H5346" s="162" t="s">
        <v>1</v>
      </c>
      <c r="L5346" s="159"/>
      <c r="M5346" s="164"/>
      <c r="T5346" s="165"/>
      <c r="AT5346" s="162" t="s">
        <v>184</v>
      </c>
      <c r="AU5346" s="162" t="s">
        <v>95</v>
      </c>
      <c r="AV5346" s="160" t="s">
        <v>93</v>
      </c>
      <c r="AW5346" s="160" t="s">
        <v>41</v>
      </c>
      <c r="AX5346" s="160" t="s">
        <v>85</v>
      </c>
      <c r="AY5346" s="162" t="s">
        <v>173</v>
      </c>
    </row>
    <row r="5347" spans="2:65" s="167" customFormat="1">
      <c r="B5347" s="166"/>
      <c r="D5347" s="161" t="s">
        <v>184</v>
      </c>
      <c r="E5347" s="168" t="s">
        <v>1</v>
      </c>
      <c r="F5347" s="169" t="s">
        <v>365</v>
      </c>
      <c r="H5347" s="170">
        <v>2</v>
      </c>
      <c r="L5347" s="166"/>
      <c r="M5347" s="171"/>
      <c r="T5347" s="172"/>
      <c r="AT5347" s="168" t="s">
        <v>184</v>
      </c>
      <c r="AU5347" s="168" t="s">
        <v>95</v>
      </c>
      <c r="AV5347" s="167" t="s">
        <v>95</v>
      </c>
      <c r="AW5347" s="167" t="s">
        <v>41</v>
      </c>
      <c r="AX5347" s="167" t="s">
        <v>85</v>
      </c>
      <c r="AY5347" s="168" t="s">
        <v>173</v>
      </c>
    </row>
    <row r="5348" spans="2:65" s="174" customFormat="1">
      <c r="B5348" s="173"/>
      <c r="D5348" s="161" t="s">
        <v>184</v>
      </c>
      <c r="E5348" s="175" t="s">
        <v>1</v>
      </c>
      <c r="F5348" s="176" t="s">
        <v>232</v>
      </c>
      <c r="H5348" s="177">
        <v>2</v>
      </c>
      <c r="L5348" s="173"/>
      <c r="M5348" s="178"/>
      <c r="T5348" s="179"/>
      <c r="AT5348" s="175" t="s">
        <v>184</v>
      </c>
      <c r="AU5348" s="175" t="s">
        <v>95</v>
      </c>
      <c r="AV5348" s="174" t="s">
        <v>180</v>
      </c>
      <c r="AW5348" s="174" t="s">
        <v>41</v>
      </c>
      <c r="AX5348" s="174" t="s">
        <v>93</v>
      </c>
      <c r="AY5348" s="175" t="s">
        <v>173</v>
      </c>
    </row>
    <row r="5349" spans="2:65" s="35" customFormat="1" ht="49.15" customHeight="1">
      <c r="B5349" s="34"/>
      <c r="C5349" s="144" t="s">
        <v>2867</v>
      </c>
      <c r="D5349" s="144" t="s">
        <v>175</v>
      </c>
      <c r="E5349" s="145" t="s">
        <v>2868</v>
      </c>
      <c r="F5349" s="146" t="s">
        <v>2869</v>
      </c>
      <c r="G5349" s="147" t="s">
        <v>322</v>
      </c>
      <c r="H5349" s="148">
        <v>27.13</v>
      </c>
      <c r="I5349" s="3"/>
      <c r="J5349" s="149">
        <f>ROUND(I5349*H5349,2)</f>
        <v>0</v>
      </c>
      <c r="K5349" s="146" t="s">
        <v>179</v>
      </c>
      <c r="L5349" s="34"/>
      <c r="M5349" s="150" t="s">
        <v>1</v>
      </c>
      <c r="N5349" s="151" t="s">
        <v>50</v>
      </c>
      <c r="P5349" s="152">
        <f>O5349*H5349</f>
        <v>0</v>
      </c>
      <c r="Q5349" s="152">
        <v>0</v>
      </c>
      <c r="R5349" s="152">
        <f>Q5349*H5349</f>
        <v>0</v>
      </c>
      <c r="S5349" s="152">
        <v>0</v>
      </c>
      <c r="T5349" s="153">
        <f>S5349*H5349</f>
        <v>0</v>
      </c>
      <c r="AR5349" s="154" t="s">
        <v>354</v>
      </c>
      <c r="AT5349" s="154" t="s">
        <v>175</v>
      </c>
      <c r="AU5349" s="154" t="s">
        <v>95</v>
      </c>
      <c r="AY5349" s="20" t="s">
        <v>173</v>
      </c>
      <c r="BE5349" s="155">
        <f>IF(N5349="základní",J5349,0)</f>
        <v>0</v>
      </c>
      <c r="BF5349" s="155">
        <f>IF(N5349="snížená",J5349,0)</f>
        <v>0</v>
      </c>
      <c r="BG5349" s="155">
        <f>IF(N5349="zákl. přenesená",J5349,0)</f>
        <v>0</v>
      </c>
      <c r="BH5349" s="155">
        <f>IF(N5349="sníž. přenesená",J5349,0)</f>
        <v>0</v>
      </c>
      <c r="BI5349" s="155">
        <f>IF(N5349="nulová",J5349,0)</f>
        <v>0</v>
      </c>
      <c r="BJ5349" s="20" t="s">
        <v>93</v>
      </c>
      <c r="BK5349" s="155">
        <f>ROUND(I5349*H5349,2)</f>
        <v>0</v>
      </c>
      <c r="BL5349" s="20" t="s">
        <v>354</v>
      </c>
      <c r="BM5349" s="154" t="s">
        <v>2870</v>
      </c>
    </row>
    <row r="5350" spans="2:65" s="35" customFormat="1">
      <c r="B5350" s="34"/>
      <c r="D5350" s="156" t="s">
        <v>182</v>
      </c>
      <c r="F5350" s="157" t="s">
        <v>2871</v>
      </c>
      <c r="L5350" s="34"/>
      <c r="M5350" s="158"/>
      <c r="T5350" s="62"/>
      <c r="AT5350" s="20" t="s">
        <v>182</v>
      </c>
      <c r="AU5350" s="20" t="s">
        <v>95</v>
      </c>
    </row>
    <row r="5351" spans="2:65" s="133" customFormat="1" ht="22.9" customHeight="1">
      <c r="B5351" s="132"/>
      <c r="D5351" s="134" t="s">
        <v>84</v>
      </c>
      <c r="E5351" s="142" t="s">
        <v>2872</v>
      </c>
      <c r="F5351" s="142" t="s">
        <v>2873</v>
      </c>
      <c r="J5351" s="143">
        <f>BK5351</f>
        <v>0</v>
      </c>
      <c r="L5351" s="132"/>
      <c r="M5351" s="137"/>
      <c r="P5351" s="138">
        <f>SUM(P5352:P5399)</f>
        <v>0</v>
      </c>
      <c r="R5351" s="138">
        <f>SUM(R5352:R5399)</f>
        <v>0.43942599999999998</v>
      </c>
      <c r="T5351" s="139">
        <f>SUM(T5352:T5399)</f>
        <v>1.499501</v>
      </c>
      <c r="AR5351" s="134" t="s">
        <v>95</v>
      </c>
      <c r="AT5351" s="140" t="s">
        <v>84</v>
      </c>
      <c r="AU5351" s="140" t="s">
        <v>93</v>
      </c>
      <c r="AY5351" s="134" t="s">
        <v>173</v>
      </c>
      <c r="BK5351" s="141">
        <f>SUM(BK5352:BK5399)</f>
        <v>0</v>
      </c>
    </row>
    <row r="5352" spans="2:65" s="35" customFormat="1" ht="24.2" customHeight="1">
      <c r="B5352" s="34"/>
      <c r="C5352" s="144" t="s">
        <v>2874</v>
      </c>
      <c r="D5352" s="144" t="s">
        <v>175</v>
      </c>
      <c r="E5352" s="145" t="s">
        <v>2875</v>
      </c>
      <c r="F5352" s="146" t="s">
        <v>2876</v>
      </c>
      <c r="G5352" s="147" t="s">
        <v>270</v>
      </c>
      <c r="H5352" s="148">
        <v>64.718000000000004</v>
      </c>
      <c r="I5352" s="3"/>
      <c r="J5352" s="149">
        <f>ROUND(I5352*H5352,2)</f>
        <v>0</v>
      </c>
      <c r="K5352" s="146" t="s">
        <v>1</v>
      </c>
      <c r="L5352" s="34"/>
      <c r="M5352" s="150" t="s">
        <v>1</v>
      </c>
      <c r="N5352" s="151" t="s">
        <v>50</v>
      </c>
      <c r="P5352" s="152">
        <f>O5352*H5352</f>
        <v>0</v>
      </c>
      <c r="Q5352" s="152">
        <v>0</v>
      </c>
      <c r="R5352" s="152">
        <f>Q5352*H5352</f>
        <v>0</v>
      </c>
      <c r="S5352" s="152">
        <v>2.1999999999999999E-2</v>
      </c>
      <c r="T5352" s="153">
        <f>S5352*H5352</f>
        <v>1.4237960000000001</v>
      </c>
      <c r="AR5352" s="154" t="s">
        <v>354</v>
      </c>
      <c r="AT5352" s="154" t="s">
        <v>175</v>
      </c>
      <c r="AU5352" s="154" t="s">
        <v>95</v>
      </c>
      <c r="AY5352" s="20" t="s">
        <v>173</v>
      </c>
      <c r="BE5352" s="155">
        <f>IF(N5352="základní",J5352,0)</f>
        <v>0</v>
      </c>
      <c r="BF5352" s="155">
        <f>IF(N5352="snížená",J5352,0)</f>
        <v>0</v>
      </c>
      <c r="BG5352" s="155">
        <f>IF(N5352="zákl. přenesená",J5352,0)</f>
        <v>0</v>
      </c>
      <c r="BH5352" s="155">
        <f>IF(N5352="sníž. přenesená",J5352,0)</f>
        <v>0</v>
      </c>
      <c r="BI5352" s="155">
        <f>IF(N5352="nulová",J5352,0)</f>
        <v>0</v>
      </c>
      <c r="BJ5352" s="20" t="s">
        <v>93</v>
      </c>
      <c r="BK5352" s="155">
        <f>ROUND(I5352*H5352,2)</f>
        <v>0</v>
      </c>
      <c r="BL5352" s="20" t="s">
        <v>354</v>
      </c>
      <c r="BM5352" s="154" t="s">
        <v>2877</v>
      </c>
    </row>
    <row r="5353" spans="2:65" s="160" customFormat="1">
      <c r="B5353" s="159"/>
      <c r="D5353" s="161" t="s">
        <v>184</v>
      </c>
      <c r="E5353" s="162" t="s">
        <v>1</v>
      </c>
      <c r="F5353" s="163" t="s">
        <v>1826</v>
      </c>
      <c r="H5353" s="162" t="s">
        <v>1</v>
      </c>
      <c r="L5353" s="159"/>
      <c r="M5353" s="164"/>
      <c r="T5353" s="165"/>
      <c r="AT5353" s="162" t="s">
        <v>184</v>
      </c>
      <c r="AU5353" s="162" t="s">
        <v>95</v>
      </c>
      <c r="AV5353" s="160" t="s">
        <v>93</v>
      </c>
      <c r="AW5353" s="160" t="s">
        <v>41</v>
      </c>
      <c r="AX5353" s="160" t="s">
        <v>85</v>
      </c>
      <c r="AY5353" s="162" t="s">
        <v>173</v>
      </c>
    </row>
    <row r="5354" spans="2:65" s="167" customFormat="1">
      <c r="B5354" s="166"/>
      <c r="D5354" s="161" t="s">
        <v>184</v>
      </c>
      <c r="E5354" s="168" t="s">
        <v>1</v>
      </c>
      <c r="F5354" s="169" t="s">
        <v>2878</v>
      </c>
      <c r="H5354" s="170">
        <v>25.75</v>
      </c>
      <c r="L5354" s="166"/>
      <c r="M5354" s="171"/>
      <c r="T5354" s="172"/>
      <c r="AT5354" s="168" t="s">
        <v>184</v>
      </c>
      <c r="AU5354" s="168" t="s">
        <v>95</v>
      </c>
      <c r="AV5354" s="167" t="s">
        <v>95</v>
      </c>
      <c r="AW5354" s="167" t="s">
        <v>41</v>
      </c>
      <c r="AX5354" s="167" t="s">
        <v>85</v>
      </c>
      <c r="AY5354" s="168" t="s">
        <v>173</v>
      </c>
    </row>
    <row r="5355" spans="2:65" s="167" customFormat="1">
      <c r="B5355" s="166"/>
      <c r="D5355" s="161" t="s">
        <v>184</v>
      </c>
      <c r="E5355" s="168" t="s">
        <v>1</v>
      </c>
      <c r="F5355" s="169" t="s">
        <v>2879</v>
      </c>
      <c r="H5355" s="170">
        <v>-5.4</v>
      </c>
      <c r="L5355" s="166"/>
      <c r="M5355" s="171"/>
      <c r="T5355" s="172"/>
      <c r="AT5355" s="168" t="s">
        <v>184</v>
      </c>
      <c r="AU5355" s="168" t="s">
        <v>95</v>
      </c>
      <c r="AV5355" s="167" t="s">
        <v>95</v>
      </c>
      <c r="AW5355" s="167" t="s">
        <v>41</v>
      </c>
      <c r="AX5355" s="167" t="s">
        <v>85</v>
      </c>
      <c r="AY5355" s="168" t="s">
        <v>173</v>
      </c>
    </row>
    <row r="5356" spans="2:65" s="167" customFormat="1">
      <c r="B5356" s="166"/>
      <c r="D5356" s="161" t="s">
        <v>184</v>
      </c>
      <c r="E5356" s="168" t="s">
        <v>1</v>
      </c>
      <c r="F5356" s="169" t="s">
        <v>2880</v>
      </c>
      <c r="H5356" s="170">
        <v>45.968000000000004</v>
      </c>
      <c r="L5356" s="166"/>
      <c r="M5356" s="171"/>
      <c r="T5356" s="172"/>
      <c r="AT5356" s="168" t="s">
        <v>184</v>
      </c>
      <c r="AU5356" s="168" t="s">
        <v>95</v>
      </c>
      <c r="AV5356" s="167" t="s">
        <v>95</v>
      </c>
      <c r="AW5356" s="167" t="s">
        <v>41</v>
      </c>
      <c r="AX5356" s="167" t="s">
        <v>85</v>
      </c>
      <c r="AY5356" s="168" t="s">
        <v>173</v>
      </c>
    </row>
    <row r="5357" spans="2:65" s="167" customFormat="1">
      <c r="B5357" s="166"/>
      <c r="D5357" s="161" t="s">
        <v>184</v>
      </c>
      <c r="E5357" s="168" t="s">
        <v>1</v>
      </c>
      <c r="F5357" s="169" t="s">
        <v>2881</v>
      </c>
      <c r="H5357" s="170">
        <v>-3.4</v>
      </c>
      <c r="L5357" s="166"/>
      <c r="M5357" s="171"/>
      <c r="T5357" s="172"/>
      <c r="AT5357" s="168" t="s">
        <v>184</v>
      </c>
      <c r="AU5357" s="168" t="s">
        <v>95</v>
      </c>
      <c r="AV5357" s="167" t="s">
        <v>95</v>
      </c>
      <c r="AW5357" s="167" t="s">
        <v>41</v>
      </c>
      <c r="AX5357" s="167" t="s">
        <v>85</v>
      </c>
      <c r="AY5357" s="168" t="s">
        <v>173</v>
      </c>
    </row>
    <row r="5358" spans="2:65" s="167" customFormat="1">
      <c r="B5358" s="166"/>
      <c r="D5358" s="161" t="s">
        <v>184</v>
      </c>
      <c r="E5358" s="168" t="s">
        <v>1</v>
      </c>
      <c r="F5358" s="169" t="s">
        <v>2882</v>
      </c>
      <c r="H5358" s="170">
        <v>-1.8</v>
      </c>
      <c r="L5358" s="166"/>
      <c r="M5358" s="171"/>
      <c r="T5358" s="172"/>
      <c r="AT5358" s="168" t="s">
        <v>184</v>
      </c>
      <c r="AU5358" s="168" t="s">
        <v>95</v>
      </c>
      <c r="AV5358" s="167" t="s">
        <v>95</v>
      </c>
      <c r="AW5358" s="167" t="s">
        <v>41</v>
      </c>
      <c r="AX5358" s="167" t="s">
        <v>85</v>
      </c>
      <c r="AY5358" s="168" t="s">
        <v>173</v>
      </c>
    </row>
    <row r="5359" spans="2:65" s="167" customFormat="1">
      <c r="B5359" s="166"/>
      <c r="D5359" s="161" t="s">
        <v>184</v>
      </c>
      <c r="E5359" s="168" t="s">
        <v>1</v>
      </c>
      <c r="F5359" s="169" t="s">
        <v>1068</v>
      </c>
      <c r="H5359" s="170">
        <v>-3.1680000000000001</v>
      </c>
      <c r="L5359" s="166"/>
      <c r="M5359" s="171"/>
      <c r="T5359" s="172"/>
      <c r="AT5359" s="168" t="s">
        <v>184</v>
      </c>
      <c r="AU5359" s="168" t="s">
        <v>95</v>
      </c>
      <c r="AV5359" s="167" t="s">
        <v>95</v>
      </c>
      <c r="AW5359" s="167" t="s">
        <v>41</v>
      </c>
      <c r="AX5359" s="167" t="s">
        <v>85</v>
      </c>
      <c r="AY5359" s="168" t="s">
        <v>173</v>
      </c>
    </row>
    <row r="5360" spans="2:65" s="160" customFormat="1">
      <c r="B5360" s="159"/>
      <c r="D5360" s="161" t="s">
        <v>184</v>
      </c>
      <c r="E5360" s="162" t="s">
        <v>1</v>
      </c>
      <c r="F5360" s="163" t="s">
        <v>1823</v>
      </c>
      <c r="H5360" s="162" t="s">
        <v>1</v>
      </c>
      <c r="L5360" s="159"/>
      <c r="M5360" s="164"/>
      <c r="T5360" s="165"/>
      <c r="AT5360" s="162" t="s">
        <v>184</v>
      </c>
      <c r="AU5360" s="162" t="s">
        <v>95</v>
      </c>
      <c r="AV5360" s="160" t="s">
        <v>93</v>
      </c>
      <c r="AW5360" s="160" t="s">
        <v>41</v>
      </c>
      <c r="AX5360" s="160" t="s">
        <v>85</v>
      </c>
      <c r="AY5360" s="162" t="s">
        <v>173</v>
      </c>
    </row>
    <row r="5361" spans="2:65" s="167" customFormat="1">
      <c r="B5361" s="166"/>
      <c r="D5361" s="161" t="s">
        <v>184</v>
      </c>
      <c r="E5361" s="168" t="s">
        <v>1</v>
      </c>
      <c r="F5361" s="169" t="s">
        <v>2883</v>
      </c>
      <c r="H5361" s="170">
        <v>8.3520000000000003</v>
      </c>
      <c r="L5361" s="166"/>
      <c r="M5361" s="171"/>
      <c r="T5361" s="172"/>
      <c r="AT5361" s="168" t="s">
        <v>184</v>
      </c>
      <c r="AU5361" s="168" t="s">
        <v>95</v>
      </c>
      <c r="AV5361" s="167" t="s">
        <v>95</v>
      </c>
      <c r="AW5361" s="167" t="s">
        <v>41</v>
      </c>
      <c r="AX5361" s="167" t="s">
        <v>85</v>
      </c>
      <c r="AY5361" s="168" t="s">
        <v>173</v>
      </c>
    </row>
    <row r="5362" spans="2:65" s="167" customFormat="1">
      <c r="B5362" s="166"/>
      <c r="D5362" s="161" t="s">
        <v>184</v>
      </c>
      <c r="E5362" s="168" t="s">
        <v>1</v>
      </c>
      <c r="F5362" s="169" t="s">
        <v>1066</v>
      </c>
      <c r="H5362" s="170">
        <v>-1.5840000000000001</v>
      </c>
      <c r="L5362" s="166"/>
      <c r="M5362" s="171"/>
      <c r="T5362" s="172"/>
      <c r="AT5362" s="168" t="s">
        <v>184</v>
      </c>
      <c r="AU5362" s="168" t="s">
        <v>95</v>
      </c>
      <c r="AV5362" s="167" t="s">
        <v>95</v>
      </c>
      <c r="AW5362" s="167" t="s">
        <v>41</v>
      </c>
      <c r="AX5362" s="167" t="s">
        <v>85</v>
      </c>
      <c r="AY5362" s="168" t="s">
        <v>173</v>
      </c>
    </row>
    <row r="5363" spans="2:65" s="174" customFormat="1">
      <c r="B5363" s="173"/>
      <c r="D5363" s="161" t="s">
        <v>184</v>
      </c>
      <c r="E5363" s="175" t="s">
        <v>1</v>
      </c>
      <c r="F5363" s="176" t="s">
        <v>232</v>
      </c>
      <c r="H5363" s="177">
        <v>64.718000000000004</v>
      </c>
      <c r="L5363" s="173"/>
      <c r="M5363" s="178"/>
      <c r="T5363" s="179"/>
      <c r="AT5363" s="175" t="s">
        <v>184</v>
      </c>
      <c r="AU5363" s="175" t="s">
        <v>95</v>
      </c>
      <c r="AV5363" s="174" t="s">
        <v>180</v>
      </c>
      <c r="AW5363" s="174" t="s">
        <v>41</v>
      </c>
      <c r="AX5363" s="174" t="s">
        <v>93</v>
      </c>
      <c r="AY5363" s="175" t="s">
        <v>173</v>
      </c>
    </row>
    <row r="5364" spans="2:65" s="35" customFormat="1" ht="24.2" customHeight="1">
      <c r="B5364" s="34"/>
      <c r="C5364" s="144" t="s">
        <v>2884</v>
      </c>
      <c r="D5364" s="144" t="s">
        <v>175</v>
      </c>
      <c r="E5364" s="145" t="s">
        <v>2885</v>
      </c>
      <c r="F5364" s="146" t="s">
        <v>2886</v>
      </c>
      <c r="G5364" s="147" t="s">
        <v>270</v>
      </c>
      <c r="H5364" s="148">
        <v>36.049999999999997</v>
      </c>
      <c r="I5364" s="3"/>
      <c r="J5364" s="149">
        <f>ROUND(I5364*H5364,2)</f>
        <v>0</v>
      </c>
      <c r="K5364" s="146" t="s">
        <v>179</v>
      </c>
      <c r="L5364" s="34"/>
      <c r="M5364" s="150" t="s">
        <v>1</v>
      </c>
      <c r="N5364" s="151" t="s">
        <v>50</v>
      </c>
      <c r="P5364" s="152">
        <f>O5364*H5364</f>
        <v>0</v>
      </c>
      <c r="Q5364" s="152">
        <v>0</v>
      </c>
      <c r="R5364" s="152">
        <f>Q5364*H5364</f>
        <v>0</v>
      </c>
      <c r="S5364" s="152">
        <v>2.0999999999999999E-3</v>
      </c>
      <c r="T5364" s="153">
        <f>S5364*H5364</f>
        <v>7.5704999999999995E-2</v>
      </c>
      <c r="AR5364" s="154" t="s">
        <v>354</v>
      </c>
      <c r="AT5364" s="154" t="s">
        <v>175</v>
      </c>
      <c r="AU5364" s="154" t="s">
        <v>95</v>
      </c>
      <c r="AY5364" s="20" t="s">
        <v>173</v>
      </c>
      <c r="BE5364" s="155">
        <f>IF(N5364="základní",J5364,0)</f>
        <v>0</v>
      </c>
      <c r="BF5364" s="155">
        <f>IF(N5364="snížená",J5364,0)</f>
        <v>0</v>
      </c>
      <c r="BG5364" s="155">
        <f>IF(N5364="zákl. přenesená",J5364,0)</f>
        <v>0</v>
      </c>
      <c r="BH5364" s="155">
        <f>IF(N5364="sníž. přenesená",J5364,0)</f>
        <v>0</v>
      </c>
      <c r="BI5364" s="155">
        <f>IF(N5364="nulová",J5364,0)</f>
        <v>0</v>
      </c>
      <c r="BJ5364" s="20" t="s">
        <v>93</v>
      </c>
      <c r="BK5364" s="155">
        <f>ROUND(I5364*H5364,2)</f>
        <v>0</v>
      </c>
      <c r="BL5364" s="20" t="s">
        <v>354</v>
      </c>
      <c r="BM5364" s="154" t="s">
        <v>2887</v>
      </c>
    </row>
    <row r="5365" spans="2:65" s="35" customFormat="1">
      <c r="B5365" s="34"/>
      <c r="D5365" s="156" t="s">
        <v>182</v>
      </c>
      <c r="F5365" s="157" t="s">
        <v>2888</v>
      </c>
      <c r="L5365" s="34"/>
      <c r="M5365" s="158"/>
      <c r="T5365" s="62"/>
      <c r="AT5365" s="20" t="s">
        <v>182</v>
      </c>
      <c r="AU5365" s="20" t="s">
        <v>95</v>
      </c>
    </row>
    <row r="5366" spans="2:65" s="160" customFormat="1">
      <c r="B5366" s="159"/>
      <c r="D5366" s="161" t="s">
        <v>184</v>
      </c>
      <c r="E5366" s="162" t="s">
        <v>1</v>
      </c>
      <c r="F5366" s="163" t="s">
        <v>2186</v>
      </c>
      <c r="H5366" s="162" t="s">
        <v>1</v>
      </c>
      <c r="L5366" s="159"/>
      <c r="M5366" s="164"/>
      <c r="T5366" s="165"/>
      <c r="AT5366" s="162" t="s">
        <v>184</v>
      </c>
      <c r="AU5366" s="162" t="s">
        <v>95</v>
      </c>
      <c r="AV5366" s="160" t="s">
        <v>93</v>
      </c>
      <c r="AW5366" s="160" t="s">
        <v>41</v>
      </c>
      <c r="AX5366" s="160" t="s">
        <v>85</v>
      </c>
      <c r="AY5366" s="162" t="s">
        <v>173</v>
      </c>
    </row>
    <row r="5367" spans="2:65" s="160" customFormat="1">
      <c r="B5367" s="159"/>
      <c r="D5367" s="161" t="s">
        <v>184</v>
      </c>
      <c r="E5367" s="162" t="s">
        <v>1</v>
      </c>
      <c r="F5367" s="163" t="s">
        <v>2889</v>
      </c>
      <c r="H5367" s="162" t="s">
        <v>1</v>
      </c>
      <c r="L5367" s="159"/>
      <c r="M5367" s="164"/>
      <c r="T5367" s="165"/>
      <c r="AT5367" s="162" t="s">
        <v>184</v>
      </c>
      <c r="AU5367" s="162" t="s">
        <v>95</v>
      </c>
      <c r="AV5367" s="160" t="s">
        <v>93</v>
      </c>
      <c r="AW5367" s="160" t="s">
        <v>41</v>
      </c>
      <c r="AX5367" s="160" t="s">
        <v>85</v>
      </c>
      <c r="AY5367" s="162" t="s">
        <v>173</v>
      </c>
    </row>
    <row r="5368" spans="2:65" s="160" customFormat="1">
      <c r="B5368" s="159"/>
      <c r="D5368" s="161" t="s">
        <v>184</v>
      </c>
      <c r="E5368" s="162" t="s">
        <v>1</v>
      </c>
      <c r="F5368" s="163" t="s">
        <v>197</v>
      </c>
      <c r="H5368" s="162" t="s">
        <v>1</v>
      </c>
      <c r="L5368" s="159"/>
      <c r="M5368" s="164"/>
      <c r="T5368" s="165"/>
      <c r="AT5368" s="162" t="s">
        <v>184</v>
      </c>
      <c r="AU5368" s="162" t="s">
        <v>95</v>
      </c>
      <c r="AV5368" s="160" t="s">
        <v>93</v>
      </c>
      <c r="AW5368" s="160" t="s">
        <v>41</v>
      </c>
      <c r="AX5368" s="160" t="s">
        <v>85</v>
      </c>
      <c r="AY5368" s="162" t="s">
        <v>173</v>
      </c>
    </row>
    <row r="5369" spans="2:65" s="167" customFormat="1">
      <c r="B5369" s="166"/>
      <c r="D5369" s="161" t="s">
        <v>184</v>
      </c>
      <c r="E5369" s="168" t="s">
        <v>1</v>
      </c>
      <c r="F5369" s="169" t="s">
        <v>1663</v>
      </c>
      <c r="H5369" s="170">
        <v>33.5</v>
      </c>
      <c r="L5369" s="166"/>
      <c r="M5369" s="171"/>
      <c r="T5369" s="172"/>
      <c r="AT5369" s="168" t="s">
        <v>184</v>
      </c>
      <c r="AU5369" s="168" t="s">
        <v>95</v>
      </c>
      <c r="AV5369" s="167" t="s">
        <v>95</v>
      </c>
      <c r="AW5369" s="167" t="s">
        <v>41</v>
      </c>
      <c r="AX5369" s="167" t="s">
        <v>85</v>
      </c>
      <c r="AY5369" s="168" t="s">
        <v>173</v>
      </c>
    </row>
    <row r="5370" spans="2:65" s="160" customFormat="1">
      <c r="B5370" s="159"/>
      <c r="D5370" s="161" t="s">
        <v>184</v>
      </c>
      <c r="E5370" s="162" t="s">
        <v>1</v>
      </c>
      <c r="F5370" s="163" t="s">
        <v>199</v>
      </c>
      <c r="H5370" s="162" t="s">
        <v>1</v>
      </c>
      <c r="L5370" s="159"/>
      <c r="M5370" s="164"/>
      <c r="T5370" s="165"/>
      <c r="AT5370" s="162" t="s">
        <v>184</v>
      </c>
      <c r="AU5370" s="162" t="s">
        <v>95</v>
      </c>
      <c r="AV5370" s="160" t="s">
        <v>93</v>
      </c>
      <c r="AW5370" s="160" t="s">
        <v>41</v>
      </c>
      <c r="AX5370" s="160" t="s">
        <v>85</v>
      </c>
      <c r="AY5370" s="162" t="s">
        <v>173</v>
      </c>
    </row>
    <row r="5371" spans="2:65" s="167" customFormat="1">
      <c r="B5371" s="166"/>
      <c r="D5371" s="161" t="s">
        <v>184</v>
      </c>
      <c r="E5371" s="168" t="s">
        <v>1</v>
      </c>
      <c r="F5371" s="169" t="s">
        <v>1664</v>
      </c>
      <c r="H5371" s="170">
        <v>2.5499999999999998</v>
      </c>
      <c r="L5371" s="166"/>
      <c r="M5371" s="171"/>
      <c r="T5371" s="172"/>
      <c r="AT5371" s="168" t="s">
        <v>184</v>
      </c>
      <c r="AU5371" s="168" t="s">
        <v>95</v>
      </c>
      <c r="AV5371" s="167" t="s">
        <v>95</v>
      </c>
      <c r="AW5371" s="167" t="s">
        <v>41</v>
      </c>
      <c r="AX5371" s="167" t="s">
        <v>85</v>
      </c>
      <c r="AY5371" s="168" t="s">
        <v>173</v>
      </c>
    </row>
    <row r="5372" spans="2:65" s="174" customFormat="1">
      <c r="B5372" s="173"/>
      <c r="D5372" s="161" t="s">
        <v>184</v>
      </c>
      <c r="E5372" s="175" t="s">
        <v>1</v>
      </c>
      <c r="F5372" s="176" t="s">
        <v>232</v>
      </c>
      <c r="H5372" s="177">
        <v>36.049999999999997</v>
      </c>
      <c r="L5372" s="173"/>
      <c r="M5372" s="178"/>
      <c r="T5372" s="179"/>
      <c r="AT5372" s="175" t="s">
        <v>184</v>
      </c>
      <c r="AU5372" s="175" t="s">
        <v>95</v>
      </c>
      <c r="AV5372" s="174" t="s">
        <v>180</v>
      </c>
      <c r="AW5372" s="174" t="s">
        <v>41</v>
      </c>
      <c r="AX5372" s="174" t="s">
        <v>93</v>
      </c>
      <c r="AY5372" s="175" t="s">
        <v>173</v>
      </c>
    </row>
    <row r="5373" spans="2:65" s="35" customFormat="1" ht="55.5" customHeight="1">
      <c r="B5373" s="34"/>
      <c r="C5373" s="144" t="s">
        <v>2890</v>
      </c>
      <c r="D5373" s="144" t="s">
        <v>175</v>
      </c>
      <c r="E5373" s="145" t="s">
        <v>2891</v>
      </c>
      <c r="F5373" s="146" t="s">
        <v>2892</v>
      </c>
      <c r="G5373" s="147" t="s">
        <v>270</v>
      </c>
      <c r="H5373" s="148">
        <v>7.8</v>
      </c>
      <c r="I5373" s="3"/>
      <c r="J5373" s="149">
        <f>ROUND(I5373*H5373,2)</f>
        <v>0</v>
      </c>
      <c r="K5373" s="146" t="s">
        <v>1</v>
      </c>
      <c r="L5373" s="34"/>
      <c r="M5373" s="150" t="s">
        <v>1</v>
      </c>
      <c r="N5373" s="151" t="s">
        <v>50</v>
      </c>
      <c r="P5373" s="152">
        <f>O5373*H5373</f>
        <v>0</v>
      </c>
      <c r="Q5373" s="152">
        <v>5.3409999999999999E-2</v>
      </c>
      <c r="R5373" s="152">
        <f>Q5373*H5373</f>
        <v>0.41659799999999997</v>
      </c>
      <c r="S5373" s="152">
        <v>0</v>
      </c>
      <c r="T5373" s="153">
        <f>S5373*H5373</f>
        <v>0</v>
      </c>
      <c r="AR5373" s="154" t="s">
        <v>354</v>
      </c>
      <c r="AT5373" s="154" t="s">
        <v>175</v>
      </c>
      <c r="AU5373" s="154" t="s">
        <v>95</v>
      </c>
      <c r="AY5373" s="20" t="s">
        <v>173</v>
      </c>
      <c r="BE5373" s="155">
        <f>IF(N5373="základní",J5373,0)</f>
        <v>0</v>
      </c>
      <c r="BF5373" s="155">
        <f>IF(N5373="snížená",J5373,0)</f>
        <v>0</v>
      </c>
      <c r="BG5373" s="155">
        <f>IF(N5373="zákl. přenesená",J5373,0)</f>
        <v>0</v>
      </c>
      <c r="BH5373" s="155">
        <f>IF(N5373="sníž. přenesená",J5373,0)</f>
        <v>0</v>
      </c>
      <c r="BI5373" s="155">
        <f>IF(N5373="nulová",J5373,0)</f>
        <v>0</v>
      </c>
      <c r="BJ5373" s="20" t="s">
        <v>93</v>
      </c>
      <c r="BK5373" s="155">
        <f>ROUND(I5373*H5373,2)</f>
        <v>0</v>
      </c>
      <c r="BL5373" s="20" t="s">
        <v>354</v>
      </c>
      <c r="BM5373" s="154" t="s">
        <v>2893</v>
      </c>
    </row>
    <row r="5374" spans="2:65" s="160" customFormat="1">
      <c r="B5374" s="159"/>
      <c r="D5374" s="161" t="s">
        <v>184</v>
      </c>
      <c r="E5374" s="162" t="s">
        <v>1</v>
      </c>
      <c r="F5374" s="163" t="s">
        <v>2894</v>
      </c>
      <c r="H5374" s="162" t="s">
        <v>1</v>
      </c>
      <c r="L5374" s="159"/>
      <c r="M5374" s="164"/>
      <c r="T5374" s="165"/>
      <c r="AT5374" s="162" t="s">
        <v>184</v>
      </c>
      <c r="AU5374" s="162" t="s">
        <v>95</v>
      </c>
      <c r="AV5374" s="160" t="s">
        <v>93</v>
      </c>
      <c r="AW5374" s="160" t="s">
        <v>41</v>
      </c>
      <c r="AX5374" s="160" t="s">
        <v>85</v>
      </c>
      <c r="AY5374" s="162" t="s">
        <v>173</v>
      </c>
    </row>
    <row r="5375" spans="2:65" s="160" customFormat="1">
      <c r="B5375" s="159"/>
      <c r="D5375" s="161" t="s">
        <v>184</v>
      </c>
      <c r="E5375" s="162" t="s">
        <v>1</v>
      </c>
      <c r="F5375" s="163" t="s">
        <v>2895</v>
      </c>
      <c r="H5375" s="162" t="s">
        <v>1</v>
      </c>
      <c r="L5375" s="159"/>
      <c r="M5375" s="164"/>
      <c r="T5375" s="165"/>
      <c r="AT5375" s="162" t="s">
        <v>184</v>
      </c>
      <c r="AU5375" s="162" t="s">
        <v>95</v>
      </c>
      <c r="AV5375" s="160" t="s">
        <v>93</v>
      </c>
      <c r="AW5375" s="160" t="s">
        <v>41</v>
      </c>
      <c r="AX5375" s="160" t="s">
        <v>85</v>
      </c>
      <c r="AY5375" s="162" t="s">
        <v>173</v>
      </c>
    </row>
    <row r="5376" spans="2:65" s="167" customFormat="1">
      <c r="B5376" s="166"/>
      <c r="D5376" s="161" t="s">
        <v>184</v>
      </c>
      <c r="E5376" s="168" t="s">
        <v>1</v>
      </c>
      <c r="F5376" s="169" t="s">
        <v>2896</v>
      </c>
      <c r="H5376" s="170">
        <v>7.8</v>
      </c>
      <c r="L5376" s="166"/>
      <c r="M5376" s="171"/>
      <c r="T5376" s="172"/>
      <c r="AT5376" s="168" t="s">
        <v>184</v>
      </c>
      <c r="AU5376" s="168" t="s">
        <v>95</v>
      </c>
      <c r="AV5376" s="167" t="s">
        <v>95</v>
      </c>
      <c r="AW5376" s="167" t="s">
        <v>41</v>
      </c>
      <c r="AX5376" s="167" t="s">
        <v>85</v>
      </c>
      <c r="AY5376" s="168" t="s">
        <v>173</v>
      </c>
    </row>
    <row r="5377" spans="2:65" s="174" customFormat="1">
      <c r="B5377" s="173"/>
      <c r="D5377" s="161" t="s">
        <v>184</v>
      </c>
      <c r="E5377" s="175" t="s">
        <v>1</v>
      </c>
      <c r="F5377" s="176" t="s">
        <v>232</v>
      </c>
      <c r="H5377" s="177">
        <v>7.8</v>
      </c>
      <c r="L5377" s="173"/>
      <c r="M5377" s="178"/>
      <c r="T5377" s="179"/>
      <c r="AT5377" s="175" t="s">
        <v>184</v>
      </c>
      <c r="AU5377" s="175" t="s">
        <v>95</v>
      </c>
      <c r="AV5377" s="174" t="s">
        <v>180</v>
      </c>
      <c r="AW5377" s="174" t="s">
        <v>41</v>
      </c>
      <c r="AX5377" s="174" t="s">
        <v>93</v>
      </c>
      <c r="AY5377" s="175" t="s">
        <v>173</v>
      </c>
    </row>
    <row r="5378" spans="2:65" s="35" customFormat="1" ht="49.15" customHeight="1">
      <c r="B5378" s="34"/>
      <c r="C5378" s="144" t="s">
        <v>2897</v>
      </c>
      <c r="D5378" s="144" t="s">
        <v>175</v>
      </c>
      <c r="E5378" s="145" t="s">
        <v>2898</v>
      </c>
      <c r="F5378" s="146" t="s">
        <v>2899</v>
      </c>
      <c r="G5378" s="147" t="s">
        <v>586</v>
      </c>
      <c r="H5378" s="148">
        <v>19</v>
      </c>
      <c r="I5378" s="3"/>
      <c r="J5378" s="149">
        <f>ROUND(I5378*H5378,2)</f>
        <v>0</v>
      </c>
      <c r="K5378" s="146" t="s">
        <v>179</v>
      </c>
      <c r="L5378" s="34"/>
      <c r="M5378" s="150" t="s">
        <v>1</v>
      </c>
      <c r="N5378" s="151" t="s">
        <v>50</v>
      </c>
      <c r="P5378" s="152">
        <f>O5378*H5378</f>
        <v>0</v>
      </c>
      <c r="Q5378" s="152">
        <v>2.2000000000000001E-4</v>
      </c>
      <c r="R5378" s="152">
        <f>Q5378*H5378</f>
        <v>4.1800000000000006E-3</v>
      </c>
      <c r="S5378" s="152">
        <v>0</v>
      </c>
      <c r="T5378" s="153">
        <f>S5378*H5378</f>
        <v>0</v>
      </c>
      <c r="AR5378" s="154" t="s">
        <v>354</v>
      </c>
      <c r="AT5378" s="154" t="s">
        <v>175</v>
      </c>
      <c r="AU5378" s="154" t="s">
        <v>95</v>
      </c>
      <c r="AY5378" s="20" t="s">
        <v>173</v>
      </c>
      <c r="BE5378" s="155">
        <f>IF(N5378="základní",J5378,0)</f>
        <v>0</v>
      </c>
      <c r="BF5378" s="155">
        <f>IF(N5378="snížená",J5378,0)</f>
        <v>0</v>
      </c>
      <c r="BG5378" s="155">
        <f>IF(N5378="zákl. přenesená",J5378,0)</f>
        <v>0</v>
      </c>
      <c r="BH5378" s="155">
        <f>IF(N5378="sníž. přenesená",J5378,0)</f>
        <v>0</v>
      </c>
      <c r="BI5378" s="155">
        <f>IF(N5378="nulová",J5378,0)</f>
        <v>0</v>
      </c>
      <c r="BJ5378" s="20" t="s">
        <v>93</v>
      </c>
      <c r="BK5378" s="155">
        <f>ROUND(I5378*H5378,2)</f>
        <v>0</v>
      </c>
      <c r="BL5378" s="20" t="s">
        <v>354</v>
      </c>
      <c r="BM5378" s="154" t="s">
        <v>2900</v>
      </c>
    </row>
    <row r="5379" spans="2:65" s="35" customFormat="1">
      <c r="B5379" s="34"/>
      <c r="D5379" s="156" t="s">
        <v>182</v>
      </c>
      <c r="F5379" s="157" t="s">
        <v>2901</v>
      </c>
      <c r="L5379" s="34"/>
      <c r="M5379" s="158"/>
      <c r="T5379" s="62"/>
      <c r="AT5379" s="20" t="s">
        <v>182</v>
      </c>
      <c r="AU5379" s="20" t="s">
        <v>95</v>
      </c>
    </row>
    <row r="5380" spans="2:65" s="160" customFormat="1">
      <c r="B5380" s="159"/>
      <c r="D5380" s="161" t="s">
        <v>184</v>
      </c>
      <c r="E5380" s="162" t="s">
        <v>1</v>
      </c>
      <c r="F5380" s="163" t="s">
        <v>2894</v>
      </c>
      <c r="H5380" s="162" t="s">
        <v>1</v>
      </c>
      <c r="L5380" s="159"/>
      <c r="M5380" s="164"/>
      <c r="T5380" s="165"/>
      <c r="AT5380" s="162" t="s">
        <v>184</v>
      </c>
      <c r="AU5380" s="162" t="s">
        <v>95</v>
      </c>
      <c r="AV5380" s="160" t="s">
        <v>93</v>
      </c>
      <c r="AW5380" s="160" t="s">
        <v>41</v>
      </c>
      <c r="AX5380" s="160" t="s">
        <v>85</v>
      </c>
      <c r="AY5380" s="162" t="s">
        <v>173</v>
      </c>
    </row>
    <row r="5381" spans="2:65" s="160" customFormat="1">
      <c r="B5381" s="159"/>
      <c r="D5381" s="161" t="s">
        <v>184</v>
      </c>
      <c r="E5381" s="162" t="s">
        <v>1</v>
      </c>
      <c r="F5381" s="163" t="s">
        <v>2895</v>
      </c>
      <c r="H5381" s="162" t="s">
        <v>1</v>
      </c>
      <c r="L5381" s="159"/>
      <c r="M5381" s="164"/>
      <c r="T5381" s="165"/>
      <c r="AT5381" s="162" t="s">
        <v>184</v>
      </c>
      <c r="AU5381" s="162" t="s">
        <v>95</v>
      </c>
      <c r="AV5381" s="160" t="s">
        <v>93</v>
      </c>
      <c r="AW5381" s="160" t="s">
        <v>41</v>
      </c>
      <c r="AX5381" s="160" t="s">
        <v>85</v>
      </c>
      <c r="AY5381" s="162" t="s">
        <v>173</v>
      </c>
    </row>
    <row r="5382" spans="2:65" s="167" customFormat="1">
      <c r="B5382" s="166"/>
      <c r="D5382" s="161" t="s">
        <v>184</v>
      </c>
      <c r="E5382" s="168" t="s">
        <v>1</v>
      </c>
      <c r="F5382" s="169" t="s">
        <v>2402</v>
      </c>
      <c r="H5382" s="170">
        <v>19</v>
      </c>
      <c r="L5382" s="166"/>
      <c r="M5382" s="171"/>
      <c r="T5382" s="172"/>
      <c r="AT5382" s="168" t="s">
        <v>184</v>
      </c>
      <c r="AU5382" s="168" t="s">
        <v>95</v>
      </c>
      <c r="AV5382" s="167" t="s">
        <v>95</v>
      </c>
      <c r="AW5382" s="167" t="s">
        <v>41</v>
      </c>
      <c r="AX5382" s="167" t="s">
        <v>85</v>
      </c>
      <c r="AY5382" s="168" t="s">
        <v>173</v>
      </c>
    </row>
    <row r="5383" spans="2:65" s="174" customFormat="1">
      <c r="B5383" s="173"/>
      <c r="D5383" s="161" t="s">
        <v>184</v>
      </c>
      <c r="E5383" s="175" t="s">
        <v>1</v>
      </c>
      <c r="F5383" s="176" t="s">
        <v>232</v>
      </c>
      <c r="H5383" s="177">
        <v>19</v>
      </c>
      <c r="L5383" s="173"/>
      <c r="M5383" s="178"/>
      <c r="T5383" s="179"/>
      <c r="AT5383" s="175" t="s">
        <v>184</v>
      </c>
      <c r="AU5383" s="175" t="s">
        <v>95</v>
      </c>
      <c r="AV5383" s="174" t="s">
        <v>180</v>
      </c>
      <c r="AW5383" s="174" t="s">
        <v>41</v>
      </c>
      <c r="AX5383" s="174" t="s">
        <v>93</v>
      </c>
      <c r="AY5383" s="175" t="s">
        <v>173</v>
      </c>
    </row>
    <row r="5384" spans="2:65" s="35" customFormat="1" ht="44.25" customHeight="1">
      <c r="B5384" s="34"/>
      <c r="C5384" s="144" t="s">
        <v>2902</v>
      </c>
      <c r="D5384" s="144" t="s">
        <v>175</v>
      </c>
      <c r="E5384" s="145" t="s">
        <v>2903</v>
      </c>
      <c r="F5384" s="146" t="s">
        <v>2904</v>
      </c>
      <c r="G5384" s="147" t="s">
        <v>270</v>
      </c>
      <c r="H5384" s="148">
        <v>6.2160000000000002</v>
      </c>
      <c r="I5384" s="3"/>
      <c r="J5384" s="149">
        <f>ROUND(I5384*H5384,2)</f>
        <v>0</v>
      </c>
      <c r="K5384" s="146" t="s">
        <v>179</v>
      </c>
      <c r="L5384" s="34"/>
      <c r="M5384" s="150" t="s">
        <v>1</v>
      </c>
      <c r="N5384" s="151" t="s">
        <v>50</v>
      </c>
      <c r="P5384" s="152">
        <f>O5384*H5384</f>
        <v>0</v>
      </c>
      <c r="Q5384" s="152">
        <v>2.0000000000000001E-4</v>
      </c>
      <c r="R5384" s="152">
        <f>Q5384*H5384</f>
        <v>1.2432000000000001E-3</v>
      </c>
      <c r="S5384" s="152">
        <v>0</v>
      </c>
      <c r="T5384" s="153">
        <f>S5384*H5384</f>
        <v>0</v>
      </c>
      <c r="AR5384" s="154" t="s">
        <v>354</v>
      </c>
      <c r="AT5384" s="154" t="s">
        <v>175</v>
      </c>
      <c r="AU5384" s="154" t="s">
        <v>95</v>
      </c>
      <c r="AY5384" s="20" t="s">
        <v>173</v>
      </c>
      <c r="BE5384" s="155">
        <f>IF(N5384="základní",J5384,0)</f>
        <v>0</v>
      </c>
      <c r="BF5384" s="155">
        <f>IF(N5384="snížená",J5384,0)</f>
        <v>0</v>
      </c>
      <c r="BG5384" s="155">
        <f>IF(N5384="zákl. přenesená",J5384,0)</f>
        <v>0</v>
      </c>
      <c r="BH5384" s="155">
        <f>IF(N5384="sníž. přenesená",J5384,0)</f>
        <v>0</v>
      </c>
      <c r="BI5384" s="155">
        <f>IF(N5384="nulová",J5384,0)</f>
        <v>0</v>
      </c>
      <c r="BJ5384" s="20" t="s">
        <v>93</v>
      </c>
      <c r="BK5384" s="155">
        <f>ROUND(I5384*H5384,2)</f>
        <v>0</v>
      </c>
      <c r="BL5384" s="20" t="s">
        <v>354</v>
      </c>
      <c r="BM5384" s="154" t="s">
        <v>2905</v>
      </c>
    </row>
    <row r="5385" spans="2:65" s="35" customFormat="1">
      <c r="B5385" s="34"/>
      <c r="D5385" s="156" t="s">
        <v>182</v>
      </c>
      <c r="F5385" s="157" t="s">
        <v>2906</v>
      </c>
      <c r="L5385" s="34"/>
      <c r="M5385" s="158"/>
      <c r="T5385" s="62"/>
      <c r="AT5385" s="20" t="s">
        <v>182</v>
      </c>
      <c r="AU5385" s="20" t="s">
        <v>95</v>
      </c>
    </row>
    <row r="5386" spans="2:65" s="160" customFormat="1">
      <c r="B5386" s="159"/>
      <c r="D5386" s="161" t="s">
        <v>184</v>
      </c>
      <c r="E5386" s="162" t="s">
        <v>1</v>
      </c>
      <c r="F5386" s="163" t="s">
        <v>2894</v>
      </c>
      <c r="H5386" s="162" t="s">
        <v>1</v>
      </c>
      <c r="L5386" s="159"/>
      <c r="M5386" s="164"/>
      <c r="T5386" s="165"/>
      <c r="AT5386" s="162" t="s">
        <v>184</v>
      </c>
      <c r="AU5386" s="162" t="s">
        <v>95</v>
      </c>
      <c r="AV5386" s="160" t="s">
        <v>93</v>
      </c>
      <c r="AW5386" s="160" t="s">
        <v>41</v>
      </c>
      <c r="AX5386" s="160" t="s">
        <v>85</v>
      </c>
      <c r="AY5386" s="162" t="s">
        <v>173</v>
      </c>
    </row>
    <row r="5387" spans="2:65" s="160" customFormat="1">
      <c r="B5387" s="159"/>
      <c r="D5387" s="161" t="s">
        <v>184</v>
      </c>
      <c r="E5387" s="162" t="s">
        <v>1</v>
      </c>
      <c r="F5387" s="163" t="s">
        <v>2895</v>
      </c>
      <c r="H5387" s="162" t="s">
        <v>1</v>
      </c>
      <c r="L5387" s="159"/>
      <c r="M5387" s="164"/>
      <c r="T5387" s="165"/>
      <c r="AT5387" s="162" t="s">
        <v>184</v>
      </c>
      <c r="AU5387" s="162" t="s">
        <v>95</v>
      </c>
      <c r="AV5387" s="160" t="s">
        <v>93</v>
      </c>
      <c r="AW5387" s="160" t="s">
        <v>41</v>
      </c>
      <c r="AX5387" s="160" t="s">
        <v>85</v>
      </c>
      <c r="AY5387" s="162" t="s">
        <v>173</v>
      </c>
    </row>
    <row r="5388" spans="2:65" s="167" customFormat="1">
      <c r="B5388" s="166"/>
      <c r="D5388" s="161" t="s">
        <v>184</v>
      </c>
      <c r="E5388" s="168" t="s">
        <v>1</v>
      </c>
      <c r="F5388" s="169" t="s">
        <v>2896</v>
      </c>
      <c r="H5388" s="170">
        <v>7.8</v>
      </c>
      <c r="L5388" s="166"/>
      <c r="M5388" s="171"/>
      <c r="T5388" s="172"/>
      <c r="AT5388" s="168" t="s">
        <v>184</v>
      </c>
      <c r="AU5388" s="168" t="s">
        <v>95</v>
      </c>
      <c r="AV5388" s="167" t="s">
        <v>95</v>
      </c>
      <c r="AW5388" s="167" t="s">
        <v>41</v>
      </c>
      <c r="AX5388" s="167" t="s">
        <v>85</v>
      </c>
      <c r="AY5388" s="168" t="s">
        <v>173</v>
      </c>
    </row>
    <row r="5389" spans="2:65" s="167" customFormat="1">
      <c r="B5389" s="166"/>
      <c r="D5389" s="161" t="s">
        <v>184</v>
      </c>
      <c r="E5389" s="168" t="s">
        <v>1</v>
      </c>
      <c r="F5389" s="169" t="s">
        <v>1066</v>
      </c>
      <c r="H5389" s="170">
        <v>-1.5840000000000001</v>
      </c>
      <c r="L5389" s="166"/>
      <c r="M5389" s="171"/>
      <c r="T5389" s="172"/>
      <c r="AT5389" s="168" t="s">
        <v>184</v>
      </c>
      <c r="AU5389" s="168" t="s">
        <v>95</v>
      </c>
      <c r="AV5389" s="167" t="s">
        <v>95</v>
      </c>
      <c r="AW5389" s="167" t="s">
        <v>41</v>
      </c>
      <c r="AX5389" s="167" t="s">
        <v>85</v>
      </c>
      <c r="AY5389" s="168" t="s">
        <v>173</v>
      </c>
    </row>
    <row r="5390" spans="2:65" s="174" customFormat="1">
      <c r="B5390" s="173"/>
      <c r="D5390" s="161" t="s">
        <v>184</v>
      </c>
      <c r="E5390" s="175" t="s">
        <v>1</v>
      </c>
      <c r="F5390" s="176" t="s">
        <v>232</v>
      </c>
      <c r="H5390" s="177">
        <v>6.2160000000000002</v>
      </c>
      <c r="L5390" s="173"/>
      <c r="M5390" s="178"/>
      <c r="T5390" s="179"/>
      <c r="AT5390" s="175" t="s">
        <v>184</v>
      </c>
      <c r="AU5390" s="175" t="s">
        <v>95</v>
      </c>
      <c r="AV5390" s="174" t="s">
        <v>180</v>
      </c>
      <c r="AW5390" s="174" t="s">
        <v>41</v>
      </c>
      <c r="AX5390" s="174" t="s">
        <v>93</v>
      </c>
      <c r="AY5390" s="175" t="s">
        <v>173</v>
      </c>
    </row>
    <row r="5391" spans="2:65" s="35" customFormat="1" ht="24.2" customHeight="1">
      <c r="B5391" s="34"/>
      <c r="C5391" s="144" t="s">
        <v>2907</v>
      </c>
      <c r="D5391" s="144" t="s">
        <v>175</v>
      </c>
      <c r="E5391" s="145" t="s">
        <v>2908</v>
      </c>
      <c r="F5391" s="146" t="s">
        <v>2909</v>
      </c>
      <c r="G5391" s="147" t="s">
        <v>270</v>
      </c>
      <c r="H5391" s="148">
        <v>12.432</v>
      </c>
      <c r="I5391" s="3"/>
      <c r="J5391" s="149">
        <f>ROUND(I5391*H5391,2)</f>
        <v>0</v>
      </c>
      <c r="K5391" s="146" t="s">
        <v>179</v>
      </c>
      <c r="L5391" s="34"/>
      <c r="M5391" s="150" t="s">
        <v>1</v>
      </c>
      <c r="N5391" s="151" t="s">
        <v>50</v>
      </c>
      <c r="P5391" s="152">
        <f>O5391*H5391</f>
        <v>0</v>
      </c>
      <c r="Q5391" s="152">
        <v>1.4E-3</v>
      </c>
      <c r="R5391" s="152">
        <f>Q5391*H5391</f>
        <v>1.7404800000000002E-2</v>
      </c>
      <c r="S5391" s="152">
        <v>0</v>
      </c>
      <c r="T5391" s="153">
        <f>S5391*H5391</f>
        <v>0</v>
      </c>
      <c r="AR5391" s="154" t="s">
        <v>354</v>
      </c>
      <c r="AT5391" s="154" t="s">
        <v>175</v>
      </c>
      <c r="AU5391" s="154" t="s">
        <v>95</v>
      </c>
      <c r="AY5391" s="20" t="s">
        <v>173</v>
      </c>
      <c r="BE5391" s="155">
        <f>IF(N5391="základní",J5391,0)</f>
        <v>0</v>
      </c>
      <c r="BF5391" s="155">
        <f>IF(N5391="snížená",J5391,0)</f>
        <v>0</v>
      </c>
      <c r="BG5391" s="155">
        <f>IF(N5391="zákl. přenesená",J5391,0)</f>
        <v>0</v>
      </c>
      <c r="BH5391" s="155">
        <f>IF(N5391="sníž. přenesená",J5391,0)</f>
        <v>0</v>
      </c>
      <c r="BI5391" s="155">
        <f>IF(N5391="nulová",J5391,0)</f>
        <v>0</v>
      </c>
      <c r="BJ5391" s="20" t="s">
        <v>93</v>
      </c>
      <c r="BK5391" s="155">
        <f>ROUND(I5391*H5391,2)</f>
        <v>0</v>
      </c>
      <c r="BL5391" s="20" t="s">
        <v>354</v>
      </c>
      <c r="BM5391" s="154" t="s">
        <v>2910</v>
      </c>
    </row>
    <row r="5392" spans="2:65" s="35" customFormat="1">
      <c r="B5392" s="34"/>
      <c r="D5392" s="156" t="s">
        <v>182</v>
      </c>
      <c r="F5392" s="157" t="s">
        <v>2911</v>
      </c>
      <c r="L5392" s="34"/>
      <c r="M5392" s="158"/>
      <c r="T5392" s="62"/>
      <c r="AT5392" s="20" t="s">
        <v>182</v>
      </c>
      <c r="AU5392" s="20" t="s">
        <v>95</v>
      </c>
    </row>
    <row r="5393" spans="2:65" s="160" customFormat="1">
      <c r="B5393" s="159"/>
      <c r="D5393" s="161" t="s">
        <v>184</v>
      </c>
      <c r="E5393" s="162" t="s">
        <v>1</v>
      </c>
      <c r="F5393" s="163" t="s">
        <v>2894</v>
      </c>
      <c r="H5393" s="162" t="s">
        <v>1</v>
      </c>
      <c r="L5393" s="159"/>
      <c r="M5393" s="164"/>
      <c r="T5393" s="165"/>
      <c r="AT5393" s="162" t="s">
        <v>184</v>
      </c>
      <c r="AU5393" s="162" t="s">
        <v>95</v>
      </c>
      <c r="AV5393" s="160" t="s">
        <v>93</v>
      </c>
      <c r="AW5393" s="160" t="s">
        <v>41</v>
      </c>
      <c r="AX5393" s="160" t="s">
        <v>85</v>
      </c>
      <c r="AY5393" s="162" t="s">
        <v>173</v>
      </c>
    </row>
    <row r="5394" spans="2:65" s="160" customFormat="1">
      <c r="B5394" s="159"/>
      <c r="D5394" s="161" t="s">
        <v>184</v>
      </c>
      <c r="E5394" s="162" t="s">
        <v>1</v>
      </c>
      <c r="F5394" s="163" t="s">
        <v>2895</v>
      </c>
      <c r="H5394" s="162" t="s">
        <v>1</v>
      </c>
      <c r="L5394" s="159"/>
      <c r="M5394" s="164"/>
      <c r="T5394" s="165"/>
      <c r="AT5394" s="162" t="s">
        <v>184</v>
      </c>
      <c r="AU5394" s="162" t="s">
        <v>95</v>
      </c>
      <c r="AV5394" s="160" t="s">
        <v>93</v>
      </c>
      <c r="AW5394" s="160" t="s">
        <v>41</v>
      </c>
      <c r="AX5394" s="160" t="s">
        <v>85</v>
      </c>
      <c r="AY5394" s="162" t="s">
        <v>173</v>
      </c>
    </row>
    <row r="5395" spans="2:65" s="167" customFormat="1">
      <c r="B5395" s="166"/>
      <c r="D5395" s="161" t="s">
        <v>184</v>
      </c>
      <c r="E5395" s="168" t="s">
        <v>1</v>
      </c>
      <c r="F5395" s="169" t="s">
        <v>2912</v>
      </c>
      <c r="H5395" s="170">
        <v>15.6</v>
      </c>
      <c r="L5395" s="166"/>
      <c r="M5395" s="171"/>
      <c r="T5395" s="172"/>
      <c r="AT5395" s="168" t="s">
        <v>184</v>
      </c>
      <c r="AU5395" s="168" t="s">
        <v>95</v>
      </c>
      <c r="AV5395" s="167" t="s">
        <v>95</v>
      </c>
      <c r="AW5395" s="167" t="s">
        <v>41</v>
      </c>
      <c r="AX5395" s="167" t="s">
        <v>85</v>
      </c>
      <c r="AY5395" s="168" t="s">
        <v>173</v>
      </c>
    </row>
    <row r="5396" spans="2:65" s="167" customFormat="1">
      <c r="B5396" s="166"/>
      <c r="D5396" s="161" t="s">
        <v>184</v>
      </c>
      <c r="E5396" s="168" t="s">
        <v>1</v>
      </c>
      <c r="F5396" s="169" t="s">
        <v>1068</v>
      </c>
      <c r="H5396" s="170">
        <v>-3.1680000000000001</v>
      </c>
      <c r="L5396" s="166"/>
      <c r="M5396" s="171"/>
      <c r="T5396" s="172"/>
      <c r="AT5396" s="168" t="s">
        <v>184</v>
      </c>
      <c r="AU5396" s="168" t="s">
        <v>95</v>
      </c>
      <c r="AV5396" s="167" t="s">
        <v>95</v>
      </c>
      <c r="AW5396" s="167" t="s">
        <v>41</v>
      </c>
      <c r="AX5396" s="167" t="s">
        <v>85</v>
      </c>
      <c r="AY5396" s="168" t="s">
        <v>173</v>
      </c>
    </row>
    <row r="5397" spans="2:65" s="174" customFormat="1">
      <c r="B5397" s="173"/>
      <c r="D5397" s="161" t="s">
        <v>184</v>
      </c>
      <c r="E5397" s="175" t="s">
        <v>1</v>
      </c>
      <c r="F5397" s="176" t="s">
        <v>232</v>
      </c>
      <c r="H5397" s="177">
        <v>12.432</v>
      </c>
      <c r="L5397" s="173"/>
      <c r="M5397" s="178"/>
      <c r="T5397" s="179"/>
      <c r="AT5397" s="175" t="s">
        <v>184</v>
      </c>
      <c r="AU5397" s="175" t="s">
        <v>95</v>
      </c>
      <c r="AV5397" s="174" t="s">
        <v>180</v>
      </c>
      <c r="AW5397" s="174" t="s">
        <v>41</v>
      </c>
      <c r="AX5397" s="174" t="s">
        <v>93</v>
      </c>
      <c r="AY5397" s="175" t="s">
        <v>173</v>
      </c>
    </row>
    <row r="5398" spans="2:65" s="35" customFormat="1" ht="44.25" customHeight="1">
      <c r="B5398" s="34"/>
      <c r="C5398" s="144" t="s">
        <v>2913</v>
      </c>
      <c r="D5398" s="144" t="s">
        <v>175</v>
      </c>
      <c r="E5398" s="145" t="s">
        <v>2914</v>
      </c>
      <c r="F5398" s="146" t="s">
        <v>2915</v>
      </c>
      <c r="G5398" s="147" t="s">
        <v>322</v>
      </c>
      <c r="H5398" s="148">
        <v>0.439</v>
      </c>
      <c r="I5398" s="3"/>
      <c r="J5398" s="149">
        <f>ROUND(I5398*H5398,2)</f>
        <v>0</v>
      </c>
      <c r="K5398" s="146" t="s">
        <v>179</v>
      </c>
      <c r="L5398" s="34"/>
      <c r="M5398" s="150" t="s">
        <v>1</v>
      </c>
      <c r="N5398" s="151" t="s">
        <v>50</v>
      </c>
      <c r="P5398" s="152">
        <f>O5398*H5398</f>
        <v>0</v>
      </c>
      <c r="Q5398" s="152">
        <v>0</v>
      </c>
      <c r="R5398" s="152">
        <f>Q5398*H5398</f>
        <v>0</v>
      </c>
      <c r="S5398" s="152">
        <v>0</v>
      </c>
      <c r="T5398" s="153">
        <f>S5398*H5398</f>
        <v>0</v>
      </c>
      <c r="AR5398" s="154" t="s">
        <v>354</v>
      </c>
      <c r="AT5398" s="154" t="s">
        <v>175</v>
      </c>
      <c r="AU5398" s="154" t="s">
        <v>95</v>
      </c>
      <c r="AY5398" s="20" t="s">
        <v>173</v>
      </c>
      <c r="BE5398" s="155">
        <f>IF(N5398="základní",J5398,0)</f>
        <v>0</v>
      </c>
      <c r="BF5398" s="155">
        <f>IF(N5398="snížená",J5398,0)</f>
        <v>0</v>
      </c>
      <c r="BG5398" s="155">
        <f>IF(N5398="zákl. přenesená",J5398,0)</f>
        <v>0</v>
      </c>
      <c r="BH5398" s="155">
        <f>IF(N5398="sníž. přenesená",J5398,0)</f>
        <v>0</v>
      </c>
      <c r="BI5398" s="155">
        <f>IF(N5398="nulová",J5398,0)</f>
        <v>0</v>
      </c>
      <c r="BJ5398" s="20" t="s">
        <v>93</v>
      </c>
      <c r="BK5398" s="155">
        <f>ROUND(I5398*H5398,2)</f>
        <v>0</v>
      </c>
      <c r="BL5398" s="20" t="s">
        <v>354</v>
      </c>
      <c r="BM5398" s="154" t="s">
        <v>2916</v>
      </c>
    </row>
    <row r="5399" spans="2:65" s="35" customFormat="1">
      <c r="B5399" s="34"/>
      <c r="D5399" s="156" t="s">
        <v>182</v>
      </c>
      <c r="F5399" s="157" t="s">
        <v>2917</v>
      </c>
      <c r="L5399" s="34"/>
      <c r="M5399" s="158"/>
      <c r="T5399" s="62"/>
      <c r="AT5399" s="20" t="s">
        <v>182</v>
      </c>
      <c r="AU5399" s="20" t="s">
        <v>95</v>
      </c>
    </row>
    <row r="5400" spans="2:65" s="133" customFormat="1" ht="22.9" customHeight="1">
      <c r="B5400" s="132"/>
      <c r="D5400" s="134" t="s">
        <v>84</v>
      </c>
      <c r="E5400" s="142" t="s">
        <v>2918</v>
      </c>
      <c r="F5400" s="142" t="s">
        <v>2919</v>
      </c>
      <c r="J5400" s="143">
        <f>BK5400</f>
        <v>0</v>
      </c>
      <c r="L5400" s="132"/>
      <c r="M5400" s="137"/>
      <c r="P5400" s="138">
        <f>SUM(P5401:P5665)</f>
        <v>0</v>
      </c>
      <c r="R5400" s="138">
        <f>SUM(R5401:R5665)</f>
        <v>2.5440468000000003</v>
      </c>
      <c r="T5400" s="139">
        <f>SUM(T5401:T5665)</f>
        <v>2.1570007200000001</v>
      </c>
      <c r="AR5400" s="134" t="s">
        <v>95</v>
      </c>
      <c r="AT5400" s="140" t="s">
        <v>84</v>
      </c>
      <c r="AU5400" s="140" t="s">
        <v>93</v>
      </c>
      <c r="AY5400" s="134" t="s">
        <v>173</v>
      </c>
      <c r="BK5400" s="141">
        <f>SUM(BK5401:BK5665)</f>
        <v>0</v>
      </c>
    </row>
    <row r="5401" spans="2:65" s="35" customFormat="1" ht="24.2" customHeight="1">
      <c r="B5401" s="34"/>
      <c r="C5401" s="144" t="s">
        <v>2920</v>
      </c>
      <c r="D5401" s="144" t="s">
        <v>175</v>
      </c>
      <c r="E5401" s="145" t="s">
        <v>2921</v>
      </c>
      <c r="F5401" s="146" t="s">
        <v>2922</v>
      </c>
      <c r="G5401" s="147" t="s">
        <v>270</v>
      </c>
      <c r="H5401" s="148">
        <v>214.863</v>
      </c>
      <c r="I5401" s="3"/>
      <c r="J5401" s="149">
        <f>ROUND(I5401*H5401,2)</f>
        <v>0</v>
      </c>
      <c r="K5401" s="146" t="s">
        <v>179</v>
      </c>
      <c r="L5401" s="34"/>
      <c r="M5401" s="150" t="s">
        <v>1</v>
      </c>
      <c r="N5401" s="151" t="s">
        <v>50</v>
      </c>
      <c r="P5401" s="152">
        <f>O5401*H5401</f>
        <v>0</v>
      </c>
      <c r="Q5401" s="152">
        <v>0</v>
      </c>
      <c r="R5401" s="152">
        <f>Q5401*H5401</f>
        <v>0</v>
      </c>
      <c r="S5401" s="152">
        <v>5.94E-3</v>
      </c>
      <c r="T5401" s="153">
        <f>S5401*H5401</f>
        <v>1.27628622</v>
      </c>
      <c r="AR5401" s="154" t="s">
        <v>354</v>
      </c>
      <c r="AT5401" s="154" t="s">
        <v>175</v>
      </c>
      <c r="AU5401" s="154" t="s">
        <v>95</v>
      </c>
      <c r="AY5401" s="20" t="s">
        <v>173</v>
      </c>
      <c r="BE5401" s="155">
        <f>IF(N5401="základní",J5401,0)</f>
        <v>0</v>
      </c>
      <c r="BF5401" s="155">
        <f>IF(N5401="snížená",J5401,0)</f>
        <v>0</v>
      </c>
      <c r="BG5401" s="155">
        <f>IF(N5401="zákl. přenesená",J5401,0)</f>
        <v>0</v>
      </c>
      <c r="BH5401" s="155">
        <f>IF(N5401="sníž. přenesená",J5401,0)</f>
        <v>0</v>
      </c>
      <c r="BI5401" s="155">
        <f>IF(N5401="nulová",J5401,0)</f>
        <v>0</v>
      </c>
      <c r="BJ5401" s="20" t="s">
        <v>93</v>
      </c>
      <c r="BK5401" s="155">
        <f>ROUND(I5401*H5401,2)</f>
        <v>0</v>
      </c>
      <c r="BL5401" s="20" t="s">
        <v>354</v>
      </c>
      <c r="BM5401" s="154" t="s">
        <v>2923</v>
      </c>
    </row>
    <row r="5402" spans="2:65" s="35" customFormat="1">
      <c r="B5402" s="34"/>
      <c r="D5402" s="156" t="s">
        <v>182</v>
      </c>
      <c r="F5402" s="157" t="s">
        <v>2924</v>
      </c>
      <c r="L5402" s="34"/>
      <c r="M5402" s="158"/>
      <c r="T5402" s="62"/>
      <c r="AT5402" s="20" t="s">
        <v>182</v>
      </c>
      <c r="AU5402" s="20" t="s">
        <v>95</v>
      </c>
    </row>
    <row r="5403" spans="2:65" s="160" customFormat="1">
      <c r="B5403" s="159"/>
      <c r="D5403" s="161" t="s">
        <v>184</v>
      </c>
      <c r="E5403" s="162" t="s">
        <v>1</v>
      </c>
      <c r="F5403" s="163" t="s">
        <v>2925</v>
      </c>
      <c r="H5403" s="162" t="s">
        <v>1</v>
      </c>
      <c r="L5403" s="159"/>
      <c r="M5403" s="164"/>
      <c r="T5403" s="165"/>
      <c r="AT5403" s="162" t="s">
        <v>184</v>
      </c>
      <c r="AU5403" s="162" t="s">
        <v>95</v>
      </c>
      <c r="AV5403" s="160" t="s">
        <v>93</v>
      </c>
      <c r="AW5403" s="160" t="s">
        <v>41</v>
      </c>
      <c r="AX5403" s="160" t="s">
        <v>85</v>
      </c>
      <c r="AY5403" s="162" t="s">
        <v>173</v>
      </c>
    </row>
    <row r="5404" spans="2:65" s="167" customFormat="1">
      <c r="B5404" s="166"/>
      <c r="D5404" s="161" t="s">
        <v>184</v>
      </c>
      <c r="E5404" s="168" t="s">
        <v>1</v>
      </c>
      <c r="F5404" s="169" t="s">
        <v>2926</v>
      </c>
      <c r="H5404" s="170">
        <v>82.632000000000005</v>
      </c>
      <c r="L5404" s="166"/>
      <c r="M5404" s="171"/>
      <c r="T5404" s="172"/>
      <c r="AT5404" s="168" t="s">
        <v>184</v>
      </c>
      <c r="AU5404" s="168" t="s">
        <v>95</v>
      </c>
      <c r="AV5404" s="167" t="s">
        <v>95</v>
      </c>
      <c r="AW5404" s="167" t="s">
        <v>41</v>
      </c>
      <c r="AX5404" s="167" t="s">
        <v>85</v>
      </c>
      <c r="AY5404" s="168" t="s">
        <v>173</v>
      </c>
    </row>
    <row r="5405" spans="2:65" s="167" customFormat="1">
      <c r="B5405" s="166"/>
      <c r="D5405" s="161" t="s">
        <v>184</v>
      </c>
      <c r="E5405" s="168" t="s">
        <v>1</v>
      </c>
      <c r="F5405" s="169" t="s">
        <v>2927</v>
      </c>
      <c r="H5405" s="170">
        <v>47.476999999999997</v>
      </c>
      <c r="L5405" s="166"/>
      <c r="M5405" s="171"/>
      <c r="T5405" s="172"/>
      <c r="AT5405" s="168" t="s">
        <v>184</v>
      </c>
      <c r="AU5405" s="168" t="s">
        <v>95</v>
      </c>
      <c r="AV5405" s="167" t="s">
        <v>95</v>
      </c>
      <c r="AW5405" s="167" t="s">
        <v>41</v>
      </c>
      <c r="AX5405" s="167" t="s">
        <v>85</v>
      </c>
      <c r="AY5405" s="168" t="s">
        <v>173</v>
      </c>
    </row>
    <row r="5406" spans="2:65" s="167" customFormat="1">
      <c r="B5406" s="166"/>
      <c r="D5406" s="161" t="s">
        <v>184</v>
      </c>
      <c r="E5406" s="168" t="s">
        <v>1</v>
      </c>
      <c r="F5406" s="169" t="s">
        <v>2928</v>
      </c>
      <c r="H5406" s="170">
        <v>44.375</v>
      </c>
      <c r="L5406" s="166"/>
      <c r="M5406" s="171"/>
      <c r="T5406" s="172"/>
      <c r="AT5406" s="168" t="s">
        <v>184</v>
      </c>
      <c r="AU5406" s="168" t="s">
        <v>95</v>
      </c>
      <c r="AV5406" s="167" t="s">
        <v>95</v>
      </c>
      <c r="AW5406" s="167" t="s">
        <v>41</v>
      </c>
      <c r="AX5406" s="167" t="s">
        <v>85</v>
      </c>
      <c r="AY5406" s="168" t="s">
        <v>173</v>
      </c>
    </row>
    <row r="5407" spans="2:65" s="160" customFormat="1">
      <c r="B5407" s="159"/>
      <c r="D5407" s="161" t="s">
        <v>184</v>
      </c>
      <c r="E5407" s="162" t="s">
        <v>1</v>
      </c>
      <c r="F5407" s="163" t="s">
        <v>2297</v>
      </c>
      <c r="H5407" s="162" t="s">
        <v>1</v>
      </c>
      <c r="L5407" s="159"/>
      <c r="M5407" s="164"/>
      <c r="T5407" s="165"/>
      <c r="AT5407" s="162" t="s">
        <v>184</v>
      </c>
      <c r="AU5407" s="162" t="s">
        <v>95</v>
      </c>
      <c r="AV5407" s="160" t="s">
        <v>93</v>
      </c>
      <c r="AW5407" s="160" t="s">
        <v>41</v>
      </c>
      <c r="AX5407" s="160" t="s">
        <v>85</v>
      </c>
      <c r="AY5407" s="162" t="s">
        <v>173</v>
      </c>
    </row>
    <row r="5408" spans="2:65" s="167" customFormat="1">
      <c r="B5408" s="166"/>
      <c r="D5408" s="161" t="s">
        <v>184</v>
      </c>
      <c r="E5408" s="168" t="s">
        <v>1</v>
      </c>
      <c r="F5408" s="169" t="s">
        <v>2575</v>
      </c>
      <c r="H5408" s="170">
        <v>40.378999999999998</v>
      </c>
      <c r="L5408" s="166"/>
      <c r="M5408" s="171"/>
      <c r="T5408" s="172"/>
      <c r="AT5408" s="168" t="s">
        <v>184</v>
      </c>
      <c r="AU5408" s="168" t="s">
        <v>95</v>
      </c>
      <c r="AV5408" s="167" t="s">
        <v>95</v>
      </c>
      <c r="AW5408" s="167" t="s">
        <v>41</v>
      </c>
      <c r="AX5408" s="167" t="s">
        <v>85</v>
      </c>
      <c r="AY5408" s="168" t="s">
        <v>173</v>
      </c>
    </row>
    <row r="5409" spans="2:65" s="174" customFormat="1">
      <c r="B5409" s="173"/>
      <c r="D5409" s="161" t="s">
        <v>184</v>
      </c>
      <c r="E5409" s="175" t="s">
        <v>1</v>
      </c>
      <c r="F5409" s="176" t="s">
        <v>232</v>
      </c>
      <c r="H5409" s="177">
        <v>214.863</v>
      </c>
      <c r="L5409" s="173"/>
      <c r="M5409" s="178"/>
      <c r="T5409" s="179"/>
      <c r="AT5409" s="175" t="s">
        <v>184</v>
      </c>
      <c r="AU5409" s="175" t="s">
        <v>95</v>
      </c>
      <c r="AV5409" s="174" t="s">
        <v>180</v>
      </c>
      <c r="AW5409" s="174" t="s">
        <v>41</v>
      </c>
      <c r="AX5409" s="174" t="s">
        <v>93</v>
      </c>
      <c r="AY5409" s="175" t="s">
        <v>173</v>
      </c>
    </row>
    <row r="5410" spans="2:65" s="35" customFormat="1" ht="21.75" customHeight="1">
      <c r="B5410" s="34"/>
      <c r="C5410" s="144" t="s">
        <v>2929</v>
      </c>
      <c r="D5410" s="144" t="s">
        <v>175</v>
      </c>
      <c r="E5410" s="145" t="s">
        <v>2930</v>
      </c>
      <c r="F5410" s="146" t="s">
        <v>2931</v>
      </c>
      <c r="G5410" s="147" t="s">
        <v>586</v>
      </c>
      <c r="H5410" s="148">
        <v>70.900000000000006</v>
      </c>
      <c r="I5410" s="3"/>
      <c r="J5410" s="149">
        <f>ROUND(I5410*H5410,2)</f>
        <v>0</v>
      </c>
      <c r="K5410" s="146" t="s">
        <v>179</v>
      </c>
      <c r="L5410" s="34"/>
      <c r="M5410" s="150" t="s">
        <v>1</v>
      </c>
      <c r="N5410" s="151" t="s">
        <v>50</v>
      </c>
      <c r="P5410" s="152">
        <f>O5410*H5410</f>
        <v>0</v>
      </c>
      <c r="Q5410" s="152">
        <v>0</v>
      </c>
      <c r="R5410" s="152">
        <f>Q5410*H5410</f>
        <v>0</v>
      </c>
      <c r="S5410" s="152">
        <v>1.6999999999999999E-3</v>
      </c>
      <c r="T5410" s="153">
        <f>S5410*H5410</f>
        <v>0.12053</v>
      </c>
      <c r="AR5410" s="154" t="s">
        <v>354</v>
      </c>
      <c r="AT5410" s="154" t="s">
        <v>175</v>
      </c>
      <c r="AU5410" s="154" t="s">
        <v>95</v>
      </c>
      <c r="AY5410" s="20" t="s">
        <v>173</v>
      </c>
      <c r="BE5410" s="155">
        <f>IF(N5410="základní",J5410,0)</f>
        <v>0</v>
      </c>
      <c r="BF5410" s="155">
        <f>IF(N5410="snížená",J5410,0)</f>
        <v>0</v>
      </c>
      <c r="BG5410" s="155">
        <f>IF(N5410="zákl. přenesená",J5410,0)</f>
        <v>0</v>
      </c>
      <c r="BH5410" s="155">
        <f>IF(N5410="sníž. přenesená",J5410,0)</f>
        <v>0</v>
      </c>
      <c r="BI5410" s="155">
        <f>IF(N5410="nulová",J5410,0)</f>
        <v>0</v>
      </c>
      <c r="BJ5410" s="20" t="s">
        <v>93</v>
      </c>
      <c r="BK5410" s="155">
        <f>ROUND(I5410*H5410,2)</f>
        <v>0</v>
      </c>
      <c r="BL5410" s="20" t="s">
        <v>354</v>
      </c>
      <c r="BM5410" s="154" t="s">
        <v>2932</v>
      </c>
    </row>
    <row r="5411" spans="2:65" s="35" customFormat="1">
      <c r="B5411" s="34"/>
      <c r="D5411" s="156" t="s">
        <v>182</v>
      </c>
      <c r="F5411" s="157" t="s">
        <v>2933</v>
      </c>
      <c r="L5411" s="34"/>
      <c r="M5411" s="158"/>
      <c r="T5411" s="62"/>
      <c r="AT5411" s="20" t="s">
        <v>182</v>
      </c>
      <c r="AU5411" s="20" t="s">
        <v>95</v>
      </c>
    </row>
    <row r="5412" spans="2:65" s="160" customFormat="1">
      <c r="B5412" s="159"/>
      <c r="D5412" s="161" t="s">
        <v>184</v>
      </c>
      <c r="E5412" s="162" t="s">
        <v>1</v>
      </c>
      <c r="F5412" s="163" t="s">
        <v>2934</v>
      </c>
      <c r="H5412" s="162" t="s">
        <v>1</v>
      </c>
      <c r="L5412" s="159"/>
      <c r="M5412" s="164"/>
      <c r="T5412" s="165"/>
      <c r="AT5412" s="162" t="s">
        <v>184</v>
      </c>
      <c r="AU5412" s="162" t="s">
        <v>95</v>
      </c>
      <c r="AV5412" s="160" t="s">
        <v>93</v>
      </c>
      <c r="AW5412" s="160" t="s">
        <v>41</v>
      </c>
      <c r="AX5412" s="160" t="s">
        <v>85</v>
      </c>
      <c r="AY5412" s="162" t="s">
        <v>173</v>
      </c>
    </row>
    <row r="5413" spans="2:65" s="167" customFormat="1">
      <c r="B5413" s="166"/>
      <c r="D5413" s="161" t="s">
        <v>184</v>
      </c>
      <c r="E5413" s="168" t="s">
        <v>1</v>
      </c>
      <c r="F5413" s="169" t="s">
        <v>2935</v>
      </c>
      <c r="H5413" s="170">
        <v>5.8</v>
      </c>
      <c r="L5413" s="166"/>
      <c r="M5413" s="171"/>
      <c r="T5413" s="172"/>
      <c r="AT5413" s="168" t="s">
        <v>184</v>
      </c>
      <c r="AU5413" s="168" t="s">
        <v>95</v>
      </c>
      <c r="AV5413" s="167" t="s">
        <v>95</v>
      </c>
      <c r="AW5413" s="167" t="s">
        <v>41</v>
      </c>
      <c r="AX5413" s="167" t="s">
        <v>85</v>
      </c>
      <c r="AY5413" s="168" t="s">
        <v>173</v>
      </c>
    </row>
    <row r="5414" spans="2:65" s="167" customFormat="1">
      <c r="B5414" s="166"/>
      <c r="D5414" s="161" t="s">
        <v>184</v>
      </c>
      <c r="E5414" s="168" t="s">
        <v>1</v>
      </c>
      <c r="F5414" s="169" t="s">
        <v>857</v>
      </c>
      <c r="H5414" s="170">
        <v>2.1</v>
      </c>
      <c r="L5414" s="166"/>
      <c r="M5414" s="171"/>
      <c r="T5414" s="172"/>
      <c r="AT5414" s="168" t="s">
        <v>184</v>
      </c>
      <c r="AU5414" s="168" t="s">
        <v>95</v>
      </c>
      <c r="AV5414" s="167" t="s">
        <v>95</v>
      </c>
      <c r="AW5414" s="167" t="s">
        <v>41</v>
      </c>
      <c r="AX5414" s="167" t="s">
        <v>85</v>
      </c>
      <c r="AY5414" s="168" t="s">
        <v>173</v>
      </c>
    </row>
    <row r="5415" spans="2:65" s="167" customFormat="1">
      <c r="B5415" s="166"/>
      <c r="D5415" s="161" t="s">
        <v>184</v>
      </c>
      <c r="E5415" s="168" t="s">
        <v>1</v>
      </c>
      <c r="F5415" s="169" t="s">
        <v>855</v>
      </c>
      <c r="H5415" s="170">
        <v>1.8</v>
      </c>
      <c r="L5415" s="166"/>
      <c r="M5415" s="171"/>
      <c r="T5415" s="172"/>
      <c r="AT5415" s="168" t="s">
        <v>184</v>
      </c>
      <c r="AU5415" s="168" t="s">
        <v>95</v>
      </c>
      <c r="AV5415" s="167" t="s">
        <v>95</v>
      </c>
      <c r="AW5415" s="167" t="s">
        <v>41</v>
      </c>
      <c r="AX5415" s="167" t="s">
        <v>85</v>
      </c>
      <c r="AY5415" s="168" t="s">
        <v>173</v>
      </c>
    </row>
    <row r="5416" spans="2:65" s="160" customFormat="1">
      <c r="B5416" s="159"/>
      <c r="D5416" s="161" t="s">
        <v>184</v>
      </c>
      <c r="E5416" s="162" t="s">
        <v>1</v>
      </c>
      <c r="F5416" s="163" t="s">
        <v>2936</v>
      </c>
      <c r="H5416" s="162" t="s">
        <v>1</v>
      </c>
      <c r="L5416" s="159"/>
      <c r="M5416" s="164"/>
      <c r="T5416" s="165"/>
      <c r="AT5416" s="162" t="s">
        <v>184</v>
      </c>
      <c r="AU5416" s="162" t="s">
        <v>95</v>
      </c>
      <c r="AV5416" s="160" t="s">
        <v>93</v>
      </c>
      <c r="AW5416" s="160" t="s">
        <v>41</v>
      </c>
      <c r="AX5416" s="160" t="s">
        <v>85</v>
      </c>
      <c r="AY5416" s="162" t="s">
        <v>173</v>
      </c>
    </row>
    <row r="5417" spans="2:65" s="167" customFormat="1">
      <c r="B5417" s="166"/>
      <c r="D5417" s="161" t="s">
        <v>184</v>
      </c>
      <c r="E5417" s="168" t="s">
        <v>1</v>
      </c>
      <c r="F5417" s="169" t="s">
        <v>2937</v>
      </c>
      <c r="H5417" s="170">
        <v>12.2</v>
      </c>
      <c r="L5417" s="166"/>
      <c r="M5417" s="171"/>
      <c r="T5417" s="172"/>
      <c r="AT5417" s="168" t="s">
        <v>184</v>
      </c>
      <c r="AU5417" s="168" t="s">
        <v>95</v>
      </c>
      <c r="AV5417" s="167" t="s">
        <v>95</v>
      </c>
      <c r="AW5417" s="167" t="s">
        <v>41</v>
      </c>
      <c r="AX5417" s="167" t="s">
        <v>85</v>
      </c>
      <c r="AY5417" s="168" t="s">
        <v>173</v>
      </c>
    </row>
    <row r="5418" spans="2:65" s="167" customFormat="1">
      <c r="B5418" s="166"/>
      <c r="D5418" s="161" t="s">
        <v>184</v>
      </c>
      <c r="E5418" s="168" t="s">
        <v>1</v>
      </c>
      <c r="F5418" s="169" t="s">
        <v>2938</v>
      </c>
      <c r="H5418" s="170">
        <v>10.199999999999999</v>
      </c>
      <c r="L5418" s="166"/>
      <c r="M5418" s="171"/>
      <c r="T5418" s="172"/>
      <c r="AT5418" s="168" t="s">
        <v>184</v>
      </c>
      <c r="AU5418" s="168" t="s">
        <v>95</v>
      </c>
      <c r="AV5418" s="167" t="s">
        <v>95</v>
      </c>
      <c r="AW5418" s="167" t="s">
        <v>41</v>
      </c>
      <c r="AX5418" s="167" t="s">
        <v>85</v>
      </c>
      <c r="AY5418" s="168" t="s">
        <v>173</v>
      </c>
    </row>
    <row r="5419" spans="2:65" s="167" customFormat="1">
      <c r="B5419" s="166"/>
      <c r="D5419" s="161" t="s">
        <v>184</v>
      </c>
      <c r="E5419" s="168" t="s">
        <v>1</v>
      </c>
      <c r="F5419" s="169" t="s">
        <v>2939</v>
      </c>
      <c r="H5419" s="170">
        <v>10.4</v>
      </c>
      <c r="L5419" s="166"/>
      <c r="M5419" s="171"/>
      <c r="T5419" s="172"/>
      <c r="AT5419" s="168" t="s">
        <v>184</v>
      </c>
      <c r="AU5419" s="168" t="s">
        <v>95</v>
      </c>
      <c r="AV5419" s="167" t="s">
        <v>95</v>
      </c>
      <c r="AW5419" s="167" t="s">
        <v>41</v>
      </c>
      <c r="AX5419" s="167" t="s">
        <v>85</v>
      </c>
      <c r="AY5419" s="168" t="s">
        <v>173</v>
      </c>
    </row>
    <row r="5420" spans="2:65" s="160" customFormat="1">
      <c r="B5420" s="159"/>
      <c r="D5420" s="161" t="s">
        <v>184</v>
      </c>
      <c r="E5420" s="162" t="s">
        <v>1</v>
      </c>
      <c r="F5420" s="163" t="s">
        <v>2940</v>
      </c>
      <c r="H5420" s="162" t="s">
        <v>1</v>
      </c>
      <c r="L5420" s="159"/>
      <c r="M5420" s="164"/>
      <c r="T5420" s="165"/>
      <c r="AT5420" s="162" t="s">
        <v>184</v>
      </c>
      <c r="AU5420" s="162" t="s">
        <v>95</v>
      </c>
      <c r="AV5420" s="160" t="s">
        <v>93</v>
      </c>
      <c r="AW5420" s="160" t="s">
        <v>41</v>
      </c>
      <c r="AX5420" s="160" t="s">
        <v>85</v>
      </c>
      <c r="AY5420" s="162" t="s">
        <v>173</v>
      </c>
    </row>
    <row r="5421" spans="2:65" s="167" customFormat="1">
      <c r="B5421" s="166"/>
      <c r="D5421" s="161" t="s">
        <v>184</v>
      </c>
      <c r="E5421" s="168" t="s">
        <v>1</v>
      </c>
      <c r="F5421" s="169" t="s">
        <v>1669</v>
      </c>
      <c r="H5421" s="170">
        <v>14.3</v>
      </c>
      <c r="L5421" s="166"/>
      <c r="M5421" s="171"/>
      <c r="T5421" s="172"/>
      <c r="AT5421" s="168" t="s">
        <v>184</v>
      </c>
      <c r="AU5421" s="168" t="s">
        <v>95</v>
      </c>
      <c r="AV5421" s="167" t="s">
        <v>95</v>
      </c>
      <c r="AW5421" s="167" t="s">
        <v>41</v>
      </c>
      <c r="AX5421" s="167" t="s">
        <v>85</v>
      </c>
      <c r="AY5421" s="168" t="s">
        <v>173</v>
      </c>
    </row>
    <row r="5422" spans="2:65" s="167" customFormat="1">
      <c r="B5422" s="166"/>
      <c r="D5422" s="161" t="s">
        <v>184</v>
      </c>
      <c r="E5422" s="168" t="s">
        <v>1</v>
      </c>
      <c r="F5422" s="169" t="s">
        <v>1671</v>
      </c>
      <c r="H5422" s="170">
        <v>14.1</v>
      </c>
      <c r="L5422" s="166"/>
      <c r="M5422" s="171"/>
      <c r="T5422" s="172"/>
      <c r="AT5422" s="168" t="s">
        <v>184</v>
      </c>
      <c r="AU5422" s="168" t="s">
        <v>95</v>
      </c>
      <c r="AV5422" s="167" t="s">
        <v>95</v>
      </c>
      <c r="AW5422" s="167" t="s">
        <v>41</v>
      </c>
      <c r="AX5422" s="167" t="s">
        <v>85</v>
      </c>
      <c r="AY5422" s="168" t="s">
        <v>173</v>
      </c>
    </row>
    <row r="5423" spans="2:65" s="174" customFormat="1">
      <c r="B5423" s="173"/>
      <c r="D5423" s="161" t="s">
        <v>184</v>
      </c>
      <c r="E5423" s="175" t="s">
        <v>1</v>
      </c>
      <c r="F5423" s="176" t="s">
        <v>232</v>
      </c>
      <c r="H5423" s="177">
        <v>70.900000000000006</v>
      </c>
      <c r="L5423" s="173"/>
      <c r="M5423" s="178"/>
      <c r="T5423" s="179"/>
      <c r="AT5423" s="175" t="s">
        <v>184</v>
      </c>
      <c r="AU5423" s="175" t="s">
        <v>95</v>
      </c>
      <c r="AV5423" s="174" t="s">
        <v>180</v>
      </c>
      <c r="AW5423" s="174" t="s">
        <v>41</v>
      </c>
      <c r="AX5423" s="174" t="s">
        <v>93</v>
      </c>
      <c r="AY5423" s="175" t="s">
        <v>173</v>
      </c>
    </row>
    <row r="5424" spans="2:65" s="35" customFormat="1" ht="24.2" customHeight="1">
      <c r="B5424" s="34"/>
      <c r="C5424" s="144" t="s">
        <v>2941</v>
      </c>
      <c r="D5424" s="144" t="s">
        <v>175</v>
      </c>
      <c r="E5424" s="145" t="s">
        <v>2942</v>
      </c>
      <c r="F5424" s="146" t="s">
        <v>2943</v>
      </c>
      <c r="G5424" s="147" t="s">
        <v>362</v>
      </c>
      <c r="H5424" s="148">
        <v>4</v>
      </c>
      <c r="I5424" s="3"/>
      <c r="J5424" s="149">
        <f>ROUND(I5424*H5424,2)</f>
        <v>0</v>
      </c>
      <c r="K5424" s="146" t="s">
        <v>179</v>
      </c>
      <c r="L5424" s="34"/>
      <c r="M5424" s="150" t="s">
        <v>1</v>
      </c>
      <c r="N5424" s="151" t="s">
        <v>50</v>
      </c>
      <c r="P5424" s="152">
        <f>O5424*H5424</f>
        <v>0</v>
      </c>
      <c r="Q5424" s="152">
        <v>0</v>
      </c>
      <c r="R5424" s="152">
        <f>Q5424*H5424</f>
        <v>0</v>
      </c>
      <c r="S5424" s="152">
        <v>1.4999999999999999E-2</v>
      </c>
      <c r="T5424" s="153">
        <f>S5424*H5424</f>
        <v>0.06</v>
      </c>
      <c r="AR5424" s="154" t="s">
        <v>354</v>
      </c>
      <c r="AT5424" s="154" t="s">
        <v>175</v>
      </c>
      <c r="AU5424" s="154" t="s">
        <v>95</v>
      </c>
      <c r="AY5424" s="20" t="s">
        <v>173</v>
      </c>
      <c r="BE5424" s="155">
        <f>IF(N5424="základní",J5424,0)</f>
        <v>0</v>
      </c>
      <c r="BF5424" s="155">
        <f>IF(N5424="snížená",J5424,0)</f>
        <v>0</v>
      </c>
      <c r="BG5424" s="155">
        <f>IF(N5424="zákl. přenesená",J5424,0)</f>
        <v>0</v>
      </c>
      <c r="BH5424" s="155">
        <f>IF(N5424="sníž. přenesená",J5424,0)</f>
        <v>0</v>
      </c>
      <c r="BI5424" s="155">
        <f>IF(N5424="nulová",J5424,0)</f>
        <v>0</v>
      </c>
      <c r="BJ5424" s="20" t="s">
        <v>93</v>
      </c>
      <c r="BK5424" s="155">
        <f>ROUND(I5424*H5424,2)</f>
        <v>0</v>
      </c>
      <c r="BL5424" s="20" t="s">
        <v>354</v>
      </c>
      <c r="BM5424" s="154" t="s">
        <v>2944</v>
      </c>
    </row>
    <row r="5425" spans="2:65" s="35" customFormat="1">
      <c r="B5425" s="34"/>
      <c r="D5425" s="156" t="s">
        <v>182</v>
      </c>
      <c r="F5425" s="157" t="s">
        <v>2945</v>
      </c>
      <c r="L5425" s="34"/>
      <c r="M5425" s="158"/>
      <c r="T5425" s="62"/>
      <c r="AT5425" s="20" t="s">
        <v>182</v>
      </c>
      <c r="AU5425" s="20" t="s">
        <v>95</v>
      </c>
    </row>
    <row r="5426" spans="2:65" s="160" customFormat="1">
      <c r="B5426" s="159"/>
      <c r="D5426" s="161" t="s">
        <v>184</v>
      </c>
      <c r="E5426" s="162" t="s">
        <v>1</v>
      </c>
      <c r="F5426" s="163" t="s">
        <v>1419</v>
      </c>
      <c r="H5426" s="162" t="s">
        <v>1</v>
      </c>
      <c r="L5426" s="159"/>
      <c r="M5426" s="164"/>
      <c r="T5426" s="165"/>
      <c r="AT5426" s="162" t="s">
        <v>184</v>
      </c>
      <c r="AU5426" s="162" t="s">
        <v>95</v>
      </c>
      <c r="AV5426" s="160" t="s">
        <v>93</v>
      </c>
      <c r="AW5426" s="160" t="s">
        <v>41</v>
      </c>
      <c r="AX5426" s="160" t="s">
        <v>85</v>
      </c>
      <c r="AY5426" s="162" t="s">
        <v>173</v>
      </c>
    </row>
    <row r="5427" spans="2:65" s="167" customFormat="1">
      <c r="B5427" s="166"/>
      <c r="D5427" s="161" t="s">
        <v>184</v>
      </c>
      <c r="E5427" s="168" t="s">
        <v>1</v>
      </c>
      <c r="F5427" s="169" t="s">
        <v>745</v>
      </c>
      <c r="H5427" s="170">
        <v>4</v>
      </c>
      <c r="L5427" s="166"/>
      <c r="M5427" s="171"/>
      <c r="T5427" s="172"/>
      <c r="AT5427" s="168" t="s">
        <v>184</v>
      </c>
      <c r="AU5427" s="168" t="s">
        <v>95</v>
      </c>
      <c r="AV5427" s="167" t="s">
        <v>95</v>
      </c>
      <c r="AW5427" s="167" t="s">
        <v>41</v>
      </c>
      <c r="AX5427" s="167" t="s">
        <v>85</v>
      </c>
      <c r="AY5427" s="168" t="s">
        <v>173</v>
      </c>
    </row>
    <row r="5428" spans="2:65" s="174" customFormat="1">
      <c r="B5428" s="173"/>
      <c r="D5428" s="161" t="s">
        <v>184</v>
      </c>
      <c r="E5428" s="175" t="s">
        <v>1</v>
      </c>
      <c r="F5428" s="176" t="s">
        <v>232</v>
      </c>
      <c r="H5428" s="177">
        <v>4</v>
      </c>
      <c r="L5428" s="173"/>
      <c r="M5428" s="178"/>
      <c r="T5428" s="179"/>
      <c r="AT5428" s="175" t="s">
        <v>184</v>
      </c>
      <c r="AU5428" s="175" t="s">
        <v>95</v>
      </c>
      <c r="AV5428" s="174" t="s">
        <v>180</v>
      </c>
      <c r="AW5428" s="174" t="s">
        <v>41</v>
      </c>
      <c r="AX5428" s="174" t="s">
        <v>93</v>
      </c>
      <c r="AY5428" s="175" t="s">
        <v>173</v>
      </c>
    </row>
    <row r="5429" spans="2:65" s="35" customFormat="1" ht="24.2" customHeight="1">
      <c r="B5429" s="34"/>
      <c r="C5429" s="144" t="s">
        <v>2946</v>
      </c>
      <c r="D5429" s="144" t="s">
        <v>175</v>
      </c>
      <c r="E5429" s="145" t="s">
        <v>2947</v>
      </c>
      <c r="F5429" s="146" t="s">
        <v>2948</v>
      </c>
      <c r="G5429" s="147" t="s">
        <v>586</v>
      </c>
      <c r="H5429" s="148">
        <v>22.25</v>
      </c>
      <c r="I5429" s="3"/>
      <c r="J5429" s="149">
        <f>ROUND(I5429*H5429,2)</f>
        <v>0</v>
      </c>
      <c r="K5429" s="146" t="s">
        <v>179</v>
      </c>
      <c r="L5429" s="34"/>
      <c r="M5429" s="150" t="s">
        <v>1</v>
      </c>
      <c r="N5429" s="151" t="s">
        <v>50</v>
      </c>
      <c r="P5429" s="152">
        <f>O5429*H5429</f>
        <v>0</v>
      </c>
      <c r="Q5429" s="152">
        <v>0</v>
      </c>
      <c r="R5429" s="152">
        <f>Q5429*H5429</f>
        <v>0</v>
      </c>
      <c r="S5429" s="152">
        <v>1.67E-3</v>
      </c>
      <c r="T5429" s="153">
        <f>S5429*H5429</f>
        <v>3.7157500000000003E-2</v>
      </c>
      <c r="AR5429" s="154" t="s">
        <v>354</v>
      </c>
      <c r="AT5429" s="154" t="s">
        <v>175</v>
      </c>
      <c r="AU5429" s="154" t="s">
        <v>95</v>
      </c>
      <c r="AY5429" s="20" t="s">
        <v>173</v>
      </c>
      <c r="BE5429" s="155">
        <f>IF(N5429="základní",J5429,0)</f>
        <v>0</v>
      </c>
      <c r="BF5429" s="155">
        <f>IF(N5429="snížená",J5429,0)</f>
        <v>0</v>
      </c>
      <c r="BG5429" s="155">
        <f>IF(N5429="zákl. přenesená",J5429,0)</f>
        <v>0</v>
      </c>
      <c r="BH5429" s="155">
        <f>IF(N5429="sníž. přenesená",J5429,0)</f>
        <v>0</v>
      </c>
      <c r="BI5429" s="155">
        <f>IF(N5429="nulová",J5429,0)</f>
        <v>0</v>
      </c>
      <c r="BJ5429" s="20" t="s">
        <v>93</v>
      </c>
      <c r="BK5429" s="155">
        <f>ROUND(I5429*H5429,2)</f>
        <v>0</v>
      </c>
      <c r="BL5429" s="20" t="s">
        <v>354</v>
      </c>
      <c r="BM5429" s="154" t="s">
        <v>2949</v>
      </c>
    </row>
    <row r="5430" spans="2:65" s="35" customFormat="1">
      <c r="B5430" s="34"/>
      <c r="D5430" s="156" t="s">
        <v>182</v>
      </c>
      <c r="F5430" s="157" t="s">
        <v>2950</v>
      </c>
      <c r="L5430" s="34"/>
      <c r="M5430" s="158"/>
      <c r="T5430" s="62"/>
      <c r="AT5430" s="20" t="s">
        <v>182</v>
      </c>
      <c r="AU5430" s="20" t="s">
        <v>95</v>
      </c>
    </row>
    <row r="5431" spans="2:65" s="160" customFormat="1">
      <c r="B5431" s="159"/>
      <c r="D5431" s="161" t="s">
        <v>184</v>
      </c>
      <c r="E5431" s="162" t="s">
        <v>1</v>
      </c>
      <c r="F5431" s="163" t="s">
        <v>2925</v>
      </c>
      <c r="H5431" s="162" t="s">
        <v>1</v>
      </c>
      <c r="L5431" s="159"/>
      <c r="M5431" s="164"/>
      <c r="T5431" s="165"/>
      <c r="AT5431" s="162" t="s">
        <v>184</v>
      </c>
      <c r="AU5431" s="162" t="s">
        <v>95</v>
      </c>
      <c r="AV5431" s="160" t="s">
        <v>93</v>
      </c>
      <c r="AW5431" s="160" t="s">
        <v>41</v>
      </c>
      <c r="AX5431" s="160" t="s">
        <v>85</v>
      </c>
      <c r="AY5431" s="162" t="s">
        <v>173</v>
      </c>
    </row>
    <row r="5432" spans="2:65" s="160" customFormat="1">
      <c r="B5432" s="159"/>
      <c r="D5432" s="161" t="s">
        <v>184</v>
      </c>
      <c r="E5432" s="162" t="s">
        <v>1</v>
      </c>
      <c r="F5432" s="163" t="s">
        <v>789</v>
      </c>
      <c r="H5432" s="162" t="s">
        <v>1</v>
      </c>
      <c r="L5432" s="159"/>
      <c r="M5432" s="164"/>
      <c r="T5432" s="165"/>
      <c r="AT5432" s="162" t="s">
        <v>184</v>
      </c>
      <c r="AU5432" s="162" t="s">
        <v>95</v>
      </c>
      <c r="AV5432" s="160" t="s">
        <v>93</v>
      </c>
      <c r="AW5432" s="160" t="s">
        <v>41</v>
      </c>
      <c r="AX5432" s="160" t="s">
        <v>85</v>
      </c>
      <c r="AY5432" s="162" t="s">
        <v>173</v>
      </c>
    </row>
    <row r="5433" spans="2:65" s="167" customFormat="1">
      <c r="B5433" s="166"/>
      <c r="D5433" s="161" t="s">
        <v>184</v>
      </c>
      <c r="E5433" s="168" t="s">
        <v>1</v>
      </c>
      <c r="F5433" s="169" t="s">
        <v>2951</v>
      </c>
      <c r="H5433" s="170">
        <v>2.85</v>
      </c>
      <c r="L5433" s="166"/>
      <c r="M5433" s="171"/>
      <c r="T5433" s="172"/>
      <c r="AT5433" s="168" t="s">
        <v>184</v>
      </c>
      <c r="AU5433" s="168" t="s">
        <v>95</v>
      </c>
      <c r="AV5433" s="167" t="s">
        <v>95</v>
      </c>
      <c r="AW5433" s="167" t="s">
        <v>41</v>
      </c>
      <c r="AX5433" s="167" t="s">
        <v>85</v>
      </c>
      <c r="AY5433" s="168" t="s">
        <v>173</v>
      </c>
    </row>
    <row r="5434" spans="2:65" s="160" customFormat="1">
      <c r="B5434" s="159"/>
      <c r="D5434" s="161" t="s">
        <v>184</v>
      </c>
      <c r="E5434" s="162" t="s">
        <v>1</v>
      </c>
      <c r="F5434" s="163" t="s">
        <v>750</v>
      </c>
      <c r="H5434" s="162" t="s">
        <v>1</v>
      </c>
      <c r="L5434" s="159"/>
      <c r="M5434" s="164"/>
      <c r="T5434" s="165"/>
      <c r="AT5434" s="162" t="s">
        <v>184</v>
      </c>
      <c r="AU5434" s="162" t="s">
        <v>95</v>
      </c>
      <c r="AV5434" s="160" t="s">
        <v>93</v>
      </c>
      <c r="AW5434" s="160" t="s">
        <v>41</v>
      </c>
      <c r="AX5434" s="160" t="s">
        <v>85</v>
      </c>
      <c r="AY5434" s="162" t="s">
        <v>173</v>
      </c>
    </row>
    <row r="5435" spans="2:65" s="167" customFormat="1">
      <c r="B5435" s="166"/>
      <c r="D5435" s="161" t="s">
        <v>184</v>
      </c>
      <c r="E5435" s="168" t="s">
        <v>1</v>
      </c>
      <c r="F5435" s="169" t="s">
        <v>527</v>
      </c>
      <c r="H5435" s="170">
        <v>1</v>
      </c>
      <c r="L5435" s="166"/>
      <c r="M5435" s="171"/>
      <c r="T5435" s="172"/>
      <c r="AT5435" s="168" t="s">
        <v>184</v>
      </c>
      <c r="AU5435" s="168" t="s">
        <v>95</v>
      </c>
      <c r="AV5435" s="167" t="s">
        <v>95</v>
      </c>
      <c r="AW5435" s="167" t="s">
        <v>41</v>
      </c>
      <c r="AX5435" s="167" t="s">
        <v>85</v>
      </c>
      <c r="AY5435" s="168" t="s">
        <v>173</v>
      </c>
    </row>
    <row r="5436" spans="2:65" s="160" customFormat="1">
      <c r="B5436" s="159"/>
      <c r="D5436" s="161" t="s">
        <v>184</v>
      </c>
      <c r="E5436" s="162" t="s">
        <v>1</v>
      </c>
      <c r="F5436" s="163" t="s">
        <v>746</v>
      </c>
      <c r="H5436" s="162" t="s">
        <v>1</v>
      </c>
      <c r="L5436" s="159"/>
      <c r="M5436" s="164"/>
      <c r="T5436" s="165"/>
      <c r="AT5436" s="162" t="s">
        <v>184</v>
      </c>
      <c r="AU5436" s="162" t="s">
        <v>95</v>
      </c>
      <c r="AV5436" s="160" t="s">
        <v>93</v>
      </c>
      <c r="AW5436" s="160" t="s">
        <v>41</v>
      </c>
      <c r="AX5436" s="160" t="s">
        <v>85</v>
      </c>
      <c r="AY5436" s="162" t="s">
        <v>173</v>
      </c>
    </row>
    <row r="5437" spans="2:65" s="167" customFormat="1">
      <c r="B5437" s="166"/>
      <c r="D5437" s="161" t="s">
        <v>184</v>
      </c>
      <c r="E5437" s="168" t="s">
        <v>1</v>
      </c>
      <c r="F5437" s="169" t="s">
        <v>2952</v>
      </c>
      <c r="H5437" s="170">
        <v>3</v>
      </c>
      <c r="L5437" s="166"/>
      <c r="M5437" s="171"/>
      <c r="T5437" s="172"/>
      <c r="AT5437" s="168" t="s">
        <v>184</v>
      </c>
      <c r="AU5437" s="168" t="s">
        <v>95</v>
      </c>
      <c r="AV5437" s="167" t="s">
        <v>95</v>
      </c>
      <c r="AW5437" s="167" t="s">
        <v>41</v>
      </c>
      <c r="AX5437" s="167" t="s">
        <v>85</v>
      </c>
      <c r="AY5437" s="168" t="s">
        <v>173</v>
      </c>
    </row>
    <row r="5438" spans="2:65" s="160" customFormat="1">
      <c r="B5438" s="159"/>
      <c r="D5438" s="161" t="s">
        <v>184</v>
      </c>
      <c r="E5438" s="162" t="s">
        <v>1</v>
      </c>
      <c r="F5438" s="163" t="s">
        <v>775</v>
      </c>
      <c r="H5438" s="162" t="s">
        <v>1</v>
      </c>
      <c r="L5438" s="159"/>
      <c r="M5438" s="164"/>
      <c r="T5438" s="165"/>
      <c r="AT5438" s="162" t="s">
        <v>184</v>
      </c>
      <c r="AU5438" s="162" t="s">
        <v>95</v>
      </c>
      <c r="AV5438" s="160" t="s">
        <v>93</v>
      </c>
      <c r="AW5438" s="160" t="s">
        <v>41</v>
      </c>
      <c r="AX5438" s="160" t="s">
        <v>85</v>
      </c>
      <c r="AY5438" s="162" t="s">
        <v>173</v>
      </c>
    </row>
    <row r="5439" spans="2:65" s="167" customFormat="1">
      <c r="B5439" s="166"/>
      <c r="D5439" s="161" t="s">
        <v>184</v>
      </c>
      <c r="E5439" s="168" t="s">
        <v>1</v>
      </c>
      <c r="F5439" s="169" t="s">
        <v>2953</v>
      </c>
      <c r="H5439" s="170">
        <v>1.4</v>
      </c>
      <c r="L5439" s="166"/>
      <c r="M5439" s="171"/>
      <c r="T5439" s="172"/>
      <c r="AT5439" s="168" t="s">
        <v>184</v>
      </c>
      <c r="AU5439" s="168" t="s">
        <v>95</v>
      </c>
      <c r="AV5439" s="167" t="s">
        <v>95</v>
      </c>
      <c r="AW5439" s="167" t="s">
        <v>41</v>
      </c>
      <c r="AX5439" s="167" t="s">
        <v>85</v>
      </c>
      <c r="AY5439" s="168" t="s">
        <v>173</v>
      </c>
    </row>
    <row r="5440" spans="2:65" s="160" customFormat="1">
      <c r="B5440" s="159"/>
      <c r="D5440" s="161" t="s">
        <v>184</v>
      </c>
      <c r="E5440" s="162" t="s">
        <v>1</v>
      </c>
      <c r="F5440" s="163" t="s">
        <v>2954</v>
      </c>
      <c r="H5440" s="162" t="s">
        <v>1</v>
      </c>
      <c r="L5440" s="159"/>
      <c r="M5440" s="164"/>
      <c r="T5440" s="165"/>
      <c r="AT5440" s="162" t="s">
        <v>184</v>
      </c>
      <c r="AU5440" s="162" t="s">
        <v>95</v>
      </c>
      <c r="AV5440" s="160" t="s">
        <v>93</v>
      </c>
      <c r="AW5440" s="160" t="s">
        <v>41</v>
      </c>
      <c r="AX5440" s="160" t="s">
        <v>85</v>
      </c>
      <c r="AY5440" s="162" t="s">
        <v>173</v>
      </c>
    </row>
    <row r="5441" spans="2:51" s="167" customFormat="1">
      <c r="B5441" s="166"/>
      <c r="D5441" s="161" t="s">
        <v>184</v>
      </c>
      <c r="E5441" s="168" t="s">
        <v>1</v>
      </c>
      <c r="F5441" s="169" t="s">
        <v>446</v>
      </c>
      <c r="H5441" s="170">
        <v>0.5</v>
      </c>
      <c r="L5441" s="166"/>
      <c r="M5441" s="171"/>
      <c r="T5441" s="172"/>
      <c r="AT5441" s="168" t="s">
        <v>184</v>
      </c>
      <c r="AU5441" s="168" t="s">
        <v>95</v>
      </c>
      <c r="AV5441" s="167" t="s">
        <v>95</v>
      </c>
      <c r="AW5441" s="167" t="s">
        <v>41</v>
      </c>
      <c r="AX5441" s="167" t="s">
        <v>85</v>
      </c>
      <c r="AY5441" s="168" t="s">
        <v>173</v>
      </c>
    </row>
    <row r="5442" spans="2:51" s="160" customFormat="1">
      <c r="B5442" s="159"/>
      <c r="D5442" s="161" t="s">
        <v>184</v>
      </c>
      <c r="E5442" s="162" t="s">
        <v>1</v>
      </c>
      <c r="F5442" s="163" t="s">
        <v>2955</v>
      </c>
      <c r="H5442" s="162" t="s">
        <v>1</v>
      </c>
      <c r="L5442" s="159"/>
      <c r="M5442" s="164"/>
      <c r="T5442" s="165"/>
      <c r="AT5442" s="162" t="s">
        <v>184</v>
      </c>
      <c r="AU5442" s="162" t="s">
        <v>95</v>
      </c>
      <c r="AV5442" s="160" t="s">
        <v>93</v>
      </c>
      <c r="AW5442" s="160" t="s">
        <v>41</v>
      </c>
      <c r="AX5442" s="160" t="s">
        <v>85</v>
      </c>
      <c r="AY5442" s="162" t="s">
        <v>173</v>
      </c>
    </row>
    <row r="5443" spans="2:51" s="160" customFormat="1">
      <c r="B5443" s="159"/>
      <c r="D5443" s="161" t="s">
        <v>184</v>
      </c>
      <c r="E5443" s="162" t="s">
        <v>1</v>
      </c>
      <c r="F5443" s="163" t="s">
        <v>746</v>
      </c>
      <c r="H5443" s="162" t="s">
        <v>1</v>
      </c>
      <c r="L5443" s="159"/>
      <c r="M5443" s="164"/>
      <c r="T5443" s="165"/>
      <c r="AT5443" s="162" t="s">
        <v>184</v>
      </c>
      <c r="AU5443" s="162" t="s">
        <v>95</v>
      </c>
      <c r="AV5443" s="160" t="s">
        <v>93</v>
      </c>
      <c r="AW5443" s="160" t="s">
        <v>41</v>
      </c>
      <c r="AX5443" s="160" t="s">
        <v>85</v>
      </c>
      <c r="AY5443" s="162" t="s">
        <v>173</v>
      </c>
    </row>
    <row r="5444" spans="2:51" s="167" customFormat="1">
      <c r="B5444" s="166"/>
      <c r="D5444" s="161" t="s">
        <v>184</v>
      </c>
      <c r="E5444" s="168" t="s">
        <v>1</v>
      </c>
      <c r="F5444" s="169" t="s">
        <v>2956</v>
      </c>
      <c r="H5444" s="170">
        <v>7</v>
      </c>
      <c r="L5444" s="166"/>
      <c r="M5444" s="171"/>
      <c r="T5444" s="172"/>
      <c r="AT5444" s="168" t="s">
        <v>184</v>
      </c>
      <c r="AU5444" s="168" t="s">
        <v>95</v>
      </c>
      <c r="AV5444" s="167" t="s">
        <v>95</v>
      </c>
      <c r="AW5444" s="167" t="s">
        <v>41</v>
      </c>
      <c r="AX5444" s="167" t="s">
        <v>85</v>
      </c>
      <c r="AY5444" s="168" t="s">
        <v>173</v>
      </c>
    </row>
    <row r="5445" spans="2:51" s="160" customFormat="1">
      <c r="B5445" s="159"/>
      <c r="D5445" s="161" t="s">
        <v>184</v>
      </c>
      <c r="E5445" s="162" t="s">
        <v>1</v>
      </c>
      <c r="F5445" s="163" t="s">
        <v>2954</v>
      </c>
      <c r="H5445" s="162" t="s">
        <v>1</v>
      </c>
      <c r="L5445" s="159"/>
      <c r="M5445" s="164"/>
      <c r="T5445" s="165"/>
      <c r="AT5445" s="162" t="s">
        <v>184</v>
      </c>
      <c r="AU5445" s="162" t="s">
        <v>95</v>
      </c>
      <c r="AV5445" s="160" t="s">
        <v>93</v>
      </c>
      <c r="AW5445" s="160" t="s">
        <v>41</v>
      </c>
      <c r="AX5445" s="160" t="s">
        <v>85</v>
      </c>
      <c r="AY5445" s="162" t="s">
        <v>173</v>
      </c>
    </row>
    <row r="5446" spans="2:51" s="167" customFormat="1">
      <c r="B5446" s="166"/>
      <c r="D5446" s="161" t="s">
        <v>184</v>
      </c>
      <c r="E5446" s="168" t="s">
        <v>1</v>
      </c>
      <c r="F5446" s="169" t="s">
        <v>527</v>
      </c>
      <c r="H5446" s="170">
        <v>1</v>
      </c>
      <c r="L5446" s="166"/>
      <c r="M5446" s="171"/>
      <c r="T5446" s="172"/>
      <c r="AT5446" s="168" t="s">
        <v>184</v>
      </c>
      <c r="AU5446" s="168" t="s">
        <v>95</v>
      </c>
      <c r="AV5446" s="167" t="s">
        <v>95</v>
      </c>
      <c r="AW5446" s="167" t="s">
        <v>41</v>
      </c>
      <c r="AX5446" s="167" t="s">
        <v>85</v>
      </c>
      <c r="AY5446" s="168" t="s">
        <v>173</v>
      </c>
    </row>
    <row r="5447" spans="2:51" s="160" customFormat="1">
      <c r="B5447" s="159"/>
      <c r="D5447" s="161" t="s">
        <v>184</v>
      </c>
      <c r="E5447" s="162" t="s">
        <v>1</v>
      </c>
      <c r="F5447" s="163" t="s">
        <v>789</v>
      </c>
      <c r="H5447" s="162" t="s">
        <v>1</v>
      </c>
      <c r="L5447" s="159"/>
      <c r="M5447" s="164"/>
      <c r="T5447" s="165"/>
      <c r="AT5447" s="162" t="s">
        <v>184</v>
      </c>
      <c r="AU5447" s="162" t="s">
        <v>95</v>
      </c>
      <c r="AV5447" s="160" t="s">
        <v>93</v>
      </c>
      <c r="AW5447" s="160" t="s">
        <v>41</v>
      </c>
      <c r="AX5447" s="160" t="s">
        <v>85</v>
      </c>
      <c r="AY5447" s="162" t="s">
        <v>173</v>
      </c>
    </row>
    <row r="5448" spans="2:51" s="167" customFormat="1">
      <c r="B5448" s="166"/>
      <c r="D5448" s="161" t="s">
        <v>184</v>
      </c>
      <c r="E5448" s="168" t="s">
        <v>1</v>
      </c>
      <c r="F5448" s="169" t="s">
        <v>2951</v>
      </c>
      <c r="H5448" s="170">
        <v>2.85</v>
      </c>
      <c r="L5448" s="166"/>
      <c r="M5448" s="171"/>
      <c r="T5448" s="172"/>
      <c r="AT5448" s="168" t="s">
        <v>184</v>
      </c>
      <c r="AU5448" s="168" t="s">
        <v>95</v>
      </c>
      <c r="AV5448" s="167" t="s">
        <v>95</v>
      </c>
      <c r="AW5448" s="167" t="s">
        <v>41</v>
      </c>
      <c r="AX5448" s="167" t="s">
        <v>85</v>
      </c>
      <c r="AY5448" s="168" t="s">
        <v>173</v>
      </c>
    </row>
    <row r="5449" spans="2:51" s="160" customFormat="1">
      <c r="B5449" s="159"/>
      <c r="D5449" s="161" t="s">
        <v>184</v>
      </c>
      <c r="E5449" s="162" t="s">
        <v>1</v>
      </c>
      <c r="F5449" s="163" t="s">
        <v>2957</v>
      </c>
      <c r="H5449" s="162" t="s">
        <v>1</v>
      </c>
      <c r="L5449" s="159"/>
      <c r="M5449" s="164"/>
      <c r="T5449" s="165"/>
      <c r="AT5449" s="162" t="s">
        <v>184</v>
      </c>
      <c r="AU5449" s="162" t="s">
        <v>95</v>
      </c>
      <c r="AV5449" s="160" t="s">
        <v>93</v>
      </c>
      <c r="AW5449" s="160" t="s">
        <v>41</v>
      </c>
      <c r="AX5449" s="160" t="s">
        <v>85</v>
      </c>
      <c r="AY5449" s="162" t="s">
        <v>173</v>
      </c>
    </row>
    <row r="5450" spans="2:51" s="160" customFormat="1">
      <c r="B5450" s="159"/>
      <c r="D5450" s="161" t="s">
        <v>184</v>
      </c>
      <c r="E5450" s="162" t="s">
        <v>1</v>
      </c>
      <c r="F5450" s="163" t="s">
        <v>2958</v>
      </c>
      <c r="H5450" s="162" t="s">
        <v>1</v>
      </c>
      <c r="L5450" s="159"/>
      <c r="M5450" s="164"/>
      <c r="T5450" s="165"/>
      <c r="AT5450" s="162" t="s">
        <v>184</v>
      </c>
      <c r="AU5450" s="162" t="s">
        <v>95</v>
      </c>
      <c r="AV5450" s="160" t="s">
        <v>93</v>
      </c>
      <c r="AW5450" s="160" t="s">
        <v>41</v>
      </c>
      <c r="AX5450" s="160" t="s">
        <v>85</v>
      </c>
      <c r="AY5450" s="162" t="s">
        <v>173</v>
      </c>
    </row>
    <row r="5451" spans="2:51" s="167" customFormat="1">
      <c r="B5451" s="166"/>
      <c r="D5451" s="161" t="s">
        <v>184</v>
      </c>
      <c r="E5451" s="168" t="s">
        <v>1</v>
      </c>
      <c r="F5451" s="169" t="s">
        <v>2959</v>
      </c>
      <c r="H5451" s="170">
        <v>0.65</v>
      </c>
      <c r="L5451" s="166"/>
      <c r="M5451" s="171"/>
      <c r="T5451" s="172"/>
      <c r="AT5451" s="168" t="s">
        <v>184</v>
      </c>
      <c r="AU5451" s="168" t="s">
        <v>95</v>
      </c>
      <c r="AV5451" s="167" t="s">
        <v>95</v>
      </c>
      <c r="AW5451" s="167" t="s">
        <v>41</v>
      </c>
      <c r="AX5451" s="167" t="s">
        <v>85</v>
      </c>
      <c r="AY5451" s="168" t="s">
        <v>173</v>
      </c>
    </row>
    <row r="5452" spans="2:51" s="160" customFormat="1">
      <c r="B5452" s="159"/>
      <c r="D5452" s="161" t="s">
        <v>184</v>
      </c>
      <c r="E5452" s="162" t="s">
        <v>1</v>
      </c>
      <c r="F5452" s="163" t="s">
        <v>2954</v>
      </c>
      <c r="H5452" s="162" t="s">
        <v>1</v>
      </c>
      <c r="L5452" s="159"/>
      <c r="M5452" s="164"/>
      <c r="T5452" s="165"/>
      <c r="AT5452" s="162" t="s">
        <v>184</v>
      </c>
      <c r="AU5452" s="162" t="s">
        <v>95</v>
      </c>
      <c r="AV5452" s="160" t="s">
        <v>93</v>
      </c>
      <c r="AW5452" s="160" t="s">
        <v>41</v>
      </c>
      <c r="AX5452" s="160" t="s">
        <v>85</v>
      </c>
      <c r="AY5452" s="162" t="s">
        <v>173</v>
      </c>
    </row>
    <row r="5453" spans="2:51" s="167" customFormat="1">
      <c r="B5453" s="166"/>
      <c r="D5453" s="161" t="s">
        <v>184</v>
      </c>
      <c r="E5453" s="168" t="s">
        <v>1</v>
      </c>
      <c r="F5453" s="169" t="s">
        <v>527</v>
      </c>
      <c r="H5453" s="170">
        <v>1</v>
      </c>
      <c r="L5453" s="166"/>
      <c r="M5453" s="171"/>
      <c r="T5453" s="172"/>
      <c r="AT5453" s="168" t="s">
        <v>184</v>
      </c>
      <c r="AU5453" s="168" t="s">
        <v>95</v>
      </c>
      <c r="AV5453" s="167" t="s">
        <v>95</v>
      </c>
      <c r="AW5453" s="167" t="s">
        <v>41</v>
      </c>
      <c r="AX5453" s="167" t="s">
        <v>85</v>
      </c>
      <c r="AY5453" s="168" t="s">
        <v>173</v>
      </c>
    </row>
    <row r="5454" spans="2:51" s="160" customFormat="1">
      <c r="B5454" s="159"/>
      <c r="D5454" s="161" t="s">
        <v>184</v>
      </c>
      <c r="E5454" s="162" t="s">
        <v>1</v>
      </c>
      <c r="F5454" s="163" t="s">
        <v>2960</v>
      </c>
      <c r="H5454" s="162" t="s">
        <v>1</v>
      </c>
      <c r="L5454" s="159"/>
      <c r="M5454" s="164"/>
      <c r="T5454" s="165"/>
      <c r="AT5454" s="162" t="s">
        <v>184</v>
      </c>
      <c r="AU5454" s="162" t="s">
        <v>95</v>
      </c>
      <c r="AV5454" s="160" t="s">
        <v>93</v>
      </c>
      <c r="AW5454" s="160" t="s">
        <v>41</v>
      </c>
      <c r="AX5454" s="160" t="s">
        <v>85</v>
      </c>
      <c r="AY5454" s="162" t="s">
        <v>173</v>
      </c>
    </row>
    <row r="5455" spans="2:51" s="160" customFormat="1">
      <c r="B5455" s="159"/>
      <c r="D5455" s="161" t="s">
        <v>184</v>
      </c>
      <c r="E5455" s="162" t="s">
        <v>1</v>
      </c>
      <c r="F5455" s="163" t="s">
        <v>746</v>
      </c>
      <c r="H5455" s="162" t="s">
        <v>1</v>
      </c>
      <c r="L5455" s="159"/>
      <c r="M5455" s="164"/>
      <c r="T5455" s="165"/>
      <c r="AT5455" s="162" t="s">
        <v>184</v>
      </c>
      <c r="AU5455" s="162" t="s">
        <v>95</v>
      </c>
      <c r="AV5455" s="160" t="s">
        <v>93</v>
      </c>
      <c r="AW5455" s="160" t="s">
        <v>41</v>
      </c>
      <c r="AX5455" s="160" t="s">
        <v>85</v>
      </c>
      <c r="AY5455" s="162" t="s">
        <v>173</v>
      </c>
    </row>
    <row r="5456" spans="2:51" s="167" customFormat="1">
      <c r="B5456" s="166"/>
      <c r="D5456" s="161" t="s">
        <v>184</v>
      </c>
      <c r="E5456" s="168" t="s">
        <v>1</v>
      </c>
      <c r="F5456" s="169" t="s">
        <v>527</v>
      </c>
      <c r="H5456" s="170">
        <v>1</v>
      </c>
      <c r="L5456" s="166"/>
      <c r="M5456" s="171"/>
      <c r="T5456" s="172"/>
      <c r="AT5456" s="168" t="s">
        <v>184</v>
      </c>
      <c r="AU5456" s="168" t="s">
        <v>95</v>
      </c>
      <c r="AV5456" s="167" t="s">
        <v>95</v>
      </c>
      <c r="AW5456" s="167" t="s">
        <v>41</v>
      </c>
      <c r="AX5456" s="167" t="s">
        <v>85</v>
      </c>
      <c r="AY5456" s="168" t="s">
        <v>173</v>
      </c>
    </row>
    <row r="5457" spans="2:65" s="174" customFormat="1">
      <c r="B5457" s="173"/>
      <c r="D5457" s="161" t="s">
        <v>184</v>
      </c>
      <c r="E5457" s="175" t="s">
        <v>1</v>
      </c>
      <c r="F5457" s="176" t="s">
        <v>232</v>
      </c>
      <c r="H5457" s="177">
        <v>22.25</v>
      </c>
      <c r="L5457" s="173"/>
      <c r="M5457" s="178"/>
      <c r="T5457" s="179"/>
      <c r="AT5457" s="175" t="s">
        <v>184</v>
      </c>
      <c r="AU5457" s="175" t="s">
        <v>95</v>
      </c>
      <c r="AV5457" s="174" t="s">
        <v>180</v>
      </c>
      <c r="AW5457" s="174" t="s">
        <v>41</v>
      </c>
      <c r="AX5457" s="174" t="s">
        <v>93</v>
      </c>
      <c r="AY5457" s="175" t="s">
        <v>173</v>
      </c>
    </row>
    <row r="5458" spans="2:65" s="35" customFormat="1" ht="24.2" customHeight="1">
      <c r="B5458" s="34"/>
      <c r="C5458" s="144" t="s">
        <v>2961</v>
      </c>
      <c r="D5458" s="144" t="s">
        <v>175</v>
      </c>
      <c r="E5458" s="145" t="s">
        <v>2962</v>
      </c>
      <c r="F5458" s="146" t="s">
        <v>2963</v>
      </c>
      <c r="G5458" s="147" t="s">
        <v>586</v>
      </c>
      <c r="H5458" s="148">
        <v>42</v>
      </c>
      <c r="I5458" s="3"/>
      <c r="J5458" s="149">
        <f>ROUND(I5458*H5458,2)</f>
        <v>0</v>
      </c>
      <c r="K5458" s="146" t="s">
        <v>179</v>
      </c>
      <c r="L5458" s="34"/>
      <c r="M5458" s="150" t="s">
        <v>1</v>
      </c>
      <c r="N5458" s="151" t="s">
        <v>50</v>
      </c>
      <c r="P5458" s="152">
        <f>O5458*H5458</f>
        <v>0</v>
      </c>
      <c r="Q5458" s="152">
        <v>0</v>
      </c>
      <c r="R5458" s="152">
        <f>Q5458*H5458</f>
        <v>0</v>
      </c>
      <c r="S5458" s="152">
        <v>2.2300000000000002E-3</v>
      </c>
      <c r="T5458" s="153">
        <f>S5458*H5458</f>
        <v>9.3660000000000007E-2</v>
      </c>
      <c r="AR5458" s="154" t="s">
        <v>354</v>
      </c>
      <c r="AT5458" s="154" t="s">
        <v>175</v>
      </c>
      <c r="AU5458" s="154" t="s">
        <v>95</v>
      </c>
      <c r="AY5458" s="20" t="s">
        <v>173</v>
      </c>
      <c r="BE5458" s="155">
        <f>IF(N5458="základní",J5458,0)</f>
        <v>0</v>
      </c>
      <c r="BF5458" s="155">
        <f>IF(N5458="snížená",J5458,0)</f>
        <v>0</v>
      </c>
      <c r="BG5458" s="155">
        <f>IF(N5458="zákl. přenesená",J5458,0)</f>
        <v>0</v>
      </c>
      <c r="BH5458" s="155">
        <f>IF(N5458="sníž. přenesená",J5458,0)</f>
        <v>0</v>
      </c>
      <c r="BI5458" s="155">
        <f>IF(N5458="nulová",J5458,0)</f>
        <v>0</v>
      </c>
      <c r="BJ5458" s="20" t="s">
        <v>93</v>
      </c>
      <c r="BK5458" s="155">
        <f>ROUND(I5458*H5458,2)</f>
        <v>0</v>
      </c>
      <c r="BL5458" s="20" t="s">
        <v>354</v>
      </c>
      <c r="BM5458" s="154" t="s">
        <v>2964</v>
      </c>
    </row>
    <row r="5459" spans="2:65" s="35" customFormat="1">
      <c r="B5459" s="34"/>
      <c r="D5459" s="156" t="s">
        <v>182</v>
      </c>
      <c r="F5459" s="157" t="s">
        <v>2965</v>
      </c>
      <c r="L5459" s="34"/>
      <c r="M5459" s="158"/>
      <c r="T5459" s="62"/>
      <c r="AT5459" s="20" t="s">
        <v>182</v>
      </c>
      <c r="AU5459" s="20" t="s">
        <v>95</v>
      </c>
    </row>
    <row r="5460" spans="2:65" s="160" customFormat="1">
      <c r="B5460" s="159"/>
      <c r="D5460" s="161" t="s">
        <v>184</v>
      </c>
      <c r="E5460" s="162" t="s">
        <v>1</v>
      </c>
      <c r="F5460" s="163" t="s">
        <v>1419</v>
      </c>
      <c r="H5460" s="162" t="s">
        <v>1</v>
      </c>
      <c r="L5460" s="159"/>
      <c r="M5460" s="164"/>
      <c r="T5460" s="165"/>
      <c r="AT5460" s="162" t="s">
        <v>184</v>
      </c>
      <c r="AU5460" s="162" t="s">
        <v>95</v>
      </c>
      <c r="AV5460" s="160" t="s">
        <v>93</v>
      </c>
      <c r="AW5460" s="160" t="s">
        <v>41</v>
      </c>
      <c r="AX5460" s="160" t="s">
        <v>85</v>
      </c>
      <c r="AY5460" s="162" t="s">
        <v>173</v>
      </c>
    </row>
    <row r="5461" spans="2:65" s="167" customFormat="1">
      <c r="B5461" s="166"/>
      <c r="D5461" s="161" t="s">
        <v>184</v>
      </c>
      <c r="E5461" s="168" t="s">
        <v>1</v>
      </c>
      <c r="F5461" s="169" t="s">
        <v>2966</v>
      </c>
      <c r="H5461" s="170">
        <v>42</v>
      </c>
      <c r="L5461" s="166"/>
      <c r="M5461" s="171"/>
      <c r="T5461" s="172"/>
      <c r="AT5461" s="168" t="s">
        <v>184</v>
      </c>
      <c r="AU5461" s="168" t="s">
        <v>95</v>
      </c>
      <c r="AV5461" s="167" t="s">
        <v>95</v>
      </c>
      <c r="AW5461" s="167" t="s">
        <v>41</v>
      </c>
      <c r="AX5461" s="167" t="s">
        <v>85</v>
      </c>
      <c r="AY5461" s="168" t="s">
        <v>173</v>
      </c>
    </row>
    <row r="5462" spans="2:65" s="174" customFormat="1">
      <c r="B5462" s="173"/>
      <c r="D5462" s="161" t="s">
        <v>184</v>
      </c>
      <c r="E5462" s="175" t="s">
        <v>1</v>
      </c>
      <c r="F5462" s="176" t="s">
        <v>232</v>
      </c>
      <c r="H5462" s="177">
        <v>42</v>
      </c>
      <c r="L5462" s="173"/>
      <c r="M5462" s="178"/>
      <c r="T5462" s="179"/>
      <c r="AT5462" s="175" t="s">
        <v>184</v>
      </c>
      <c r="AU5462" s="175" t="s">
        <v>95</v>
      </c>
      <c r="AV5462" s="174" t="s">
        <v>180</v>
      </c>
      <c r="AW5462" s="174" t="s">
        <v>41</v>
      </c>
      <c r="AX5462" s="174" t="s">
        <v>93</v>
      </c>
      <c r="AY5462" s="175" t="s">
        <v>173</v>
      </c>
    </row>
    <row r="5463" spans="2:65" s="35" customFormat="1" ht="24.2" customHeight="1">
      <c r="B5463" s="34"/>
      <c r="C5463" s="144" t="s">
        <v>2967</v>
      </c>
      <c r="D5463" s="144" t="s">
        <v>175</v>
      </c>
      <c r="E5463" s="145" t="s">
        <v>2968</v>
      </c>
      <c r="F5463" s="146" t="s">
        <v>2969</v>
      </c>
      <c r="G5463" s="147" t="s">
        <v>586</v>
      </c>
      <c r="H5463" s="148">
        <v>67.900000000000006</v>
      </c>
      <c r="I5463" s="3"/>
      <c r="J5463" s="149">
        <f>ROUND(I5463*H5463,2)</f>
        <v>0</v>
      </c>
      <c r="K5463" s="146" t="s">
        <v>179</v>
      </c>
      <c r="L5463" s="34"/>
      <c r="M5463" s="150" t="s">
        <v>1</v>
      </c>
      <c r="N5463" s="151" t="s">
        <v>50</v>
      </c>
      <c r="P5463" s="152">
        <f>O5463*H5463</f>
        <v>0</v>
      </c>
      <c r="Q5463" s="152">
        <v>0</v>
      </c>
      <c r="R5463" s="152">
        <f>Q5463*H5463</f>
        <v>0</v>
      </c>
      <c r="S5463" s="152">
        <v>2.5999999999999999E-3</v>
      </c>
      <c r="T5463" s="153">
        <f>S5463*H5463</f>
        <v>0.17654</v>
      </c>
      <c r="AR5463" s="154" t="s">
        <v>354</v>
      </c>
      <c r="AT5463" s="154" t="s">
        <v>175</v>
      </c>
      <c r="AU5463" s="154" t="s">
        <v>95</v>
      </c>
      <c r="AY5463" s="20" t="s">
        <v>173</v>
      </c>
      <c r="BE5463" s="155">
        <f>IF(N5463="základní",J5463,0)</f>
        <v>0</v>
      </c>
      <c r="BF5463" s="155">
        <f>IF(N5463="snížená",J5463,0)</f>
        <v>0</v>
      </c>
      <c r="BG5463" s="155">
        <f>IF(N5463="zákl. přenesená",J5463,0)</f>
        <v>0</v>
      </c>
      <c r="BH5463" s="155">
        <f>IF(N5463="sníž. přenesená",J5463,0)</f>
        <v>0</v>
      </c>
      <c r="BI5463" s="155">
        <f>IF(N5463="nulová",J5463,0)</f>
        <v>0</v>
      </c>
      <c r="BJ5463" s="20" t="s">
        <v>93</v>
      </c>
      <c r="BK5463" s="155">
        <f>ROUND(I5463*H5463,2)</f>
        <v>0</v>
      </c>
      <c r="BL5463" s="20" t="s">
        <v>354</v>
      </c>
      <c r="BM5463" s="154" t="s">
        <v>2970</v>
      </c>
    </row>
    <row r="5464" spans="2:65" s="35" customFormat="1">
      <c r="B5464" s="34"/>
      <c r="D5464" s="156" t="s">
        <v>182</v>
      </c>
      <c r="F5464" s="157" t="s">
        <v>2971</v>
      </c>
      <c r="L5464" s="34"/>
      <c r="M5464" s="158"/>
      <c r="T5464" s="62"/>
      <c r="AT5464" s="20" t="s">
        <v>182</v>
      </c>
      <c r="AU5464" s="20" t="s">
        <v>95</v>
      </c>
    </row>
    <row r="5465" spans="2:65" s="160" customFormat="1">
      <c r="B5465" s="159"/>
      <c r="D5465" s="161" t="s">
        <v>184</v>
      </c>
      <c r="E5465" s="162" t="s">
        <v>1</v>
      </c>
      <c r="F5465" s="163" t="s">
        <v>2925</v>
      </c>
      <c r="H5465" s="162" t="s">
        <v>1</v>
      </c>
      <c r="L5465" s="159"/>
      <c r="M5465" s="164"/>
      <c r="T5465" s="165"/>
      <c r="AT5465" s="162" t="s">
        <v>184</v>
      </c>
      <c r="AU5465" s="162" t="s">
        <v>95</v>
      </c>
      <c r="AV5465" s="160" t="s">
        <v>93</v>
      </c>
      <c r="AW5465" s="160" t="s">
        <v>41</v>
      </c>
      <c r="AX5465" s="160" t="s">
        <v>85</v>
      </c>
      <c r="AY5465" s="162" t="s">
        <v>173</v>
      </c>
    </row>
    <row r="5466" spans="2:65" s="167" customFormat="1">
      <c r="B5466" s="166"/>
      <c r="D5466" s="161" t="s">
        <v>184</v>
      </c>
      <c r="E5466" s="168" t="s">
        <v>1</v>
      </c>
      <c r="F5466" s="169" t="s">
        <v>2972</v>
      </c>
      <c r="H5466" s="170">
        <v>41.2</v>
      </c>
      <c r="L5466" s="166"/>
      <c r="M5466" s="171"/>
      <c r="T5466" s="172"/>
      <c r="AT5466" s="168" t="s">
        <v>184</v>
      </c>
      <c r="AU5466" s="168" t="s">
        <v>95</v>
      </c>
      <c r="AV5466" s="167" t="s">
        <v>95</v>
      </c>
      <c r="AW5466" s="167" t="s">
        <v>41</v>
      </c>
      <c r="AX5466" s="167" t="s">
        <v>85</v>
      </c>
      <c r="AY5466" s="168" t="s">
        <v>173</v>
      </c>
    </row>
    <row r="5467" spans="2:65" s="160" customFormat="1">
      <c r="B5467" s="159"/>
      <c r="D5467" s="161" t="s">
        <v>184</v>
      </c>
      <c r="E5467" s="162" t="s">
        <v>1</v>
      </c>
      <c r="F5467" s="163" t="s">
        <v>2208</v>
      </c>
      <c r="H5467" s="162" t="s">
        <v>1</v>
      </c>
      <c r="L5467" s="159"/>
      <c r="M5467" s="164"/>
      <c r="T5467" s="165"/>
      <c r="AT5467" s="162" t="s">
        <v>184</v>
      </c>
      <c r="AU5467" s="162" t="s">
        <v>95</v>
      </c>
      <c r="AV5467" s="160" t="s">
        <v>93</v>
      </c>
      <c r="AW5467" s="160" t="s">
        <v>41</v>
      </c>
      <c r="AX5467" s="160" t="s">
        <v>85</v>
      </c>
      <c r="AY5467" s="162" t="s">
        <v>173</v>
      </c>
    </row>
    <row r="5468" spans="2:65" s="167" customFormat="1">
      <c r="B5468" s="166"/>
      <c r="D5468" s="161" t="s">
        <v>184</v>
      </c>
      <c r="E5468" s="168" t="s">
        <v>1</v>
      </c>
      <c r="F5468" s="169" t="s">
        <v>2973</v>
      </c>
      <c r="H5468" s="170">
        <v>7.5</v>
      </c>
      <c r="L5468" s="166"/>
      <c r="M5468" s="171"/>
      <c r="T5468" s="172"/>
      <c r="AT5468" s="168" t="s">
        <v>184</v>
      </c>
      <c r="AU5468" s="168" t="s">
        <v>95</v>
      </c>
      <c r="AV5468" s="167" t="s">
        <v>95</v>
      </c>
      <c r="AW5468" s="167" t="s">
        <v>41</v>
      </c>
      <c r="AX5468" s="167" t="s">
        <v>85</v>
      </c>
      <c r="AY5468" s="168" t="s">
        <v>173</v>
      </c>
    </row>
    <row r="5469" spans="2:65" s="160" customFormat="1">
      <c r="B5469" s="159"/>
      <c r="D5469" s="161" t="s">
        <v>184</v>
      </c>
      <c r="E5469" s="162" t="s">
        <v>1</v>
      </c>
      <c r="F5469" s="163" t="s">
        <v>2294</v>
      </c>
      <c r="H5469" s="162" t="s">
        <v>1</v>
      </c>
      <c r="L5469" s="159"/>
      <c r="M5469" s="164"/>
      <c r="T5469" s="165"/>
      <c r="AT5469" s="162" t="s">
        <v>184</v>
      </c>
      <c r="AU5469" s="162" t="s">
        <v>95</v>
      </c>
      <c r="AV5469" s="160" t="s">
        <v>93</v>
      </c>
      <c r="AW5469" s="160" t="s">
        <v>41</v>
      </c>
      <c r="AX5469" s="160" t="s">
        <v>85</v>
      </c>
      <c r="AY5469" s="162" t="s">
        <v>173</v>
      </c>
    </row>
    <row r="5470" spans="2:65" s="167" customFormat="1">
      <c r="B5470" s="166"/>
      <c r="D5470" s="161" t="s">
        <v>184</v>
      </c>
      <c r="E5470" s="168" t="s">
        <v>1</v>
      </c>
      <c r="F5470" s="169" t="s">
        <v>2974</v>
      </c>
      <c r="H5470" s="170">
        <v>19.2</v>
      </c>
      <c r="L5470" s="166"/>
      <c r="M5470" s="171"/>
      <c r="T5470" s="172"/>
      <c r="AT5470" s="168" t="s">
        <v>184</v>
      </c>
      <c r="AU5470" s="168" t="s">
        <v>95</v>
      </c>
      <c r="AV5470" s="167" t="s">
        <v>95</v>
      </c>
      <c r="AW5470" s="167" t="s">
        <v>41</v>
      </c>
      <c r="AX5470" s="167" t="s">
        <v>85</v>
      </c>
      <c r="AY5470" s="168" t="s">
        <v>173</v>
      </c>
    </row>
    <row r="5471" spans="2:65" s="174" customFormat="1">
      <c r="B5471" s="173"/>
      <c r="D5471" s="161" t="s">
        <v>184</v>
      </c>
      <c r="E5471" s="175" t="s">
        <v>1</v>
      </c>
      <c r="F5471" s="176" t="s">
        <v>232</v>
      </c>
      <c r="H5471" s="177">
        <v>67.900000000000006</v>
      </c>
      <c r="L5471" s="173"/>
      <c r="M5471" s="178"/>
      <c r="T5471" s="179"/>
      <c r="AT5471" s="175" t="s">
        <v>184</v>
      </c>
      <c r="AU5471" s="175" t="s">
        <v>95</v>
      </c>
      <c r="AV5471" s="174" t="s">
        <v>180</v>
      </c>
      <c r="AW5471" s="174" t="s">
        <v>41</v>
      </c>
      <c r="AX5471" s="174" t="s">
        <v>93</v>
      </c>
      <c r="AY5471" s="175" t="s">
        <v>173</v>
      </c>
    </row>
    <row r="5472" spans="2:65" s="35" customFormat="1" ht="24.2" customHeight="1">
      <c r="B5472" s="34"/>
      <c r="C5472" s="144" t="s">
        <v>2975</v>
      </c>
      <c r="D5472" s="144" t="s">
        <v>175</v>
      </c>
      <c r="E5472" s="145" t="s">
        <v>2976</v>
      </c>
      <c r="F5472" s="146" t="s">
        <v>2977</v>
      </c>
      <c r="G5472" s="147" t="s">
        <v>586</v>
      </c>
      <c r="H5472" s="148">
        <v>46.5</v>
      </c>
      <c r="I5472" s="3"/>
      <c r="J5472" s="149">
        <f>ROUND(I5472*H5472,2)</f>
        <v>0</v>
      </c>
      <c r="K5472" s="146" t="s">
        <v>179</v>
      </c>
      <c r="L5472" s="34"/>
      <c r="M5472" s="150" t="s">
        <v>1</v>
      </c>
      <c r="N5472" s="151" t="s">
        <v>50</v>
      </c>
      <c r="P5472" s="152">
        <f>O5472*H5472</f>
        <v>0</v>
      </c>
      <c r="Q5472" s="152">
        <v>0</v>
      </c>
      <c r="R5472" s="152">
        <f>Q5472*H5472</f>
        <v>0</v>
      </c>
      <c r="S5472" s="152">
        <v>6.0499999999999998E-3</v>
      </c>
      <c r="T5472" s="153">
        <f>S5472*H5472</f>
        <v>0.28132499999999999</v>
      </c>
      <c r="AR5472" s="154" t="s">
        <v>354</v>
      </c>
      <c r="AT5472" s="154" t="s">
        <v>175</v>
      </c>
      <c r="AU5472" s="154" t="s">
        <v>95</v>
      </c>
      <c r="AY5472" s="20" t="s">
        <v>173</v>
      </c>
      <c r="BE5472" s="155">
        <f>IF(N5472="základní",J5472,0)</f>
        <v>0</v>
      </c>
      <c r="BF5472" s="155">
        <f>IF(N5472="snížená",J5472,0)</f>
        <v>0</v>
      </c>
      <c r="BG5472" s="155">
        <f>IF(N5472="zákl. přenesená",J5472,0)</f>
        <v>0</v>
      </c>
      <c r="BH5472" s="155">
        <f>IF(N5472="sníž. přenesená",J5472,0)</f>
        <v>0</v>
      </c>
      <c r="BI5472" s="155">
        <f>IF(N5472="nulová",J5472,0)</f>
        <v>0</v>
      </c>
      <c r="BJ5472" s="20" t="s">
        <v>93</v>
      </c>
      <c r="BK5472" s="155">
        <f>ROUND(I5472*H5472,2)</f>
        <v>0</v>
      </c>
      <c r="BL5472" s="20" t="s">
        <v>354</v>
      </c>
      <c r="BM5472" s="154" t="s">
        <v>2978</v>
      </c>
    </row>
    <row r="5473" spans="2:65" s="35" customFormat="1">
      <c r="B5473" s="34"/>
      <c r="D5473" s="156" t="s">
        <v>182</v>
      </c>
      <c r="F5473" s="157" t="s">
        <v>2979</v>
      </c>
      <c r="L5473" s="34"/>
      <c r="M5473" s="158"/>
      <c r="T5473" s="62"/>
      <c r="AT5473" s="20" t="s">
        <v>182</v>
      </c>
      <c r="AU5473" s="20" t="s">
        <v>95</v>
      </c>
    </row>
    <row r="5474" spans="2:65" s="160" customFormat="1">
      <c r="B5474" s="159"/>
      <c r="D5474" s="161" t="s">
        <v>184</v>
      </c>
      <c r="E5474" s="162" t="s">
        <v>1</v>
      </c>
      <c r="F5474" s="163" t="s">
        <v>1419</v>
      </c>
      <c r="H5474" s="162" t="s">
        <v>1</v>
      </c>
      <c r="L5474" s="159"/>
      <c r="M5474" s="164"/>
      <c r="T5474" s="165"/>
      <c r="AT5474" s="162" t="s">
        <v>184</v>
      </c>
      <c r="AU5474" s="162" t="s">
        <v>95</v>
      </c>
      <c r="AV5474" s="160" t="s">
        <v>93</v>
      </c>
      <c r="AW5474" s="160" t="s">
        <v>41</v>
      </c>
      <c r="AX5474" s="160" t="s">
        <v>85</v>
      </c>
      <c r="AY5474" s="162" t="s">
        <v>173</v>
      </c>
    </row>
    <row r="5475" spans="2:65" s="167" customFormat="1">
      <c r="B5475" s="166"/>
      <c r="D5475" s="161" t="s">
        <v>184</v>
      </c>
      <c r="E5475" s="168" t="s">
        <v>1</v>
      </c>
      <c r="F5475" s="169" t="s">
        <v>2980</v>
      </c>
      <c r="H5475" s="170">
        <v>46.5</v>
      </c>
      <c r="L5475" s="166"/>
      <c r="M5475" s="171"/>
      <c r="T5475" s="172"/>
      <c r="AT5475" s="168" t="s">
        <v>184</v>
      </c>
      <c r="AU5475" s="168" t="s">
        <v>95</v>
      </c>
      <c r="AV5475" s="167" t="s">
        <v>95</v>
      </c>
      <c r="AW5475" s="167" t="s">
        <v>41</v>
      </c>
      <c r="AX5475" s="167" t="s">
        <v>85</v>
      </c>
      <c r="AY5475" s="168" t="s">
        <v>173</v>
      </c>
    </row>
    <row r="5476" spans="2:65" s="174" customFormat="1">
      <c r="B5476" s="173"/>
      <c r="D5476" s="161" t="s">
        <v>184</v>
      </c>
      <c r="E5476" s="175" t="s">
        <v>1</v>
      </c>
      <c r="F5476" s="176" t="s">
        <v>232</v>
      </c>
      <c r="H5476" s="177">
        <v>46.5</v>
      </c>
      <c r="L5476" s="173"/>
      <c r="M5476" s="178"/>
      <c r="T5476" s="179"/>
      <c r="AT5476" s="175" t="s">
        <v>184</v>
      </c>
      <c r="AU5476" s="175" t="s">
        <v>95</v>
      </c>
      <c r="AV5476" s="174" t="s">
        <v>180</v>
      </c>
      <c r="AW5476" s="174" t="s">
        <v>41</v>
      </c>
      <c r="AX5476" s="174" t="s">
        <v>93</v>
      </c>
      <c r="AY5476" s="175" t="s">
        <v>173</v>
      </c>
    </row>
    <row r="5477" spans="2:65" s="35" customFormat="1" ht="16.5" customHeight="1">
      <c r="B5477" s="34"/>
      <c r="C5477" s="144" t="s">
        <v>2981</v>
      </c>
      <c r="D5477" s="144" t="s">
        <v>175</v>
      </c>
      <c r="E5477" s="145" t="s">
        <v>2982</v>
      </c>
      <c r="F5477" s="146" t="s">
        <v>2983</v>
      </c>
      <c r="G5477" s="147" t="s">
        <v>586</v>
      </c>
      <c r="H5477" s="148">
        <v>28.3</v>
      </c>
      <c r="I5477" s="3"/>
      <c r="J5477" s="149">
        <f>ROUND(I5477*H5477,2)</f>
        <v>0</v>
      </c>
      <c r="K5477" s="146" t="s">
        <v>179</v>
      </c>
      <c r="L5477" s="34"/>
      <c r="M5477" s="150" t="s">
        <v>1</v>
      </c>
      <c r="N5477" s="151" t="s">
        <v>50</v>
      </c>
      <c r="P5477" s="152">
        <f>O5477*H5477</f>
        <v>0</v>
      </c>
      <c r="Q5477" s="152">
        <v>0</v>
      </c>
      <c r="R5477" s="152">
        <f>Q5477*H5477</f>
        <v>0</v>
      </c>
      <c r="S5477" s="152">
        <v>3.9399999999999999E-3</v>
      </c>
      <c r="T5477" s="153">
        <f>S5477*H5477</f>
        <v>0.111502</v>
      </c>
      <c r="AR5477" s="154" t="s">
        <v>354</v>
      </c>
      <c r="AT5477" s="154" t="s">
        <v>175</v>
      </c>
      <c r="AU5477" s="154" t="s">
        <v>95</v>
      </c>
      <c r="AY5477" s="20" t="s">
        <v>173</v>
      </c>
      <c r="BE5477" s="155">
        <f>IF(N5477="základní",J5477,0)</f>
        <v>0</v>
      </c>
      <c r="BF5477" s="155">
        <f>IF(N5477="snížená",J5477,0)</f>
        <v>0</v>
      </c>
      <c r="BG5477" s="155">
        <f>IF(N5477="zákl. přenesená",J5477,0)</f>
        <v>0</v>
      </c>
      <c r="BH5477" s="155">
        <f>IF(N5477="sníž. přenesená",J5477,0)</f>
        <v>0</v>
      </c>
      <c r="BI5477" s="155">
        <f>IF(N5477="nulová",J5477,0)</f>
        <v>0</v>
      </c>
      <c r="BJ5477" s="20" t="s">
        <v>93</v>
      </c>
      <c r="BK5477" s="155">
        <f>ROUND(I5477*H5477,2)</f>
        <v>0</v>
      </c>
      <c r="BL5477" s="20" t="s">
        <v>354</v>
      </c>
      <c r="BM5477" s="154" t="s">
        <v>2984</v>
      </c>
    </row>
    <row r="5478" spans="2:65" s="35" customFormat="1">
      <c r="B5478" s="34"/>
      <c r="D5478" s="156" t="s">
        <v>182</v>
      </c>
      <c r="F5478" s="157" t="s">
        <v>2985</v>
      </c>
      <c r="L5478" s="34"/>
      <c r="M5478" s="158"/>
      <c r="T5478" s="62"/>
      <c r="AT5478" s="20" t="s">
        <v>182</v>
      </c>
      <c r="AU5478" s="20" t="s">
        <v>95</v>
      </c>
    </row>
    <row r="5479" spans="2:65" s="160" customFormat="1">
      <c r="B5479" s="159"/>
      <c r="D5479" s="161" t="s">
        <v>184</v>
      </c>
      <c r="E5479" s="162" t="s">
        <v>1</v>
      </c>
      <c r="F5479" s="163" t="s">
        <v>2925</v>
      </c>
      <c r="H5479" s="162" t="s">
        <v>1</v>
      </c>
      <c r="L5479" s="159"/>
      <c r="M5479" s="164"/>
      <c r="T5479" s="165"/>
      <c r="AT5479" s="162" t="s">
        <v>184</v>
      </c>
      <c r="AU5479" s="162" t="s">
        <v>95</v>
      </c>
      <c r="AV5479" s="160" t="s">
        <v>93</v>
      </c>
      <c r="AW5479" s="160" t="s">
        <v>41</v>
      </c>
      <c r="AX5479" s="160" t="s">
        <v>85</v>
      </c>
      <c r="AY5479" s="162" t="s">
        <v>173</v>
      </c>
    </row>
    <row r="5480" spans="2:65" s="167" customFormat="1">
      <c r="B5480" s="166"/>
      <c r="D5480" s="161" t="s">
        <v>184</v>
      </c>
      <c r="E5480" s="168" t="s">
        <v>1</v>
      </c>
      <c r="F5480" s="169" t="s">
        <v>2986</v>
      </c>
      <c r="H5480" s="170">
        <v>5.85</v>
      </c>
      <c r="L5480" s="166"/>
      <c r="M5480" s="171"/>
      <c r="T5480" s="172"/>
      <c r="AT5480" s="168" t="s">
        <v>184</v>
      </c>
      <c r="AU5480" s="168" t="s">
        <v>95</v>
      </c>
      <c r="AV5480" s="167" t="s">
        <v>95</v>
      </c>
      <c r="AW5480" s="167" t="s">
        <v>41</v>
      </c>
      <c r="AX5480" s="167" t="s">
        <v>85</v>
      </c>
      <c r="AY5480" s="168" t="s">
        <v>173</v>
      </c>
    </row>
    <row r="5481" spans="2:65" s="160" customFormat="1">
      <c r="B5481" s="159"/>
      <c r="D5481" s="161" t="s">
        <v>184</v>
      </c>
      <c r="E5481" s="162" t="s">
        <v>1</v>
      </c>
      <c r="F5481" s="163" t="s">
        <v>1419</v>
      </c>
      <c r="H5481" s="162" t="s">
        <v>1</v>
      </c>
      <c r="L5481" s="159"/>
      <c r="M5481" s="164"/>
      <c r="T5481" s="165"/>
      <c r="AT5481" s="162" t="s">
        <v>184</v>
      </c>
      <c r="AU5481" s="162" t="s">
        <v>95</v>
      </c>
      <c r="AV5481" s="160" t="s">
        <v>93</v>
      </c>
      <c r="AW5481" s="160" t="s">
        <v>41</v>
      </c>
      <c r="AX5481" s="160" t="s">
        <v>85</v>
      </c>
      <c r="AY5481" s="162" t="s">
        <v>173</v>
      </c>
    </row>
    <row r="5482" spans="2:65" s="167" customFormat="1">
      <c r="B5482" s="166"/>
      <c r="D5482" s="161" t="s">
        <v>184</v>
      </c>
      <c r="E5482" s="168" t="s">
        <v>1</v>
      </c>
      <c r="F5482" s="169" t="s">
        <v>731</v>
      </c>
      <c r="H5482" s="170">
        <v>3.6</v>
      </c>
      <c r="L5482" s="166"/>
      <c r="M5482" s="171"/>
      <c r="T5482" s="172"/>
      <c r="AT5482" s="168" t="s">
        <v>184</v>
      </c>
      <c r="AU5482" s="168" t="s">
        <v>95</v>
      </c>
      <c r="AV5482" s="167" t="s">
        <v>95</v>
      </c>
      <c r="AW5482" s="167" t="s">
        <v>41</v>
      </c>
      <c r="AX5482" s="167" t="s">
        <v>85</v>
      </c>
      <c r="AY5482" s="168" t="s">
        <v>173</v>
      </c>
    </row>
    <row r="5483" spans="2:65" s="167" customFormat="1">
      <c r="B5483" s="166"/>
      <c r="D5483" s="161" t="s">
        <v>184</v>
      </c>
      <c r="E5483" s="168" t="s">
        <v>1</v>
      </c>
      <c r="F5483" s="169" t="s">
        <v>853</v>
      </c>
      <c r="H5483" s="170">
        <v>3.5</v>
      </c>
      <c r="L5483" s="166"/>
      <c r="M5483" s="171"/>
      <c r="T5483" s="172"/>
      <c r="AT5483" s="168" t="s">
        <v>184</v>
      </c>
      <c r="AU5483" s="168" t="s">
        <v>95</v>
      </c>
      <c r="AV5483" s="167" t="s">
        <v>95</v>
      </c>
      <c r="AW5483" s="167" t="s">
        <v>41</v>
      </c>
      <c r="AX5483" s="167" t="s">
        <v>85</v>
      </c>
      <c r="AY5483" s="168" t="s">
        <v>173</v>
      </c>
    </row>
    <row r="5484" spans="2:65" s="160" customFormat="1">
      <c r="B5484" s="159"/>
      <c r="D5484" s="161" t="s">
        <v>184</v>
      </c>
      <c r="E5484" s="162" t="s">
        <v>1</v>
      </c>
      <c r="F5484" s="163" t="s">
        <v>1419</v>
      </c>
      <c r="H5484" s="162" t="s">
        <v>1</v>
      </c>
      <c r="L5484" s="159"/>
      <c r="M5484" s="164"/>
      <c r="T5484" s="165"/>
      <c r="AT5484" s="162" t="s">
        <v>184</v>
      </c>
      <c r="AU5484" s="162" t="s">
        <v>95</v>
      </c>
      <c r="AV5484" s="160" t="s">
        <v>93</v>
      </c>
      <c r="AW5484" s="160" t="s">
        <v>41</v>
      </c>
      <c r="AX5484" s="160" t="s">
        <v>85</v>
      </c>
      <c r="AY5484" s="162" t="s">
        <v>173</v>
      </c>
    </row>
    <row r="5485" spans="2:65" s="167" customFormat="1">
      <c r="B5485" s="166"/>
      <c r="D5485" s="161" t="s">
        <v>184</v>
      </c>
      <c r="E5485" s="168" t="s">
        <v>1</v>
      </c>
      <c r="F5485" s="169" t="s">
        <v>853</v>
      </c>
      <c r="H5485" s="170">
        <v>3.5</v>
      </c>
      <c r="L5485" s="166"/>
      <c r="M5485" s="171"/>
      <c r="T5485" s="172"/>
      <c r="AT5485" s="168" t="s">
        <v>184</v>
      </c>
      <c r="AU5485" s="168" t="s">
        <v>95</v>
      </c>
      <c r="AV5485" s="167" t="s">
        <v>95</v>
      </c>
      <c r="AW5485" s="167" t="s">
        <v>41</v>
      </c>
      <c r="AX5485" s="167" t="s">
        <v>85</v>
      </c>
      <c r="AY5485" s="168" t="s">
        <v>173</v>
      </c>
    </row>
    <row r="5486" spans="2:65" s="160" customFormat="1">
      <c r="B5486" s="159"/>
      <c r="D5486" s="161" t="s">
        <v>184</v>
      </c>
      <c r="E5486" s="162" t="s">
        <v>1</v>
      </c>
      <c r="F5486" s="163" t="s">
        <v>2987</v>
      </c>
      <c r="H5486" s="162" t="s">
        <v>1</v>
      </c>
      <c r="L5486" s="159"/>
      <c r="M5486" s="164"/>
      <c r="T5486" s="165"/>
      <c r="AT5486" s="162" t="s">
        <v>184</v>
      </c>
      <c r="AU5486" s="162" t="s">
        <v>95</v>
      </c>
      <c r="AV5486" s="160" t="s">
        <v>93</v>
      </c>
      <c r="AW5486" s="160" t="s">
        <v>41</v>
      </c>
      <c r="AX5486" s="160" t="s">
        <v>85</v>
      </c>
      <c r="AY5486" s="162" t="s">
        <v>173</v>
      </c>
    </row>
    <row r="5487" spans="2:65" s="167" customFormat="1">
      <c r="B5487" s="166"/>
      <c r="D5487" s="161" t="s">
        <v>184</v>
      </c>
      <c r="E5487" s="168" t="s">
        <v>1</v>
      </c>
      <c r="F5487" s="169" t="s">
        <v>2988</v>
      </c>
      <c r="H5487" s="170">
        <v>6.3</v>
      </c>
      <c r="L5487" s="166"/>
      <c r="M5487" s="171"/>
      <c r="T5487" s="172"/>
      <c r="AT5487" s="168" t="s">
        <v>184</v>
      </c>
      <c r="AU5487" s="168" t="s">
        <v>95</v>
      </c>
      <c r="AV5487" s="167" t="s">
        <v>95</v>
      </c>
      <c r="AW5487" s="167" t="s">
        <v>41</v>
      </c>
      <c r="AX5487" s="167" t="s">
        <v>85</v>
      </c>
      <c r="AY5487" s="168" t="s">
        <v>173</v>
      </c>
    </row>
    <row r="5488" spans="2:65" s="167" customFormat="1">
      <c r="B5488" s="166"/>
      <c r="D5488" s="161" t="s">
        <v>184</v>
      </c>
      <c r="E5488" s="168" t="s">
        <v>1</v>
      </c>
      <c r="F5488" s="169" t="s">
        <v>2989</v>
      </c>
      <c r="H5488" s="170">
        <v>5.55</v>
      </c>
      <c r="L5488" s="166"/>
      <c r="M5488" s="171"/>
      <c r="T5488" s="172"/>
      <c r="AT5488" s="168" t="s">
        <v>184</v>
      </c>
      <c r="AU5488" s="168" t="s">
        <v>95</v>
      </c>
      <c r="AV5488" s="167" t="s">
        <v>95</v>
      </c>
      <c r="AW5488" s="167" t="s">
        <v>41</v>
      </c>
      <c r="AX5488" s="167" t="s">
        <v>85</v>
      </c>
      <c r="AY5488" s="168" t="s">
        <v>173</v>
      </c>
    </row>
    <row r="5489" spans="2:65" s="174" customFormat="1">
      <c r="B5489" s="173"/>
      <c r="D5489" s="161" t="s">
        <v>184</v>
      </c>
      <c r="E5489" s="175" t="s">
        <v>1</v>
      </c>
      <c r="F5489" s="176" t="s">
        <v>232</v>
      </c>
      <c r="H5489" s="177">
        <v>28.3</v>
      </c>
      <c r="L5489" s="173"/>
      <c r="M5489" s="178"/>
      <c r="T5489" s="179"/>
      <c r="AT5489" s="175" t="s">
        <v>184</v>
      </c>
      <c r="AU5489" s="175" t="s">
        <v>95</v>
      </c>
      <c r="AV5489" s="174" t="s">
        <v>180</v>
      </c>
      <c r="AW5489" s="174" t="s">
        <v>41</v>
      </c>
      <c r="AX5489" s="174" t="s">
        <v>93</v>
      </c>
      <c r="AY5489" s="175" t="s">
        <v>173</v>
      </c>
    </row>
    <row r="5490" spans="2:65" s="35" customFormat="1" ht="37.9" customHeight="1">
      <c r="B5490" s="34"/>
      <c r="C5490" s="144" t="s">
        <v>2990</v>
      </c>
      <c r="D5490" s="144" t="s">
        <v>175</v>
      </c>
      <c r="E5490" s="145" t="s">
        <v>2991</v>
      </c>
      <c r="F5490" s="146" t="s">
        <v>2992</v>
      </c>
      <c r="G5490" s="147" t="s">
        <v>270</v>
      </c>
      <c r="H5490" s="148">
        <v>171.935</v>
      </c>
      <c r="I5490" s="3"/>
      <c r="J5490" s="149">
        <f>ROUND(I5490*H5490,2)</f>
        <v>0</v>
      </c>
      <c r="K5490" s="146" t="s">
        <v>179</v>
      </c>
      <c r="L5490" s="34"/>
      <c r="M5490" s="150" t="s">
        <v>1</v>
      </c>
      <c r="N5490" s="151" t="s">
        <v>50</v>
      </c>
      <c r="P5490" s="152">
        <f>O5490*H5490</f>
        <v>0</v>
      </c>
      <c r="Q5490" s="152">
        <v>0</v>
      </c>
      <c r="R5490" s="152">
        <f>Q5490*H5490</f>
        <v>0</v>
      </c>
      <c r="S5490" s="152">
        <v>0</v>
      </c>
      <c r="T5490" s="153">
        <f>S5490*H5490</f>
        <v>0</v>
      </c>
      <c r="AR5490" s="154" t="s">
        <v>354</v>
      </c>
      <c r="AT5490" s="154" t="s">
        <v>175</v>
      </c>
      <c r="AU5490" s="154" t="s">
        <v>95</v>
      </c>
      <c r="AY5490" s="20" t="s">
        <v>173</v>
      </c>
      <c r="BE5490" s="155">
        <f>IF(N5490="základní",J5490,0)</f>
        <v>0</v>
      </c>
      <c r="BF5490" s="155">
        <f>IF(N5490="snížená",J5490,0)</f>
        <v>0</v>
      </c>
      <c r="BG5490" s="155">
        <f>IF(N5490="zákl. přenesená",J5490,0)</f>
        <v>0</v>
      </c>
      <c r="BH5490" s="155">
        <f>IF(N5490="sníž. přenesená",J5490,0)</f>
        <v>0</v>
      </c>
      <c r="BI5490" s="155">
        <f>IF(N5490="nulová",J5490,0)</f>
        <v>0</v>
      </c>
      <c r="BJ5490" s="20" t="s">
        <v>93</v>
      </c>
      <c r="BK5490" s="155">
        <f>ROUND(I5490*H5490,2)</f>
        <v>0</v>
      </c>
      <c r="BL5490" s="20" t="s">
        <v>354</v>
      </c>
      <c r="BM5490" s="154" t="s">
        <v>2993</v>
      </c>
    </row>
    <row r="5491" spans="2:65" s="35" customFormat="1">
      <c r="B5491" s="34"/>
      <c r="D5491" s="156" t="s">
        <v>182</v>
      </c>
      <c r="F5491" s="157" t="s">
        <v>2994</v>
      </c>
      <c r="L5491" s="34"/>
      <c r="M5491" s="158"/>
      <c r="T5491" s="62"/>
      <c r="AT5491" s="20" t="s">
        <v>182</v>
      </c>
      <c r="AU5491" s="20" t="s">
        <v>95</v>
      </c>
    </row>
    <row r="5492" spans="2:65" s="160" customFormat="1">
      <c r="B5492" s="159"/>
      <c r="D5492" s="161" t="s">
        <v>184</v>
      </c>
      <c r="E5492" s="162" t="s">
        <v>1</v>
      </c>
      <c r="F5492" s="163" t="s">
        <v>2493</v>
      </c>
      <c r="H5492" s="162" t="s">
        <v>1</v>
      </c>
      <c r="L5492" s="159"/>
      <c r="M5492" s="164"/>
      <c r="T5492" s="165"/>
      <c r="AT5492" s="162" t="s">
        <v>184</v>
      </c>
      <c r="AU5492" s="162" t="s">
        <v>95</v>
      </c>
      <c r="AV5492" s="160" t="s">
        <v>93</v>
      </c>
      <c r="AW5492" s="160" t="s">
        <v>41</v>
      </c>
      <c r="AX5492" s="160" t="s">
        <v>85</v>
      </c>
      <c r="AY5492" s="162" t="s">
        <v>173</v>
      </c>
    </row>
    <row r="5493" spans="2:65" s="167" customFormat="1">
      <c r="B5493" s="166"/>
      <c r="D5493" s="161" t="s">
        <v>184</v>
      </c>
      <c r="E5493" s="168" t="s">
        <v>1</v>
      </c>
      <c r="F5493" s="169" t="s">
        <v>2722</v>
      </c>
      <c r="H5493" s="170">
        <v>46.585000000000001</v>
      </c>
      <c r="L5493" s="166"/>
      <c r="M5493" s="171"/>
      <c r="T5493" s="172"/>
      <c r="AT5493" s="168" t="s">
        <v>184</v>
      </c>
      <c r="AU5493" s="168" t="s">
        <v>95</v>
      </c>
      <c r="AV5493" s="167" t="s">
        <v>95</v>
      </c>
      <c r="AW5493" s="167" t="s">
        <v>41</v>
      </c>
      <c r="AX5493" s="167" t="s">
        <v>85</v>
      </c>
      <c r="AY5493" s="168" t="s">
        <v>173</v>
      </c>
    </row>
    <row r="5494" spans="2:65" s="160" customFormat="1">
      <c r="B5494" s="159"/>
      <c r="D5494" s="161" t="s">
        <v>184</v>
      </c>
      <c r="E5494" s="162" t="s">
        <v>1</v>
      </c>
      <c r="F5494" s="163" t="s">
        <v>2495</v>
      </c>
      <c r="H5494" s="162" t="s">
        <v>1</v>
      </c>
      <c r="L5494" s="159"/>
      <c r="M5494" s="164"/>
      <c r="T5494" s="165"/>
      <c r="AT5494" s="162" t="s">
        <v>184</v>
      </c>
      <c r="AU5494" s="162" t="s">
        <v>95</v>
      </c>
      <c r="AV5494" s="160" t="s">
        <v>93</v>
      </c>
      <c r="AW5494" s="160" t="s">
        <v>41</v>
      </c>
      <c r="AX5494" s="160" t="s">
        <v>85</v>
      </c>
      <c r="AY5494" s="162" t="s">
        <v>173</v>
      </c>
    </row>
    <row r="5495" spans="2:65" s="167" customFormat="1">
      <c r="B5495" s="166"/>
      <c r="D5495" s="161" t="s">
        <v>184</v>
      </c>
      <c r="E5495" s="168" t="s">
        <v>1</v>
      </c>
      <c r="F5495" s="169" t="s">
        <v>2723</v>
      </c>
      <c r="H5495" s="170">
        <v>44.274999999999999</v>
      </c>
      <c r="L5495" s="166"/>
      <c r="M5495" s="171"/>
      <c r="T5495" s="172"/>
      <c r="AT5495" s="168" t="s">
        <v>184</v>
      </c>
      <c r="AU5495" s="168" t="s">
        <v>95</v>
      </c>
      <c r="AV5495" s="167" t="s">
        <v>95</v>
      </c>
      <c r="AW5495" s="167" t="s">
        <v>41</v>
      </c>
      <c r="AX5495" s="167" t="s">
        <v>85</v>
      </c>
      <c r="AY5495" s="168" t="s">
        <v>173</v>
      </c>
    </row>
    <row r="5496" spans="2:65" s="160" customFormat="1">
      <c r="B5496" s="159"/>
      <c r="D5496" s="161" t="s">
        <v>184</v>
      </c>
      <c r="E5496" s="162" t="s">
        <v>1</v>
      </c>
      <c r="F5496" s="163" t="s">
        <v>2497</v>
      </c>
      <c r="H5496" s="162" t="s">
        <v>1</v>
      </c>
      <c r="L5496" s="159"/>
      <c r="M5496" s="164"/>
      <c r="T5496" s="165"/>
      <c r="AT5496" s="162" t="s">
        <v>184</v>
      </c>
      <c r="AU5496" s="162" t="s">
        <v>95</v>
      </c>
      <c r="AV5496" s="160" t="s">
        <v>93</v>
      </c>
      <c r="AW5496" s="160" t="s">
        <v>41</v>
      </c>
      <c r="AX5496" s="160" t="s">
        <v>85</v>
      </c>
      <c r="AY5496" s="162" t="s">
        <v>173</v>
      </c>
    </row>
    <row r="5497" spans="2:65" s="167" customFormat="1">
      <c r="B5497" s="166"/>
      <c r="D5497" s="161" t="s">
        <v>184</v>
      </c>
      <c r="E5497" s="168" t="s">
        <v>1</v>
      </c>
      <c r="F5497" s="169" t="s">
        <v>2724</v>
      </c>
      <c r="H5497" s="170">
        <v>81.075000000000003</v>
      </c>
      <c r="L5497" s="166"/>
      <c r="M5497" s="171"/>
      <c r="T5497" s="172"/>
      <c r="AT5497" s="168" t="s">
        <v>184</v>
      </c>
      <c r="AU5497" s="168" t="s">
        <v>95</v>
      </c>
      <c r="AV5497" s="167" t="s">
        <v>95</v>
      </c>
      <c r="AW5497" s="167" t="s">
        <v>41</v>
      </c>
      <c r="AX5497" s="167" t="s">
        <v>85</v>
      </c>
      <c r="AY5497" s="168" t="s">
        <v>173</v>
      </c>
    </row>
    <row r="5498" spans="2:65" s="174" customFormat="1">
      <c r="B5498" s="173"/>
      <c r="D5498" s="161" t="s">
        <v>184</v>
      </c>
      <c r="E5498" s="175" t="s">
        <v>1</v>
      </c>
      <c r="F5498" s="176" t="s">
        <v>232</v>
      </c>
      <c r="H5498" s="177">
        <v>171.935</v>
      </c>
      <c r="L5498" s="173"/>
      <c r="M5498" s="178"/>
      <c r="T5498" s="179"/>
      <c r="AT5498" s="175" t="s">
        <v>184</v>
      </c>
      <c r="AU5498" s="175" t="s">
        <v>95</v>
      </c>
      <c r="AV5498" s="174" t="s">
        <v>180</v>
      </c>
      <c r="AW5498" s="174" t="s">
        <v>41</v>
      </c>
      <c r="AX5498" s="174" t="s">
        <v>93</v>
      </c>
      <c r="AY5498" s="175" t="s">
        <v>173</v>
      </c>
    </row>
    <row r="5499" spans="2:65" s="35" customFormat="1" ht="33" customHeight="1">
      <c r="B5499" s="34"/>
      <c r="C5499" s="188" t="s">
        <v>2995</v>
      </c>
      <c r="D5499" s="188" t="s">
        <v>1161</v>
      </c>
      <c r="E5499" s="189" t="s">
        <v>2996</v>
      </c>
      <c r="F5499" s="190" t="s">
        <v>2997</v>
      </c>
      <c r="G5499" s="191" t="s">
        <v>270</v>
      </c>
      <c r="H5499" s="192">
        <v>189.12899999999999</v>
      </c>
      <c r="I5499" s="4"/>
      <c r="J5499" s="193">
        <f>ROUND(I5499*H5499,2)</f>
        <v>0</v>
      </c>
      <c r="K5499" s="190" t="s">
        <v>179</v>
      </c>
      <c r="L5499" s="194"/>
      <c r="M5499" s="195" t="s">
        <v>1</v>
      </c>
      <c r="N5499" s="196" t="s">
        <v>50</v>
      </c>
      <c r="P5499" s="152">
        <f>O5499*H5499</f>
        <v>0</v>
      </c>
      <c r="Q5499" s="152">
        <v>5.0000000000000001E-4</v>
      </c>
      <c r="R5499" s="152">
        <f>Q5499*H5499</f>
        <v>9.4564499999999996E-2</v>
      </c>
      <c r="S5499" s="152">
        <v>0</v>
      </c>
      <c r="T5499" s="153">
        <f>S5499*H5499</f>
        <v>0</v>
      </c>
      <c r="AR5499" s="154" t="s">
        <v>533</v>
      </c>
      <c r="AT5499" s="154" t="s">
        <v>1161</v>
      </c>
      <c r="AU5499" s="154" t="s">
        <v>95</v>
      </c>
      <c r="AY5499" s="20" t="s">
        <v>173</v>
      </c>
      <c r="BE5499" s="155">
        <f>IF(N5499="základní",J5499,0)</f>
        <v>0</v>
      </c>
      <c r="BF5499" s="155">
        <f>IF(N5499="snížená",J5499,0)</f>
        <v>0</v>
      </c>
      <c r="BG5499" s="155">
        <f>IF(N5499="zákl. přenesená",J5499,0)</f>
        <v>0</v>
      </c>
      <c r="BH5499" s="155">
        <f>IF(N5499="sníž. přenesená",J5499,0)</f>
        <v>0</v>
      </c>
      <c r="BI5499" s="155">
        <f>IF(N5499="nulová",J5499,0)</f>
        <v>0</v>
      </c>
      <c r="BJ5499" s="20" t="s">
        <v>93</v>
      </c>
      <c r="BK5499" s="155">
        <f>ROUND(I5499*H5499,2)</f>
        <v>0</v>
      </c>
      <c r="BL5499" s="20" t="s">
        <v>354</v>
      </c>
      <c r="BM5499" s="154" t="s">
        <v>2998</v>
      </c>
    </row>
    <row r="5500" spans="2:65" s="167" customFormat="1">
      <c r="B5500" s="166"/>
      <c r="D5500" s="161" t="s">
        <v>184</v>
      </c>
      <c r="F5500" s="169" t="s">
        <v>2999</v>
      </c>
      <c r="H5500" s="170">
        <v>189.12899999999999</v>
      </c>
      <c r="L5500" s="166"/>
      <c r="M5500" s="171"/>
      <c r="T5500" s="172"/>
      <c r="AT5500" s="168" t="s">
        <v>184</v>
      </c>
      <c r="AU5500" s="168" t="s">
        <v>95</v>
      </c>
      <c r="AV5500" s="167" t="s">
        <v>95</v>
      </c>
      <c r="AW5500" s="167" t="s">
        <v>3</v>
      </c>
      <c r="AX5500" s="167" t="s">
        <v>93</v>
      </c>
      <c r="AY5500" s="168" t="s">
        <v>173</v>
      </c>
    </row>
    <row r="5501" spans="2:65" s="35" customFormat="1" ht="55.5" customHeight="1">
      <c r="B5501" s="34"/>
      <c r="C5501" s="144" t="s">
        <v>3000</v>
      </c>
      <c r="D5501" s="144" t="s">
        <v>175</v>
      </c>
      <c r="E5501" s="145" t="s">
        <v>3001</v>
      </c>
      <c r="F5501" s="146" t="s">
        <v>3002</v>
      </c>
      <c r="G5501" s="147" t="s">
        <v>270</v>
      </c>
      <c r="H5501" s="148">
        <v>175.32499999999999</v>
      </c>
      <c r="I5501" s="3"/>
      <c r="J5501" s="149">
        <f>ROUND(I5501*H5501,2)</f>
        <v>0</v>
      </c>
      <c r="K5501" s="146" t="s">
        <v>179</v>
      </c>
      <c r="L5501" s="34"/>
      <c r="M5501" s="150" t="s">
        <v>1</v>
      </c>
      <c r="N5501" s="151" t="s">
        <v>50</v>
      </c>
      <c r="P5501" s="152">
        <f>O5501*H5501</f>
        <v>0</v>
      </c>
      <c r="Q5501" s="152">
        <v>6.6600000000000001E-3</v>
      </c>
      <c r="R5501" s="152">
        <f>Q5501*H5501</f>
        <v>1.1676644999999999</v>
      </c>
      <c r="S5501" s="152">
        <v>0</v>
      </c>
      <c r="T5501" s="153">
        <f>S5501*H5501</f>
        <v>0</v>
      </c>
      <c r="AR5501" s="154" t="s">
        <v>354</v>
      </c>
      <c r="AT5501" s="154" t="s">
        <v>175</v>
      </c>
      <c r="AU5501" s="154" t="s">
        <v>95</v>
      </c>
      <c r="AY5501" s="20" t="s">
        <v>173</v>
      </c>
      <c r="BE5501" s="155">
        <f>IF(N5501="základní",J5501,0)</f>
        <v>0</v>
      </c>
      <c r="BF5501" s="155">
        <f>IF(N5501="snížená",J5501,0)</f>
        <v>0</v>
      </c>
      <c r="BG5501" s="155">
        <f>IF(N5501="zákl. přenesená",J5501,0)</f>
        <v>0</v>
      </c>
      <c r="BH5501" s="155">
        <f>IF(N5501="sníž. přenesená",J5501,0)</f>
        <v>0</v>
      </c>
      <c r="BI5501" s="155">
        <f>IF(N5501="nulová",J5501,0)</f>
        <v>0</v>
      </c>
      <c r="BJ5501" s="20" t="s">
        <v>93</v>
      </c>
      <c r="BK5501" s="155">
        <f>ROUND(I5501*H5501,2)</f>
        <v>0</v>
      </c>
      <c r="BL5501" s="20" t="s">
        <v>354</v>
      </c>
      <c r="BM5501" s="154" t="s">
        <v>3003</v>
      </c>
    </row>
    <row r="5502" spans="2:65" s="35" customFormat="1">
      <c r="B5502" s="34"/>
      <c r="D5502" s="156" t="s">
        <v>182</v>
      </c>
      <c r="F5502" s="157" t="s">
        <v>3004</v>
      </c>
      <c r="L5502" s="34"/>
      <c r="M5502" s="158"/>
      <c r="T5502" s="62"/>
      <c r="AT5502" s="20" t="s">
        <v>182</v>
      </c>
      <c r="AU5502" s="20" t="s">
        <v>95</v>
      </c>
    </row>
    <row r="5503" spans="2:65" s="35" customFormat="1" ht="19.5">
      <c r="B5503" s="34"/>
      <c r="D5503" s="161" t="s">
        <v>371</v>
      </c>
      <c r="F5503" s="187" t="s">
        <v>3005</v>
      </c>
      <c r="L5503" s="34"/>
      <c r="M5503" s="158"/>
      <c r="T5503" s="62"/>
      <c r="AT5503" s="20" t="s">
        <v>371</v>
      </c>
      <c r="AU5503" s="20" t="s">
        <v>95</v>
      </c>
    </row>
    <row r="5504" spans="2:65" s="160" customFormat="1">
      <c r="B5504" s="159"/>
      <c r="D5504" s="161" t="s">
        <v>184</v>
      </c>
      <c r="E5504" s="162" t="s">
        <v>1</v>
      </c>
      <c r="F5504" s="163" t="s">
        <v>2492</v>
      </c>
      <c r="H5504" s="162" t="s">
        <v>1</v>
      </c>
      <c r="L5504" s="159"/>
      <c r="M5504" s="164"/>
      <c r="T5504" s="165"/>
      <c r="AT5504" s="162" t="s">
        <v>184</v>
      </c>
      <c r="AU5504" s="162" t="s">
        <v>95</v>
      </c>
      <c r="AV5504" s="160" t="s">
        <v>93</v>
      </c>
      <c r="AW5504" s="160" t="s">
        <v>41</v>
      </c>
      <c r="AX5504" s="160" t="s">
        <v>85</v>
      </c>
      <c r="AY5504" s="162" t="s">
        <v>173</v>
      </c>
    </row>
    <row r="5505" spans="2:65" s="160" customFormat="1">
      <c r="B5505" s="159"/>
      <c r="D5505" s="161" t="s">
        <v>184</v>
      </c>
      <c r="E5505" s="162" t="s">
        <v>1</v>
      </c>
      <c r="F5505" s="163" t="s">
        <v>2493</v>
      </c>
      <c r="H5505" s="162" t="s">
        <v>1</v>
      </c>
      <c r="L5505" s="159"/>
      <c r="M5505" s="164"/>
      <c r="T5505" s="165"/>
      <c r="AT5505" s="162" t="s">
        <v>184</v>
      </c>
      <c r="AU5505" s="162" t="s">
        <v>95</v>
      </c>
      <c r="AV5505" s="160" t="s">
        <v>93</v>
      </c>
      <c r="AW5505" s="160" t="s">
        <v>41</v>
      </c>
      <c r="AX5505" s="160" t="s">
        <v>85</v>
      </c>
      <c r="AY5505" s="162" t="s">
        <v>173</v>
      </c>
    </row>
    <row r="5506" spans="2:65" s="167" customFormat="1">
      <c r="B5506" s="166"/>
      <c r="D5506" s="161" t="s">
        <v>184</v>
      </c>
      <c r="E5506" s="168" t="s">
        <v>1</v>
      </c>
      <c r="F5506" s="169" t="s">
        <v>3006</v>
      </c>
      <c r="H5506" s="170">
        <v>47.795000000000002</v>
      </c>
      <c r="L5506" s="166"/>
      <c r="M5506" s="171"/>
      <c r="T5506" s="172"/>
      <c r="AT5506" s="168" t="s">
        <v>184</v>
      </c>
      <c r="AU5506" s="168" t="s">
        <v>95</v>
      </c>
      <c r="AV5506" s="167" t="s">
        <v>95</v>
      </c>
      <c r="AW5506" s="167" t="s">
        <v>41</v>
      </c>
      <c r="AX5506" s="167" t="s">
        <v>85</v>
      </c>
      <c r="AY5506" s="168" t="s">
        <v>173</v>
      </c>
    </row>
    <row r="5507" spans="2:65" s="160" customFormat="1">
      <c r="B5507" s="159"/>
      <c r="D5507" s="161" t="s">
        <v>184</v>
      </c>
      <c r="E5507" s="162" t="s">
        <v>1</v>
      </c>
      <c r="F5507" s="163" t="s">
        <v>2495</v>
      </c>
      <c r="H5507" s="162" t="s">
        <v>1</v>
      </c>
      <c r="L5507" s="159"/>
      <c r="M5507" s="164"/>
      <c r="T5507" s="165"/>
      <c r="AT5507" s="162" t="s">
        <v>184</v>
      </c>
      <c r="AU5507" s="162" t="s">
        <v>95</v>
      </c>
      <c r="AV5507" s="160" t="s">
        <v>93</v>
      </c>
      <c r="AW5507" s="160" t="s">
        <v>41</v>
      </c>
      <c r="AX5507" s="160" t="s">
        <v>85</v>
      </c>
      <c r="AY5507" s="162" t="s">
        <v>173</v>
      </c>
    </row>
    <row r="5508" spans="2:65" s="167" customFormat="1">
      <c r="B5508" s="166"/>
      <c r="D5508" s="161" t="s">
        <v>184</v>
      </c>
      <c r="E5508" s="168" t="s">
        <v>1</v>
      </c>
      <c r="F5508" s="169" t="s">
        <v>3007</v>
      </c>
      <c r="H5508" s="170">
        <v>45.045000000000002</v>
      </c>
      <c r="L5508" s="166"/>
      <c r="M5508" s="171"/>
      <c r="T5508" s="172"/>
      <c r="AT5508" s="168" t="s">
        <v>184</v>
      </c>
      <c r="AU5508" s="168" t="s">
        <v>95</v>
      </c>
      <c r="AV5508" s="167" t="s">
        <v>95</v>
      </c>
      <c r="AW5508" s="167" t="s">
        <v>41</v>
      </c>
      <c r="AX5508" s="167" t="s">
        <v>85</v>
      </c>
      <c r="AY5508" s="168" t="s">
        <v>173</v>
      </c>
    </row>
    <row r="5509" spans="2:65" s="160" customFormat="1">
      <c r="B5509" s="159"/>
      <c r="D5509" s="161" t="s">
        <v>184</v>
      </c>
      <c r="E5509" s="162" t="s">
        <v>1</v>
      </c>
      <c r="F5509" s="163" t="s">
        <v>2497</v>
      </c>
      <c r="H5509" s="162" t="s">
        <v>1</v>
      </c>
      <c r="L5509" s="159"/>
      <c r="M5509" s="164"/>
      <c r="T5509" s="165"/>
      <c r="AT5509" s="162" t="s">
        <v>184</v>
      </c>
      <c r="AU5509" s="162" t="s">
        <v>95</v>
      </c>
      <c r="AV5509" s="160" t="s">
        <v>93</v>
      </c>
      <c r="AW5509" s="160" t="s">
        <v>41</v>
      </c>
      <c r="AX5509" s="160" t="s">
        <v>85</v>
      </c>
      <c r="AY5509" s="162" t="s">
        <v>173</v>
      </c>
    </row>
    <row r="5510" spans="2:65" s="167" customFormat="1">
      <c r="B5510" s="166"/>
      <c r="D5510" s="161" t="s">
        <v>184</v>
      </c>
      <c r="E5510" s="168" t="s">
        <v>1</v>
      </c>
      <c r="F5510" s="169" t="s">
        <v>3008</v>
      </c>
      <c r="H5510" s="170">
        <v>82.484999999999999</v>
      </c>
      <c r="L5510" s="166"/>
      <c r="M5510" s="171"/>
      <c r="T5510" s="172"/>
      <c r="AT5510" s="168" t="s">
        <v>184</v>
      </c>
      <c r="AU5510" s="168" t="s">
        <v>95</v>
      </c>
      <c r="AV5510" s="167" t="s">
        <v>95</v>
      </c>
      <c r="AW5510" s="167" t="s">
        <v>41</v>
      </c>
      <c r="AX5510" s="167" t="s">
        <v>85</v>
      </c>
      <c r="AY5510" s="168" t="s">
        <v>173</v>
      </c>
    </row>
    <row r="5511" spans="2:65" s="174" customFormat="1">
      <c r="B5511" s="173"/>
      <c r="D5511" s="161" t="s">
        <v>184</v>
      </c>
      <c r="E5511" s="175" t="s">
        <v>1</v>
      </c>
      <c r="F5511" s="176" t="s">
        <v>232</v>
      </c>
      <c r="H5511" s="177">
        <v>175.32499999999999</v>
      </c>
      <c r="L5511" s="173"/>
      <c r="M5511" s="178"/>
      <c r="T5511" s="179"/>
      <c r="AT5511" s="175" t="s">
        <v>184</v>
      </c>
      <c r="AU5511" s="175" t="s">
        <v>95</v>
      </c>
      <c r="AV5511" s="174" t="s">
        <v>180</v>
      </c>
      <c r="AW5511" s="174" t="s">
        <v>41</v>
      </c>
      <c r="AX5511" s="174" t="s">
        <v>93</v>
      </c>
      <c r="AY5511" s="175" t="s">
        <v>173</v>
      </c>
    </row>
    <row r="5512" spans="2:65" s="35" customFormat="1" ht="37.9" customHeight="1">
      <c r="B5512" s="34"/>
      <c r="C5512" s="144" t="s">
        <v>3009</v>
      </c>
      <c r="D5512" s="144" t="s">
        <v>175</v>
      </c>
      <c r="E5512" s="145" t="s">
        <v>3010</v>
      </c>
      <c r="F5512" s="146" t="s">
        <v>3011</v>
      </c>
      <c r="G5512" s="147" t="s">
        <v>586</v>
      </c>
      <c r="H5512" s="148">
        <v>30.1</v>
      </c>
      <c r="I5512" s="3"/>
      <c r="J5512" s="149">
        <f>ROUND(I5512*H5512,2)</f>
        <v>0</v>
      </c>
      <c r="K5512" s="146" t="s">
        <v>179</v>
      </c>
      <c r="L5512" s="34"/>
      <c r="M5512" s="150" t="s">
        <v>1</v>
      </c>
      <c r="N5512" s="151" t="s">
        <v>50</v>
      </c>
      <c r="P5512" s="152">
        <f>O5512*H5512</f>
        <v>0</v>
      </c>
      <c r="Q5512" s="152">
        <v>1.97E-3</v>
      </c>
      <c r="R5512" s="152">
        <f>Q5512*H5512</f>
        <v>5.9297000000000002E-2</v>
      </c>
      <c r="S5512" s="152">
        <v>0</v>
      </c>
      <c r="T5512" s="153">
        <f>S5512*H5512</f>
        <v>0</v>
      </c>
      <c r="AR5512" s="154" t="s">
        <v>354</v>
      </c>
      <c r="AT5512" s="154" t="s">
        <v>175</v>
      </c>
      <c r="AU5512" s="154" t="s">
        <v>95</v>
      </c>
      <c r="AY5512" s="20" t="s">
        <v>173</v>
      </c>
      <c r="BE5512" s="155">
        <f>IF(N5512="základní",J5512,0)</f>
        <v>0</v>
      </c>
      <c r="BF5512" s="155">
        <f>IF(N5512="snížená",J5512,0)</f>
        <v>0</v>
      </c>
      <c r="BG5512" s="155">
        <f>IF(N5512="zákl. přenesená",J5512,0)</f>
        <v>0</v>
      </c>
      <c r="BH5512" s="155">
        <f>IF(N5512="sníž. přenesená",J5512,0)</f>
        <v>0</v>
      </c>
      <c r="BI5512" s="155">
        <f>IF(N5512="nulová",J5512,0)</f>
        <v>0</v>
      </c>
      <c r="BJ5512" s="20" t="s">
        <v>93</v>
      </c>
      <c r="BK5512" s="155">
        <f>ROUND(I5512*H5512,2)</f>
        <v>0</v>
      </c>
      <c r="BL5512" s="20" t="s">
        <v>354</v>
      </c>
      <c r="BM5512" s="154" t="s">
        <v>3012</v>
      </c>
    </row>
    <row r="5513" spans="2:65" s="35" customFormat="1">
      <c r="B5513" s="34"/>
      <c r="D5513" s="156" t="s">
        <v>182</v>
      </c>
      <c r="F5513" s="157" t="s">
        <v>3013</v>
      </c>
      <c r="L5513" s="34"/>
      <c r="M5513" s="158"/>
      <c r="T5513" s="62"/>
      <c r="AT5513" s="20" t="s">
        <v>182</v>
      </c>
      <c r="AU5513" s="20" t="s">
        <v>95</v>
      </c>
    </row>
    <row r="5514" spans="2:65" s="160" customFormat="1">
      <c r="B5514" s="159"/>
      <c r="D5514" s="161" t="s">
        <v>184</v>
      </c>
      <c r="E5514" s="162" t="s">
        <v>1</v>
      </c>
      <c r="F5514" s="163" t="s">
        <v>1379</v>
      </c>
      <c r="H5514" s="162" t="s">
        <v>1</v>
      </c>
      <c r="L5514" s="159"/>
      <c r="M5514" s="164"/>
      <c r="T5514" s="165"/>
      <c r="AT5514" s="162" t="s">
        <v>184</v>
      </c>
      <c r="AU5514" s="162" t="s">
        <v>95</v>
      </c>
      <c r="AV5514" s="160" t="s">
        <v>93</v>
      </c>
      <c r="AW5514" s="160" t="s">
        <v>41</v>
      </c>
      <c r="AX5514" s="160" t="s">
        <v>85</v>
      </c>
      <c r="AY5514" s="162" t="s">
        <v>173</v>
      </c>
    </row>
    <row r="5515" spans="2:65" s="167" customFormat="1">
      <c r="B5515" s="166"/>
      <c r="D5515" s="161" t="s">
        <v>184</v>
      </c>
      <c r="E5515" s="168" t="s">
        <v>1</v>
      </c>
      <c r="F5515" s="169" t="s">
        <v>3014</v>
      </c>
      <c r="H5515" s="170">
        <v>3.02</v>
      </c>
      <c r="L5515" s="166"/>
      <c r="M5515" s="171"/>
      <c r="T5515" s="172"/>
      <c r="AT5515" s="168" t="s">
        <v>184</v>
      </c>
      <c r="AU5515" s="168" t="s">
        <v>95</v>
      </c>
      <c r="AV5515" s="167" t="s">
        <v>95</v>
      </c>
      <c r="AW5515" s="167" t="s">
        <v>41</v>
      </c>
      <c r="AX5515" s="167" t="s">
        <v>85</v>
      </c>
      <c r="AY5515" s="168" t="s">
        <v>173</v>
      </c>
    </row>
    <row r="5516" spans="2:65" s="160" customFormat="1">
      <c r="B5516" s="159"/>
      <c r="D5516" s="161" t="s">
        <v>184</v>
      </c>
      <c r="E5516" s="162" t="s">
        <v>1</v>
      </c>
      <c r="F5516" s="163" t="s">
        <v>1381</v>
      </c>
      <c r="H5516" s="162" t="s">
        <v>1</v>
      </c>
      <c r="L5516" s="159"/>
      <c r="M5516" s="164"/>
      <c r="T5516" s="165"/>
      <c r="AT5516" s="162" t="s">
        <v>184</v>
      </c>
      <c r="AU5516" s="162" t="s">
        <v>95</v>
      </c>
      <c r="AV5516" s="160" t="s">
        <v>93</v>
      </c>
      <c r="AW5516" s="160" t="s">
        <v>41</v>
      </c>
      <c r="AX5516" s="160" t="s">
        <v>85</v>
      </c>
      <c r="AY5516" s="162" t="s">
        <v>173</v>
      </c>
    </row>
    <row r="5517" spans="2:65" s="167" customFormat="1">
      <c r="B5517" s="166"/>
      <c r="D5517" s="161" t="s">
        <v>184</v>
      </c>
      <c r="E5517" s="168" t="s">
        <v>1</v>
      </c>
      <c r="F5517" s="169" t="s">
        <v>3015</v>
      </c>
      <c r="H5517" s="170">
        <v>16.52</v>
      </c>
      <c r="L5517" s="166"/>
      <c r="M5517" s="171"/>
      <c r="T5517" s="172"/>
      <c r="AT5517" s="168" t="s">
        <v>184</v>
      </c>
      <c r="AU5517" s="168" t="s">
        <v>95</v>
      </c>
      <c r="AV5517" s="167" t="s">
        <v>95</v>
      </c>
      <c r="AW5517" s="167" t="s">
        <v>41</v>
      </c>
      <c r="AX5517" s="167" t="s">
        <v>85</v>
      </c>
      <c r="AY5517" s="168" t="s">
        <v>173</v>
      </c>
    </row>
    <row r="5518" spans="2:65" s="160" customFormat="1">
      <c r="B5518" s="159"/>
      <c r="D5518" s="161" t="s">
        <v>184</v>
      </c>
      <c r="E5518" s="162" t="s">
        <v>1</v>
      </c>
      <c r="F5518" s="163" t="s">
        <v>1383</v>
      </c>
      <c r="H5518" s="162" t="s">
        <v>1</v>
      </c>
      <c r="L5518" s="159"/>
      <c r="M5518" s="164"/>
      <c r="T5518" s="165"/>
      <c r="AT5518" s="162" t="s">
        <v>184</v>
      </c>
      <c r="AU5518" s="162" t="s">
        <v>95</v>
      </c>
      <c r="AV5518" s="160" t="s">
        <v>93</v>
      </c>
      <c r="AW5518" s="160" t="s">
        <v>41</v>
      </c>
      <c r="AX5518" s="160" t="s">
        <v>85</v>
      </c>
      <c r="AY5518" s="162" t="s">
        <v>173</v>
      </c>
    </row>
    <row r="5519" spans="2:65" s="167" customFormat="1">
      <c r="B5519" s="166"/>
      <c r="D5519" s="161" t="s">
        <v>184</v>
      </c>
      <c r="E5519" s="168" t="s">
        <v>1</v>
      </c>
      <c r="F5519" s="169" t="s">
        <v>3016</v>
      </c>
      <c r="H5519" s="170">
        <v>2</v>
      </c>
      <c r="L5519" s="166"/>
      <c r="M5519" s="171"/>
      <c r="T5519" s="172"/>
      <c r="AT5519" s="168" t="s">
        <v>184</v>
      </c>
      <c r="AU5519" s="168" t="s">
        <v>95</v>
      </c>
      <c r="AV5519" s="167" t="s">
        <v>95</v>
      </c>
      <c r="AW5519" s="167" t="s">
        <v>41</v>
      </c>
      <c r="AX5519" s="167" t="s">
        <v>85</v>
      </c>
      <c r="AY5519" s="168" t="s">
        <v>173</v>
      </c>
    </row>
    <row r="5520" spans="2:65" s="160" customFormat="1">
      <c r="B5520" s="159"/>
      <c r="D5520" s="161" t="s">
        <v>184</v>
      </c>
      <c r="E5520" s="162" t="s">
        <v>1</v>
      </c>
      <c r="F5520" s="163" t="s">
        <v>1385</v>
      </c>
      <c r="H5520" s="162" t="s">
        <v>1</v>
      </c>
      <c r="L5520" s="159"/>
      <c r="M5520" s="164"/>
      <c r="T5520" s="165"/>
      <c r="AT5520" s="162" t="s">
        <v>184</v>
      </c>
      <c r="AU5520" s="162" t="s">
        <v>95</v>
      </c>
      <c r="AV5520" s="160" t="s">
        <v>93</v>
      </c>
      <c r="AW5520" s="160" t="s">
        <v>41</v>
      </c>
      <c r="AX5520" s="160" t="s">
        <v>85</v>
      </c>
      <c r="AY5520" s="162" t="s">
        <v>173</v>
      </c>
    </row>
    <row r="5521" spans="2:65" s="167" customFormat="1">
      <c r="B5521" s="166"/>
      <c r="D5521" s="161" t="s">
        <v>184</v>
      </c>
      <c r="E5521" s="168" t="s">
        <v>1</v>
      </c>
      <c r="F5521" s="169" t="s">
        <v>3017</v>
      </c>
      <c r="H5521" s="170">
        <v>6.96</v>
      </c>
      <c r="L5521" s="166"/>
      <c r="M5521" s="171"/>
      <c r="T5521" s="172"/>
      <c r="AT5521" s="168" t="s">
        <v>184</v>
      </c>
      <c r="AU5521" s="168" t="s">
        <v>95</v>
      </c>
      <c r="AV5521" s="167" t="s">
        <v>95</v>
      </c>
      <c r="AW5521" s="167" t="s">
        <v>41</v>
      </c>
      <c r="AX5521" s="167" t="s">
        <v>85</v>
      </c>
      <c r="AY5521" s="168" t="s">
        <v>173</v>
      </c>
    </row>
    <row r="5522" spans="2:65" s="160" customFormat="1">
      <c r="B5522" s="159"/>
      <c r="D5522" s="161" t="s">
        <v>184</v>
      </c>
      <c r="E5522" s="162" t="s">
        <v>1</v>
      </c>
      <c r="F5522" s="163" t="s">
        <v>1387</v>
      </c>
      <c r="H5522" s="162" t="s">
        <v>1</v>
      </c>
      <c r="L5522" s="159"/>
      <c r="M5522" s="164"/>
      <c r="T5522" s="165"/>
      <c r="AT5522" s="162" t="s">
        <v>184</v>
      </c>
      <c r="AU5522" s="162" t="s">
        <v>95</v>
      </c>
      <c r="AV5522" s="160" t="s">
        <v>93</v>
      </c>
      <c r="AW5522" s="160" t="s">
        <v>41</v>
      </c>
      <c r="AX5522" s="160" t="s">
        <v>85</v>
      </c>
      <c r="AY5522" s="162" t="s">
        <v>173</v>
      </c>
    </row>
    <row r="5523" spans="2:65" s="167" customFormat="1">
      <c r="B5523" s="166"/>
      <c r="D5523" s="161" t="s">
        <v>184</v>
      </c>
      <c r="E5523" s="168" t="s">
        <v>1</v>
      </c>
      <c r="F5523" s="169" t="s">
        <v>3018</v>
      </c>
      <c r="H5523" s="170">
        <v>1.6</v>
      </c>
      <c r="L5523" s="166"/>
      <c r="M5523" s="171"/>
      <c r="T5523" s="172"/>
      <c r="AT5523" s="168" t="s">
        <v>184</v>
      </c>
      <c r="AU5523" s="168" t="s">
        <v>95</v>
      </c>
      <c r="AV5523" s="167" t="s">
        <v>95</v>
      </c>
      <c r="AW5523" s="167" t="s">
        <v>41</v>
      </c>
      <c r="AX5523" s="167" t="s">
        <v>85</v>
      </c>
      <c r="AY5523" s="168" t="s">
        <v>173</v>
      </c>
    </row>
    <row r="5524" spans="2:65" s="174" customFormat="1">
      <c r="B5524" s="173"/>
      <c r="D5524" s="161" t="s">
        <v>184</v>
      </c>
      <c r="E5524" s="175" t="s">
        <v>1</v>
      </c>
      <c r="F5524" s="176" t="s">
        <v>232</v>
      </c>
      <c r="H5524" s="177">
        <v>30.1</v>
      </c>
      <c r="L5524" s="173"/>
      <c r="M5524" s="178"/>
      <c r="T5524" s="179"/>
      <c r="AT5524" s="175" t="s">
        <v>184</v>
      </c>
      <c r="AU5524" s="175" t="s">
        <v>95</v>
      </c>
      <c r="AV5524" s="174" t="s">
        <v>180</v>
      </c>
      <c r="AW5524" s="174" t="s">
        <v>41</v>
      </c>
      <c r="AX5524" s="174" t="s">
        <v>93</v>
      </c>
      <c r="AY5524" s="175" t="s">
        <v>173</v>
      </c>
    </row>
    <row r="5525" spans="2:65" s="35" customFormat="1" ht="55.5" customHeight="1">
      <c r="B5525" s="34"/>
      <c r="C5525" s="144" t="s">
        <v>3019</v>
      </c>
      <c r="D5525" s="144" t="s">
        <v>175</v>
      </c>
      <c r="E5525" s="145" t="s">
        <v>3020</v>
      </c>
      <c r="F5525" s="146" t="s">
        <v>3021</v>
      </c>
      <c r="G5525" s="147" t="s">
        <v>362</v>
      </c>
      <c r="H5525" s="148">
        <v>56</v>
      </c>
      <c r="I5525" s="3"/>
      <c r="J5525" s="149">
        <f>ROUND(I5525*H5525,2)</f>
        <v>0</v>
      </c>
      <c r="K5525" s="146" t="s">
        <v>179</v>
      </c>
      <c r="L5525" s="34"/>
      <c r="M5525" s="150" t="s">
        <v>1</v>
      </c>
      <c r="N5525" s="151" t="s">
        <v>50</v>
      </c>
      <c r="P5525" s="152">
        <f>O5525*H5525</f>
        <v>0</v>
      </c>
      <c r="Q5525" s="152">
        <v>0</v>
      </c>
      <c r="R5525" s="152">
        <f>Q5525*H5525</f>
        <v>0</v>
      </c>
      <c r="S5525" s="152">
        <v>0</v>
      </c>
      <c r="T5525" s="153">
        <f>S5525*H5525</f>
        <v>0</v>
      </c>
      <c r="AR5525" s="154" t="s">
        <v>354</v>
      </c>
      <c r="AT5525" s="154" t="s">
        <v>175</v>
      </c>
      <c r="AU5525" s="154" t="s">
        <v>95</v>
      </c>
      <c r="AY5525" s="20" t="s">
        <v>173</v>
      </c>
      <c r="BE5525" s="155">
        <f>IF(N5525="základní",J5525,0)</f>
        <v>0</v>
      </c>
      <c r="BF5525" s="155">
        <f>IF(N5525="snížená",J5525,0)</f>
        <v>0</v>
      </c>
      <c r="BG5525" s="155">
        <f>IF(N5525="zákl. přenesená",J5525,0)</f>
        <v>0</v>
      </c>
      <c r="BH5525" s="155">
        <f>IF(N5525="sníž. přenesená",J5525,0)</f>
        <v>0</v>
      </c>
      <c r="BI5525" s="155">
        <f>IF(N5525="nulová",J5525,0)</f>
        <v>0</v>
      </c>
      <c r="BJ5525" s="20" t="s">
        <v>93</v>
      </c>
      <c r="BK5525" s="155">
        <f>ROUND(I5525*H5525,2)</f>
        <v>0</v>
      </c>
      <c r="BL5525" s="20" t="s">
        <v>354</v>
      </c>
      <c r="BM5525" s="154" t="s">
        <v>3022</v>
      </c>
    </row>
    <row r="5526" spans="2:65" s="35" customFormat="1">
      <c r="B5526" s="34"/>
      <c r="D5526" s="156" t="s">
        <v>182</v>
      </c>
      <c r="F5526" s="157" t="s">
        <v>3023</v>
      </c>
      <c r="L5526" s="34"/>
      <c r="M5526" s="158"/>
      <c r="T5526" s="62"/>
      <c r="AT5526" s="20" t="s">
        <v>182</v>
      </c>
      <c r="AU5526" s="20" t="s">
        <v>95</v>
      </c>
    </row>
    <row r="5527" spans="2:65" s="160" customFormat="1">
      <c r="B5527" s="159"/>
      <c r="D5527" s="161" t="s">
        <v>184</v>
      </c>
      <c r="E5527" s="162" t="s">
        <v>1</v>
      </c>
      <c r="F5527" s="163" t="s">
        <v>1379</v>
      </c>
      <c r="H5527" s="162" t="s">
        <v>1</v>
      </c>
      <c r="L5527" s="159"/>
      <c r="M5527" s="164"/>
      <c r="T5527" s="165"/>
      <c r="AT5527" s="162" t="s">
        <v>184</v>
      </c>
      <c r="AU5527" s="162" t="s">
        <v>95</v>
      </c>
      <c r="AV5527" s="160" t="s">
        <v>93</v>
      </c>
      <c r="AW5527" s="160" t="s">
        <v>41</v>
      </c>
      <c r="AX5527" s="160" t="s">
        <v>85</v>
      </c>
      <c r="AY5527" s="162" t="s">
        <v>173</v>
      </c>
    </row>
    <row r="5528" spans="2:65" s="167" customFormat="1">
      <c r="B5528" s="166"/>
      <c r="D5528" s="161" t="s">
        <v>184</v>
      </c>
      <c r="E5528" s="168" t="s">
        <v>1</v>
      </c>
      <c r="F5528" s="169" t="s">
        <v>1148</v>
      </c>
      <c r="H5528" s="170">
        <v>4</v>
      </c>
      <c r="L5528" s="166"/>
      <c r="M5528" s="171"/>
      <c r="T5528" s="172"/>
      <c r="AT5528" s="168" t="s">
        <v>184</v>
      </c>
      <c r="AU5528" s="168" t="s">
        <v>95</v>
      </c>
      <c r="AV5528" s="167" t="s">
        <v>95</v>
      </c>
      <c r="AW5528" s="167" t="s">
        <v>41</v>
      </c>
      <c r="AX5528" s="167" t="s">
        <v>85</v>
      </c>
      <c r="AY5528" s="168" t="s">
        <v>173</v>
      </c>
    </row>
    <row r="5529" spans="2:65" s="160" customFormat="1">
      <c r="B5529" s="159"/>
      <c r="D5529" s="161" t="s">
        <v>184</v>
      </c>
      <c r="E5529" s="162" t="s">
        <v>1</v>
      </c>
      <c r="F5529" s="163" t="s">
        <v>1381</v>
      </c>
      <c r="H5529" s="162" t="s">
        <v>1</v>
      </c>
      <c r="L5529" s="159"/>
      <c r="M5529" s="164"/>
      <c r="T5529" s="165"/>
      <c r="AT5529" s="162" t="s">
        <v>184</v>
      </c>
      <c r="AU5529" s="162" t="s">
        <v>95</v>
      </c>
      <c r="AV5529" s="160" t="s">
        <v>93</v>
      </c>
      <c r="AW5529" s="160" t="s">
        <v>41</v>
      </c>
      <c r="AX5529" s="160" t="s">
        <v>85</v>
      </c>
      <c r="AY5529" s="162" t="s">
        <v>173</v>
      </c>
    </row>
    <row r="5530" spans="2:65" s="167" customFormat="1">
      <c r="B5530" s="166"/>
      <c r="D5530" s="161" t="s">
        <v>184</v>
      </c>
      <c r="E5530" s="168" t="s">
        <v>1</v>
      </c>
      <c r="F5530" s="169" t="s">
        <v>3024</v>
      </c>
      <c r="H5530" s="170">
        <v>28</v>
      </c>
      <c r="L5530" s="166"/>
      <c r="M5530" s="171"/>
      <c r="T5530" s="172"/>
      <c r="AT5530" s="168" t="s">
        <v>184</v>
      </c>
      <c r="AU5530" s="168" t="s">
        <v>95</v>
      </c>
      <c r="AV5530" s="167" t="s">
        <v>95</v>
      </c>
      <c r="AW5530" s="167" t="s">
        <v>41</v>
      </c>
      <c r="AX5530" s="167" t="s">
        <v>85</v>
      </c>
      <c r="AY5530" s="168" t="s">
        <v>173</v>
      </c>
    </row>
    <row r="5531" spans="2:65" s="160" customFormat="1">
      <c r="B5531" s="159"/>
      <c r="D5531" s="161" t="s">
        <v>184</v>
      </c>
      <c r="E5531" s="162" t="s">
        <v>1</v>
      </c>
      <c r="F5531" s="163" t="s">
        <v>1383</v>
      </c>
      <c r="H5531" s="162" t="s">
        <v>1</v>
      </c>
      <c r="L5531" s="159"/>
      <c r="M5531" s="164"/>
      <c r="T5531" s="165"/>
      <c r="AT5531" s="162" t="s">
        <v>184</v>
      </c>
      <c r="AU5531" s="162" t="s">
        <v>95</v>
      </c>
      <c r="AV5531" s="160" t="s">
        <v>93</v>
      </c>
      <c r="AW5531" s="160" t="s">
        <v>41</v>
      </c>
      <c r="AX5531" s="160" t="s">
        <v>85</v>
      </c>
      <c r="AY5531" s="162" t="s">
        <v>173</v>
      </c>
    </row>
    <row r="5532" spans="2:65" s="167" customFormat="1">
      <c r="B5532" s="166"/>
      <c r="D5532" s="161" t="s">
        <v>184</v>
      </c>
      <c r="E5532" s="168" t="s">
        <v>1</v>
      </c>
      <c r="F5532" s="169" t="s">
        <v>3025</v>
      </c>
      <c r="H5532" s="170">
        <v>8</v>
      </c>
      <c r="L5532" s="166"/>
      <c r="M5532" s="171"/>
      <c r="T5532" s="172"/>
      <c r="AT5532" s="168" t="s">
        <v>184</v>
      </c>
      <c r="AU5532" s="168" t="s">
        <v>95</v>
      </c>
      <c r="AV5532" s="167" t="s">
        <v>95</v>
      </c>
      <c r="AW5532" s="167" t="s">
        <v>41</v>
      </c>
      <c r="AX5532" s="167" t="s">
        <v>85</v>
      </c>
      <c r="AY5532" s="168" t="s">
        <v>173</v>
      </c>
    </row>
    <row r="5533" spans="2:65" s="160" customFormat="1">
      <c r="B5533" s="159"/>
      <c r="D5533" s="161" t="s">
        <v>184</v>
      </c>
      <c r="E5533" s="162" t="s">
        <v>1</v>
      </c>
      <c r="F5533" s="163" t="s">
        <v>1385</v>
      </c>
      <c r="H5533" s="162" t="s">
        <v>1</v>
      </c>
      <c r="L5533" s="159"/>
      <c r="M5533" s="164"/>
      <c r="T5533" s="165"/>
      <c r="AT5533" s="162" t="s">
        <v>184</v>
      </c>
      <c r="AU5533" s="162" t="s">
        <v>95</v>
      </c>
      <c r="AV5533" s="160" t="s">
        <v>93</v>
      </c>
      <c r="AW5533" s="160" t="s">
        <v>41</v>
      </c>
      <c r="AX5533" s="160" t="s">
        <v>85</v>
      </c>
      <c r="AY5533" s="162" t="s">
        <v>173</v>
      </c>
    </row>
    <row r="5534" spans="2:65" s="167" customFormat="1">
      <c r="B5534" s="166"/>
      <c r="D5534" s="161" t="s">
        <v>184</v>
      </c>
      <c r="E5534" s="168" t="s">
        <v>1</v>
      </c>
      <c r="F5534" s="169" t="s">
        <v>3026</v>
      </c>
      <c r="H5534" s="170">
        <v>12</v>
      </c>
      <c r="L5534" s="166"/>
      <c r="M5534" s="171"/>
      <c r="T5534" s="172"/>
      <c r="AT5534" s="168" t="s">
        <v>184</v>
      </c>
      <c r="AU5534" s="168" t="s">
        <v>95</v>
      </c>
      <c r="AV5534" s="167" t="s">
        <v>95</v>
      </c>
      <c r="AW5534" s="167" t="s">
        <v>41</v>
      </c>
      <c r="AX5534" s="167" t="s">
        <v>85</v>
      </c>
      <c r="AY5534" s="168" t="s">
        <v>173</v>
      </c>
    </row>
    <row r="5535" spans="2:65" s="160" customFormat="1">
      <c r="B5535" s="159"/>
      <c r="D5535" s="161" t="s">
        <v>184</v>
      </c>
      <c r="E5535" s="162" t="s">
        <v>1</v>
      </c>
      <c r="F5535" s="163" t="s">
        <v>1387</v>
      </c>
      <c r="H5535" s="162" t="s">
        <v>1</v>
      </c>
      <c r="L5535" s="159"/>
      <c r="M5535" s="164"/>
      <c r="T5535" s="165"/>
      <c r="AT5535" s="162" t="s">
        <v>184</v>
      </c>
      <c r="AU5535" s="162" t="s">
        <v>95</v>
      </c>
      <c r="AV5535" s="160" t="s">
        <v>93</v>
      </c>
      <c r="AW5535" s="160" t="s">
        <v>41</v>
      </c>
      <c r="AX5535" s="160" t="s">
        <v>85</v>
      </c>
      <c r="AY5535" s="162" t="s">
        <v>173</v>
      </c>
    </row>
    <row r="5536" spans="2:65" s="167" customFormat="1">
      <c r="B5536" s="166"/>
      <c r="D5536" s="161" t="s">
        <v>184</v>
      </c>
      <c r="E5536" s="168" t="s">
        <v>1</v>
      </c>
      <c r="F5536" s="169" t="s">
        <v>1148</v>
      </c>
      <c r="H5536" s="170">
        <v>4</v>
      </c>
      <c r="L5536" s="166"/>
      <c r="M5536" s="171"/>
      <c r="T5536" s="172"/>
      <c r="AT5536" s="168" t="s">
        <v>184</v>
      </c>
      <c r="AU5536" s="168" t="s">
        <v>95</v>
      </c>
      <c r="AV5536" s="167" t="s">
        <v>95</v>
      </c>
      <c r="AW5536" s="167" t="s">
        <v>41</v>
      </c>
      <c r="AX5536" s="167" t="s">
        <v>85</v>
      </c>
      <c r="AY5536" s="168" t="s">
        <v>173</v>
      </c>
    </row>
    <row r="5537" spans="2:65" s="174" customFormat="1">
      <c r="B5537" s="173"/>
      <c r="D5537" s="161" t="s">
        <v>184</v>
      </c>
      <c r="E5537" s="175" t="s">
        <v>1</v>
      </c>
      <c r="F5537" s="176" t="s">
        <v>232</v>
      </c>
      <c r="H5537" s="177">
        <v>56</v>
      </c>
      <c r="L5537" s="173"/>
      <c r="M5537" s="178"/>
      <c r="T5537" s="179"/>
      <c r="AT5537" s="175" t="s">
        <v>184</v>
      </c>
      <c r="AU5537" s="175" t="s">
        <v>95</v>
      </c>
      <c r="AV5537" s="174" t="s">
        <v>180</v>
      </c>
      <c r="AW5537" s="174" t="s">
        <v>41</v>
      </c>
      <c r="AX5537" s="174" t="s">
        <v>93</v>
      </c>
      <c r="AY5537" s="175" t="s">
        <v>173</v>
      </c>
    </row>
    <row r="5538" spans="2:65" s="35" customFormat="1" ht="37.9" customHeight="1">
      <c r="B5538" s="34"/>
      <c r="C5538" s="144" t="s">
        <v>3027</v>
      </c>
      <c r="D5538" s="144" t="s">
        <v>175</v>
      </c>
      <c r="E5538" s="145" t="s">
        <v>3028</v>
      </c>
      <c r="F5538" s="146" t="s">
        <v>3029</v>
      </c>
      <c r="G5538" s="147" t="s">
        <v>270</v>
      </c>
      <c r="H5538" s="148">
        <v>5.3949999999999996</v>
      </c>
      <c r="I5538" s="3"/>
      <c r="J5538" s="149">
        <f>ROUND(I5538*H5538,2)</f>
        <v>0</v>
      </c>
      <c r="K5538" s="146" t="s">
        <v>179</v>
      </c>
      <c r="L5538" s="34"/>
      <c r="M5538" s="150" t="s">
        <v>1</v>
      </c>
      <c r="N5538" s="151" t="s">
        <v>50</v>
      </c>
      <c r="P5538" s="152">
        <f>O5538*H5538</f>
        <v>0</v>
      </c>
      <c r="Q5538" s="152">
        <v>5.8399999999999997E-3</v>
      </c>
      <c r="R5538" s="152">
        <f>Q5538*H5538</f>
        <v>3.1506799999999995E-2</v>
      </c>
      <c r="S5538" s="152">
        <v>0</v>
      </c>
      <c r="T5538" s="153">
        <f>S5538*H5538</f>
        <v>0</v>
      </c>
      <c r="AR5538" s="154" t="s">
        <v>354</v>
      </c>
      <c r="AT5538" s="154" t="s">
        <v>175</v>
      </c>
      <c r="AU5538" s="154" t="s">
        <v>95</v>
      </c>
      <c r="AY5538" s="20" t="s">
        <v>173</v>
      </c>
      <c r="BE5538" s="155">
        <f>IF(N5538="základní",J5538,0)</f>
        <v>0</v>
      </c>
      <c r="BF5538" s="155">
        <f>IF(N5538="snížená",J5538,0)</f>
        <v>0</v>
      </c>
      <c r="BG5538" s="155">
        <f>IF(N5538="zákl. přenesená",J5538,0)</f>
        <v>0</v>
      </c>
      <c r="BH5538" s="155">
        <f>IF(N5538="sníž. přenesená",J5538,0)</f>
        <v>0</v>
      </c>
      <c r="BI5538" s="155">
        <f>IF(N5538="nulová",J5538,0)</f>
        <v>0</v>
      </c>
      <c r="BJ5538" s="20" t="s">
        <v>93</v>
      </c>
      <c r="BK5538" s="155">
        <f>ROUND(I5538*H5538,2)</f>
        <v>0</v>
      </c>
      <c r="BL5538" s="20" t="s">
        <v>354</v>
      </c>
      <c r="BM5538" s="154" t="s">
        <v>3030</v>
      </c>
    </row>
    <row r="5539" spans="2:65" s="35" customFormat="1">
      <c r="B5539" s="34"/>
      <c r="D5539" s="156" t="s">
        <v>182</v>
      </c>
      <c r="F5539" s="157" t="s">
        <v>3031</v>
      </c>
      <c r="L5539" s="34"/>
      <c r="M5539" s="158"/>
      <c r="T5539" s="62"/>
      <c r="AT5539" s="20" t="s">
        <v>182</v>
      </c>
      <c r="AU5539" s="20" t="s">
        <v>95</v>
      </c>
    </row>
    <row r="5540" spans="2:65" s="35" customFormat="1" ht="19.5">
      <c r="B5540" s="34"/>
      <c r="D5540" s="161" t="s">
        <v>371</v>
      </c>
      <c r="F5540" s="187" t="s">
        <v>3032</v>
      </c>
      <c r="L5540" s="34"/>
      <c r="M5540" s="158"/>
      <c r="T5540" s="62"/>
      <c r="AT5540" s="20" t="s">
        <v>371</v>
      </c>
      <c r="AU5540" s="20" t="s">
        <v>95</v>
      </c>
    </row>
    <row r="5541" spans="2:65" s="160" customFormat="1">
      <c r="B5541" s="159"/>
      <c r="D5541" s="161" t="s">
        <v>184</v>
      </c>
      <c r="E5541" s="162" t="s">
        <v>1</v>
      </c>
      <c r="F5541" s="163" t="s">
        <v>3033</v>
      </c>
      <c r="H5541" s="162" t="s">
        <v>1</v>
      </c>
      <c r="L5541" s="159"/>
      <c r="M5541" s="164"/>
      <c r="T5541" s="165"/>
      <c r="AT5541" s="162" t="s">
        <v>184</v>
      </c>
      <c r="AU5541" s="162" t="s">
        <v>95</v>
      </c>
      <c r="AV5541" s="160" t="s">
        <v>93</v>
      </c>
      <c r="AW5541" s="160" t="s">
        <v>41</v>
      </c>
      <c r="AX5541" s="160" t="s">
        <v>85</v>
      </c>
      <c r="AY5541" s="162" t="s">
        <v>173</v>
      </c>
    </row>
    <row r="5542" spans="2:65" s="160" customFormat="1">
      <c r="B5542" s="159"/>
      <c r="D5542" s="161" t="s">
        <v>184</v>
      </c>
      <c r="E5542" s="162" t="s">
        <v>1</v>
      </c>
      <c r="F5542" s="163" t="s">
        <v>3034</v>
      </c>
      <c r="H5542" s="162" t="s">
        <v>1</v>
      </c>
      <c r="L5542" s="159"/>
      <c r="M5542" s="164"/>
      <c r="T5542" s="165"/>
      <c r="AT5542" s="162" t="s">
        <v>184</v>
      </c>
      <c r="AU5542" s="162" t="s">
        <v>95</v>
      </c>
      <c r="AV5542" s="160" t="s">
        <v>93</v>
      </c>
      <c r="AW5542" s="160" t="s">
        <v>41</v>
      </c>
      <c r="AX5542" s="160" t="s">
        <v>85</v>
      </c>
      <c r="AY5542" s="162" t="s">
        <v>173</v>
      </c>
    </row>
    <row r="5543" spans="2:65" s="167" customFormat="1">
      <c r="B5543" s="166"/>
      <c r="D5543" s="161" t="s">
        <v>184</v>
      </c>
      <c r="E5543" s="168" t="s">
        <v>1</v>
      </c>
      <c r="F5543" s="169" t="s">
        <v>3035</v>
      </c>
      <c r="H5543" s="170">
        <v>2.52</v>
      </c>
      <c r="L5543" s="166"/>
      <c r="M5543" s="171"/>
      <c r="T5543" s="172"/>
      <c r="AT5543" s="168" t="s">
        <v>184</v>
      </c>
      <c r="AU5543" s="168" t="s">
        <v>95</v>
      </c>
      <c r="AV5543" s="167" t="s">
        <v>95</v>
      </c>
      <c r="AW5543" s="167" t="s">
        <v>41</v>
      </c>
      <c r="AX5543" s="167" t="s">
        <v>85</v>
      </c>
      <c r="AY5543" s="168" t="s">
        <v>173</v>
      </c>
    </row>
    <row r="5544" spans="2:65" s="167" customFormat="1">
      <c r="B5544" s="166"/>
      <c r="D5544" s="161" t="s">
        <v>184</v>
      </c>
      <c r="E5544" s="168" t="s">
        <v>1</v>
      </c>
      <c r="F5544" s="169" t="s">
        <v>3036</v>
      </c>
      <c r="H5544" s="170">
        <v>0.875</v>
      </c>
      <c r="L5544" s="166"/>
      <c r="M5544" s="171"/>
      <c r="T5544" s="172"/>
      <c r="AT5544" s="168" t="s">
        <v>184</v>
      </c>
      <c r="AU5544" s="168" t="s">
        <v>95</v>
      </c>
      <c r="AV5544" s="167" t="s">
        <v>95</v>
      </c>
      <c r="AW5544" s="167" t="s">
        <v>41</v>
      </c>
      <c r="AX5544" s="167" t="s">
        <v>85</v>
      </c>
      <c r="AY5544" s="168" t="s">
        <v>173</v>
      </c>
    </row>
    <row r="5545" spans="2:65" s="167" customFormat="1">
      <c r="B5545" s="166"/>
      <c r="D5545" s="161" t="s">
        <v>184</v>
      </c>
      <c r="E5545" s="168" t="s">
        <v>1</v>
      </c>
      <c r="F5545" s="169" t="s">
        <v>3037</v>
      </c>
      <c r="H5545" s="170">
        <v>0.7</v>
      </c>
      <c r="L5545" s="166"/>
      <c r="M5545" s="171"/>
      <c r="T5545" s="172"/>
      <c r="AT5545" s="168" t="s">
        <v>184</v>
      </c>
      <c r="AU5545" s="168" t="s">
        <v>95</v>
      </c>
      <c r="AV5545" s="167" t="s">
        <v>95</v>
      </c>
      <c r="AW5545" s="167" t="s">
        <v>41</v>
      </c>
      <c r="AX5545" s="167" t="s">
        <v>85</v>
      </c>
      <c r="AY5545" s="168" t="s">
        <v>173</v>
      </c>
    </row>
    <row r="5546" spans="2:65" s="160" customFormat="1">
      <c r="B5546" s="159"/>
      <c r="D5546" s="161" t="s">
        <v>184</v>
      </c>
      <c r="E5546" s="162" t="s">
        <v>1</v>
      </c>
      <c r="F5546" s="163" t="s">
        <v>3038</v>
      </c>
      <c r="H5546" s="162" t="s">
        <v>1</v>
      </c>
      <c r="L5546" s="159"/>
      <c r="M5546" s="164"/>
      <c r="T5546" s="165"/>
      <c r="AT5546" s="162" t="s">
        <v>184</v>
      </c>
      <c r="AU5546" s="162" t="s">
        <v>95</v>
      </c>
      <c r="AV5546" s="160" t="s">
        <v>93</v>
      </c>
      <c r="AW5546" s="160" t="s">
        <v>41</v>
      </c>
      <c r="AX5546" s="160" t="s">
        <v>85</v>
      </c>
      <c r="AY5546" s="162" t="s">
        <v>173</v>
      </c>
    </row>
    <row r="5547" spans="2:65" s="167" customFormat="1">
      <c r="B5547" s="166"/>
      <c r="D5547" s="161" t="s">
        <v>184</v>
      </c>
      <c r="E5547" s="168" t="s">
        <v>1</v>
      </c>
      <c r="F5547" s="169" t="s">
        <v>3039</v>
      </c>
      <c r="H5547" s="170">
        <v>1.3</v>
      </c>
      <c r="L5547" s="166"/>
      <c r="M5547" s="171"/>
      <c r="T5547" s="172"/>
      <c r="AT5547" s="168" t="s">
        <v>184</v>
      </c>
      <c r="AU5547" s="168" t="s">
        <v>95</v>
      </c>
      <c r="AV5547" s="167" t="s">
        <v>95</v>
      </c>
      <c r="AW5547" s="167" t="s">
        <v>41</v>
      </c>
      <c r="AX5547" s="167" t="s">
        <v>85</v>
      </c>
      <c r="AY5547" s="168" t="s">
        <v>173</v>
      </c>
    </row>
    <row r="5548" spans="2:65" s="174" customFormat="1">
      <c r="B5548" s="173"/>
      <c r="D5548" s="161" t="s">
        <v>184</v>
      </c>
      <c r="E5548" s="175" t="s">
        <v>1</v>
      </c>
      <c r="F5548" s="176" t="s">
        <v>232</v>
      </c>
      <c r="H5548" s="177">
        <v>5.3949999999999996</v>
      </c>
      <c r="L5548" s="173"/>
      <c r="M5548" s="178"/>
      <c r="T5548" s="179"/>
      <c r="AT5548" s="175" t="s">
        <v>184</v>
      </c>
      <c r="AU5548" s="175" t="s">
        <v>95</v>
      </c>
      <c r="AV5548" s="174" t="s">
        <v>180</v>
      </c>
      <c r="AW5548" s="174" t="s">
        <v>41</v>
      </c>
      <c r="AX5548" s="174" t="s">
        <v>93</v>
      </c>
      <c r="AY5548" s="175" t="s">
        <v>173</v>
      </c>
    </row>
    <row r="5549" spans="2:65" s="35" customFormat="1" ht="24.2" customHeight="1">
      <c r="B5549" s="34"/>
      <c r="C5549" s="144" t="s">
        <v>3040</v>
      </c>
      <c r="D5549" s="144" t="s">
        <v>175</v>
      </c>
      <c r="E5549" s="145" t="s">
        <v>3041</v>
      </c>
      <c r="F5549" s="146" t="s">
        <v>3042</v>
      </c>
      <c r="G5549" s="147" t="s">
        <v>586</v>
      </c>
      <c r="H5549" s="148">
        <v>7.8</v>
      </c>
      <c r="I5549" s="3"/>
      <c r="J5549" s="149">
        <f>ROUND(I5549*H5549,2)</f>
        <v>0</v>
      </c>
      <c r="K5549" s="146" t="s">
        <v>1</v>
      </c>
      <c r="L5549" s="34"/>
      <c r="M5549" s="150" t="s">
        <v>1</v>
      </c>
      <c r="N5549" s="151" t="s">
        <v>50</v>
      </c>
      <c r="P5549" s="152">
        <f>O5549*H5549</f>
        <v>0</v>
      </c>
      <c r="Q5549" s="152">
        <v>2.97E-3</v>
      </c>
      <c r="R5549" s="152">
        <f>Q5549*H5549</f>
        <v>2.3165999999999999E-2</v>
      </c>
      <c r="S5549" s="152">
        <v>0</v>
      </c>
      <c r="T5549" s="153">
        <f>S5549*H5549</f>
        <v>0</v>
      </c>
      <c r="AR5549" s="154" t="s">
        <v>354</v>
      </c>
      <c r="AT5549" s="154" t="s">
        <v>175</v>
      </c>
      <c r="AU5549" s="154" t="s">
        <v>95</v>
      </c>
      <c r="AY5549" s="20" t="s">
        <v>173</v>
      </c>
      <c r="BE5549" s="155">
        <f>IF(N5549="základní",J5549,0)</f>
        <v>0</v>
      </c>
      <c r="BF5549" s="155">
        <f>IF(N5549="snížená",J5549,0)</f>
        <v>0</v>
      </c>
      <c r="BG5549" s="155">
        <f>IF(N5549="zákl. přenesená",J5549,0)</f>
        <v>0</v>
      </c>
      <c r="BH5549" s="155">
        <f>IF(N5549="sníž. přenesená",J5549,0)</f>
        <v>0</v>
      </c>
      <c r="BI5549" s="155">
        <f>IF(N5549="nulová",J5549,0)</f>
        <v>0</v>
      </c>
      <c r="BJ5549" s="20" t="s">
        <v>93</v>
      </c>
      <c r="BK5549" s="155">
        <f>ROUND(I5549*H5549,2)</f>
        <v>0</v>
      </c>
      <c r="BL5549" s="20" t="s">
        <v>354</v>
      </c>
      <c r="BM5549" s="154" t="s">
        <v>3043</v>
      </c>
    </row>
    <row r="5550" spans="2:65" s="35" customFormat="1" ht="19.5">
      <c r="B5550" s="34"/>
      <c r="D5550" s="161" t="s">
        <v>371</v>
      </c>
      <c r="F5550" s="187" t="s">
        <v>3032</v>
      </c>
      <c r="L5550" s="34"/>
      <c r="M5550" s="158"/>
      <c r="T5550" s="62"/>
      <c r="AT5550" s="20" t="s">
        <v>371</v>
      </c>
      <c r="AU5550" s="20" t="s">
        <v>95</v>
      </c>
    </row>
    <row r="5551" spans="2:65" s="160" customFormat="1">
      <c r="B5551" s="159"/>
      <c r="D5551" s="161" t="s">
        <v>184</v>
      </c>
      <c r="E5551" s="162" t="s">
        <v>1</v>
      </c>
      <c r="F5551" s="163" t="s">
        <v>3044</v>
      </c>
      <c r="H5551" s="162" t="s">
        <v>1</v>
      </c>
      <c r="L5551" s="159"/>
      <c r="M5551" s="164"/>
      <c r="T5551" s="165"/>
      <c r="AT5551" s="162" t="s">
        <v>184</v>
      </c>
      <c r="AU5551" s="162" t="s">
        <v>95</v>
      </c>
      <c r="AV5551" s="160" t="s">
        <v>93</v>
      </c>
      <c r="AW5551" s="160" t="s">
        <v>41</v>
      </c>
      <c r="AX5551" s="160" t="s">
        <v>85</v>
      </c>
      <c r="AY5551" s="162" t="s">
        <v>173</v>
      </c>
    </row>
    <row r="5552" spans="2:65" s="160" customFormat="1" ht="22.5">
      <c r="B5552" s="159"/>
      <c r="D5552" s="161" t="s">
        <v>184</v>
      </c>
      <c r="E5552" s="162" t="s">
        <v>1</v>
      </c>
      <c r="F5552" s="163" t="s">
        <v>3045</v>
      </c>
      <c r="H5552" s="162" t="s">
        <v>1</v>
      </c>
      <c r="L5552" s="159"/>
      <c r="M5552" s="164"/>
      <c r="T5552" s="165"/>
      <c r="AT5552" s="162" t="s">
        <v>184</v>
      </c>
      <c r="AU5552" s="162" t="s">
        <v>95</v>
      </c>
      <c r="AV5552" s="160" t="s">
        <v>93</v>
      </c>
      <c r="AW5552" s="160" t="s">
        <v>41</v>
      </c>
      <c r="AX5552" s="160" t="s">
        <v>85</v>
      </c>
      <c r="AY5552" s="162" t="s">
        <v>173</v>
      </c>
    </row>
    <row r="5553" spans="2:65" s="167" customFormat="1">
      <c r="B5553" s="166"/>
      <c r="D5553" s="161" t="s">
        <v>184</v>
      </c>
      <c r="E5553" s="168" t="s">
        <v>1</v>
      </c>
      <c r="F5553" s="169" t="s">
        <v>3046</v>
      </c>
      <c r="H5553" s="170">
        <v>2.8</v>
      </c>
      <c r="L5553" s="166"/>
      <c r="M5553" s="171"/>
      <c r="T5553" s="172"/>
      <c r="AT5553" s="168" t="s">
        <v>184</v>
      </c>
      <c r="AU5553" s="168" t="s">
        <v>95</v>
      </c>
      <c r="AV5553" s="167" t="s">
        <v>95</v>
      </c>
      <c r="AW5553" s="167" t="s">
        <v>41</v>
      </c>
      <c r="AX5553" s="167" t="s">
        <v>85</v>
      </c>
      <c r="AY5553" s="168" t="s">
        <v>173</v>
      </c>
    </row>
    <row r="5554" spans="2:65" s="181" customFormat="1">
      <c r="B5554" s="180"/>
      <c r="D5554" s="161" t="s">
        <v>184</v>
      </c>
      <c r="E5554" s="182" t="s">
        <v>1</v>
      </c>
      <c r="F5554" s="183" t="s">
        <v>266</v>
      </c>
      <c r="H5554" s="184">
        <v>2.8</v>
      </c>
      <c r="L5554" s="180"/>
      <c r="M5554" s="185"/>
      <c r="T5554" s="186"/>
      <c r="AT5554" s="182" t="s">
        <v>184</v>
      </c>
      <c r="AU5554" s="182" t="s">
        <v>95</v>
      </c>
      <c r="AV5554" s="181" t="s">
        <v>243</v>
      </c>
      <c r="AW5554" s="181" t="s">
        <v>41</v>
      </c>
      <c r="AX5554" s="181" t="s">
        <v>85</v>
      </c>
      <c r="AY5554" s="182" t="s">
        <v>173</v>
      </c>
    </row>
    <row r="5555" spans="2:65" s="160" customFormat="1">
      <c r="B5555" s="159"/>
      <c r="D5555" s="161" t="s">
        <v>184</v>
      </c>
      <c r="E5555" s="162" t="s">
        <v>1</v>
      </c>
      <c r="F5555" s="163" t="s">
        <v>3047</v>
      </c>
      <c r="H5555" s="162" t="s">
        <v>1</v>
      </c>
      <c r="L5555" s="159"/>
      <c r="M5555" s="164"/>
      <c r="T5555" s="165"/>
      <c r="AT5555" s="162" t="s">
        <v>184</v>
      </c>
      <c r="AU5555" s="162" t="s">
        <v>95</v>
      </c>
      <c r="AV5555" s="160" t="s">
        <v>93</v>
      </c>
      <c r="AW5555" s="160" t="s">
        <v>41</v>
      </c>
      <c r="AX5555" s="160" t="s">
        <v>85</v>
      </c>
      <c r="AY5555" s="162" t="s">
        <v>173</v>
      </c>
    </row>
    <row r="5556" spans="2:65" s="160" customFormat="1">
      <c r="B5556" s="159"/>
      <c r="D5556" s="161" t="s">
        <v>184</v>
      </c>
      <c r="E5556" s="162" t="s">
        <v>1</v>
      </c>
      <c r="F5556" s="163" t="s">
        <v>3048</v>
      </c>
      <c r="H5556" s="162" t="s">
        <v>1</v>
      </c>
      <c r="L5556" s="159"/>
      <c r="M5556" s="164"/>
      <c r="T5556" s="165"/>
      <c r="AT5556" s="162" t="s">
        <v>184</v>
      </c>
      <c r="AU5556" s="162" t="s">
        <v>95</v>
      </c>
      <c r="AV5556" s="160" t="s">
        <v>93</v>
      </c>
      <c r="AW5556" s="160" t="s">
        <v>41</v>
      </c>
      <c r="AX5556" s="160" t="s">
        <v>85</v>
      </c>
      <c r="AY5556" s="162" t="s">
        <v>173</v>
      </c>
    </row>
    <row r="5557" spans="2:65" s="167" customFormat="1">
      <c r="B5557" s="166"/>
      <c r="D5557" s="161" t="s">
        <v>184</v>
      </c>
      <c r="E5557" s="168" t="s">
        <v>1</v>
      </c>
      <c r="F5557" s="169" t="s">
        <v>3049</v>
      </c>
      <c r="H5557" s="170">
        <v>5</v>
      </c>
      <c r="L5557" s="166"/>
      <c r="M5557" s="171"/>
      <c r="T5557" s="172"/>
      <c r="AT5557" s="168" t="s">
        <v>184</v>
      </c>
      <c r="AU5557" s="168" t="s">
        <v>95</v>
      </c>
      <c r="AV5557" s="167" t="s">
        <v>95</v>
      </c>
      <c r="AW5557" s="167" t="s">
        <v>41</v>
      </c>
      <c r="AX5557" s="167" t="s">
        <v>85</v>
      </c>
      <c r="AY5557" s="168" t="s">
        <v>173</v>
      </c>
    </row>
    <row r="5558" spans="2:65" s="181" customFormat="1">
      <c r="B5558" s="180"/>
      <c r="D5558" s="161" t="s">
        <v>184</v>
      </c>
      <c r="E5558" s="182" t="s">
        <v>1</v>
      </c>
      <c r="F5558" s="183" t="s">
        <v>266</v>
      </c>
      <c r="H5558" s="184">
        <v>5</v>
      </c>
      <c r="L5558" s="180"/>
      <c r="M5558" s="185"/>
      <c r="T5558" s="186"/>
      <c r="AT5558" s="182" t="s">
        <v>184</v>
      </c>
      <c r="AU5558" s="182" t="s">
        <v>95</v>
      </c>
      <c r="AV5558" s="181" t="s">
        <v>243</v>
      </c>
      <c r="AW5558" s="181" t="s">
        <v>41</v>
      </c>
      <c r="AX5558" s="181" t="s">
        <v>85</v>
      </c>
      <c r="AY5558" s="182" t="s">
        <v>173</v>
      </c>
    </row>
    <row r="5559" spans="2:65" s="174" customFormat="1">
      <c r="B5559" s="173"/>
      <c r="D5559" s="161" t="s">
        <v>184</v>
      </c>
      <c r="E5559" s="175" t="s">
        <v>1</v>
      </c>
      <c r="F5559" s="176" t="s">
        <v>232</v>
      </c>
      <c r="H5559" s="177">
        <v>7.8</v>
      </c>
      <c r="L5559" s="173"/>
      <c r="M5559" s="178"/>
      <c r="T5559" s="179"/>
      <c r="AT5559" s="175" t="s">
        <v>184</v>
      </c>
      <c r="AU5559" s="175" t="s">
        <v>95</v>
      </c>
      <c r="AV5559" s="174" t="s">
        <v>180</v>
      </c>
      <c r="AW5559" s="174" t="s">
        <v>41</v>
      </c>
      <c r="AX5559" s="174" t="s">
        <v>93</v>
      </c>
      <c r="AY5559" s="175" t="s">
        <v>173</v>
      </c>
    </row>
    <row r="5560" spans="2:65" s="35" customFormat="1" ht="24.2" customHeight="1">
      <c r="B5560" s="34"/>
      <c r="C5560" s="144" t="s">
        <v>3050</v>
      </c>
      <c r="D5560" s="144" t="s">
        <v>175</v>
      </c>
      <c r="E5560" s="145" t="s">
        <v>3051</v>
      </c>
      <c r="F5560" s="146" t="s">
        <v>3052</v>
      </c>
      <c r="G5560" s="147" t="s">
        <v>586</v>
      </c>
      <c r="H5560" s="148">
        <v>59.7</v>
      </c>
      <c r="I5560" s="3"/>
      <c r="J5560" s="149">
        <f>ROUND(I5560*H5560,2)</f>
        <v>0</v>
      </c>
      <c r="K5560" s="146" t="s">
        <v>179</v>
      </c>
      <c r="L5560" s="34"/>
      <c r="M5560" s="150" t="s">
        <v>1</v>
      </c>
      <c r="N5560" s="151" t="s">
        <v>50</v>
      </c>
      <c r="P5560" s="152">
        <f>O5560*H5560</f>
        <v>0</v>
      </c>
      <c r="Q5560" s="152">
        <v>2.97E-3</v>
      </c>
      <c r="R5560" s="152">
        <f>Q5560*H5560</f>
        <v>0.17730899999999999</v>
      </c>
      <c r="S5560" s="152">
        <v>0</v>
      </c>
      <c r="T5560" s="153">
        <f>S5560*H5560</f>
        <v>0</v>
      </c>
      <c r="AR5560" s="154" t="s">
        <v>354</v>
      </c>
      <c r="AT5560" s="154" t="s">
        <v>175</v>
      </c>
      <c r="AU5560" s="154" t="s">
        <v>95</v>
      </c>
      <c r="AY5560" s="20" t="s">
        <v>173</v>
      </c>
      <c r="BE5560" s="155">
        <f>IF(N5560="základní",J5560,0)</f>
        <v>0</v>
      </c>
      <c r="BF5560" s="155">
        <f>IF(N5560="snížená",J5560,0)</f>
        <v>0</v>
      </c>
      <c r="BG5560" s="155">
        <f>IF(N5560="zákl. přenesená",J5560,0)</f>
        <v>0</v>
      </c>
      <c r="BH5560" s="155">
        <f>IF(N5560="sníž. přenesená",J5560,0)</f>
        <v>0</v>
      </c>
      <c r="BI5560" s="155">
        <f>IF(N5560="nulová",J5560,0)</f>
        <v>0</v>
      </c>
      <c r="BJ5560" s="20" t="s">
        <v>93</v>
      </c>
      <c r="BK5560" s="155">
        <f>ROUND(I5560*H5560,2)</f>
        <v>0</v>
      </c>
      <c r="BL5560" s="20" t="s">
        <v>354</v>
      </c>
      <c r="BM5560" s="154" t="s">
        <v>3053</v>
      </c>
    </row>
    <row r="5561" spans="2:65" s="35" customFormat="1">
      <c r="B5561" s="34"/>
      <c r="D5561" s="156" t="s">
        <v>182</v>
      </c>
      <c r="F5561" s="157" t="s">
        <v>3054</v>
      </c>
      <c r="L5561" s="34"/>
      <c r="M5561" s="158"/>
      <c r="T5561" s="62"/>
      <c r="AT5561" s="20" t="s">
        <v>182</v>
      </c>
      <c r="AU5561" s="20" t="s">
        <v>95</v>
      </c>
    </row>
    <row r="5562" spans="2:65" s="35" customFormat="1" ht="19.5">
      <c r="B5562" s="34"/>
      <c r="D5562" s="161" t="s">
        <v>371</v>
      </c>
      <c r="F5562" s="187" t="s">
        <v>3032</v>
      </c>
      <c r="L5562" s="34"/>
      <c r="M5562" s="158"/>
      <c r="T5562" s="62"/>
      <c r="AT5562" s="20" t="s">
        <v>371</v>
      </c>
      <c r="AU5562" s="20" t="s">
        <v>95</v>
      </c>
    </row>
    <row r="5563" spans="2:65" s="160" customFormat="1">
      <c r="B5563" s="159"/>
      <c r="D5563" s="161" t="s">
        <v>184</v>
      </c>
      <c r="E5563" s="162" t="s">
        <v>1</v>
      </c>
      <c r="F5563" s="163" t="s">
        <v>3055</v>
      </c>
      <c r="H5563" s="162" t="s">
        <v>1</v>
      </c>
      <c r="L5563" s="159"/>
      <c r="M5563" s="164"/>
      <c r="T5563" s="165"/>
      <c r="AT5563" s="162" t="s">
        <v>184</v>
      </c>
      <c r="AU5563" s="162" t="s">
        <v>95</v>
      </c>
      <c r="AV5563" s="160" t="s">
        <v>93</v>
      </c>
      <c r="AW5563" s="160" t="s">
        <v>41</v>
      </c>
      <c r="AX5563" s="160" t="s">
        <v>85</v>
      </c>
      <c r="AY5563" s="162" t="s">
        <v>173</v>
      </c>
    </row>
    <row r="5564" spans="2:65" s="160" customFormat="1">
      <c r="B5564" s="159"/>
      <c r="D5564" s="161" t="s">
        <v>184</v>
      </c>
      <c r="E5564" s="162" t="s">
        <v>1</v>
      </c>
      <c r="F5564" s="163" t="s">
        <v>3056</v>
      </c>
      <c r="H5564" s="162" t="s">
        <v>1</v>
      </c>
      <c r="L5564" s="159"/>
      <c r="M5564" s="164"/>
      <c r="T5564" s="165"/>
      <c r="AT5564" s="162" t="s">
        <v>184</v>
      </c>
      <c r="AU5564" s="162" t="s">
        <v>95</v>
      </c>
      <c r="AV5564" s="160" t="s">
        <v>93</v>
      </c>
      <c r="AW5564" s="160" t="s">
        <v>41</v>
      </c>
      <c r="AX5564" s="160" t="s">
        <v>85</v>
      </c>
      <c r="AY5564" s="162" t="s">
        <v>173</v>
      </c>
    </row>
    <row r="5565" spans="2:65" s="167" customFormat="1">
      <c r="B5565" s="166"/>
      <c r="D5565" s="161" t="s">
        <v>184</v>
      </c>
      <c r="E5565" s="168" t="s">
        <v>1</v>
      </c>
      <c r="F5565" s="169" t="s">
        <v>3057</v>
      </c>
      <c r="H5565" s="170">
        <v>19.5</v>
      </c>
      <c r="L5565" s="166"/>
      <c r="M5565" s="171"/>
      <c r="T5565" s="172"/>
      <c r="AT5565" s="168" t="s">
        <v>184</v>
      </c>
      <c r="AU5565" s="168" t="s">
        <v>95</v>
      </c>
      <c r="AV5565" s="167" t="s">
        <v>95</v>
      </c>
      <c r="AW5565" s="167" t="s">
        <v>41</v>
      </c>
      <c r="AX5565" s="167" t="s">
        <v>85</v>
      </c>
      <c r="AY5565" s="168" t="s">
        <v>173</v>
      </c>
    </row>
    <row r="5566" spans="2:65" s="167" customFormat="1">
      <c r="B5566" s="166"/>
      <c r="D5566" s="161" t="s">
        <v>184</v>
      </c>
      <c r="E5566" s="168" t="s">
        <v>1</v>
      </c>
      <c r="F5566" s="169" t="s">
        <v>299</v>
      </c>
      <c r="H5566" s="170">
        <v>8</v>
      </c>
      <c r="L5566" s="166"/>
      <c r="M5566" s="171"/>
      <c r="T5566" s="172"/>
      <c r="AT5566" s="168" t="s">
        <v>184</v>
      </c>
      <c r="AU5566" s="168" t="s">
        <v>95</v>
      </c>
      <c r="AV5566" s="167" t="s">
        <v>95</v>
      </c>
      <c r="AW5566" s="167" t="s">
        <v>41</v>
      </c>
      <c r="AX5566" s="167" t="s">
        <v>85</v>
      </c>
      <c r="AY5566" s="168" t="s">
        <v>173</v>
      </c>
    </row>
    <row r="5567" spans="2:65" s="181" customFormat="1">
      <c r="B5567" s="180"/>
      <c r="D5567" s="161" t="s">
        <v>184</v>
      </c>
      <c r="E5567" s="182" t="s">
        <v>1</v>
      </c>
      <c r="F5567" s="183" t="s">
        <v>266</v>
      </c>
      <c r="H5567" s="184">
        <v>27.5</v>
      </c>
      <c r="L5567" s="180"/>
      <c r="M5567" s="185"/>
      <c r="T5567" s="186"/>
      <c r="AT5567" s="182" t="s">
        <v>184</v>
      </c>
      <c r="AU5567" s="182" t="s">
        <v>95</v>
      </c>
      <c r="AV5567" s="181" t="s">
        <v>243</v>
      </c>
      <c r="AW5567" s="181" t="s">
        <v>41</v>
      </c>
      <c r="AX5567" s="181" t="s">
        <v>85</v>
      </c>
      <c r="AY5567" s="182" t="s">
        <v>173</v>
      </c>
    </row>
    <row r="5568" spans="2:65" s="160" customFormat="1">
      <c r="B5568" s="159"/>
      <c r="D5568" s="161" t="s">
        <v>184</v>
      </c>
      <c r="E5568" s="162" t="s">
        <v>1</v>
      </c>
      <c r="F5568" s="163" t="s">
        <v>3058</v>
      </c>
      <c r="H5568" s="162" t="s">
        <v>1</v>
      </c>
      <c r="L5568" s="159"/>
      <c r="M5568" s="164"/>
      <c r="T5568" s="165"/>
      <c r="AT5568" s="162" t="s">
        <v>184</v>
      </c>
      <c r="AU5568" s="162" t="s">
        <v>95</v>
      </c>
      <c r="AV5568" s="160" t="s">
        <v>93</v>
      </c>
      <c r="AW5568" s="160" t="s">
        <v>41</v>
      </c>
      <c r="AX5568" s="160" t="s">
        <v>85</v>
      </c>
      <c r="AY5568" s="162" t="s">
        <v>173</v>
      </c>
    </row>
    <row r="5569" spans="2:65" s="167" customFormat="1">
      <c r="B5569" s="166"/>
      <c r="D5569" s="161" t="s">
        <v>184</v>
      </c>
      <c r="E5569" s="168" t="s">
        <v>1</v>
      </c>
      <c r="F5569" s="169" t="s">
        <v>311</v>
      </c>
      <c r="H5569" s="170">
        <v>10</v>
      </c>
      <c r="L5569" s="166"/>
      <c r="M5569" s="171"/>
      <c r="T5569" s="172"/>
      <c r="AT5569" s="168" t="s">
        <v>184</v>
      </c>
      <c r="AU5569" s="168" t="s">
        <v>95</v>
      </c>
      <c r="AV5569" s="167" t="s">
        <v>95</v>
      </c>
      <c r="AW5569" s="167" t="s">
        <v>41</v>
      </c>
      <c r="AX5569" s="167" t="s">
        <v>85</v>
      </c>
      <c r="AY5569" s="168" t="s">
        <v>173</v>
      </c>
    </row>
    <row r="5570" spans="2:65" s="167" customFormat="1">
      <c r="B5570" s="166"/>
      <c r="D5570" s="161" t="s">
        <v>184</v>
      </c>
      <c r="E5570" s="168" t="s">
        <v>1</v>
      </c>
      <c r="F5570" s="169" t="s">
        <v>3059</v>
      </c>
      <c r="H5570" s="170">
        <v>12.2</v>
      </c>
      <c r="L5570" s="166"/>
      <c r="M5570" s="171"/>
      <c r="T5570" s="172"/>
      <c r="AT5570" s="168" t="s">
        <v>184</v>
      </c>
      <c r="AU5570" s="168" t="s">
        <v>95</v>
      </c>
      <c r="AV5570" s="167" t="s">
        <v>95</v>
      </c>
      <c r="AW5570" s="167" t="s">
        <v>41</v>
      </c>
      <c r="AX5570" s="167" t="s">
        <v>85</v>
      </c>
      <c r="AY5570" s="168" t="s">
        <v>173</v>
      </c>
    </row>
    <row r="5571" spans="2:65" s="167" customFormat="1">
      <c r="B5571" s="166"/>
      <c r="D5571" s="161" t="s">
        <v>184</v>
      </c>
      <c r="E5571" s="168" t="s">
        <v>1</v>
      </c>
      <c r="F5571" s="169" t="s">
        <v>311</v>
      </c>
      <c r="H5571" s="170">
        <v>10</v>
      </c>
      <c r="L5571" s="166"/>
      <c r="M5571" s="171"/>
      <c r="T5571" s="172"/>
      <c r="AT5571" s="168" t="s">
        <v>184</v>
      </c>
      <c r="AU5571" s="168" t="s">
        <v>95</v>
      </c>
      <c r="AV5571" s="167" t="s">
        <v>95</v>
      </c>
      <c r="AW5571" s="167" t="s">
        <v>41</v>
      </c>
      <c r="AX5571" s="167" t="s">
        <v>85</v>
      </c>
      <c r="AY5571" s="168" t="s">
        <v>173</v>
      </c>
    </row>
    <row r="5572" spans="2:65" s="181" customFormat="1">
      <c r="B5572" s="180"/>
      <c r="D5572" s="161" t="s">
        <v>184</v>
      </c>
      <c r="E5572" s="182" t="s">
        <v>1</v>
      </c>
      <c r="F5572" s="183" t="s">
        <v>266</v>
      </c>
      <c r="H5572" s="184">
        <v>32.200000000000003</v>
      </c>
      <c r="L5572" s="180"/>
      <c r="M5572" s="185"/>
      <c r="T5572" s="186"/>
      <c r="AT5572" s="182" t="s">
        <v>184</v>
      </c>
      <c r="AU5572" s="182" t="s">
        <v>95</v>
      </c>
      <c r="AV5572" s="181" t="s">
        <v>243</v>
      </c>
      <c r="AW5572" s="181" t="s">
        <v>41</v>
      </c>
      <c r="AX5572" s="181" t="s">
        <v>85</v>
      </c>
      <c r="AY5572" s="182" t="s">
        <v>173</v>
      </c>
    </row>
    <row r="5573" spans="2:65" s="174" customFormat="1">
      <c r="B5573" s="173"/>
      <c r="D5573" s="161" t="s">
        <v>184</v>
      </c>
      <c r="E5573" s="175" t="s">
        <v>1</v>
      </c>
      <c r="F5573" s="176" t="s">
        <v>232</v>
      </c>
      <c r="H5573" s="177">
        <v>59.7</v>
      </c>
      <c r="L5573" s="173"/>
      <c r="M5573" s="178"/>
      <c r="T5573" s="179"/>
      <c r="AT5573" s="175" t="s">
        <v>184</v>
      </c>
      <c r="AU5573" s="175" t="s">
        <v>95</v>
      </c>
      <c r="AV5573" s="174" t="s">
        <v>180</v>
      </c>
      <c r="AW5573" s="174" t="s">
        <v>41</v>
      </c>
      <c r="AX5573" s="174" t="s">
        <v>93</v>
      </c>
      <c r="AY5573" s="175" t="s">
        <v>173</v>
      </c>
    </row>
    <row r="5574" spans="2:65" s="35" customFormat="1" ht="33" customHeight="1">
      <c r="B5574" s="34"/>
      <c r="C5574" s="144" t="s">
        <v>3060</v>
      </c>
      <c r="D5574" s="144" t="s">
        <v>175</v>
      </c>
      <c r="E5574" s="145" t="s">
        <v>3061</v>
      </c>
      <c r="F5574" s="146" t="s">
        <v>3062</v>
      </c>
      <c r="G5574" s="147" t="s">
        <v>586</v>
      </c>
      <c r="H5574" s="148">
        <v>10.4</v>
      </c>
      <c r="I5574" s="3"/>
      <c r="J5574" s="149">
        <f>ROUND(I5574*H5574,2)</f>
        <v>0</v>
      </c>
      <c r="K5574" s="146" t="s">
        <v>179</v>
      </c>
      <c r="L5574" s="34"/>
      <c r="M5574" s="150" t="s">
        <v>1</v>
      </c>
      <c r="N5574" s="151" t="s">
        <v>50</v>
      </c>
      <c r="P5574" s="152">
        <f>O5574*H5574</f>
        <v>0</v>
      </c>
      <c r="Q5574" s="152">
        <v>1.48E-3</v>
      </c>
      <c r="R5574" s="152">
        <f>Q5574*H5574</f>
        <v>1.5392000000000001E-2</v>
      </c>
      <c r="S5574" s="152">
        <v>0</v>
      </c>
      <c r="T5574" s="153">
        <f>S5574*H5574</f>
        <v>0</v>
      </c>
      <c r="AR5574" s="154" t="s">
        <v>354</v>
      </c>
      <c r="AT5574" s="154" t="s">
        <v>175</v>
      </c>
      <c r="AU5574" s="154" t="s">
        <v>95</v>
      </c>
      <c r="AY5574" s="20" t="s">
        <v>173</v>
      </c>
      <c r="BE5574" s="155">
        <f>IF(N5574="základní",J5574,0)</f>
        <v>0</v>
      </c>
      <c r="BF5574" s="155">
        <f>IF(N5574="snížená",J5574,0)</f>
        <v>0</v>
      </c>
      <c r="BG5574" s="155">
        <f>IF(N5574="zákl. přenesená",J5574,0)</f>
        <v>0</v>
      </c>
      <c r="BH5574" s="155">
        <f>IF(N5574="sníž. přenesená",J5574,0)</f>
        <v>0</v>
      </c>
      <c r="BI5574" s="155">
        <f>IF(N5574="nulová",J5574,0)</f>
        <v>0</v>
      </c>
      <c r="BJ5574" s="20" t="s">
        <v>93</v>
      </c>
      <c r="BK5574" s="155">
        <f>ROUND(I5574*H5574,2)</f>
        <v>0</v>
      </c>
      <c r="BL5574" s="20" t="s">
        <v>354</v>
      </c>
      <c r="BM5574" s="154" t="s">
        <v>3063</v>
      </c>
    </row>
    <row r="5575" spans="2:65" s="35" customFormat="1">
      <c r="B5575" s="34"/>
      <c r="D5575" s="156" t="s">
        <v>182</v>
      </c>
      <c r="F5575" s="157" t="s">
        <v>3064</v>
      </c>
      <c r="L5575" s="34"/>
      <c r="M5575" s="158"/>
      <c r="T5575" s="62"/>
      <c r="AT5575" s="20" t="s">
        <v>182</v>
      </c>
      <c r="AU5575" s="20" t="s">
        <v>95</v>
      </c>
    </row>
    <row r="5576" spans="2:65" s="35" customFormat="1" ht="19.5">
      <c r="B5576" s="34"/>
      <c r="D5576" s="161" t="s">
        <v>371</v>
      </c>
      <c r="F5576" s="187" t="s">
        <v>3032</v>
      </c>
      <c r="L5576" s="34"/>
      <c r="M5576" s="158"/>
      <c r="T5576" s="62"/>
      <c r="AT5576" s="20" t="s">
        <v>371</v>
      </c>
      <c r="AU5576" s="20" t="s">
        <v>95</v>
      </c>
    </row>
    <row r="5577" spans="2:65" s="160" customFormat="1">
      <c r="B5577" s="159"/>
      <c r="D5577" s="161" t="s">
        <v>184</v>
      </c>
      <c r="E5577" s="162" t="s">
        <v>1</v>
      </c>
      <c r="F5577" s="163" t="s">
        <v>3065</v>
      </c>
      <c r="H5577" s="162" t="s">
        <v>1</v>
      </c>
      <c r="L5577" s="159"/>
      <c r="M5577" s="164"/>
      <c r="T5577" s="165"/>
      <c r="AT5577" s="162" t="s">
        <v>184</v>
      </c>
      <c r="AU5577" s="162" t="s">
        <v>95</v>
      </c>
      <c r="AV5577" s="160" t="s">
        <v>93</v>
      </c>
      <c r="AW5577" s="160" t="s">
        <v>41</v>
      </c>
      <c r="AX5577" s="160" t="s">
        <v>85</v>
      </c>
      <c r="AY5577" s="162" t="s">
        <v>173</v>
      </c>
    </row>
    <row r="5578" spans="2:65" s="160" customFormat="1">
      <c r="B5578" s="159"/>
      <c r="D5578" s="161" t="s">
        <v>184</v>
      </c>
      <c r="E5578" s="162" t="s">
        <v>1</v>
      </c>
      <c r="F5578" s="163" t="s">
        <v>3066</v>
      </c>
      <c r="H5578" s="162" t="s">
        <v>1</v>
      </c>
      <c r="L5578" s="159"/>
      <c r="M5578" s="164"/>
      <c r="T5578" s="165"/>
      <c r="AT5578" s="162" t="s">
        <v>184</v>
      </c>
      <c r="AU5578" s="162" t="s">
        <v>95</v>
      </c>
      <c r="AV5578" s="160" t="s">
        <v>93</v>
      </c>
      <c r="AW5578" s="160" t="s">
        <v>41</v>
      </c>
      <c r="AX5578" s="160" t="s">
        <v>85</v>
      </c>
      <c r="AY5578" s="162" t="s">
        <v>173</v>
      </c>
    </row>
    <row r="5579" spans="2:65" s="167" customFormat="1">
      <c r="B5579" s="166"/>
      <c r="D5579" s="161" t="s">
        <v>184</v>
      </c>
      <c r="E5579" s="168" t="s">
        <v>1</v>
      </c>
      <c r="F5579" s="169" t="s">
        <v>3067</v>
      </c>
      <c r="H5579" s="170">
        <v>10.4</v>
      </c>
      <c r="L5579" s="166"/>
      <c r="M5579" s="171"/>
      <c r="T5579" s="172"/>
      <c r="AT5579" s="168" t="s">
        <v>184</v>
      </c>
      <c r="AU5579" s="168" t="s">
        <v>95</v>
      </c>
      <c r="AV5579" s="167" t="s">
        <v>95</v>
      </c>
      <c r="AW5579" s="167" t="s">
        <v>41</v>
      </c>
      <c r="AX5579" s="167" t="s">
        <v>85</v>
      </c>
      <c r="AY5579" s="168" t="s">
        <v>173</v>
      </c>
    </row>
    <row r="5580" spans="2:65" s="174" customFormat="1">
      <c r="B5580" s="173"/>
      <c r="D5580" s="161" t="s">
        <v>184</v>
      </c>
      <c r="E5580" s="175" t="s">
        <v>1</v>
      </c>
      <c r="F5580" s="176" t="s">
        <v>232</v>
      </c>
      <c r="H5580" s="177">
        <v>10.4</v>
      </c>
      <c r="L5580" s="173"/>
      <c r="M5580" s="178"/>
      <c r="T5580" s="179"/>
      <c r="AT5580" s="175" t="s">
        <v>184</v>
      </c>
      <c r="AU5580" s="175" t="s">
        <v>95</v>
      </c>
      <c r="AV5580" s="174" t="s">
        <v>180</v>
      </c>
      <c r="AW5580" s="174" t="s">
        <v>41</v>
      </c>
      <c r="AX5580" s="174" t="s">
        <v>93</v>
      </c>
      <c r="AY5580" s="175" t="s">
        <v>173</v>
      </c>
    </row>
    <row r="5581" spans="2:65" s="35" customFormat="1" ht="33" customHeight="1">
      <c r="B5581" s="34"/>
      <c r="C5581" s="144" t="s">
        <v>3068</v>
      </c>
      <c r="D5581" s="144" t="s">
        <v>175</v>
      </c>
      <c r="E5581" s="145" t="s">
        <v>3069</v>
      </c>
      <c r="F5581" s="146" t="s">
        <v>3070</v>
      </c>
      <c r="G5581" s="147" t="s">
        <v>586</v>
      </c>
      <c r="H5581" s="148">
        <v>18</v>
      </c>
      <c r="I5581" s="3"/>
      <c r="J5581" s="149">
        <f>ROUND(I5581*H5581,2)</f>
        <v>0</v>
      </c>
      <c r="K5581" s="146" t="s">
        <v>179</v>
      </c>
      <c r="L5581" s="34"/>
      <c r="M5581" s="150" t="s">
        <v>1</v>
      </c>
      <c r="N5581" s="151" t="s">
        <v>50</v>
      </c>
      <c r="P5581" s="152">
        <f>O5581*H5581</f>
        <v>0</v>
      </c>
      <c r="Q5581" s="152">
        <v>2.9299999999999999E-3</v>
      </c>
      <c r="R5581" s="152">
        <f>Q5581*H5581</f>
        <v>5.2739999999999995E-2</v>
      </c>
      <c r="S5581" s="152">
        <v>0</v>
      </c>
      <c r="T5581" s="153">
        <f>S5581*H5581</f>
        <v>0</v>
      </c>
      <c r="AR5581" s="154" t="s">
        <v>354</v>
      </c>
      <c r="AT5581" s="154" t="s">
        <v>175</v>
      </c>
      <c r="AU5581" s="154" t="s">
        <v>95</v>
      </c>
      <c r="AY5581" s="20" t="s">
        <v>173</v>
      </c>
      <c r="BE5581" s="155">
        <f>IF(N5581="základní",J5581,0)</f>
        <v>0</v>
      </c>
      <c r="BF5581" s="155">
        <f>IF(N5581="snížená",J5581,0)</f>
        <v>0</v>
      </c>
      <c r="BG5581" s="155">
        <f>IF(N5581="zákl. přenesená",J5581,0)</f>
        <v>0</v>
      </c>
      <c r="BH5581" s="155">
        <f>IF(N5581="sníž. přenesená",J5581,0)</f>
        <v>0</v>
      </c>
      <c r="BI5581" s="155">
        <f>IF(N5581="nulová",J5581,0)</f>
        <v>0</v>
      </c>
      <c r="BJ5581" s="20" t="s">
        <v>93</v>
      </c>
      <c r="BK5581" s="155">
        <f>ROUND(I5581*H5581,2)</f>
        <v>0</v>
      </c>
      <c r="BL5581" s="20" t="s">
        <v>354</v>
      </c>
      <c r="BM5581" s="154" t="s">
        <v>3071</v>
      </c>
    </row>
    <row r="5582" spans="2:65" s="35" customFormat="1">
      <c r="B5582" s="34"/>
      <c r="D5582" s="156" t="s">
        <v>182</v>
      </c>
      <c r="F5582" s="157" t="s">
        <v>3072</v>
      </c>
      <c r="L5582" s="34"/>
      <c r="M5582" s="158"/>
      <c r="T5582" s="62"/>
      <c r="AT5582" s="20" t="s">
        <v>182</v>
      </c>
      <c r="AU5582" s="20" t="s">
        <v>95</v>
      </c>
    </row>
    <row r="5583" spans="2:65" s="35" customFormat="1" ht="19.5">
      <c r="B5583" s="34"/>
      <c r="D5583" s="161" t="s">
        <v>371</v>
      </c>
      <c r="F5583" s="187" t="s">
        <v>3032</v>
      </c>
      <c r="L5583" s="34"/>
      <c r="M5583" s="158"/>
      <c r="T5583" s="62"/>
      <c r="AT5583" s="20" t="s">
        <v>371</v>
      </c>
      <c r="AU5583" s="20" t="s">
        <v>95</v>
      </c>
    </row>
    <row r="5584" spans="2:65" s="160" customFormat="1">
      <c r="B5584" s="159"/>
      <c r="D5584" s="161" t="s">
        <v>184</v>
      </c>
      <c r="E5584" s="162" t="s">
        <v>1</v>
      </c>
      <c r="F5584" s="163" t="s">
        <v>3073</v>
      </c>
      <c r="H5584" s="162" t="s">
        <v>1</v>
      </c>
      <c r="L5584" s="159"/>
      <c r="M5584" s="164"/>
      <c r="T5584" s="165"/>
      <c r="AT5584" s="162" t="s">
        <v>184</v>
      </c>
      <c r="AU5584" s="162" t="s">
        <v>95</v>
      </c>
      <c r="AV5584" s="160" t="s">
        <v>93</v>
      </c>
      <c r="AW5584" s="160" t="s">
        <v>41</v>
      </c>
      <c r="AX5584" s="160" t="s">
        <v>85</v>
      </c>
      <c r="AY5584" s="162" t="s">
        <v>173</v>
      </c>
    </row>
    <row r="5585" spans="2:65" s="160" customFormat="1">
      <c r="B5585" s="159"/>
      <c r="D5585" s="161" t="s">
        <v>184</v>
      </c>
      <c r="E5585" s="162" t="s">
        <v>1</v>
      </c>
      <c r="F5585" s="163" t="s">
        <v>3074</v>
      </c>
      <c r="H5585" s="162" t="s">
        <v>1</v>
      </c>
      <c r="L5585" s="159"/>
      <c r="M5585" s="164"/>
      <c r="T5585" s="165"/>
      <c r="AT5585" s="162" t="s">
        <v>184</v>
      </c>
      <c r="AU5585" s="162" t="s">
        <v>95</v>
      </c>
      <c r="AV5585" s="160" t="s">
        <v>93</v>
      </c>
      <c r="AW5585" s="160" t="s">
        <v>41</v>
      </c>
      <c r="AX5585" s="160" t="s">
        <v>85</v>
      </c>
      <c r="AY5585" s="162" t="s">
        <v>173</v>
      </c>
    </row>
    <row r="5586" spans="2:65" s="167" customFormat="1">
      <c r="B5586" s="166"/>
      <c r="D5586" s="161" t="s">
        <v>184</v>
      </c>
      <c r="E5586" s="168" t="s">
        <v>1</v>
      </c>
      <c r="F5586" s="169" t="s">
        <v>3075</v>
      </c>
      <c r="H5586" s="170">
        <v>18</v>
      </c>
      <c r="L5586" s="166"/>
      <c r="M5586" s="171"/>
      <c r="T5586" s="172"/>
      <c r="AT5586" s="168" t="s">
        <v>184</v>
      </c>
      <c r="AU5586" s="168" t="s">
        <v>95</v>
      </c>
      <c r="AV5586" s="167" t="s">
        <v>95</v>
      </c>
      <c r="AW5586" s="167" t="s">
        <v>41</v>
      </c>
      <c r="AX5586" s="167" t="s">
        <v>85</v>
      </c>
      <c r="AY5586" s="168" t="s">
        <v>173</v>
      </c>
    </row>
    <row r="5587" spans="2:65" s="174" customFormat="1">
      <c r="B5587" s="173"/>
      <c r="D5587" s="161" t="s">
        <v>184</v>
      </c>
      <c r="E5587" s="175" t="s">
        <v>1</v>
      </c>
      <c r="F5587" s="176" t="s">
        <v>232</v>
      </c>
      <c r="H5587" s="177">
        <v>18</v>
      </c>
      <c r="L5587" s="173"/>
      <c r="M5587" s="178"/>
      <c r="T5587" s="179"/>
      <c r="AT5587" s="175" t="s">
        <v>184</v>
      </c>
      <c r="AU5587" s="175" t="s">
        <v>95</v>
      </c>
      <c r="AV5587" s="174" t="s">
        <v>180</v>
      </c>
      <c r="AW5587" s="174" t="s">
        <v>41</v>
      </c>
      <c r="AX5587" s="174" t="s">
        <v>93</v>
      </c>
      <c r="AY5587" s="175" t="s">
        <v>173</v>
      </c>
    </row>
    <row r="5588" spans="2:65" s="35" customFormat="1" ht="37.9" customHeight="1">
      <c r="B5588" s="34"/>
      <c r="C5588" s="144" t="s">
        <v>3076</v>
      </c>
      <c r="D5588" s="144" t="s">
        <v>175</v>
      </c>
      <c r="E5588" s="145" t="s">
        <v>3077</v>
      </c>
      <c r="F5588" s="146" t="s">
        <v>3078</v>
      </c>
      <c r="G5588" s="147" t="s">
        <v>586</v>
      </c>
      <c r="H5588" s="148">
        <v>72.2</v>
      </c>
      <c r="I5588" s="3"/>
      <c r="J5588" s="149">
        <f>ROUND(I5588*H5588,2)</f>
        <v>0</v>
      </c>
      <c r="K5588" s="146" t="s">
        <v>179</v>
      </c>
      <c r="L5588" s="34"/>
      <c r="M5588" s="150" t="s">
        <v>1</v>
      </c>
      <c r="N5588" s="151" t="s">
        <v>50</v>
      </c>
      <c r="P5588" s="152">
        <f>O5588*H5588</f>
        <v>0</v>
      </c>
      <c r="Q5588" s="152">
        <v>1.5100000000000001E-3</v>
      </c>
      <c r="R5588" s="152">
        <f>Q5588*H5588</f>
        <v>0.10902200000000001</v>
      </c>
      <c r="S5588" s="152">
        <v>0</v>
      </c>
      <c r="T5588" s="153">
        <f>S5588*H5588</f>
        <v>0</v>
      </c>
      <c r="AR5588" s="154" t="s">
        <v>354</v>
      </c>
      <c r="AT5588" s="154" t="s">
        <v>175</v>
      </c>
      <c r="AU5588" s="154" t="s">
        <v>95</v>
      </c>
      <c r="AY5588" s="20" t="s">
        <v>173</v>
      </c>
      <c r="BE5588" s="155">
        <f>IF(N5588="základní",J5588,0)</f>
        <v>0</v>
      </c>
      <c r="BF5588" s="155">
        <f>IF(N5588="snížená",J5588,0)</f>
        <v>0</v>
      </c>
      <c r="BG5588" s="155">
        <f>IF(N5588="zákl. přenesená",J5588,0)</f>
        <v>0</v>
      </c>
      <c r="BH5588" s="155">
        <f>IF(N5588="sníž. přenesená",J5588,0)</f>
        <v>0</v>
      </c>
      <c r="BI5588" s="155">
        <f>IF(N5588="nulová",J5588,0)</f>
        <v>0</v>
      </c>
      <c r="BJ5588" s="20" t="s">
        <v>93</v>
      </c>
      <c r="BK5588" s="155">
        <f>ROUND(I5588*H5588,2)</f>
        <v>0</v>
      </c>
      <c r="BL5588" s="20" t="s">
        <v>354</v>
      </c>
      <c r="BM5588" s="154" t="s">
        <v>3079</v>
      </c>
    </row>
    <row r="5589" spans="2:65" s="35" customFormat="1">
      <c r="B5589" s="34"/>
      <c r="D5589" s="156" t="s">
        <v>182</v>
      </c>
      <c r="F5589" s="157" t="s">
        <v>3080</v>
      </c>
      <c r="L5589" s="34"/>
      <c r="M5589" s="158"/>
      <c r="T5589" s="62"/>
      <c r="AT5589" s="20" t="s">
        <v>182</v>
      </c>
      <c r="AU5589" s="20" t="s">
        <v>95</v>
      </c>
    </row>
    <row r="5590" spans="2:65" s="35" customFormat="1" ht="19.5">
      <c r="B5590" s="34"/>
      <c r="D5590" s="161" t="s">
        <v>371</v>
      </c>
      <c r="F5590" s="187" t="s">
        <v>3032</v>
      </c>
      <c r="L5590" s="34"/>
      <c r="M5590" s="158"/>
      <c r="T5590" s="62"/>
      <c r="AT5590" s="20" t="s">
        <v>371</v>
      </c>
      <c r="AU5590" s="20" t="s">
        <v>95</v>
      </c>
    </row>
    <row r="5591" spans="2:65" s="160" customFormat="1">
      <c r="B5591" s="159"/>
      <c r="D5591" s="161" t="s">
        <v>184</v>
      </c>
      <c r="E5591" s="162" t="s">
        <v>1</v>
      </c>
      <c r="F5591" s="163" t="s">
        <v>3081</v>
      </c>
      <c r="H5591" s="162" t="s">
        <v>1</v>
      </c>
      <c r="L5591" s="159"/>
      <c r="M5591" s="164"/>
      <c r="T5591" s="165"/>
      <c r="AT5591" s="162" t="s">
        <v>184</v>
      </c>
      <c r="AU5591" s="162" t="s">
        <v>95</v>
      </c>
      <c r="AV5591" s="160" t="s">
        <v>93</v>
      </c>
      <c r="AW5591" s="160" t="s">
        <v>41</v>
      </c>
      <c r="AX5591" s="160" t="s">
        <v>85</v>
      </c>
      <c r="AY5591" s="162" t="s">
        <v>173</v>
      </c>
    </row>
    <row r="5592" spans="2:65" s="160" customFormat="1">
      <c r="B5592" s="159"/>
      <c r="D5592" s="161" t="s">
        <v>184</v>
      </c>
      <c r="E5592" s="162" t="s">
        <v>1</v>
      </c>
      <c r="F5592" s="163" t="s">
        <v>3082</v>
      </c>
      <c r="H5592" s="162" t="s">
        <v>1</v>
      </c>
      <c r="L5592" s="159"/>
      <c r="M5592" s="164"/>
      <c r="T5592" s="165"/>
      <c r="AT5592" s="162" t="s">
        <v>184</v>
      </c>
      <c r="AU5592" s="162" t="s">
        <v>95</v>
      </c>
      <c r="AV5592" s="160" t="s">
        <v>93</v>
      </c>
      <c r="AW5592" s="160" t="s">
        <v>41</v>
      </c>
      <c r="AX5592" s="160" t="s">
        <v>85</v>
      </c>
      <c r="AY5592" s="162" t="s">
        <v>173</v>
      </c>
    </row>
    <row r="5593" spans="2:65" s="167" customFormat="1">
      <c r="B5593" s="166"/>
      <c r="D5593" s="161" t="s">
        <v>184</v>
      </c>
      <c r="E5593" s="168" t="s">
        <v>1</v>
      </c>
      <c r="F5593" s="169" t="s">
        <v>3083</v>
      </c>
      <c r="H5593" s="170">
        <v>41.8</v>
      </c>
      <c r="L5593" s="166"/>
      <c r="M5593" s="171"/>
      <c r="T5593" s="172"/>
      <c r="AT5593" s="168" t="s">
        <v>184</v>
      </c>
      <c r="AU5593" s="168" t="s">
        <v>95</v>
      </c>
      <c r="AV5593" s="167" t="s">
        <v>95</v>
      </c>
      <c r="AW5593" s="167" t="s">
        <v>41</v>
      </c>
      <c r="AX5593" s="167" t="s">
        <v>85</v>
      </c>
      <c r="AY5593" s="168" t="s">
        <v>173</v>
      </c>
    </row>
    <row r="5594" spans="2:65" s="167" customFormat="1">
      <c r="B5594" s="166"/>
      <c r="D5594" s="161" t="s">
        <v>184</v>
      </c>
      <c r="E5594" s="168" t="s">
        <v>1</v>
      </c>
      <c r="F5594" s="169" t="s">
        <v>3084</v>
      </c>
      <c r="H5594" s="170">
        <v>19.600000000000001</v>
      </c>
      <c r="L5594" s="166"/>
      <c r="M5594" s="171"/>
      <c r="T5594" s="172"/>
      <c r="AT5594" s="168" t="s">
        <v>184</v>
      </c>
      <c r="AU5594" s="168" t="s">
        <v>95</v>
      </c>
      <c r="AV5594" s="167" t="s">
        <v>95</v>
      </c>
      <c r="AW5594" s="167" t="s">
        <v>41</v>
      </c>
      <c r="AX5594" s="167" t="s">
        <v>85</v>
      </c>
      <c r="AY5594" s="168" t="s">
        <v>173</v>
      </c>
    </row>
    <row r="5595" spans="2:65" s="167" customFormat="1">
      <c r="B5595" s="166"/>
      <c r="D5595" s="161" t="s">
        <v>184</v>
      </c>
      <c r="E5595" s="168" t="s">
        <v>1</v>
      </c>
      <c r="F5595" s="169" t="s">
        <v>299</v>
      </c>
      <c r="H5595" s="170">
        <v>8</v>
      </c>
      <c r="L5595" s="166"/>
      <c r="M5595" s="171"/>
      <c r="T5595" s="172"/>
      <c r="AT5595" s="168" t="s">
        <v>184</v>
      </c>
      <c r="AU5595" s="168" t="s">
        <v>95</v>
      </c>
      <c r="AV5595" s="167" t="s">
        <v>95</v>
      </c>
      <c r="AW5595" s="167" t="s">
        <v>41</v>
      </c>
      <c r="AX5595" s="167" t="s">
        <v>85</v>
      </c>
      <c r="AY5595" s="168" t="s">
        <v>173</v>
      </c>
    </row>
    <row r="5596" spans="2:65" s="181" customFormat="1">
      <c r="B5596" s="180"/>
      <c r="D5596" s="161" t="s">
        <v>184</v>
      </c>
      <c r="E5596" s="182" t="s">
        <v>1</v>
      </c>
      <c r="F5596" s="183" t="s">
        <v>266</v>
      </c>
      <c r="H5596" s="184">
        <v>69.400000000000006</v>
      </c>
      <c r="L5596" s="180"/>
      <c r="M5596" s="185"/>
      <c r="T5596" s="186"/>
      <c r="AT5596" s="182" t="s">
        <v>184</v>
      </c>
      <c r="AU5596" s="182" t="s">
        <v>95</v>
      </c>
      <c r="AV5596" s="181" t="s">
        <v>243</v>
      </c>
      <c r="AW5596" s="181" t="s">
        <v>41</v>
      </c>
      <c r="AX5596" s="181" t="s">
        <v>85</v>
      </c>
      <c r="AY5596" s="182" t="s">
        <v>173</v>
      </c>
    </row>
    <row r="5597" spans="2:65" s="160" customFormat="1">
      <c r="B5597" s="159"/>
      <c r="D5597" s="161" t="s">
        <v>184</v>
      </c>
      <c r="E5597" s="162" t="s">
        <v>1</v>
      </c>
      <c r="F5597" s="163" t="s">
        <v>3085</v>
      </c>
      <c r="H5597" s="162" t="s">
        <v>1</v>
      </c>
      <c r="L5597" s="159"/>
      <c r="M5597" s="164"/>
      <c r="T5597" s="165"/>
      <c r="AT5597" s="162" t="s">
        <v>184</v>
      </c>
      <c r="AU5597" s="162" t="s">
        <v>95</v>
      </c>
      <c r="AV5597" s="160" t="s">
        <v>93</v>
      </c>
      <c r="AW5597" s="160" t="s">
        <v>41</v>
      </c>
      <c r="AX5597" s="160" t="s">
        <v>85</v>
      </c>
      <c r="AY5597" s="162" t="s">
        <v>173</v>
      </c>
    </row>
    <row r="5598" spans="2:65" s="160" customFormat="1">
      <c r="B5598" s="159"/>
      <c r="D5598" s="161" t="s">
        <v>184</v>
      </c>
      <c r="E5598" s="162" t="s">
        <v>1</v>
      </c>
      <c r="F5598" s="163" t="s">
        <v>3086</v>
      </c>
      <c r="H5598" s="162" t="s">
        <v>1</v>
      </c>
      <c r="L5598" s="159"/>
      <c r="M5598" s="164"/>
      <c r="T5598" s="165"/>
      <c r="AT5598" s="162" t="s">
        <v>184</v>
      </c>
      <c r="AU5598" s="162" t="s">
        <v>95</v>
      </c>
      <c r="AV5598" s="160" t="s">
        <v>93</v>
      </c>
      <c r="AW5598" s="160" t="s">
        <v>41</v>
      </c>
      <c r="AX5598" s="160" t="s">
        <v>85</v>
      </c>
      <c r="AY5598" s="162" t="s">
        <v>173</v>
      </c>
    </row>
    <row r="5599" spans="2:65" s="167" customFormat="1">
      <c r="B5599" s="166"/>
      <c r="D5599" s="161" t="s">
        <v>184</v>
      </c>
      <c r="E5599" s="168" t="s">
        <v>1</v>
      </c>
      <c r="F5599" s="169" t="s">
        <v>3046</v>
      </c>
      <c r="H5599" s="170">
        <v>2.8</v>
      </c>
      <c r="L5599" s="166"/>
      <c r="M5599" s="171"/>
      <c r="T5599" s="172"/>
      <c r="AT5599" s="168" t="s">
        <v>184</v>
      </c>
      <c r="AU5599" s="168" t="s">
        <v>95</v>
      </c>
      <c r="AV5599" s="167" t="s">
        <v>95</v>
      </c>
      <c r="AW5599" s="167" t="s">
        <v>41</v>
      </c>
      <c r="AX5599" s="167" t="s">
        <v>85</v>
      </c>
      <c r="AY5599" s="168" t="s">
        <v>173</v>
      </c>
    </row>
    <row r="5600" spans="2:65" s="181" customFormat="1">
      <c r="B5600" s="180"/>
      <c r="D5600" s="161" t="s">
        <v>184</v>
      </c>
      <c r="E5600" s="182" t="s">
        <v>1</v>
      </c>
      <c r="F5600" s="183" t="s">
        <v>266</v>
      </c>
      <c r="H5600" s="184">
        <v>2.8</v>
      </c>
      <c r="L5600" s="180"/>
      <c r="M5600" s="185"/>
      <c r="T5600" s="186"/>
      <c r="AT5600" s="182" t="s">
        <v>184</v>
      </c>
      <c r="AU5600" s="182" t="s">
        <v>95</v>
      </c>
      <c r="AV5600" s="181" t="s">
        <v>243</v>
      </c>
      <c r="AW5600" s="181" t="s">
        <v>41</v>
      </c>
      <c r="AX5600" s="181" t="s">
        <v>85</v>
      </c>
      <c r="AY5600" s="182" t="s">
        <v>173</v>
      </c>
    </row>
    <row r="5601" spans="2:65" s="174" customFormat="1">
      <c r="B5601" s="173"/>
      <c r="D5601" s="161" t="s">
        <v>184</v>
      </c>
      <c r="E5601" s="175" t="s">
        <v>1</v>
      </c>
      <c r="F5601" s="176" t="s">
        <v>232</v>
      </c>
      <c r="H5601" s="177">
        <v>72.2</v>
      </c>
      <c r="L5601" s="173"/>
      <c r="M5601" s="178"/>
      <c r="T5601" s="179"/>
      <c r="AT5601" s="175" t="s">
        <v>184</v>
      </c>
      <c r="AU5601" s="175" t="s">
        <v>95</v>
      </c>
      <c r="AV5601" s="174" t="s">
        <v>180</v>
      </c>
      <c r="AW5601" s="174" t="s">
        <v>41</v>
      </c>
      <c r="AX5601" s="174" t="s">
        <v>93</v>
      </c>
      <c r="AY5601" s="175" t="s">
        <v>173</v>
      </c>
    </row>
    <row r="5602" spans="2:65" s="35" customFormat="1" ht="37.9" customHeight="1">
      <c r="B5602" s="34"/>
      <c r="C5602" s="144" t="s">
        <v>3087</v>
      </c>
      <c r="D5602" s="144" t="s">
        <v>175</v>
      </c>
      <c r="E5602" s="145" t="s">
        <v>3088</v>
      </c>
      <c r="F5602" s="146" t="s">
        <v>3089</v>
      </c>
      <c r="G5602" s="147" t="s">
        <v>586</v>
      </c>
      <c r="H5602" s="148">
        <v>48.7</v>
      </c>
      <c r="I5602" s="3"/>
      <c r="J5602" s="149">
        <f>ROUND(I5602*H5602,2)</f>
        <v>0</v>
      </c>
      <c r="K5602" s="146" t="s">
        <v>179</v>
      </c>
      <c r="L5602" s="34"/>
      <c r="M5602" s="150" t="s">
        <v>1</v>
      </c>
      <c r="N5602" s="151" t="s">
        <v>50</v>
      </c>
      <c r="P5602" s="152">
        <f>O5602*H5602</f>
        <v>0</v>
      </c>
      <c r="Q5602" s="152">
        <v>4.0400000000000002E-3</v>
      </c>
      <c r="R5602" s="152">
        <f>Q5602*H5602</f>
        <v>0.19674800000000003</v>
      </c>
      <c r="S5602" s="152">
        <v>0</v>
      </c>
      <c r="T5602" s="153">
        <f>S5602*H5602</f>
        <v>0</v>
      </c>
      <c r="AR5602" s="154" t="s">
        <v>354</v>
      </c>
      <c r="AT5602" s="154" t="s">
        <v>175</v>
      </c>
      <c r="AU5602" s="154" t="s">
        <v>95</v>
      </c>
      <c r="AY5602" s="20" t="s">
        <v>173</v>
      </c>
      <c r="BE5602" s="155">
        <f>IF(N5602="základní",J5602,0)</f>
        <v>0</v>
      </c>
      <c r="BF5602" s="155">
        <f>IF(N5602="snížená",J5602,0)</f>
        <v>0</v>
      </c>
      <c r="BG5602" s="155">
        <f>IF(N5602="zákl. přenesená",J5602,0)</f>
        <v>0</v>
      </c>
      <c r="BH5602" s="155">
        <f>IF(N5602="sníž. přenesená",J5602,0)</f>
        <v>0</v>
      </c>
      <c r="BI5602" s="155">
        <f>IF(N5602="nulová",J5602,0)</f>
        <v>0</v>
      </c>
      <c r="BJ5602" s="20" t="s">
        <v>93</v>
      </c>
      <c r="BK5602" s="155">
        <f>ROUND(I5602*H5602,2)</f>
        <v>0</v>
      </c>
      <c r="BL5602" s="20" t="s">
        <v>354</v>
      </c>
      <c r="BM5602" s="154" t="s">
        <v>3090</v>
      </c>
    </row>
    <row r="5603" spans="2:65" s="35" customFormat="1">
      <c r="B5603" s="34"/>
      <c r="D5603" s="156" t="s">
        <v>182</v>
      </c>
      <c r="F5603" s="157" t="s">
        <v>3091</v>
      </c>
      <c r="L5603" s="34"/>
      <c r="M5603" s="158"/>
      <c r="T5603" s="62"/>
      <c r="AT5603" s="20" t="s">
        <v>182</v>
      </c>
      <c r="AU5603" s="20" t="s">
        <v>95</v>
      </c>
    </row>
    <row r="5604" spans="2:65" s="35" customFormat="1" ht="19.5">
      <c r="B5604" s="34"/>
      <c r="D5604" s="161" t="s">
        <v>371</v>
      </c>
      <c r="F5604" s="187" t="s">
        <v>3032</v>
      </c>
      <c r="L5604" s="34"/>
      <c r="M5604" s="158"/>
      <c r="T5604" s="62"/>
      <c r="AT5604" s="20" t="s">
        <v>371</v>
      </c>
      <c r="AU5604" s="20" t="s">
        <v>95</v>
      </c>
    </row>
    <row r="5605" spans="2:65" s="160" customFormat="1">
      <c r="B5605" s="159"/>
      <c r="D5605" s="161" t="s">
        <v>184</v>
      </c>
      <c r="E5605" s="162" t="s">
        <v>1</v>
      </c>
      <c r="F5605" s="163" t="s">
        <v>3092</v>
      </c>
      <c r="H5605" s="162" t="s">
        <v>1</v>
      </c>
      <c r="L5605" s="159"/>
      <c r="M5605" s="164"/>
      <c r="T5605" s="165"/>
      <c r="AT5605" s="162" t="s">
        <v>184</v>
      </c>
      <c r="AU5605" s="162" t="s">
        <v>95</v>
      </c>
      <c r="AV5605" s="160" t="s">
        <v>93</v>
      </c>
      <c r="AW5605" s="160" t="s">
        <v>41</v>
      </c>
      <c r="AX5605" s="160" t="s">
        <v>85</v>
      </c>
      <c r="AY5605" s="162" t="s">
        <v>173</v>
      </c>
    </row>
    <row r="5606" spans="2:65" s="160" customFormat="1" ht="22.5">
      <c r="B5606" s="159"/>
      <c r="D5606" s="161" t="s">
        <v>184</v>
      </c>
      <c r="E5606" s="162" t="s">
        <v>1</v>
      </c>
      <c r="F5606" s="163" t="s">
        <v>3093</v>
      </c>
      <c r="H5606" s="162" t="s">
        <v>1</v>
      </c>
      <c r="L5606" s="159"/>
      <c r="M5606" s="164"/>
      <c r="T5606" s="165"/>
      <c r="AT5606" s="162" t="s">
        <v>184</v>
      </c>
      <c r="AU5606" s="162" t="s">
        <v>95</v>
      </c>
      <c r="AV5606" s="160" t="s">
        <v>93</v>
      </c>
      <c r="AW5606" s="160" t="s">
        <v>41</v>
      </c>
      <c r="AX5606" s="160" t="s">
        <v>85</v>
      </c>
      <c r="AY5606" s="162" t="s">
        <v>173</v>
      </c>
    </row>
    <row r="5607" spans="2:65" s="167" customFormat="1">
      <c r="B5607" s="166"/>
      <c r="D5607" s="161" t="s">
        <v>184</v>
      </c>
      <c r="E5607" s="168" t="s">
        <v>1</v>
      </c>
      <c r="F5607" s="169" t="s">
        <v>3094</v>
      </c>
      <c r="H5607" s="170">
        <v>48.7</v>
      </c>
      <c r="L5607" s="166"/>
      <c r="M5607" s="171"/>
      <c r="T5607" s="172"/>
      <c r="AT5607" s="168" t="s">
        <v>184</v>
      </c>
      <c r="AU5607" s="168" t="s">
        <v>95</v>
      </c>
      <c r="AV5607" s="167" t="s">
        <v>95</v>
      </c>
      <c r="AW5607" s="167" t="s">
        <v>41</v>
      </c>
      <c r="AX5607" s="167" t="s">
        <v>85</v>
      </c>
      <c r="AY5607" s="168" t="s">
        <v>173</v>
      </c>
    </row>
    <row r="5608" spans="2:65" s="174" customFormat="1">
      <c r="B5608" s="173"/>
      <c r="D5608" s="161" t="s">
        <v>184</v>
      </c>
      <c r="E5608" s="175" t="s">
        <v>1</v>
      </c>
      <c r="F5608" s="176" t="s">
        <v>232</v>
      </c>
      <c r="H5608" s="177">
        <v>48.7</v>
      </c>
      <c r="L5608" s="173"/>
      <c r="M5608" s="178"/>
      <c r="T5608" s="179"/>
      <c r="AT5608" s="175" t="s">
        <v>184</v>
      </c>
      <c r="AU5608" s="175" t="s">
        <v>95</v>
      </c>
      <c r="AV5608" s="174" t="s">
        <v>180</v>
      </c>
      <c r="AW5608" s="174" t="s">
        <v>41</v>
      </c>
      <c r="AX5608" s="174" t="s">
        <v>93</v>
      </c>
      <c r="AY5608" s="175" t="s">
        <v>173</v>
      </c>
    </row>
    <row r="5609" spans="2:65" s="35" customFormat="1" ht="33" customHeight="1">
      <c r="B5609" s="34"/>
      <c r="C5609" s="144" t="s">
        <v>3095</v>
      </c>
      <c r="D5609" s="144" t="s">
        <v>175</v>
      </c>
      <c r="E5609" s="145" t="s">
        <v>3096</v>
      </c>
      <c r="F5609" s="146" t="s">
        <v>3097</v>
      </c>
      <c r="G5609" s="147" t="s">
        <v>586</v>
      </c>
      <c r="H5609" s="148">
        <v>69.5</v>
      </c>
      <c r="I5609" s="3"/>
      <c r="J5609" s="149">
        <f>ROUND(I5609*H5609,2)</f>
        <v>0</v>
      </c>
      <c r="K5609" s="146" t="s">
        <v>179</v>
      </c>
      <c r="L5609" s="34"/>
      <c r="M5609" s="150" t="s">
        <v>1</v>
      </c>
      <c r="N5609" s="151" t="s">
        <v>50</v>
      </c>
      <c r="P5609" s="152">
        <f>O5609*H5609</f>
        <v>0</v>
      </c>
      <c r="Q5609" s="152">
        <v>2.8600000000000001E-3</v>
      </c>
      <c r="R5609" s="152">
        <f>Q5609*H5609</f>
        <v>0.19877</v>
      </c>
      <c r="S5609" s="152">
        <v>0</v>
      </c>
      <c r="T5609" s="153">
        <f>S5609*H5609</f>
        <v>0</v>
      </c>
      <c r="AR5609" s="154" t="s">
        <v>180</v>
      </c>
      <c r="AT5609" s="154" t="s">
        <v>175</v>
      </c>
      <c r="AU5609" s="154" t="s">
        <v>95</v>
      </c>
      <c r="AY5609" s="20" t="s">
        <v>173</v>
      </c>
      <c r="BE5609" s="155">
        <f>IF(N5609="základní",J5609,0)</f>
        <v>0</v>
      </c>
      <c r="BF5609" s="155">
        <f>IF(N5609="snížená",J5609,0)</f>
        <v>0</v>
      </c>
      <c r="BG5609" s="155">
        <f>IF(N5609="zákl. přenesená",J5609,0)</f>
        <v>0</v>
      </c>
      <c r="BH5609" s="155">
        <f>IF(N5609="sníž. přenesená",J5609,0)</f>
        <v>0</v>
      </c>
      <c r="BI5609" s="155">
        <f>IF(N5609="nulová",J5609,0)</f>
        <v>0</v>
      </c>
      <c r="BJ5609" s="20" t="s">
        <v>93</v>
      </c>
      <c r="BK5609" s="155">
        <f>ROUND(I5609*H5609,2)</f>
        <v>0</v>
      </c>
      <c r="BL5609" s="20" t="s">
        <v>180</v>
      </c>
      <c r="BM5609" s="154" t="s">
        <v>3098</v>
      </c>
    </row>
    <row r="5610" spans="2:65" s="35" customFormat="1">
      <c r="B5610" s="34"/>
      <c r="D5610" s="156" t="s">
        <v>182</v>
      </c>
      <c r="F5610" s="157" t="s">
        <v>3099</v>
      </c>
      <c r="L5610" s="34"/>
      <c r="M5610" s="158"/>
      <c r="T5610" s="62"/>
      <c r="AT5610" s="20" t="s">
        <v>182</v>
      </c>
      <c r="AU5610" s="20" t="s">
        <v>95</v>
      </c>
    </row>
    <row r="5611" spans="2:65" s="35" customFormat="1" ht="29.25">
      <c r="B5611" s="34"/>
      <c r="D5611" s="161" t="s">
        <v>371</v>
      </c>
      <c r="F5611" s="187" t="s">
        <v>3100</v>
      </c>
      <c r="L5611" s="34"/>
      <c r="M5611" s="158"/>
      <c r="T5611" s="62"/>
      <c r="AT5611" s="20" t="s">
        <v>371</v>
      </c>
      <c r="AU5611" s="20" t="s">
        <v>95</v>
      </c>
    </row>
    <row r="5612" spans="2:65" s="160" customFormat="1">
      <c r="B5612" s="159"/>
      <c r="D5612" s="161" t="s">
        <v>184</v>
      </c>
      <c r="E5612" s="162" t="s">
        <v>1</v>
      </c>
      <c r="F5612" s="163" t="s">
        <v>3101</v>
      </c>
      <c r="H5612" s="162" t="s">
        <v>1</v>
      </c>
      <c r="L5612" s="159"/>
      <c r="M5612" s="164"/>
      <c r="T5612" s="165"/>
      <c r="AT5612" s="162" t="s">
        <v>184</v>
      </c>
      <c r="AU5612" s="162" t="s">
        <v>95</v>
      </c>
      <c r="AV5612" s="160" t="s">
        <v>93</v>
      </c>
      <c r="AW5612" s="160" t="s">
        <v>41</v>
      </c>
      <c r="AX5612" s="160" t="s">
        <v>85</v>
      </c>
      <c r="AY5612" s="162" t="s">
        <v>173</v>
      </c>
    </row>
    <row r="5613" spans="2:65" s="160" customFormat="1" ht="22.5">
      <c r="B5613" s="159"/>
      <c r="D5613" s="161" t="s">
        <v>184</v>
      </c>
      <c r="E5613" s="162" t="s">
        <v>1</v>
      </c>
      <c r="F5613" s="163" t="s">
        <v>3102</v>
      </c>
      <c r="H5613" s="162" t="s">
        <v>1</v>
      </c>
      <c r="L5613" s="159"/>
      <c r="M5613" s="164"/>
      <c r="T5613" s="165"/>
      <c r="AT5613" s="162" t="s">
        <v>184</v>
      </c>
      <c r="AU5613" s="162" t="s">
        <v>95</v>
      </c>
      <c r="AV5613" s="160" t="s">
        <v>93</v>
      </c>
      <c r="AW5613" s="160" t="s">
        <v>41</v>
      </c>
      <c r="AX5613" s="160" t="s">
        <v>85</v>
      </c>
      <c r="AY5613" s="162" t="s">
        <v>173</v>
      </c>
    </row>
    <row r="5614" spans="2:65" s="167" customFormat="1">
      <c r="B5614" s="166"/>
      <c r="D5614" s="161" t="s">
        <v>184</v>
      </c>
      <c r="E5614" s="168" t="s">
        <v>1</v>
      </c>
      <c r="F5614" s="169" t="s">
        <v>3103</v>
      </c>
      <c r="H5614" s="170">
        <v>41.8</v>
      </c>
      <c r="L5614" s="166"/>
      <c r="M5614" s="171"/>
      <c r="T5614" s="172"/>
      <c r="AT5614" s="168" t="s">
        <v>184</v>
      </c>
      <c r="AU5614" s="168" t="s">
        <v>95</v>
      </c>
      <c r="AV5614" s="167" t="s">
        <v>95</v>
      </c>
      <c r="AW5614" s="167" t="s">
        <v>41</v>
      </c>
      <c r="AX5614" s="167" t="s">
        <v>85</v>
      </c>
      <c r="AY5614" s="168" t="s">
        <v>173</v>
      </c>
    </row>
    <row r="5615" spans="2:65" s="167" customFormat="1">
      <c r="B5615" s="166"/>
      <c r="D5615" s="161" t="s">
        <v>184</v>
      </c>
      <c r="E5615" s="168" t="s">
        <v>1</v>
      </c>
      <c r="F5615" s="169" t="s">
        <v>3104</v>
      </c>
      <c r="H5615" s="170">
        <v>19.600000000000001</v>
      </c>
      <c r="L5615" s="166"/>
      <c r="M5615" s="171"/>
      <c r="T5615" s="172"/>
      <c r="AT5615" s="168" t="s">
        <v>184</v>
      </c>
      <c r="AU5615" s="168" t="s">
        <v>95</v>
      </c>
      <c r="AV5615" s="167" t="s">
        <v>95</v>
      </c>
      <c r="AW5615" s="167" t="s">
        <v>41</v>
      </c>
      <c r="AX5615" s="167" t="s">
        <v>85</v>
      </c>
      <c r="AY5615" s="168" t="s">
        <v>173</v>
      </c>
    </row>
    <row r="5616" spans="2:65" s="167" customFormat="1">
      <c r="B5616" s="166"/>
      <c r="D5616" s="161" t="s">
        <v>184</v>
      </c>
      <c r="E5616" s="168" t="s">
        <v>1</v>
      </c>
      <c r="F5616" s="169" t="s">
        <v>3105</v>
      </c>
      <c r="H5616" s="170">
        <v>8.1</v>
      </c>
      <c r="L5616" s="166"/>
      <c r="M5616" s="171"/>
      <c r="T5616" s="172"/>
      <c r="AT5616" s="168" t="s">
        <v>184</v>
      </c>
      <c r="AU5616" s="168" t="s">
        <v>95</v>
      </c>
      <c r="AV5616" s="167" t="s">
        <v>95</v>
      </c>
      <c r="AW5616" s="167" t="s">
        <v>41</v>
      </c>
      <c r="AX5616" s="167" t="s">
        <v>85</v>
      </c>
      <c r="AY5616" s="168" t="s">
        <v>173</v>
      </c>
    </row>
    <row r="5617" spans="2:65" s="174" customFormat="1">
      <c r="B5617" s="173"/>
      <c r="D5617" s="161" t="s">
        <v>184</v>
      </c>
      <c r="E5617" s="175" t="s">
        <v>1</v>
      </c>
      <c r="F5617" s="176" t="s">
        <v>232</v>
      </c>
      <c r="H5617" s="177">
        <v>69.5</v>
      </c>
      <c r="L5617" s="173"/>
      <c r="M5617" s="178"/>
      <c r="T5617" s="179"/>
      <c r="AT5617" s="175" t="s">
        <v>184</v>
      </c>
      <c r="AU5617" s="175" t="s">
        <v>95</v>
      </c>
      <c r="AV5617" s="174" t="s">
        <v>180</v>
      </c>
      <c r="AW5617" s="174" t="s">
        <v>41</v>
      </c>
      <c r="AX5617" s="174" t="s">
        <v>93</v>
      </c>
      <c r="AY5617" s="175" t="s">
        <v>173</v>
      </c>
    </row>
    <row r="5618" spans="2:65" s="35" customFormat="1" ht="37.9" customHeight="1">
      <c r="B5618" s="34"/>
      <c r="C5618" s="144" t="s">
        <v>3106</v>
      </c>
      <c r="D5618" s="144" t="s">
        <v>175</v>
      </c>
      <c r="E5618" s="145" t="s">
        <v>3107</v>
      </c>
      <c r="F5618" s="146" t="s">
        <v>3108</v>
      </c>
      <c r="G5618" s="147" t="s">
        <v>362</v>
      </c>
      <c r="H5618" s="148">
        <v>6</v>
      </c>
      <c r="I5618" s="3"/>
      <c r="J5618" s="149">
        <f>ROUND(I5618*H5618,2)</f>
        <v>0</v>
      </c>
      <c r="K5618" s="146" t="s">
        <v>179</v>
      </c>
      <c r="L5618" s="34"/>
      <c r="M5618" s="150" t="s">
        <v>1</v>
      </c>
      <c r="N5618" s="151" t="s">
        <v>50</v>
      </c>
      <c r="P5618" s="152">
        <f>O5618*H5618</f>
        <v>0</v>
      </c>
      <c r="Q5618" s="152">
        <v>7.1000000000000002E-4</v>
      </c>
      <c r="R5618" s="152">
        <f>Q5618*H5618</f>
        <v>4.2599999999999999E-3</v>
      </c>
      <c r="S5618" s="152">
        <v>0</v>
      </c>
      <c r="T5618" s="153">
        <f>S5618*H5618</f>
        <v>0</v>
      </c>
      <c r="AR5618" s="154" t="s">
        <v>354</v>
      </c>
      <c r="AT5618" s="154" t="s">
        <v>175</v>
      </c>
      <c r="AU5618" s="154" t="s">
        <v>95</v>
      </c>
      <c r="AY5618" s="20" t="s">
        <v>173</v>
      </c>
      <c r="BE5618" s="155">
        <f>IF(N5618="základní",J5618,0)</f>
        <v>0</v>
      </c>
      <c r="BF5618" s="155">
        <f>IF(N5618="snížená",J5618,0)</f>
        <v>0</v>
      </c>
      <c r="BG5618" s="155">
        <f>IF(N5618="zákl. přenesená",J5618,0)</f>
        <v>0</v>
      </c>
      <c r="BH5618" s="155">
        <f>IF(N5618="sníž. přenesená",J5618,0)</f>
        <v>0</v>
      </c>
      <c r="BI5618" s="155">
        <f>IF(N5618="nulová",J5618,0)</f>
        <v>0</v>
      </c>
      <c r="BJ5618" s="20" t="s">
        <v>93</v>
      </c>
      <c r="BK5618" s="155">
        <f>ROUND(I5618*H5618,2)</f>
        <v>0</v>
      </c>
      <c r="BL5618" s="20" t="s">
        <v>354</v>
      </c>
      <c r="BM5618" s="154" t="s">
        <v>3109</v>
      </c>
    </row>
    <row r="5619" spans="2:65" s="35" customFormat="1">
      <c r="B5619" s="34"/>
      <c r="D5619" s="156" t="s">
        <v>182</v>
      </c>
      <c r="F5619" s="157" t="s">
        <v>3110</v>
      </c>
      <c r="L5619" s="34"/>
      <c r="M5619" s="158"/>
      <c r="T5619" s="62"/>
      <c r="AT5619" s="20" t="s">
        <v>182</v>
      </c>
      <c r="AU5619" s="20" t="s">
        <v>95</v>
      </c>
    </row>
    <row r="5620" spans="2:65" s="160" customFormat="1">
      <c r="B5620" s="159"/>
      <c r="D5620" s="161" t="s">
        <v>184</v>
      </c>
      <c r="E5620" s="162" t="s">
        <v>1</v>
      </c>
      <c r="F5620" s="163" t="s">
        <v>3101</v>
      </c>
      <c r="H5620" s="162" t="s">
        <v>1</v>
      </c>
      <c r="L5620" s="159"/>
      <c r="M5620" s="164"/>
      <c r="T5620" s="165"/>
      <c r="AT5620" s="162" t="s">
        <v>184</v>
      </c>
      <c r="AU5620" s="162" t="s">
        <v>95</v>
      </c>
      <c r="AV5620" s="160" t="s">
        <v>93</v>
      </c>
      <c r="AW5620" s="160" t="s">
        <v>41</v>
      </c>
      <c r="AX5620" s="160" t="s">
        <v>85</v>
      </c>
      <c r="AY5620" s="162" t="s">
        <v>173</v>
      </c>
    </row>
    <row r="5621" spans="2:65" s="160" customFormat="1" ht="22.5">
      <c r="B5621" s="159"/>
      <c r="D5621" s="161" t="s">
        <v>184</v>
      </c>
      <c r="E5621" s="162" t="s">
        <v>1</v>
      </c>
      <c r="F5621" s="163" t="s">
        <v>3102</v>
      </c>
      <c r="H5621" s="162" t="s">
        <v>1</v>
      </c>
      <c r="L5621" s="159"/>
      <c r="M5621" s="164"/>
      <c r="T5621" s="165"/>
      <c r="AT5621" s="162" t="s">
        <v>184</v>
      </c>
      <c r="AU5621" s="162" t="s">
        <v>95</v>
      </c>
      <c r="AV5621" s="160" t="s">
        <v>93</v>
      </c>
      <c r="AW5621" s="160" t="s">
        <v>41</v>
      </c>
      <c r="AX5621" s="160" t="s">
        <v>85</v>
      </c>
      <c r="AY5621" s="162" t="s">
        <v>173</v>
      </c>
    </row>
    <row r="5622" spans="2:65" s="167" customFormat="1">
      <c r="B5622" s="166"/>
      <c r="D5622" s="161" t="s">
        <v>184</v>
      </c>
      <c r="E5622" s="168" t="s">
        <v>1</v>
      </c>
      <c r="F5622" s="169" t="s">
        <v>95</v>
      </c>
      <c r="H5622" s="170">
        <v>2</v>
      </c>
      <c r="L5622" s="166"/>
      <c r="M5622" s="171"/>
      <c r="T5622" s="172"/>
      <c r="AT5622" s="168" t="s">
        <v>184</v>
      </c>
      <c r="AU5622" s="168" t="s">
        <v>95</v>
      </c>
      <c r="AV5622" s="167" t="s">
        <v>95</v>
      </c>
      <c r="AW5622" s="167" t="s">
        <v>41</v>
      </c>
      <c r="AX5622" s="167" t="s">
        <v>85</v>
      </c>
      <c r="AY5622" s="168" t="s">
        <v>173</v>
      </c>
    </row>
    <row r="5623" spans="2:65" s="167" customFormat="1">
      <c r="B5623" s="166"/>
      <c r="D5623" s="161" t="s">
        <v>184</v>
      </c>
      <c r="E5623" s="168" t="s">
        <v>1</v>
      </c>
      <c r="F5623" s="169" t="s">
        <v>95</v>
      </c>
      <c r="H5623" s="170">
        <v>2</v>
      </c>
      <c r="L5623" s="166"/>
      <c r="M5623" s="171"/>
      <c r="T5623" s="172"/>
      <c r="AT5623" s="168" t="s">
        <v>184</v>
      </c>
      <c r="AU5623" s="168" t="s">
        <v>95</v>
      </c>
      <c r="AV5623" s="167" t="s">
        <v>95</v>
      </c>
      <c r="AW5623" s="167" t="s">
        <v>41</v>
      </c>
      <c r="AX5623" s="167" t="s">
        <v>85</v>
      </c>
      <c r="AY5623" s="168" t="s">
        <v>173</v>
      </c>
    </row>
    <row r="5624" spans="2:65" s="167" customFormat="1">
      <c r="B5624" s="166"/>
      <c r="D5624" s="161" t="s">
        <v>184</v>
      </c>
      <c r="E5624" s="168" t="s">
        <v>1</v>
      </c>
      <c r="F5624" s="169" t="s">
        <v>95</v>
      </c>
      <c r="H5624" s="170">
        <v>2</v>
      </c>
      <c r="L5624" s="166"/>
      <c r="M5624" s="171"/>
      <c r="T5624" s="172"/>
      <c r="AT5624" s="168" t="s">
        <v>184</v>
      </c>
      <c r="AU5624" s="168" t="s">
        <v>95</v>
      </c>
      <c r="AV5624" s="167" t="s">
        <v>95</v>
      </c>
      <c r="AW5624" s="167" t="s">
        <v>41</v>
      </c>
      <c r="AX5624" s="167" t="s">
        <v>85</v>
      </c>
      <c r="AY5624" s="168" t="s">
        <v>173</v>
      </c>
    </row>
    <row r="5625" spans="2:65" s="174" customFormat="1">
      <c r="B5625" s="173"/>
      <c r="D5625" s="161" t="s">
        <v>184</v>
      </c>
      <c r="E5625" s="175" t="s">
        <v>1</v>
      </c>
      <c r="F5625" s="176" t="s">
        <v>232</v>
      </c>
      <c r="H5625" s="177">
        <v>6</v>
      </c>
      <c r="L5625" s="173"/>
      <c r="M5625" s="178"/>
      <c r="T5625" s="179"/>
      <c r="AT5625" s="175" t="s">
        <v>184</v>
      </c>
      <c r="AU5625" s="175" t="s">
        <v>95</v>
      </c>
      <c r="AV5625" s="174" t="s">
        <v>180</v>
      </c>
      <c r="AW5625" s="174" t="s">
        <v>41</v>
      </c>
      <c r="AX5625" s="174" t="s">
        <v>93</v>
      </c>
      <c r="AY5625" s="175" t="s">
        <v>173</v>
      </c>
    </row>
    <row r="5626" spans="2:65" s="35" customFormat="1" ht="37.9" customHeight="1">
      <c r="B5626" s="34"/>
      <c r="C5626" s="144" t="s">
        <v>3111</v>
      </c>
      <c r="D5626" s="144" t="s">
        <v>175</v>
      </c>
      <c r="E5626" s="145" t="s">
        <v>3112</v>
      </c>
      <c r="F5626" s="146" t="s">
        <v>3113</v>
      </c>
      <c r="G5626" s="147" t="s">
        <v>586</v>
      </c>
      <c r="H5626" s="148">
        <v>46.2</v>
      </c>
      <c r="I5626" s="3"/>
      <c r="J5626" s="149">
        <f>ROUND(I5626*H5626,2)</f>
        <v>0</v>
      </c>
      <c r="K5626" s="146" t="s">
        <v>1</v>
      </c>
      <c r="L5626" s="34"/>
      <c r="M5626" s="150" t="s">
        <v>1</v>
      </c>
      <c r="N5626" s="151" t="s">
        <v>50</v>
      </c>
      <c r="P5626" s="152">
        <f>O5626*H5626</f>
        <v>0</v>
      </c>
      <c r="Q5626" s="152">
        <v>6.9100000000000003E-3</v>
      </c>
      <c r="R5626" s="152">
        <f>Q5626*H5626</f>
        <v>0.31924200000000003</v>
      </c>
      <c r="S5626" s="152">
        <v>0</v>
      </c>
      <c r="T5626" s="153">
        <f>S5626*H5626</f>
        <v>0</v>
      </c>
      <c r="AR5626" s="154" t="s">
        <v>354</v>
      </c>
      <c r="AT5626" s="154" t="s">
        <v>175</v>
      </c>
      <c r="AU5626" s="154" t="s">
        <v>95</v>
      </c>
      <c r="AY5626" s="20" t="s">
        <v>173</v>
      </c>
      <c r="BE5626" s="155">
        <f>IF(N5626="základní",J5626,0)</f>
        <v>0</v>
      </c>
      <c r="BF5626" s="155">
        <f>IF(N5626="snížená",J5626,0)</f>
        <v>0</v>
      </c>
      <c r="BG5626" s="155">
        <f>IF(N5626="zákl. přenesená",J5626,0)</f>
        <v>0</v>
      </c>
      <c r="BH5626" s="155">
        <f>IF(N5626="sníž. přenesená",J5626,0)</f>
        <v>0</v>
      </c>
      <c r="BI5626" s="155">
        <f>IF(N5626="nulová",J5626,0)</f>
        <v>0</v>
      </c>
      <c r="BJ5626" s="20" t="s">
        <v>93</v>
      </c>
      <c r="BK5626" s="155">
        <f>ROUND(I5626*H5626,2)</f>
        <v>0</v>
      </c>
      <c r="BL5626" s="20" t="s">
        <v>354</v>
      </c>
      <c r="BM5626" s="154" t="s">
        <v>3114</v>
      </c>
    </row>
    <row r="5627" spans="2:65" s="35" customFormat="1" ht="19.5">
      <c r="B5627" s="34"/>
      <c r="D5627" s="161" t="s">
        <v>371</v>
      </c>
      <c r="F5627" s="187" t="s">
        <v>3115</v>
      </c>
      <c r="L5627" s="34"/>
      <c r="M5627" s="158"/>
      <c r="T5627" s="62"/>
      <c r="AT5627" s="20" t="s">
        <v>371</v>
      </c>
      <c r="AU5627" s="20" t="s">
        <v>95</v>
      </c>
    </row>
    <row r="5628" spans="2:65" s="160" customFormat="1">
      <c r="B5628" s="159"/>
      <c r="D5628" s="161" t="s">
        <v>184</v>
      </c>
      <c r="E5628" s="162" t="s">
        <v>1</v>
      </c>
      <c r="F5628" s="163" t="s">
        <v>3116</v>
      </c>
      <c r="H5628" s="162" t="s">
        <v>1</v>
      </c>
      <c r="L5628" s="159"/>
      <c r="M5628" s="164"/>
      <c r="T5628" s="165"/>
      <c r="AT5628" s="162" t="s">
        <v>184</v>
      </c>
      <c r="AU5628" s="162" t="s">
        <v>95</v>
      </c>
      <c r="AV5628" s="160" t="s">
        <v>93</v>
      </c>
      <c r="AW5628" s="160" t="s">
        <v>41</v>
      </c>
      <c r="AX5628" s="160" t="s">
        <v>85</v>
      </c>
      <c r="AY5628" s="162" t="s">
        <v>173</v>
      </c>
    </row>
    <row r="5629" spans="2:65" s="160" customFormat="1">
      <c r="B5629" s="159"/>
      <c r="D5629" s="161" t="s">
        <v>184</v>
      </c>
      <c r="E5629" s="162" t="s">
        <v>1</v>
      </c>
      <c r="F5629" s="163" t="s">
        <v>3117</v>
      </c>
      <c r="H5629" s="162" t="s">
        <v>1</v>
      </c>
      <c r="L5629" s="159"/>
      <c r="M5629" s="164"/>
      <c r="T5629" s="165"/>
      <c r="AT5629" s="162" t="s">
        <v>184</v>
      </c>
      <c r="AU5629" s="162" t="s">
        <v>95</v>
      </c>
      <c r="AV5629" s="160" t="s">
        <v>93</v>
      </c>
      <c r="AW5629" s="160" t="s">
        <v>41</v>
      </c>
      <c r="AX5629" s="160" t="s">
        <v>85</v>
      </c>
      <c r="AY5629" s="162" t="s">
        <v>173</v>
      </c>
    </row>
    <row r="5630" spans="2:65" s="167" customFormat="1">
      <c r="B5630" s="166"/>
      <c r="D5630" s="161" t="s">
        <v>184</v>
      </c>
      <c r="E5630" s="168" t="s">
        <v>1</v>
      </c>
      <c r="F5630" s="169" t="s">
        <v>3118</v>
      </c>
      <c r="H5630" s="170">
        <v>21.6</v>
      </c>
      <c r="L5630" s="166"/>
      <c r="M5630" s="171"/>
      <c r="T5630" s="172"/>
      <c r="AT5630" s="168" t="s">
        <v>184</v>
      </c>
      <c r="AU5630" s="168" t="s">
        <v>95</v>
      </c>
      <c r="AV5630" s="167" t="s">
        <v>95</v>
      </c>
      <c r="AW5630" s="167" t="s">
        <v>41</v>
      </c>
      <c r="AX5630" s="167" t="s">
        <v>85</v>
      </c>
      <c r="AY5630" s="168" t="s">
        <v>173</v>
      </c>
    </row>
    <row r="5631" spans="2:65" s="167" customFormat="1">
      <c r="B5631" s="166"/>
      <c r="D5631" s="161" t="s">
        <v>184</v>
      </c>
      <c r="E5631" s="168" t="s">
        <v>1</v>
      </c>
      <c r="F5631" s="169" t="s">
        <v>3119</v>
      </c>
      <c r="H5631" s="170">
        <v>24.6</v>
      </c>
      <c r="L5631" s="166"/>
      <c r="M5631" s="171"/>
      <c r="T5631" s="172"/>
      <c r="AT5631" s="168" t="s">
        <v>184</v>
      </c>
      <c r="AU5631" s="168" t="s">
        <v>95</v>
      </c>
      <c r="AV5631" s="167" t="s">
        <v>95</v>
      </c>
      <c r="AW5631" s="167" t="s">
        <v>41</v>
      </c>
      <c r="AX5631" s="167" t="s">
        <v>85</v>
      </c>
      <c r="AY5631" s="168" t="s">
        <v>173</v>
      </c>
    </row>
    <row r="5632" spans="2:65" s="174" customFormat="1">
      <c r="B5632" s="173"/>
      <c r="D5632" s="161" t="s">
        <v>184</v>
      </c>
      <c r="E5632" s="175" t="s">
        <v>1</v>
      </c>
      <c r="F5632" s="176" t="s">
        <v>232</v>
      </c>
      <c r="H5632" s="177">
        <v>46.2</v>
      </c>
      <c r="L5632" s="173"/>
      <c r="M5632" s="178"/>
      <c r="T5632" s="179"/>
      <c r="AT5632" s="175" t="s">
        <v>184</v>
      </c>
      <c r="AU5632" s="175" t="s">
        <v>95</v>
      </c>
      <c r="AV5632" s="174" t="s">
        <v>180</v>
      </c>
      <c r="AW5632" s="174" t="s">
        <v>41</v>
      </c>
      <c r="AX5632" s="174" t="s">
        <v>93</v>
      </c>
      <c r="AY5632" s="175" t="s">
        <v>173</v>
      </c>
    </row>
    <row r="5633" spans="2:65" s="35" customFormat="1" ht="49.15" customHeight="1">
      <c r="B5633" s="34"/>
      <c r="C5633" s="144" t="s">
        <v>3120</v>
      </c>
      <c r="D5633" s="144" t="s">
        <v>175</v>
      </c>
      <c r="E5633" s="145" t="s">
        <v>3121</v>
      </c>
      <c r="F5633" s="146" t="s">
        <v>3122</v>
      </c>
      <c r="G5633" s="147" t="s">
        <v>362</v>
      </c>
      <c r="H5633" s="148">
        <v>4</v>
      </c>
      <c r="I5633" s="3"/>
      <c r="J5633" s="149">
        <f>ROUND(I5633*H5633,2)</f>
        <v>0</v>
      </c>
      <c r="K5633" s="146" t="s">
        <v>179</v>
      </c>
      <c r="L5633" s="34"/>
      <c r="M5633" s="150" t="s">
        <v>1</v>
      </c>
      <c r="N5633" s="151" t="s">
        <v>50</v>
      </c>
      <c r="P5633" s="152">
        <f>O5633*H5633</f>
        <v>0</v>
      </c>
      <c r="Q5633" s="152">
        <v>1.2E-4</v>
      </c>
      <c r="R5633" s="152">
        <f>Q5633*H5633</f>
        <v>4.8000000000000001E-4</v>
      </c>
      <c r="S5633" s="152">
        <v>0</v>
      </c>
      <c r="T5633" s="153">
        <f>S5633*H5633</f>
        <v>0</v>
      </c>
      <c r="AR5633" s="154" t="s">
        <v>354</v>
      </c>
      <c r="AT5633" s="154" t="s">
        <v>175</v>
      </c>
      <c r="AU5633" s="154" t="s">
        <v>95</v>
      </c>
      <c r="AY5633" s="20" t="s">
        <v>173</v>
      </c>
      <c r="BE5633" s="155">
        <f>IF(N5633="základní",J5633,0)</f>
        <v>0</v>
      </c>
      <c r="BF5633" s="155">
        <f>IF(N5633="snížená",J5633,0)</f>
        <v>0</v>
      </c>
      <c r="BG5633" s="155">
        <f>IF(N5633="zákl. přenesená",J5633,0)</f>
        <v>0</v>
      </c>
      <c r="BH5633" s="155">
        <f>IF(N5633="sníž. přenesená",J5633,0)</f>
        <v>0</v>
      </c>
      <c r="BI5633" s="155">
        <f>IF(N5633="nulová",J5633,0)</f>
        <v>0</v>
      </c>
      <c r="BJ5633" s="20" t="s">
        <v>93</v>
      </c>
      <c r="BK5633" s="155">
        <f>ROUND(I5633*H5633,2)</f>
        <v>0</v>
      </c>
      <c r="BL5633" s="20" t="s">
        <v>354</v>
      </c>
      <c r="BM5633" s="154" t="s">
        <v>3123</v>
      </c>
    </row>
    <row r="5634" spans="2:65" s="35" customFormat="1">
      <c r="B5634" s="34"/>
      <c r="D5634" s="156" t="s">
        <v>182</v>
      </c>
      <c r="F5634" s="157" t="s">
        <v>3124</v>
      </c>
      <c r="L5634" s="34"/>
      <c r="M5634" s="158"/>
      <c r="T5634" s="62"/>
      <c r="AT5634" s="20" t="s">
        <v>182</v>
      </c>
      <c r="AU5634" s="20" t="s">
        <v>95</v>
      </c>
    </row>
    <row r="5635" spans="2:65" s="160" customFormat="1">
      <c r="B5635" s="159"/>
      <c r="D5635" s="161" t="s">
        <v>184</v>
      </c>
      <c r="E5635" s="162" t="s">
        <v>1</v>
      </c>
      <c r="F5635" s="163" t="s">
        <v>3116</v>
      </c>
      <c r="H5635" s="162" t="s">
        <v>1</v>
      </c>
      <c r="L5635" s="159"/>
      <c r="M5635" s="164"/>
      <c r="T5635" s="165"/>
      <c r="AT5635" s="162" t="s">
        <v>184</v>
      </c>
      <c r="AU5635" s="162" t="s">
        <v>95</v>
      </c>
      <c r="AV5635" s="160" t="s">
        <v>93</v>
      </c>
      <c r="AW5635" s="160" t="s">
        <v>41</v>
      </c>
      <c r="AX5635" s="160" t="s">
        <v>85</v>
      </c>
      <c r="AY5635" s="162" t="s">
        <v>173</v>
      </c>
    </row>
    <row r="5636" spans="2:65" s="160" customFormat="1">
      <c r="B5636" s="159"/>
      <c r="D5636" s="161" t="s">
        <v>184</v>
      </c>
      <c r="E5636" s="162" t="s">
        <v>1</v>
      </c>
      <c r="F5636" s="163" t="s">
        <v>3117</v>
      </c>
      <c r="H5636" s="162" t="s">
        <v>1</v>
      </c>
      <c r="L5636" s="159"/>
      <c r="M5636" s="164"/>
      <c r="T5636" s="165"/>
      <c r="AT5636" s="162" t="s">
        <v>184</v>
      </c>
      <c r="AU5636" s="162" t="s">
        <v>95</v>
      </c>
      <c r="AV5636" s="160" t="s">
        <v>93</v>
      </c>
      <c r="AW5636" s="160" t="s">
        <v>41</v>
      </c>
      <c r="AX5636" s="160" t="s">
        <v>85</v>
      </c>
      <c r="AY5636" s="162" t="s">
        <v>173</v>
      </c>
    </row>
    <row r="5637" spans="2:65" s="167" customFormat="1">
      <c r="B5637" s="166"/>
      <c r="D5637" s="161" t="s">
        <v>184</v>
      </c>
      <c r="E5637" s="168" t="s">
        <v>1</v>
      </c>
      <c r="F5637" s="169" t="s">
        <v>180</v>
      </c>
      <c r="H5637" s="170">
        <v>4</v>
      </c>
      <c r="L5637" s="166"/>
      <c r="M5637" s="171"/>
      <c r="T5637" s="172"/>
      <c r="AT5637" s="168" t="s">
        <v>184</v>
      </c>
      <c r="AU5637" s="168" t="s">
        <v>95</v>
      </c>
      <c r="AV5637" s="167" t="s">
        <v>95</v>
      </c>
      <c r="AW5637" s="167" t="s">
        <v>41</v>
      </c>
      <c r="AX5637" s="167" t="s">
        <v>85</v>
      </c>
      <c r="AY5637" s="168" t="s">
        <v>173</v>
      </c>
    </row>
    <row r="5638" spans="2:65" s="174" customFormat="1">
      <c r="B5638" s="173"/>
      <c r="D5638" s="161" t="s">
        <v>184</v>
      </c>
      <c r="E5638" s="175" t="s">
        <v>1</v>
      </c>
      <c r="F5638" s="176" t="s">
        <v>232</v>
      </c>
      <c r="H5638" s="177">
        <v>4</v>
      </c>
      <c r="L5638" s="173"/>
      <c r="M5638" s="178"/>
      <c r="T5638" s="179"/>
      <c r="AT5638" s="175" t="s">
        <v>184</v>
      </c>
      <c r="AU5638" s="175" t="s">
        <v>95</v>
      </c>
      <c r="AV5638" s="174" t="s">
        <v>180</v>
      </c>
      <c r="AW5638" s="174" t="s">
        <v>41</v>
      </c>
      <c r="AX5638" s="174" t="s">
        <v>93</v>
      </c>
      <c r="AY5638" s="175" t="s">
        <v>173</v>
      </c>
    </row>
    <row r="5639" spans="2:65" s="35" customFormat="1" ht="33" customHeight="1">
      <c r="B5639" s="34"/>
      <c r="C5639" s="144" t="s">
        <v>3125</v>
      </c>
      <c r="D5639" s="144" t="s">
        <v>175</v>
      </c>
      <c r="E5639" s="145" t="s">
        <v>3126</v>
      </c>
      <c r="F5639" s="146" t="s">
        <v>3127</v>
      </c>
      <c r="G5639" s="147" t="s">
        <v>586</v>
      </c>
      <c r="H5639" s="148">
        <v>39.5</v>
      </c>
      <c r="I5639" s="3"/>
      <c r="J5639" s="149">
        <f>ROUND(I5639*H5639,2)</f>
        <v>0</v>
      </c>
      <c r="K5639" s="146" t="s">
        <v>179</v>
      </c>
      <c r="L5639" s="34"/>
      <c r="M5639" s="150" t="s">
        <v>1</v>
      </c>
      <c r="N5639" s="151" t="s">
        <v>50</v>
      </c>
      <c r="P5639" s="152">
        <f>O5639*H5639</f>
        <v>0</v>
      </c>
      <c r="Q5639" s="152">
        <v>2.2300000000000002E-3</v>
      </c>
      <c r="R5639" s="152">
        <f>Q5639*H5639</f>
        <v>8.8085000000000011E-2</v>
      </c>
      <c r="S5639" s="152">
        <v>0</v>
      </c>
      <c r="T5639" s="153">
        <f>S5639*H5639</f>
        <v>0</v>
      </c>
      <c r="AR5639" s="154" t="s">
        <v>354</v>
      </c>
      <c r="AT5639" s="154" t="s">
        <v>175</v>
      </c>
      <c r="AU5639" s="154" t="s">
        <v>95</v>
      </c>
      <c r="AY5639" s="20" t="s">
        <v>173</v>
      </c>
      <c r="BE5639" s="155">
        <f>IF(N5639="základní",J5639,0)</f>
        <v>0</v>
      </c>
      <c r="BF5639" s="155">
        <f>IF(N5639="snížená",J5639,0)</f>
        <v>0</v>
      </c>
      <c r="BG5639" s="155">
        <f>IF(N5639="zákl. přenesená",J5639,0)</f>
        <v>0</v>
      </c>
      <c r="BH5639" s="155">
        <f>IF(N5639="sníž. přenesená",J5639,0)</f>
        <v>0</v>
      </c>
      <c r="BI5639" s="155">
        <f>IF(N5639="nulová",J5639,0)</f>
        <v>0</v>
      </c>
      <c r="BJ5639" s="20" t="s">
        <v>93</v>
      </c>
      <c r="BK5639" s="155">
        <f>ROUND(I5639*H5639,2)</f>
        <v>0</v>
      </c>
      <c r="BL5639" s="20" t="s">
        <v>354</v>
      </c>
      <c r="BM5639" s="154" t="s">
        <v>3128</v>
      </c>
    </row>
    <row r="5640" spans="2:65" s="35" customFormat="1">
      <c r="B5640" s="34"/>
      <c r="D5640" s="156" t="s">
        <v>182</v>
      </c>
      <c r="F5640" s="157" t="s">
        <v>3129</v>
      </c>
      <c r="L5640" s="34"/>
      <c r="M5640" s="158"/>
      <c r="T5640" s="62"/>
      <c r="AT5640" s="20" t="s">
        <v>182</v>
      </c>
      <c r="AU5640" s="20" t="s">
        <v>95</v>
      </c>
    </row>
    <row r="5641" spans="2:65" s="35" customFormat="1" ht="19.5">
      <c r="B5641" s="34"/>
      <c r="D5641" s="161" t="s">
        <v>371</v>
      </c>
      <c r="F5641" s="187" t="s">
        <v>3130</v>
      </c>
      <c r="L5641" s="34"/>
      <c r="M5641" s="158"/>
      <c r="T5641" s="62"/>
      <c r="AT5641" s="20" t="s">
        <v>371</v>
      </c>
      <c r="AU5641" s="20" t="s">
        <v>95</v>
      </c>
    </row>
    <row r="5642" spans="2:65" s="160" customFormat="1">
      <c r="B5642" s="159"/>
      <c r="D5642" s="161" t="s">
        <v>184</v>
      </c>
      <c r="E5642" s="162" t="s">
        <v>1</v>
      </c>
      <c r="F5642" s="163" t="s">
        <v>3131</v>
      </c>
      <c r="H5642" s="162" t="s">
        <v>1</v>
      </c>
      <c r="L5642" s="159"/>
      <c r="M5642" s="164"/>
      <c r="T5642" s="165"/>
      <c r="AT5642" s="162" t="s">
        <v>184</v>
      </c>
      <c r="AU5642" s="162" t="s">
        <v>95</v>
      </c>
      <c r="AV5642" s="160" t="s">
        <v>93</v>
      </c>
      <c r="AW5642" s="160" t="s">
        <v>41</v>
      </c>
      <c r="AX5642" s="160" t="s">
        <v>85</v>
      </c>
      <c r="AY5642" s="162" t="s">
        <v>173</v>
      </c>
    </row>
    <row r="5643" spans="2:65" s="160" customFormat="1">
      <c r="B5643" s="159"/>
      <c r="D5643" s="161" t="s">
        <v>184</v>
      </c>
      <c r="E5643" s="162" t="s">
        <v>1</v>
      </c>
      <c r="F5643" s="163" t="s">
        <v>3132</v>
      </c>
      <c r="H5643" s="162" t="s">
        <v>1</v>
      </c>
      <c r="L5643" s="159"/>
      <c r="M5643" s="164"/>
      <c r="T5643" s="165"/>
      <c r="AT5643" s="162" t="s">
        <v>184</v>
      </c>
      <c r="AU5643" s="162" t="s">
        <v>95</v>
      </c>
      <c r="AV5643" s="160" t="s">
        <v>93</v>
      </c>
      <c r="AW5643" s="160" t="s">
        <v>41</v>
      </c>
      <c r="AX5643" s="160" t="s">
        <v>85</v>
      </c>
      <c r="AY5643" s="162" t="s">
        <v>173</v>
      </c>
    </row>
    <row r="5644" spans="2:65" s="167" customFormat="1">
      <c r="B5644" s="166"/>
      <c r="D5644" s="161" t="s">
        <v>184</v>
      </c>
      <c r="E5644" s="168" t="s">
        <v>1</v>
      </c>
      <c r="F5644" s="169" t="s">
        <v>3133</v>
      </c>
      <c r="H5644" s="170">
        <v>27</v>
      </c>
      <c r="L5644" s="166"/>
      <c r="M5644" s="171"/>
      <c r="T5644" s="172"/>
      <c r="AT5644" s="168" t="s">
        <v>184</v>
      </c>
      <c r="AU5644" s="168" t="s">
        <v>95</v>
      </c>
      <c r="AV5644" s="167" t="s">
        <v>95</v>
      </c>
      <c r="AW5644" s="167" t="s">
        <v>41</v>
      </c>
      <c r="AX5644" s="167" t="s">
        <v>85</v>
      </c>
      <c r="AY5644" s="168" t="s">
        <v>173</v>
      </c>
    </row>
    <row r="5645" spans="2:65" s="167" customFormat="1">
      <c r="B5645" s="166"/>
      <c r="D5645" s="161" t="s">
        <v>184</v>
      </c>
      <c r="E5645" s="168" t="s">
        <v>1</v>
      </c>
      <c r="F5645" s="169" t="s">
        <v>3134</v>
      </c>
      <c r="H5645" s="170">
        <v>0.5</v>
      </c>
      <c r="L5645" s="166"/>
      <c r="M5645" s="171"/>
      <c r="T5645" s="172"/>
      <c r="AT5645" s="168" t="s">
        <v>184</v>
      </c>
      <c r="AU5645" s="168" t="s">
        <v>95</v>
      </c>
      <c r="AV5645" s="167" t="s">
        <v>95</v>
      </c>
      <c r="AW5645" s="167" t="s">
        <v>41</v>
      </c>
      <c r="AX5645" s="167" t="s">
        <v>85</v>
      </c>
      <c r="AY5645" s="168" t="s">
        <v>173</v>
      </c>
    </row>
    <row r="5646" spans="2:65" s="181" customFormat="1">
      <c r="B5646" s="180"/>
      <c r="D5646" s="161" t="s">
        <v>184</v>
      </c>
      <c r="E5646" s="182" t="s">
        <v>1</v>
      </c>
      <c r="F5646" s="183" t="s">
        <v>266</v>
      </c>
      <c r="H5646" s="184">
        <v>27.5</v>
      </c>
      <c r="L5646" s="180"/>
      <c r="M5646" s="185"/>
      <c r="T5646" s="186"/>
      <c r="AT5646" s="182" t="s">
        <v>184</v>
      </c>
      <c r="AU5646" s="182" t="s">
        <v>95</v>
      </c>
      <c r="AV5646" s="181" t="s">
        <v>243</v>
      </c>
      <c r="AW5646" s="181" t="s">
        <v>41</v>
      </c>
      <c r="AX5646" s="181" t="s">
        <v>85</v>
      </c>
      <c r="AY5646" s="182" t="s">
        <v>173</v>
      </c>
    </row>
    <row r="5647" spans="2:65" s="160" customFormat="1">
      <c r="B5647" s="159"/>
      <c r="D5647" s="161" t="s">
        <v>184</v>
      </c>
      <c r="E5647" s="162" t="s">
        <v>1</v>
      </c>
      <c r="F5647" s="163" t="s">
        <v>3135</v>
      </c>
      <c r="H5647" s="162" t="s">
        <v>1</v>
      </c>
      <c r="L5647" s="159"/>
      <c r="M5647" s="164"/>
      <c r="T5647" s="165"/>
      <c r="AT5647" s="162" t="s">
        <v>184</v>
      </c>
      <c r="AU5647" s="162" t="s">
        <v>95</v>
      </c>
      <c r="AV5647" s="160" t="s">
        <v>93</v>
      </c>
      <c r="AW5647" s="160" t="s">
        <v>41</v>
      </c>
      <c r="AX5647" s="160" t="s">
        <v>85</v>
      </c>
      <c r="AY5647" s="162" t="s">
        <v>173</v>
      </c>
    </row>
    <row r="5648" spans="2:65" s="160" customFormat="1">
      <c r="B5648" s="159"/>
      <c r="D5648" s="161" t="s">
        <v>184</v>
      </c>
      <c r="E5648" s="162" t="s">
        <v>1</v>
      </c>
      <c r="F5648" s="163" t="s">
        <v>3136</v>
      </c>
      <c r="H5648" s="162" t="s">
        <v>1</v>
      </c>
      <c r="L5648" s="159"/>
      <c r="M5648" s="164"/>
      <c r="T5648" s="165"/>
      <c r="AT5648" s="162" t="s">
        <v>184</v>
      </c>
      <c r="AU5648" s="162" t="s">
        <v>95</v>
      </c>
      <c r="AV5648" s="160" t="s">
        <v>93</v>
      </c>
      <c r="AW5648" s="160" t="s">
        <v>41</v>
      </c>
      <c r="AX5648" s="160" t="s">
        <v>85</v>
      </c>
      <c r="AY5648" s="162" t="s">
        <v>173</v>
      </c>
    </row>
    <row r="5649" spans="2:65" s="167" customFormat="1">
      <c r="B5649" s="166"/>
      <c r="D5649" s="161" t="s">
        <v>184</v>
      </c>
      <c r="E5649" s="168" t="s">
        <v>1</v>
      </c>
      <c r="F5649" s="169" t="s">
        <v>3137</v>
      </c>
      <c r="H5649" s="170">
        <v>12</v>
      </c>
      <c r="L5649" s="166"/>
      <c r="M5649" s="171"/>
      <c r="T5649" s="172"/>
      <c r="AT5649" s="168" t="s">
        <v>184</v>
      </c>
      <c r="AU5649" s="168" t="s">
        <v>95</v>
      </c>
      <c r="AV5649" s="167" t="s">
        <v>95</v>
      </c>
      <c r="AW5649" s="167" t="s">
        <v>41</v>
      </c>
      <c r="AX5649" s="167" t="s">
        <v>85</v>
      </c>
      <c r="AY5649" s="168" t="s">
        <v>173</v>
      </c>
    </row>
    <row r="5650" spans="2:65" s="181" customFormat="1">
      <c r="B5650" s="180"/>
      <c r="D5650" s="161" t="s">
        <v>184</v>
      </c>
      <c r="E5650" s="182" t="s">
        <v>1</v>
      </c>
      <c r="F5650" s="183" t="s">
        <v>266</v>
      </c>
      <c r="H5650" s="184">
        <v>12</v>
      </c>
      <c r="L5650" s="180"/>
      <c r="M5650" s="185"/>
      <c r="T5650" s="186"/>
      <c r="AT5650" s="182" t="s">
        <v>184</v>
      </c>
      <c r="AU5650" s="182" t="s">
        <v>95</v>
      </c>
      <c r="AV5650" s="181" t="s">
        <v>243</v>
      </c>
      <c r="AW5650" s="181" t="s">
        <v>41</v>
      </c>
      <c r="AX5650" s="181" t="s">
        <v>85</v>
      </c>
      <c r="AY5650" s="182" t="s">
        <v>173</v>
      </c>
    </row>
    <row r="5651" spans="2:65" s="174" customFormat="1">
      <c r="B5651" s="173"/>
      <c r="D5651" s="161" t="s">
        <v>184</v>
      </c>
      <c r="E5651" s="175" t="s">
        <v>1</v>
      </c>
      <c r="F5651" s="176" t="s">
        <v>232</v>
      </c>
      <c r="H5651" s="177">
        <v>39.5</v>
      </c>
      <c r="L5651" s="173"/>
      <c r="M5651" s="178"/>
      <c r="T5651" s="179"/>
      <c r="AT5651" s="175" t="s">
        <v>184</v>
      </c>
      <c r="AU5651" s="175" t="s">
        <v>95</v>
      </c>
      <c r="AV5651" s="174" t="s">
        <v>180</v>
      </c>
      <c r="AW5651" s="174" t="s">
        <v>41</v>
      </c>
      <c r="AX5651" s="174" t="s">
        <v>93</v>
      </c>
      <c r="AY5651" s="175" t="s">
        <v>173</v>
      </c>
    </row>
    <row r="5652" spans="2:65" s="35" customFormat="1" ht="37.9" customHeight="1">
      <c r="B5652" s="34"/>
      <c r="C5652" s="144" t="s">
        <v>3138</v>
      </c>
      <c r="D5652" s="144" t="s">
        <v>175</v>
      </c>
      <c r="E5652" s="145" t="s">
        <v>3139</v>
      </c>
      <c r="F5652" s="146" t="s">
        <v>3140</v>
      </c>
      <c r="G5652" s="147" t="s">
        <v>362</v>
      </c>
      <c r="H5652" s="148">
        <v>6</v>
      </c>
      <c r="I5652" s="3"/>
      <c r="J5652" s="149">
        <f>ROUND(I5652*H5652,2)</f>
        <v>0</v>
      </c>
      <c r="K5652" s="146" t="s">
        <v>179</v>
      </c>
      <c r="L5652" s="34"/>
      <c r="M5652" s="150" t="s">
        <v>1</v>
      </c>
      <c r="N5652" s="151" t="s">
        <v>50</v>
      </c>
      <c r="P5652" s="152">
        <f>O5652*H5652</f>
        <v>0</v>
      </c>
      <c r="Q5652" s="152">
        <v>4.8000000000000001E-4</v>
      </c>
      <c r="R5652" s="152">
        <f>Q5652*H5652</f>
        <v>2.8800000000000002E-3</v>
      </c>
      <c r="S5652" s="152">
        <v>0</v>
      </c>
      <c r="T5652" s="153">
        <f>S5652*H5652</f>
        <v>0</v>
      </c>
      <c r="AR5652" s="154" t="s">
        <v>354</v>
      </c>
      <c r="AT5652" s="154" t="s">
        <v>175</v>
      </c>
      <c r="AU5652" s="154" t="s">
        <v>95</v>
      </c>
      <c r="AY5652" s="20" t="s">
        <v>173</v>
      </c>
      <c r="BE5652" s="155">
        <f>IF(N5652="základní",J5652,0)</f>
        <v>0</v>
      </c>
      <c r="BF5652" s="155">
        <f>IF(N5652="snížená",J5652,0)</f>
        <v>0</v>
      </c>
      <c r="BG5652" s="155">
        <f>IF(N5652="zákl. přenesená",J5652,0)</f>
        <v>0</v>
      </c>
      <c r="BH5652" s="155">
        <f>IF(N5652="sníž. přenesená",J5652,0)</f>
        <v>0</v>
      </c>
      <c r="BI5652" s="155">
        <f>IF(N5652="nulová",J5652,0)</f>
        <v>0</v>
      </c>
      <c r="BJ5652" s="20" t="s">
        <v>93</v>
      </c>
      <c r="BK5652" s="155">
        <f>ROUND(I5652*H5652,2)</f>
        <v>0</v>
      </c>
      <c r="BL5652" s="20" t="s">
        <v>354</v>
      </c>
      <c r="BM5652" s="154" t="s">
        <v>3141</v>
      </c>
    </row>
    <row r="5653" spans="2:65" s="35" customFormat="1">
      <c r="B5653" s="34"/>
      <c r="D5653" s="156" t="s">
        <v>182</v>
      </c>
      <c r="F5653" s="157" t="s">
        <v>3142</v>
      </c>
      <c r="L5653" s="34"/>
      <c r="M5653" s="158"/>
      <c r="T5653" s="62"/>
      <c r="AT5653" s="20" t="s">
        <v>182</v>
      </c>
      <c r="AU5653" s="20" t="s">
        <v>95</v>
      </c>
    </row>
    <row r="5654" spans="2:65" s="160" customFormat="1">
      <c r="B5654" s="159"/>
      <c r="D5654" s="161" t="s">
        <v>184</v>
      </c>
      <c r="E5654" s="162" t="s">
        <v>1</v>
      </c>
      <c r="F5654" s="163" t="s">
        <v>3143</v>
      </c>
      <c r="H5654" s="162" t="s">
        <v>1</v>
      </c>
      <c r="L5654" s="159"/>
      <c r="M5654" s="164"/>
      <c r="T5654" s="165"/>
      <c r="AT5654" s="162" t="s">
        <v>184</v>
      </c>
      <c r="AU5654" s="162" t="s">
        <v>95</v>
      </c>
      <c r="AV5654" s="160" t="s">
        <v>93</v>
      </c>
      <c r="AW5654" s="160" t="s">
        <v>41</v>
      </c>
      <c r="AX5654" s="160" t="s">
        <v>85</v>
      </c>
      <c r="AY5654" s="162" t="s">
        <v>173</v>
      </c>
    </row>
    <row r="5655" spans="2:65" s="160" customFormat="1">
      <c r="B5655" s="159"/>
      <c r="D5655" s="161" t="s">
        <v>184</v>
      </c>
      <c r="E5655" s="162" t="s">
        <v>1</v>
      </c>
      <c r="F5655" s="163" t="s">
        <v>3132</v>
      </c>
      <c r="H5655" s="162" t="s">
        <v>1</v>
      </c>
      <c r="L5655" s="159"/>
      <c r="M5655" s="164"/>
      <c r="T5655" s="165"/>
      <c r="AT5655" s="162" t="s">
        <v>184</v>
      </c>
      <c r="AU5655" s="162" t="s">
        <v>95</v>
      </c>
      <c r="AV5655" s="160" t="s">
        <v>93</v>
      </c>
      <c r="AW5655" s="160" t="s">
        <v>41</v>
      </c>
      <c r="AX5655" s="160" t="s">
        <v>85</v>
      </c>
      <c r="AY5655" s="162" t="s">
        <v>173</v>
      </c>
    </row>
    <row r="5656" spans="2:65" s="167" customFormat="1">
      <c r="B5656" s="166"/>
      <c r="D5656" s="161" t="s">
        <v>184</v>
      </c>
      <c r="E5656" s="168" t="s">
        <v>1</v>
      </c>
      <c r="F5656" s="169" t="s">
        <v>275</v>
      </c>
      <c r="H5656" s="170">
        <v>6</v>
      </c>
      <c r="L5656" s="166"/>
      <c r="M5656" s="171"/>
      <c r="T5656" s="172"/>
      <c r="AT5656" s="168" t="s">
        <v>184</v>
      </c>
      <c r="AU5656" s="168" t="s">
        <v>95</v>
      </c>
      <c r="AV5656" s="167" t="s">
        <v>95</v>
      </c>
      <c r="AW5656" s="167" t="s">
        <v>41</v>
      </c>
      <c r="AX5656" s="167" t="s">
        <v>85</v>
      </c>
      <c r="AY5656" s="168" t="s">
        <v>173</v>
      </c>
    </row>
    <row r="5657" spans="2:65" s="181" customFormat="1">
      <c r="B5657" s="180"/>
      <c r="D5657" s="161" t="s">
        <v>184</v>
      </c>
      <c r="E5657" s="182" t="s">
        <v>1</v>
      </c>
      <c r="F5657" s="183" t="s">
        <v>266</v>
      </c>
      <c r="H5657" s="184">
        <v>6</v>
      </c>
      <c r="L5657" s="180"/>
      <c r="M5657" s="185"/>
      <c r="T5657" s="186"/>
      <c r="AT5657" s="182" t="s">
        <v>184</v>
      </c>
      <c r="AU5657" s="182" t="s">
        <v>95</v>
      </c>
      <c r="AV5657" s="181" t="s">
        <v>243</v>
      </c>
      <c r="AW5657" s="181" t="s">
        <v>41</v>
      </c>
      <c r="AX5657" s="181" t="s">
        <v>93</v>
      </c>
      <c r="AY5657" s="182" t="s">
        <v>173</v>
      </c>
    </row>
    <row r="5658" spans="2:65" s="35" customFormat="1" ht="44.25" customHeight="1">
      <c r="B5658" s="34"/>
      <c r="C5658" s="144" t="s">
        <v>3144</v>
      </c>
      <c r="D5658" s="144" t="s">
        <v>175</v>
      </c>
      <c r="E5658" s="145" t="s">
        <v>3145</v>
      </c>
      <c r="F5658" s="146" t="s">
        <v>3146</v>
      </c>
      <c r="G5658" s="147" t="s">
        <v>362</v>
      </c>
      <c r="H5658" s="148">
        <v>4</v>
      </c>
      <c r="I5658" s="3"/>
      <c r="J5658" s="149">
        <f>ROUND(I5658*H5658,2)</f>
        <v>0</v>
      </c>
      <c r="K5658" s="146" t="s">
        <v>179</v>
      </c>
      <c r="L5658" s="34"/>
      <c r="M5658" s="150" t="s">
        <v>1</v>
      </c>
      <c r="N5658" s="151" t="s">
        <v>50</v>
      </c>
      <c r="P5658" s="152">
        <f>O5658*H5658</f>
        <v>0</v>
      </c>
      <c r="Q5658" s="152">
        <v>7.2999999999999996E-4</v>
      </c>
      <c r="R5658" s="152">
        <f>Q5658*H5658</f>
        <v>2.9199999999999999E-3</v>
      </c>
      <c r="S5658" s="152">
        <v>0</v>
      </c>
      <c r="T5658" s="153">
        <f>S5658*H5658</f>
        <v>0</v>
      </c>
      <c r="AR5658" s="154" t="s">
        <v>354</v>
      </c>
      <c r="AT5658" s="154" t="s">
        <v>175</v>
      </c>
      <c r="AU5658" s="154" t="s">
        <v>95</v>
      </c>
      <c r="AY5658" s="20" t="s">
        <v>173</v>
      </c>
      <c r="BE5658" s="155">
        <f>IF(N5658="základní",J5658,0)</f>
        <v>0</v>
      </c>
      <c r="BF5658" s="155">
        <f>IF(N5658="snížená",J5658,0)</f>
        <v>0</v>
      </c>
      <c r="BG5658" s="155">
        <f>IF(N5658="zákl. přenesená",J5658,0)</f>
        <v>0</v>
      </c>
      <c r="BH5658" s="155">
        <f>IF(N5658="sníž. přenesená",J5658,0)</f>
        <v>0</v>
      </c>
      <c r="BI5658" s="155">
        <f>IF(N5658="nulová",J5658,0)</f>
        <v>0</v>
      </c>
      <c r="BJ5658" s="20" t="s">
        <v>93</v>
      </c>
      <c r="BK5658" s="155">
        <f>ROUND(I5658*H5658,2)</f>
        <v>0</v>
      </c>
      <c r="BL5658" s="20" t="s">
        <v>354</v>
      </c>
      <c r="BM5658" s="154" t="s">
        <v>3147</v>
      </c>
    </row>
    <row r="5659" spans="2:65" s="35" customFormat="1">
      <c r="B5659" s="34"/>
      <c r="D5659" s="156" t="s">
        <v>182</v>
      </c>
      <c r="F5659" s="157" t="s">
        <v>3148</v>
      </c>
      <c r="L5659" s="34"/>
      <c r="M5659" s="158"/>
      <c r="T5659" s="62"/>
      <c r="AT5659" s="20" t="s">
        <v>182</v>
      </c>
      <c r="AU5659" s="20" t="s">
        <v>95</v>
      </c>
    </row>
    <row r="5660" spans="2:65" s="160" customFormat="1">
      <c r="B5660" s="159"/>
      <c r="D5660" s="161" t="s">
        <v>184</v>
      </c>
      <c r="E5660" s="162" t="s">
        <v>1</v>
      </c>
      <c r="F5660" s="163" t="s">
        <v>3149</v>
      </c>
      <c r="H5660" s="162" t="s">
        <v>1</v>
      </c>
      <c r="L5660" s="159"/>
      <c r="M5660" s="164"/>
      <c r="T5660" s="165"/>
      <c r="AT5660" s="162" t="s">
        <v>184</v>
      </c>
      <c r="AU5660" s="162" t="s">
        <v>95</v>
      </c>
      <c r="AV5660" s="160" t="s">
        <v>93</v>
      </c>
      <c r="AW5660" s="160" t="s">
        <v>41</v>
      </c>
      <c r="AX5660" s="160" t="s">
        <v>85</v>
      </c>
      <c r="AY5660" s="162" t="s">
        <v>173</v>
      </c>
    </row>
    <row r="5661" spans="2:65" s="160" customFormat="1">
      <c r="B5661" s="159"/>
      <c r="D5661" s="161" t="s">
        <v>184</v>
      </c>
      <c r="E5661" s="162" t="s">
        <v>1</v>
      </c>
      <c r="F5661" s="163" t="s">
        <v>3136</v>
      </c>
      <c r="H5661" s="162" t="s">
        <v>1</v>
      </c>
      <c r="L5661" s="159"/>
      <c r="M5661" s="164"/>
      <c r="T5661" s="165"/>
      <c r="AT5661" s="162" t="s">
        <v>184</v>
      </c>
      <c r="AU5661" s="162" t="s">
        <v>95</v>
      </c>
      <c r="AV5661" s="160" t="s">
        <v>93</v>
      </c>
      <c r="AW5661" s="160" t="s">
        <v>41</v>
      </c>
      <c r="AX5661" s="160" t="s">
        <v>85</v>
      </c>
      <c r="AY5661" s="162" t="s">
        <v>173</v>
      </c>
    </row>
    <row r="5662" spans="2:65" s="167" customFormat="1">
      <c r="B5662" s="166"/>
      <c r="D5662" s="161" t="s">
        <v>184</v>
      </c>
      <c r="E5662" s="168" t="s">
        <v>1</v>
      </c>
      <c r="F5662" s="169" t="s">
        <v>180</v>
      </c>
      <c r="H5662" s="170">
        <v>4</v>
      </c>
      <c r="L5662" s="166"/>
      <c r="M5662" s="171"/>
      <c r="T5662" s="172"/>
      <c r="AT5662" s="168" t="s">
        <v>184</v>
      </c>
      <c r="AU5662" s="168" t="s">
        <v>95</v>
      </c>
      <c r="AV5662" s="167" t="s">
        <v>95</v>
      </c>
      <c r="AW5662" s="167" t="s">
        <v>41</v>
      </c>
      <c r="AX5662" s="167" t="s">
        <v>85</v>
      </c>
      <c r="AY5662" s="168" t="s">
        <v>173</v>
      </c>
    </row>
    <row r="5663" spans="2:65" s="174" customFormat="1">
      <c r="B5663" s="173"/>
      <c r="D5663" s="161" t="s">
        <v>184</v>
      </c>
      <c r="E5663" s="175" t="s">
        <v>1</v>
      </c>
      <c r="F5663" s="176" t="s">
        <v>232</v>
      </c>
      <c r="H5663" s="177">
        <v>4</v>
      </c>
      <c r="L5663" s="173"/>
      <c r="M5663" s="178"/>
      <c r="T5663" s="179"/>
      <c r="AT5663" s="175" t="s">
        <v>184</v>
      </c>
      <c r="AU5663" s="175" t="s">
        <v>95</v>
      </c>
      <c r="AV5663" s="174" t="s">
        <v>180</v>
      </c>
      <c r="AW5663" s="174" t="s">
        <v>41</v>
      </c>
      <c r="AX5663" s="174" t="s">
        <v>93</v>
      </c>
      <c r="AY5663" s="175" t="s">
        <v>173</v>
      </c>
    </row>
    <row r="5664" spans="2:65" s="35" customFormat="1" ht="49.15" customHeight="1">
      <c r="B5664" s="34"/>
      <c r="C5664" s="144" t="s">
        <v>3150</v>
      </c>
      <c r="D5664" s="144" t="s">
        <v>175</v>
      </c>
      <c r="E5664" s="145" t="s">
        <v>3151</v>
      </c>
      <c r="F5664" s="146" t="s">
        <v>3152</v>
      </c>
      <c r="G5664" s="147" t="s">
        <v>322</v>
      </c>
      <c r="H5664" s="148">
        <v>2.3450000000000002</v>
      </c>
      <c r="I5664" s="3"/>
      <c r="J5664" s="149">
        <f>ROUND(I5664*H5664,2)</f>
        <v>0</v>
      </c>
      <c r="K5664" s="146" t="s">
        <v>179</v>
      </c>
      <c r="L5664" s="34"/>
      <c r="M5664" s="150" t="s">
        <v>1</v>
      </c>
      <c r="N5664" s="151" t="s">
        <v>50</v>
      </c>
      <c r="P5664" s="152">
        <f>O5664*H5664</f>
        <v>0</v>
      </c>
      <c r="Q5664" s="152">
        <v>0</v>
      </c>
      <c r="R5664" s="152">
        <f>Q5664*H5664</f>
        <v>0</v>
      </c>
      <c r="S5664" s="152">
        <v>0</v>
      </c>
      <c r="T5664" s="153">
        <f>S5664*H5664</f>
        <v>0</v>
      </c>
      <c r="AR5664" s="154" t="s">
        <v>354</v>
      </c>
      <c r="AT5664" s="154" t="s">
        <v>175</v>
      </c>
      <c r="AU5664" s="154" t="s">
        <v>95</v>
      </c>
      <c r="AY5664" s="20" t="s">
        <v>173</v>
      </c>
      <c r="BE5664" s="155">
        <f>IF(N5664="základní",J5664,0)</f>
        <v>0</v>
      </c>
      <c r="BF5664" s="155">
        <f>IF(N5664="snížená",J5664,0)</f>
        <v>0</v>
      </c>
      <c r="BG5664" s="155">
        <f>IF(N5664="zákl. přenesená",J5664,0)</f>
        <v>0</v>
      </c>
      <c r="BH5664" s="155">
        <f>IF(N5664="sníž. přenesená",J5664,0)</f>
        <v>0</v>
      </c>
      <c r="BI5664" s="155">
        <f>IF(N5664="nulová",J5664,0)</f>
        <v>0</v>
      </c>
      <c r="BJ5664" s="20" t="s">
        <v>93</v>
      </c>
      <c r="BK5664" s="155">
        <f>ROUND(I5664*H5664,2)</f>
        <v>0</v>
      </c>
      <c r="BL5664" s="20" t="s">
        <v>354</v>
      </c>
      <c r="BM5664" s="154" t="s">
        <v>3153</v>
      </c>
    </row>
    <row r="5665" spans="2:65" s="35" customFormat="1">
      <c r="B5665" s="34"/>
      <c r="D5665" s="156" t="s">
        <v>182</v>
      </c>
      <c r="F5665" s="157" t="s">
        <v>3154</v>
      </c>
      <c r="L5665" s="34"/>
      <c r="M5665" s="158"/>
      <c r="T5665" s="62"/>
      <c r="AT5665" s="20" t="s">
        <v>182</v>
      </c>
      <c r="AU5665" s="20" t="s">
        <v>95</v>
      </c>
    </row>
    <row r="5666" spans="2:65" s="133" customFormat="1" ht="22.9" customHeight="1">
      <c r="B5666" s="132"/>
      <c r="D5666" s="134" t="s">
        <v>84</v>
      </c>
      <c r="E5666" s="142" t="s">
        <v>3155</v>
      </c>
      <c r="F5666" s="142" t="s">
        <v>3156</v>
      </c>
      <c r="J5666" s="143">
        <f>BK5666</f>
        <v>0</v>
      </c>
      <c r="L5666" s="132"/>
      <c r="M5666" s="137"/>
      <c r="P5666" s="138">
        <f>SUM(P5667:P5748)</f>
        <v>0</v>
      </c>
      <c r="R5666" s="138">
        <f>SUM(R5667:R5748)</f>
        <v>1.2250501699999998</v>
      </c>
      <c r="T5666" s="139">
        <f>SUM(T5667:T5748)</f>
        <v>7.7512779200000006</v>
      </c>
      <c r="AR5666" s="134" t="s">
        <v>95</v>
      </c>
      <c r="AT5666" s="140" t="s">
        <v>84</v>
      </c>
      <c r="AU5666" s="140" t="s">
        <v>93</v>
      </c>
      <c r="AY5666" s="134" t="s">
        <v>173</v>
      </c>
      <c r="BK5666" s="141">
        <f>SUM(BK5667:BK5748)</f>
        <v>0</v>
      </c>
    </row>
    <row r="5667" spans="2:65" s="35" customFormat="1" ht="24.2" customHeight="1">
      <c r="B5667" s="34"/>
      <c r="C5667" s="144" t="s">
        <v>3157</v>
      </c>
      <c r="D5667" s="144" t="s">
        <v>175</v>
      </c>
      <c r="E5667" s="145" t="s">
        <v>3158</v>
      </c>
      <c r="F5667" s="146" t="s">
        <v>3159</v>
      </c>
      <c r="G5667" s="147" t="s">
        <v>270</v>
      </c>
      <c r="H5667" s="148">
        <v>418.66399999999999</v>
      </c>
      <c r="I5667" s="3"/>
      <c r="J5667" s="149">
        <f>ROUND(I5667*H5667,2)</f>
        <v>0</v>
      </c>
      <c r="K5667" s="146" t="s">
        <v>179</v>
      </c>
      <c r="L5667" s="34"/>
      <c r="M5667" s="150" t="s">
        <v>1</v>
      </c>
      <c r="N5667" s="151" t="s">
        <v>50</v>
      </c>
      <c r="P5667" s="152">
        <f>O5667*H5667</f>
        <v>0</v>
      </c>
      <c r="Q5667" s="152">
        <v>2.0000000000000001E-4</v>
      </c>
      <c r="R5667" s="152">
        <f>Q5667*H5667</f>
        <v>8.3732799999999996E-2</v>
      </c>
      <c r="S5667" s="152">
        <v>1.7780000000000001E-2</v>
      </c>
      <c r="T5667" s="153">
        <f>S5667*H5667</f>
        <v>7.4438459200000002</v>
      </c>
      <c r="AR5667" s="154" t="s">
        <v>354</v>
      </c>
      <c r="AT5667" s="154" t="s">
        <v>175</v>
      </c>
      <c r="AU5667" s="154" t="s">
        <v>95</v>
      </c>
      <c r="AY5667" s="20" t="s">
        <v>173</v>
      </c>
      <c r="BE5667" s="155">
        <f>IF(N5667="základní",J5667,0)</f>
        <v>0</v>
      </c>
      <c r="BF5667" s="155">
        <f>IF(N5667="snížená",J5667,0)</f>
        <v>0</v>
      </c>
      <c r="BG5667" s="155">
        <f>IF(N5667="zákl. přenesená",J5667,0)</f>
        <v>0</v>
      </c>
      <c r="BH5667" s="155">
        <f>IF(N5667="sníž. přenesená",J5667,0)</f>
        <v>0</v>
      </c>
      <c r="BI5667" s="155">
        <f>IF(N5667="nulová",J5667,0)</f>
        <v>0</v>
      </c>
      <c r="BJ5667" s="20" t="s">
        <v>93</v>
      </c>
      <c r="BK5667" s="155">
        <f>ROUND(I5667*H5667,2)</f>
        <v>0</v>
      </c>
      <c r="BL5667" s="20" t="s">
        <v>354</v>
      </c>
      <c r="BM5667" s="154" t="s">
        <v>3160</v>
      </c>
    </row>
    <row r="5668" spans="2:65" s="35" customFormat="1">
      <c r="B5668" s="34"/>
      <c r="D5668" s="156" t="s">
        <v>182</v>
      </c>
      <c r="F5668" s="157" t="s">
        <v>3161</v>
      </c>
      <c r="L5668" s="34"/>
      <c r="M5668" s="158"/>
      <c r="T5668" s="62"/>
      <c r="AT5668" s="20" t="s">
        <v>182</v>
      </c>
      <c r="AU5668" s="20" t="s">
        <v>95</v>
      </c>
    </row>
    <row r="5669" spans="2:65" s="160" customFormat="1">
      <c r="B5669" s="159"/>
      <c r="D5669" s="161" t="s">
        <v>184</v>
      </c>
      <c r="E5669" s="162" t="s">
        <v>1</v>
      </c>
      <c r="F5669" s="163" t="s">
        <v>2330</v>
      </c>
      <c r="H5669" s="162" t="s">
        <v>1</v>
      </c>
      <c r="L5669" s="159"/>
      <c r="M5669" s="164"/>
      <c r="T5669" s="165"/>
      <c r="AT5669" s="162" t="s">
        <v>184</v>
      </c>
      <c r="AU5669" s="162" t="s">
        <v>95</v>
      </c>
      <c r="AV5669" s="160" t="s">
        <v>93</v>
      </c>
      <c r="AW5669" s="160" t="s">
        <v>41</v>
      </c>
      <c r="AX5669" s="160" t="s">
        <v>85</v>
      </c>
      <c r="AY5669" s="162" t="s">
        <v>173</v>
      </c>
    </row>
    <row r="5670" spans="2:65" s="160" customFormat="1">
      <c r="B5670" s="159"/>
      <c r="D5670" s="161" t="s">
        <v>184</v>
      </c>
      <c r="E5670" s="162" t="s">
        <v>1</v>
      </c>
      <c r="F5670" s="163" t="s">
        <v>3162</v>
      </c>
      <c r="H5670" s="162" t="s">
        <v>1</v>
      </c>
      <c r="L5670" s="159"/>
      <c r="M5670" s="164"/>
      <c r="T5670" s="165"/>
      <c r="AT5670" s="162" t="s">
        <v>184</v>
      </c>
      <c r="AU5670" s="162" t="s">
        <v>95</v>
      </c>
      <c r="AV5670" s="160" t="s">
        <v>93</v>
      </c>
      <c r="AW5670" s="160" t="s">
        <v>41</v>
      </c>
      <c r="AX5670" s="160" t="s">
        <v>85</v>
      </c>
      <c r="AY5670" s="162" t="s">
        <v>173</v>
      </c>
    </row>
    <row r="5671" spans="2:65" s="160" customFormat="1">
      <c r="B5671" s="159"/>
      <c r="D5671" s="161" t="s">
        <v>184</v>
      </c>
      <c r="E5671" s="162" t="s">
        <v>1</v>
      </c>
      <c r="F5671" s="163" t="s">
        <v>1419</v>
      </c>
      <c r="H5671" s="162" t="s">
        <v>1</v>
      </c>
      <c r="L5671" s="159"/>
      <c r="M5671" s="164"/>
      <c r="T5671" s="165"/>
      <c r="AT5671" s="162" t="s">
        <v>184</v>
      </c>
      <c r="AU5671" s="162" t="s">
        <v>95</v>
      </c>
      <c r="AV5671" s="160" t="s">
        <v>93</v>
      </c>
      <c r="AW5671" s="160" t="s">
        <v>41</v>
      </c>
      <c r="AX5671" s="160" t="s">
        <v>85</v>
      </c>
      <c r="AY5671" s="162" t="s">
        <v>173</v>
      </c>
    </row>
    <row r="5672" spans="2:65" s="167" customFormat="1">
      <c r="B5672" s="166"/>
      <c r="D5672" s="161" t="s">
        <v>184</v>
      </c>
      <c r="E5672" s="168" t="s">
        <v>1</v>
      </c>
      <c r="F5672" s="169" t="s">
        <v>3163</v>
      </c>
      <c r="H5672" s="170">
        <v>166.48599999999999</v>
      </c>
      <c r="L5672" s="166"/>
      <c r="M5672" s="171"/>
      <c r="T5672" s="172"/>
      <c r="AT5672" s="168" t="s">
        <v>184</v>
      </c>
      <c r="AU5672" s="168" t="s">
        <v>95</v>
      </c>
      <c r="AV5672" s="167" t="s">
        <v>95</v>
      </c>
      <c r="AW5672" s="167" t="s">
        <v>41</v>
      </c>
      <c r="AX5672" s="167" t="s">
        <v>85</v>
      </c>
      <c r="AY5672" s="168" t="s">
        <v>173</v>
      </c>
    </row>
    <row r="5673" spans="2:65" s="160" customFormat="1">
      <c r="B5673" s="159"/>
      <c r="D5673" s="161" t="s">
        <v>184</v>
      </c>
      <c r="E5673" s="162" t="s">
        <v>1</v>
      </c>
      <c r="F5673" s="163" t="s">
        <v>2208</v>
      </c>
      <c r="H5673" s="162" t="s">
        <v>1</v>
      </c>
      <c r="L5673" s="159"/>
      <c r="M5673" s="164"/>
      <c r="T5673" s="165"/>
      <c r="AT5673" s="162" t="s">
        <v>184</v>
      </c>
      <c r="AU5673" s="162" t="s">
        <v>95</v>
      </c>
      <c r="AV5673" s="160" t="s">
        <v>93</v>
      </c>
      <c r="AW5673" s="160" t="s">
        <v>41</v>
      </c>
      <c r="AX5673" s="160" t="s">
        <v>85</v>
      </c>
      <c r="AY5673" s="162" t="s">
        <v>173</v>
      </c>
    </row>
    <row r="5674" spans="2:65" s="167" customFormat="1">
      <c r="B5674" s="166"/>
      <c r="D5674" s="161" t="s">
        <v>184</v>
      </c>
      <c r="E5674" s="168" t="s">
        <v>1</v>
      </c>
      <c r="F5674" s="169" t="s">
        <v>3164</v>
      </c>
      <c r="H5674" s="170">
        <v>75.125</v>
      </c>
      <c r="L5674" s="166"/>
      <c r="M5674" s="171"/>
      <c r="T5674" s="172"/>
      <c r="AT5674" s="168" t="s">
        <v>184</v>
      </c>
      <c r="AU5674" s="168" t="s">
        <v>95</v>
      </c>
      <c r="AV5674" s="167" t="s">
        <v>95</v>
      </c>
      <c r="AW5674" s="167" t="s">
        <v>41</v>
      </c>
      <c r="AX5674" s="167" t="s">
        <v>85</v>
      </c>
      <c r="AY5674" s="168" t="s">
        <v>173</v>
      </c>
    </row>
    <row r="5675" spans="2:65" s="160" customFormat="1">
      <c r="B5675" s="159"/>
      <c r="D5675" s="161" t="s">
        <v>184</v>
      </c>
      <c r="E5675" s="162" t="s">
        <v>1</v>
      </c>
      <c r="F5675" s="163" t="s">
        <v>2294</v>
      </c>
      <c r="H5675" s="162" t="s">
        <v>1</v>
      </c>
      <c r="L5675" s="159"/>
      <c r="M5675" s="164"/>
      <c r="T5675" s="165"/>
      <c r="AT5675" s="162" t="s">
        <v>184</v>
      </c>
      <c r="AU5675" s="162" t="s">
        <v>95</v>
      </c>
      <c r="AV5675" s="160" t="s">
        <v>93</v>
      </c>
      <c r="AW5675" s="160" t="s">
        <v>41</v>
      </c>
      <c r="AX5675" s="160" t="s">
        <v>85</v>
      </c>
      <c r="AY5675" s="162" t="s">
        <v>173</v>
      </c>
    </row>
    <row r="5676" spans="2:65" s="167" customFormat="1">
      <c r="B5676" s="166"/>
      <c r="D5676" s="161" t="s">
        <v>184</v>
      </c>
      <c r="E5676" s="168" t="s">
        <v>1</v>
      </c>
      <c r="F5676" s="169" t="s">
        <v>3165</v>
      </c>
      <c r="H5676" s="170">
        <v>177.053</v>
      </c>
      <c r="L5676" s="166"/>
      <c r="M5676" s="171"/>
      <c r="T5676" s="172"/>
      <c r="AT5676" s="168" t="s">
        <v>184</v>
      </c>
      <c r="AU5676" s="168" t="s">
        <v>95</v>
      </c>
      <c r="AV5676" s="167" t="s">
        <v>95</v>
      </c>
      <c r="AW5676" s="167" t="s">
        <v>41</v>
      </c>
      <c r="AX5676" s="167" t="s">
        <v>85</v>
      </c>
      <c r="AY5676" s="168" t="s">
        <v>173</v>
      </c>
    </row>
    <row r="5677" spans="2:65" s="174" customFormat="1">
      <c r="B5677" s="173"/>
      <c r="D5677" s="161" t="s">
        <v>184</v>
      </c>
      <c r="E5677" s="175" t="s">
        <v>1</v>
      </c>
      <c r="F5677" s="176" t="s">
        <v>232</v>
      </c>
      <c r="H5677" s="177">
        <v>418.66399999999999</v>
      </c>
      <c r="L5677" s="173"/>
      <c r="M5677" s="178"/>
      <c r="T5677" s="179"/>
      <c r="AT5677" s="175" t="s">
        <v>184</v>
      </c>
      <c r="AU5677" s="175" t="s">
        <v>95</v>
      </c>
      <c r="AV5677" s="174" t="s">
        <v>180</v>
      </c>
      <c r="AW5677" s="174" t="s">
        <v>41</v>
      </c>
      <c r="AX5677" s="174" t="s">
        <v>93</v>
      </c>
      <c r="AY5677" s="175" t="s">
        <v>173</v>
      </c>
    </row>
    <row r="5678" spans="2:65" s="35" customFormat="1" ht="33" customHeight="1">
      <c r="B5678" s="34"/>
      <c r="C5678" s="144" t="s">
        <v>3166</v>
      </c>
      <c r="D5678" s="144" t="s">
        <v>175</v>
      </c>
      <c r="E5678" s="145" t="s">
        <v>3167</v>
      </c>
      <c r="F5678" s="146" t="s">
        <v>3168</v>
      </c>
      <c r="G5678" s="147" t="s">
        <v>586</v>
      </c>
      <c r="H5678" s="148">
        <v>66.400000000000006</v>
      </c>
      <c r="I5678" s="3"/>
      <c r="J5678" s="149">
        <f>ROUND(I5678*H5678,2)</f>
        <v>0</v>
      </c>
      <c r="K5678" s="146" t="s">
        <v>179</v>
      </c>
      <c r="L5678" s="34"/>
      <c r="M5678" s="150" t="s">
        <v>1</v>
      </c>
      <c r="N5678" s="151" t="s">
        <v>50</v>
      </c>
      <c r="P5678" s="152">
        <f>O5678*H5678</f>
        <v>0</v>
      </c>
      <c r="Q5678" s="152">
        <v>3.0000000000000001E-5</v>
      </c>
      <c r="R5678" s="152">
        <f>Q5678*H5678</f>
        <v>1.9920000000000003E-3</v>
      </c>
      <c r="S5678" s="152">
        <v>4.6299999999999996E-3</v>
      </c>
      <c r="T5678" s="153">
        <f>S5678*H5678</f>
        <v>0.30743199999999998</v>
      </c>
      <c r="AR5678" s="154" t="s">
        <v>354</v>
      </c>
      <c r="AT5678" s="154" t="s">
        <v>175</v>
      </c>
      <c r="AU5678" s="154" t="s">
        <v>95</v>
      </c>
      <c r="AY5678" s="20" t="s">
        <v>173</v>
      </c>
      <c r="BE5678" s="155">
        <f>IF(N5678="základní",J5678,0)</f>
        <v>0</v>
      </c>
      <c r="BF5678" s="155">
        <f>IF(N5678="snížená",J5678,0)</f>
        <v>0</v>
      </c>
      <c r="BG5678" s="155">
        <f>IF(N5678="zákl. přenesená",J5678,0)</f>
        <v>0</v>
      </c>
      <c r="BH5678" s="155">
        <f>IF(N5678="sníž. přenesená",J5678,0)</f>
        <v>0</v>
      </c>
      <c r="BI5678" s="155">
        <f>IF(N5678="nulová",J5678,0)</f>
        <v>0</v>
      </c>
      <c r="BJ5678" s="20" t="s">
        <v>93</v>
      </c>
      <c r="BK5678" s="155">
        <f>ROUND(I5678*H5678,2)</f>
        <v>0</v>
      </c>
      <c r="BL5678" s="20" t="s">
        <v>354</v>
      </c>
      <c r="BM5678" s="154" t="s">
        <v>3169</v>
      </c>
    </row>
    <row r="5679" spans="2:65" s="35" customFormat="1">
      <c r="B5679" s="34"/>
      <c r="D5679" s="156" t="s">
        <v>182</v>
      </c>
      <c r="F5679" s="157" t="s">
        <v>3170</v>
      </c>
      <c r="L5679" s="34"/>
      <c r="M5679" s="158"/>
      <c r="T5679" s="62"/>
      <c r="AT5679" s="20" t="s">
        <v>182</v>
      </c>
      <c r="AU5679" s="20" t="s">
        <v>95</v>
      </c>
    </row>
    <row r="5680" spans="2:65" s="160" customFormat="1">
      <c r="B5680" s="159"/>
      <c r="D5680" s="161" t="s">
        <v>184</v>
      </c>
      <c r="E5680" s="162" t="s">
        <v>1</v>
      </c>
      <c r="F5680" s="163" t="s">
        <v>2330</v>
      </c>
      <c r="H5680" s="162" t="s">
        <v>1</v>
      </c>
      <c r="L5680" s="159"/>
      <c r="M5680" s="164"/>
      <c r="T5680" s="165"/>
      <c r="AT5680" s="162" t="s">
        <v>184</v>
      </c>
      <c r="AU5680" s="162" t="s">
        <v>95</v>
      </c>
      <c r="AV5680" s="160" t="s">
        <v>93</v>
      </c>
      <c r="AW5680" s="160" t="s">
        <v>41</v>
      </c>
      <c r="AX5680" s="160" t="s">
        <v>85</v>
      </c>
      <c r="AY5680" s="162" t="s">
        <v>173</v>
      </c>
    </row>
    <row r="5681" spans="2:65" s="160" customFormat="1">
      <c r="B5681" s="159"/>
      <c r="D5681" s="161" t="s">
        <v>184</v>
      </c>
      <c r="E5681" s="162" t="s">
        <v>1</v>
      </c>
      <c r="F5681" s="163" t="s">
        <v>3162</v>
      </c>
      <c r="H5681" s="162" t="s">
        <v>1</v>
      </c>
      <c r="L5681" s="159"/>
      <c r="M5681" s="164"/>
      <c r="T5681" s="165"/>
      <c r="AT5681" s="162" t="s">
        <v>184</v>
      </c>
      <c r="AU5681" s="162" t="s">
        <v>95</v>
      </c>
      <c r="AV5681" s="160" t="s">
        <v>93</v>
      </c>
      <c r="AW5681" s="160" t="s">
        <v>41</v>
      </c>
      <c r="AX5681" s="160" t="s">
        <v>85</v>
      </c>
      <c r="AY5681" s="162" t="s">
        <v>173</v>
      </c>
    </row>
    <row r="5682" spans="2:65" s="160" customFormat="1">
      <c r="B5682" s="159"/>
      <c r="D5682" s="161" t="s">
        <v>184</v>
      </c>
      <c r="E5682" s="162" t="s">
        <v>1</v>
      </c>
      <c r="F5682" s="163" t="s">
        <v>1419</v>
      </c>
      <c r="H5682" s="162" t="s">
        <v>1</v>
      </c>
      <c r="L5682" s="159"/>
      <c r="M5682" s="164"/>
      <c r="T5682" s="165"/>
      <c r="AT5682" s="162" t="s">
        <v>184</v>
      </c>
      <c r="AU5682" s="162" t="s">
        <v>95</v>
      </c>
      <c r="AV5682" s="160" t="s">
        <v>93</v>
      </c>
      <c r="AW5682" s="160" t="s">
        <v>41</v>
      </c>
      <c r="AX5682" s="160" t="s">
        <v>85</v>
      </c>
      <c r="AY5682" s="162" t="s">
        <v>173</v>
      </c>
    </row>
    <row r="5683" spans="2:65" s="167" customFormat="1">
      <c r="B5683" s="166"/>
      <c r="D5683" s="161" t="s">
        <v>184</v>
      </c>
      <c r="E5683" s="168" t="s">
        <v>1</v>
      </c>
      <c r="F5683" s="169" t="s">
        <v>3171</v>
      </c>
      <c r="H5683" s="170">
        <v>38.799999999999997</v>
      </c>
      <c r="L5683" s="166"/>
      <c r="M5683" s="171"/>
      <c r="T5683" s="172"/>
      <c r="AT5683" s="168" t="s">
        <v>184</v>
      </c>
      <c r="AU5683" s="168" t="s">
        <v>95</v>
      </c>
      <c r="AV5683" s="167" t="s">
        <v>95</v>
      </c>
      <c r="AW5683" s="167" t="s">
        <v>41</v>
      </c>
      <c r="AX5683" s="167" t="s">
        <v>85</v>
      </c>
      <c r="AY5683" s="168" t="s">
        <v>173</v>
      </c>
    </row>
    <row r="5684" spans="2:65" s="160" customFormat="1">
      <c r="B5684" s="159"/>
      <c r="D5684" s="161" t="s">
        <v>184</v>
      </c>
      <c r="E5684" s="162" t="s">
        <v>1</v>
      </c>
      <c r="F5684" s="163" t="s">
        <v>2208</v>
      </c>
      <c r="H5684" s="162" t="s">
        <v>1</v>
      </c>
      <c r="L5684" s="159"/>
      <c r="M5684" s="164"/>
      <c r="T5684" s="165"/>
      <c r="AT5684" s="162" t="s">
        <v>184</v>
      </c>
      <c r="AU5684" s="162" t="s">
        <v>95</v>
      </c>
      <c r="AV5684" s="160" t="s">
        <v>93</v>
      </c>
      <c r="AW5684" s="160" t="s">
        <v>41</v>
      </c>
      <c r="AX5684" s="160" t="s">
        <v>85</v>
      </c>
      <c r="AY5684" s="162" t="s">
        <v>173</v>
      </c>
    </row>
    <row r="5685" spans="2:65" s="167" customFormat="1">
      <c r="B5685" s="166"/>
      <c r="D5685" s="161" t="s">
        <v>184</v>
      </c>
      <c r="E5685" s="168" t="s">
        <v>1</v>
      </c>
      <c r="F5685" s="169" t="s">
        <v>299</v>
      </c>
      <c r="H5685" s="170">
        <v>8</v>
      </c>
      <c r="L5685" s="166"/>
      <c r="M5685" s="171"/>
      <c r="T5685" s="172"/>
      <c r="AT5685" s="168" t="s">
        <v>184</v>
      </c>
      <c r="AU5685" s="168" t="s">
        <v>95</v>
      </c>
      <c r="AV5685" s="167" t="s">
        <v>95</v>
      </c>
      <c r="AW5685" s="167" t="s">
        <v>41</v>
      </c>
      <c r="AX5685" s="167" t="s">
        <v>85</v>
      </c>
      <c r="AY5685" s="168" t="s">
        <v>173</v>
      </c>
    </row>
    <row r="5686" spans="2:65" s="160" customFormat="1">
      <c r="B5686" s="159"/>
      <c r="D5686" s="161" t="s">
        <v>184</v>
      </c>
      <c r="E5686" s="162" t="s">
        <v>1</v>
      </c>
      <c r="F5686" s="163" t="s">
        <v>2294</v>
      </c>
      <c r="H5686" s="162" t="s">
        <v>1</v>
      </c>
      <c r="L5686" s="159"/>
      <c r="M5686" s="164"/>
      <c r="T5686" s="165"/>
      <c r="AT5686" s="162" t="s">
        <v>184</v>
      </c>
      <c r="AU5686" s="162" t="s">
        <v>95</v>
      </c>
      <c r="AV5686" s="160" t="s">
        <v>93</v>
      </c>
      <c r="AW5686" s="160" t="s">
        <v>41</v>
      </c>
      <c r="AX5686" s="160" t="s">
        <v>85</v>
      </c>
      <c r="AY5686" s="162" t="s">
        <v>173</v>
      </c>
    </row>
    <row r="5687" spans="2:65" s="167" customFormat="1">
      <c r="B5687" s="166"/>
      <c r="D5687" s="161" t="s">
        <v>184</v>
      </c>
      <c r="E5687" s="168" t="s">
        <v>1</v>
      </c>
      <c r="F5687" s="169" t="s">
        <v>3104</v>
      </c>
      <c r="H5687" s="170">
        <v>19.600000000000001</v>
      </c>
      <c r="L5687" s="166"/>
      <c r="M5687" s="171"/>
      <c r="T5687" s="172"/>
      <c r="AT5687" s="168" t="s">
        <v>184</v>
      </c>
      <c r="AU5687" s="168" t="s">
        <v>95</v>
      </c>
      <c r="AV5687" s="167" t="s">
        <v>95</v>
      </c>
      <c r="AW5687" s="167" t="s">
        <v>41</v>
      </c>
      <c r="AX5687" s="167" t="s">
        <v>85</v>
      </c>
      <c r="AY5687" s="168" t="s">
        <v>173</v>
      </c>
    </row>
    <row r="5688" spans="2:65" s="174" customFormat="1">
      <c r="B5688" s="173"/>
      <c r="D5688" s="161" t="s">
        <v>184</v>
      </c>
      <c r="E5688" s="175" t="s">
        <v>1</v>
      </c>
      <c r="F5688" s="176" t="s">
        <v>232</v>
      </c>
      <c r="H5688" s="177">
        <v>66.400000000000006</v>
      </c>
      <c r="L5688" s="173"/>
      <c r="M5688" s="178"/>
      <c r="T5688" s="179"/>
      <c r="AT5688" s="175" t="s">
        <v>184</v>
      </c>
      <c r="AU5688" s="175" t="s">
        <v>95</v>
      </c>
      <c r="AV5688" s="174" t="s">
        <v>180</v>
      </c>
      <c r="AW5688" s="174" t="s">
        <v>41</v>
      </c>
      <c r="AX5688" s="174" t="s">
        <v>93</v>
      </c>
      <c r="AY5688" s="175" t="s">
        <v>173</v>
      </c>
    </row>
    <row r="5689" spans="2:65" s="35" customFormat="1" ht="37.9" customHeight="1">
      <c r="B5689" s="34"/>
      <c r="C5689" s="144" t="s">
        <v>3172</v>
      </c>
      <c r="D5689" s="144" t="s">
        <v>175</v>
      </c>
      <c r="E5689" s="145" t="s">
        <v>3173</v>
      </c>
      <c r="F5689" s="146" t="s">
        <v>3174</v>
      </c>
      <c r="G5689" s="147" t="s">
        <v>270</v>
      </c>
      <c r="H5689" s="148">
        <v>455.09300000000002</v>
      </c>
      <c r="I5689" s="3"/>
      <c r="J5689" s="149">
        <f>ROUND(I5689*H5689,2)</f>
        <v>0</v>
      </c>
      <c r="K5689" s="146" t="s">
        <v>179</v>
      </c>
      <c r="L5689" s="34"/>
      <c r="M5689" s="150" t="s">
        <v>1</v>
      </c>
      <c r="N5689" s="151" t="s">
        <v>50</v>
      </c>
      <c r="P5689" s="152">
        <f>O5689*H5689</f>
        <v>0</v>
      </c>
      <c r="Q5689" s="152">
        <v>3.6000000000000002E-4</v>
      </c>
      <c r="R5689" s="152">
        <f>Q5689*H5689</f>
        <v>0.16383348</v>
      </c>
      <c r="S5689" s="152">
        <v>0</v>
      </c>
      <c r="T5689" s="153">
        <f>S5689*H5689</f>
        <v>0</v>
      </c>
      <c r="AR5689" s="154" t="s">
        <v>354</v>
      </c>
      <c r="AT5689" s="154" t="s">
        <v>175</v>
      </c>
      <c r="AU5689" s="154" t="s">
        <v>95</v>
      </c>
      <c r="AY5689" s="20" t="s">
        <v>173</v>
      </c>
      <c r="BE5689" s="155">
        <f>IF(N5689="základní",J5689,0)</f>
        <v>0</v>
      </c>
      <c r="BF5689" s="155">
        <f>IF(N5689="snížená",J5689,0)</f>
        <v>0</v>
      </c>
      <c r="BG5689" s="155">
        <f>IF(N5689="zákl. přenesená",J5689,0)</f>
        <v>0</v>
      </c>
      <c r="BH5689" s="155">
        <f>IF(N5689="sníž. přenesená",J5689,0)</f>
        <v>0</v>
      </c>
      <c r="BI5689" s="155">
        <f>IF(N5689="nulová",J5689,0)</f>
        <v>0</v>
      </c>
      <c r="BJ5689" s="20" t="s">
        <v>93</v>
      </c>
      <c r="BK5689" s="155">
        <f>ROUND(I5689*H5689,2)</f>
        <v>0</v>
      </c>
      <c r="BL5689" s="20" t="s">
        <v>354</v>
      </c>
      <c r="BM5689" s="154" t="s">
        <v>3175</v>
      </c>
    </row>
    <row r="5690" spans="2:65" s="35" customFormat="1">
      <c r="B5690" s="34"/>
      <c r="D5690" s="156" t="s">
        <v>182</v>
      </c>
      <c r="F5690" s="157" t="s">
        <v>3176</v>
      </c>
      <c r="L5690" s="34"/>
      <c r="M5690" s="158"/>
      <c r="T5690" s="62"/>
      <c r="AT5690" s="20" t="s">
        <v>182</v>
      </c>
      <c r="AU5690" s="20" t="s">
        <v>95</v>
      </c>
    </row>
    <row r="5691" spans="2:65" s="35" customFormat="1" ht="24.2" customHeight="1">
      <c r="B5691" s="34"/>
      <c r="C5691" s="188" t="s">
        <v>3177</v>
      </c>
      <c r="D5691" s="188" t="s">
        <v>1161</v>
      </c>
      <c r="E5691" s="189" t="s">
        <v>3178</v>
      </c>
      <c r="F5691" s="190" t="s">
        <v>3179</v>
      </c>
      <c r="G5691" s="191" t="s">
        <v>270</v>
      </c>
      <c r="H5691" s="192">
        <v>523.35699999999997</v>
      </c>
      <c r="I5691" s="4"/>
      <c r="J5691" s="193">
        <f>ROUND(I5691*H5691,2)</f>
        <v>0</v>
      </c>
      <c r="K5691" s="190" t="s">
        <v>1</v>
      </c>
      <c r="L5691" s="194"/>
      <c r="M5691" s="195" t="s">
        <v>1</v>
      </c>
      <c r="N5691" s="196" t="s">
        <v>50</v>
      </c>
      <c r="P5691" s="152">
        <f>O5691*H5691</f>
        <v>0</v>
      </c>
      <c r="Q5691" s="152">
        <v>1.73E-3</v>
      </c>
      <c r="R5691" s="152">
        <f>Q5691*H5691</f>
        <v>0.90540760999999992</v>
      </c>
      <c r="S5691" s="152">
        <v>0</v>
      </c>
      <c r="T5691" s="153">
        <f>S5691*H5691</f>
        <v>0</v>
      </c>
      <c r="AR5691" s="154" t="s">
        <v>533</v>
      </c>
      <c r="AT5691" s="154" t="s">
        <v>1161</v>
      </c>
      <c r="AU5691" s="154" t="s">
        <v>95</v>
      </c>
      <c r="AY5691" s="20" t="s">
        <v>173</v>
      </c>
      <c r="BE5691" s="155">
        <f>IF(N5691="základní",J5691,0)</f>
        <v>0</v>
      </c>
      <c r="BF5691" s="155">
        <f>IF(N5691="snížená",J5691,0)</f>
        <v>0</v>
      </c>
      <c r="BG5691" s="155">
        <f>IF(N5691="zákl. přenesená",J5691,0)</f>
        <v>0</v>
      </c>
      <c r="BH5691" s="155">
        <f>IF(N5691="sníž. přenesená",J5691,0)</f>
        <v>0</v>
      </c>
      <c r="BI5691" s="155">
        <f>IF(N5691="nulová",J5691,0)</f>
        <v>0</v>
      </c>
      <c r="BJ5691" s="20" t="s">
        <v>93</v>
      </c>
      <c r="BK5691" s="155">
        <f>ROUND(I5691*H5691,2)</f>
        <v>0</v>
      </c>
      <c r="BL5691" s="20" t="s">
        <v>354</v>
      </c>
      <c r="BM5691" s="154" t="s">
        <v>3180</v>
      </c>
    </row>
    <row r="5692" spans="2:65" s="35" customFormat="1" ht="19.5">
      <c r="B5692" s="34"/>
      <c r="D5692" s="161" t="s">
        <v>371</v>
      </c>
      <c r="F5692" s="187" t="s">
        <v>3181</v>
      </c>
      <c r="L5692" s="34"/>
      <c r="M5692" s="158"/>
      <c r="T5692" s="62"/>
      <c r="AT5692" s="20" t="s">
        <v>371</v>
      </c>
      <c r="AU5692" s="20" t="s">
        <v>95</v>
      </c>
    </row>
    <row r="5693" spans="2:65" s="160" customFormat="1">
      <c r="B5693" s="159"/>
      <c r="D5693" s="161" t="s">
        <v>184</v>
      </c>
      <c r="E5693" s="162" t="s">
        <v>1</v>
      </c>
      <c r="F5693" s="163" t="s">
        <v>1601</v>
      </c>
      <c r="H5693" s="162" t="s">
        <v>1</v>
      </c>
      <c r="L5693" s="159"/>
      <c r="M5693" s="164"/>
      <c r="T5693" s="165"/>
      <c r="AT5693" s="162" t="s">
        <v>184</v>
      </c>
      <c r="AU5693" s="162" t="s">
        <v>95</v>
      </c>
      <c r="AV5693" s="160" t="s">
        <v>93</v>
      </c>
      <c r="AW5693" s="160" t="s">
        <v>41</v>
      </c>
      <c r="AX5693" s="160" t="s">
        <v>85</v>
      </c>
      <c r="AY5693" s="162" t="s">
        <v>173</v>
      </c>
    </row>
    <row r="5694" spans="2:65" s="160" customFormat="1">
      <c r="B5694" s="159"/>
      <c r="D5694" s="161" t="s">
        <v>184</v>
      </c>
      <c r="E5694" s="162" t="s">
        <v>1</v>
      </c>
      <c r="F5694" s="163" t="s">
        <v>3182</v>
      </c>
      <c r="H5694" s="162" t="s">
        <v>1</v>
      </c>
      <c r="L5694" s="159"/>
      <c r="M5694" s="164"/>
      <c r="T5694" s="165"/>
      <c r="AT5694" s="162" t="s">
        <v>184</v>
      </c>
      <c r="AU5694" s="162" t="s">
        <v>95</v>
      </c>
      <c r="AV5694" s="160" t="s">
        <v>93</v>
      </c>
      <c r="AW5694" s="160" t="s">
        <v>41</v>
      </c>
      <c r="AX5694" s="160" t="s">
        <v>85</v>
      </c>
      <c r="AY5694" s="162" t="s">
        <v>173</v>
      </c>
    </row>
    <row r="5695" spans="2:65" s="160" customFormat="1">
      <c r="B5695" s="159"/>
      <c r="D5695" s="161" t="s">
        <v>184</v>
      </c>
      <c r="E5695" s="162" t="s">
        <v>1</v>
      </c>
      <c r="F5695" s="163" t="s">
        <v>2567</v>
      </c>
      <c r="H5695" s="162" t="s">
        <v>1</v>
      </c>
      <c r="L5695" s="159"/>
      <c r="M5695" s="164"/>
      <c r="T5695" s="165"/>
      <c r="AT5695" s="162" t="s">
        <v>184</v>
      </c>
      <c r="AU5695" s="162" t="s">
        <v>95</v>
      </c>
      <c r="AV5695" s="160" t="s">
        <v>93</v>
      </c>
      <c r="AW5695" s="160" t="s">
        <v>41</v>
      </c>
      <c r="AX5695" s="160" t="s">
        <v>85</v>
      </c>
      <c r="AY5695" s="162" t="s">
        <v>173</v>
      </c>
    </row>
    <row r="5696" spans="2:65" s="167" customFormat="1">
      <c r="B5696" s="166"/>
      <c r="D5696" s="161" t="s">
        <v>184</v>
      </c>
      <c r="E5696" s="168" t="s">
        <v>1</v>
      </c>
      <c r="F5696" s="169" t="s">
        <v>2568</v>
      </c>
      <c r="H5696" s="170">
        <v>38.159999999999997</v>
      </c>
      <c r="L5696" s="166"/>
      <c r="M5696" s="171"/>
      <c r="T5696" s="172"/>
      <c r="AT5696" s="168" t="s">
        <v>184</v>
      </c>
      <c r="AU5696" s="168" t="s">
        <v>95</v>
      </c>
      <c r="AV5696" s="167" t="s">
        <v>95</v>
      </c>
      <c r="AW5696" s="167" t="s">
        <v>41</v>
      </c>
      <c r="AX5696" s="167" t="s">
        <v>85</v>
      </c>
      <c r="AY5696" s="168" t="s">
        <v>173</v>
      </c>
    </row>
    <row r="5697" spans="2:51" s="160" customFormat="1">
      <c r="B5697" s="159"/>
      <c r="D5697" s="161" t="s">
        <v>184</v>
      </c>
      <c r="E5697" s="162" t="s">
        <v>1</v>
      </c>
      <c r="F5697" s="163" t="s">
        <v>2569</v>
      </c>
      <c r="H5697" s="162" t="s">
        <v>1</v>
      </c>
      <c r="L5697" s="159"/>
      <c r="M5697" s="164"/>
      <c r="T5697" s="165"/>
      <c r="AT5697" s="162" t="s">
        <v>184</v>
      </c>
      <c r="AU5697" s="162" t="s">
        <v>95</v>
      </c>
      <c r="AV5697" s="160" t="s">
        <v>93</v>
      </c>
      <c r="AW5697" s="160" t="s">
        <v>41</v>
      </c>
      <c r="AX5697" s="160" t="s">
        <v>85</v>
      </c>
      <c r="AY5697" s="162" t="s">
        <v>173</v>
      </c>
    </row>
    <row r="5698" spans="2:51" s="167" customFormat="1">
      <c r="B5698" s="166"/>
      <c r="D5698" s="161" t="s">
        <v>184</v>
      </c>
      <c r="E5698" s="168" t="s">
        <v>1</v>
      </c>
      <c r="F5698" s="169" t="s">
        <v>2570</v>
      </c>
      <c r="H5698" s="170">
        <v>31.88</v>
      </c>
      <c r="L5698" s="166"/>
      <c r="M5698" s="171"/>
      <c r="T5698" s="172"/>
      <c r="AT5698" s="168" t="s">
        <v>184</v>
      </c>
      <c r="AU5698" s="168" t="s">
        <v>95</v>
      </c>
      <c r="AV5698" s="167" t="s">
        <v>95</v>
      </c>
      <c r="AW5698" s="167" t="s">
        <v>41</v>
      </c>
      <c r="AX5698" s="167" t="s">
        <v>85</v>
      </c>
      <c r="AY5698" s="168" t="s">
        <v>173</v>
      </c>
    </row>
    <row r="5699" spans="2:51" s="160" customFormat="1">
      <c r="B5699" s="159"/>
      <c r="D5699" s="161" t="s">
        <v>184</v>
      </c>
      <c r="E5699" s="162" t="s">
        <v>1</v>
      </c>
      <c r="F5699" s="163" t="s">
        <v>2571</v>
      </c>
      <c r="H5699" s="162" t="s">
        <v>1</v>
      </c>
      <c r="L5699" s="159"/>
      <c r="M5699" s="164"/>
      <c r="T5699" s="165"/>
      <c r="AT5699" s="162" t="s">
        <v>184</v>
      </c>
      <c r="AU5699" s="162" t="s">
        <v>95</v>
      </c>
      <c r="AV5699" s="160" t="s">
        <v>93</v>
      </c>
      <c r="AW5699" s="160" t="s">
        <v>41</v>
      </c>
      <c r="AX5699" s="160" t="s">
        <v>85</v>
      </c>
      <c r="AY5699" s="162" t="s">
        <v>173</v>
      </c>
    </row>
    <row r="5700" spans="2:51" s="167" customFormat="1">
      <c r="B5700" s="166"/>
      <c r="D5700" s="161" t="s">
        <v>184</v>
      </c>
      <c r="E5700" s="168" t="s">
        <v>1</v>
      </c>
      <c r="F5700" s="169" t="s">
        <v>2572</v>
      </c>
      <c r="H5700" s="170">
        <v>91.727999999999994</v>
      </c>
      <c r="L5700" s="166"/>
      <c r="M5700" s="171"/>
      <c r="T5700" s="172"/>
      <c r="AT5700" s="168" t="s">
        <v>184</v>
      </c>
      <c r="AU5700" s="168" t="s">
        <v>95</v>
      </c>
      <c r="AV5700" s="167" t="s">
        <v>95</v>
      </c>
      <c r="AW5700" s="167" t="s">
        <v>41</v>
      </c>
      <c r="AX5700" s="167" t="s">
        <v>85</v>
      </c>
      <c r="AY5700" s="168" t="s">
        <v>173</v>
      </c>
    </row>
    <row r="5701" spans="2:51" s="160" customFormat="1">
      <c r="B5701" s="159"/>
      <c r="D5701" s="161" t="s">
        <v>184</v>
      </c>
      <c r="E5701" s="162" t="s">
        <v>1</v>
      </c>
      <c r="F5701" s="163" t="s">
        <v>2573</v>
      </c>
      <c r="H5701" s="162" t="s">
        <v>1</v>
      </c>
      <c r="L5701" s="159"/>
      <c r="M5701" s="164"/>
      <c r="T5701" s="165"/>
      <c r="AT5701" s="162" t="s">
        <v>184</v>
      </c>
      <c r="AU5701" s="162" t="s">
        <v>95</v>
      </c>
      <c r="AV5701" s="160" t="s">
        <v>93</v>
      </c>
      <c r="AW5701" s="160" t="s">
        <v>41</v>
      </c>
      <c r="AX5701" s="160" t="s">
        <v>85</v>
      </c>
      <c r="AY5701" s="162" t="s">
        <v>173</v>
      </c>
    </row>
    <row r="5702" spans="2:51" s="167" customFormat="1">
      <c r="B5702" s="166"/>
      <c r="D5702" s="161" t="s">
        <v>184</v>
      </c>
      <c r="E5702" s="168" t="s">
        <v>1</v>
      </c>
      <c r="F5702" s="169" t="s">
        <v>2574</v>
      </c>
      <c r="H5702" s="170">
        <v>87.906000000000006</v>
      </c>
      <c r="L5702" s="166"/>
      <c r="M5702" s="171"/>
      <c r="T5702" s="172"/>
      <c r="AT5702" s="168" t="s">
        <v>184</v>
      </c>
      <c r="AU5702" s="168" t="s">
        <v>95</v>
      </c>
      <c r="AV5702" s="167" t="s">
        <v>95</v>
      </c>
      <c r="AW5702" s="167" t="s">
        <v>41</v>
      </c>
      <c r="AX5702" s="167" t="s">
        <v>85</v>
      </c>
      <c r="AY5702" s="168" t="s">
        <v>173</v>
      </c>
    </row>
    <row r="5703" spans="2:51" s="160" customFormat="1">
      <c r="B5703" s="159"/>
      <c r="D5703" s="161" t="s">
        <v>184</v>
      </c>
      <c r="E5703" s="162" t="s">
        <v>1</v>
      </c>
      <c r="F5703" s="163" t="s">
        <v>2297</v>
      </c>
      <c r="H5703" s="162" t="s">
        <v>1</v>
      </c>
      <c r="L5703" s="159"/>
      <c r="M5703" s="164"/>
      <c r="T5703" s="165"/>
      <c r="AT5703" s="162" t="s">
        <v>184</v>
      </c>
      <c r="AU5703" s="162" t="s">
        <v>95</v>
      </c>
      <c r="AV5703" s="160" t="s">
        <v>93</v>
      </c>
      <c r="AW5703" s="160" t="s">
        <v>41</v>
      </c>
      <c r="AX5703" s="160" t="s">
        <v>85</v>
      </c>
      <c r="AY5703" s="162" t="s">
        <v>173</v>
      </c>
    </row>
    <row r="5704" spans="2:51" s="167" customFormat="1">
      <c r="B5704" s="166"/>
      <c r="D5704" s="161" t="s">
        <v>184</v>
      </c>
      <c r="E5704" s="168" t="s">
        <v>1</v>
      </c>
      <c r="F5704" s="169" t="s">
        <v>2575</v>
      </c>
      <c r="H5704" s="170">
        <v>40.378999999999998</v>
      </c>
      <c r="L5704" s="166"/>
      <c r="M5704" s="171"/>
      <c r="T5704" s="172"/>
      <c r="AT5704" s="168" t="s">
        <v>184</v>
      </c>
      <c r="AU5704" s="168" t="s">
        <v>95</v>
      </c>
      <c r="AV5704" s="167" t="s">
        <v>95</v>
      </c>
      <c r="AW5704" s="167" t="s">
        <v>41</v>
      </c>
      <c r="AX5704" s="167" t="s">
        <v>85</v>
      </c>
      <c r="AY5704" s="168" t="s">
        <v>173</v>
      </c>
    </row>
    <row r="5705" spans="2:51" s="160" customFormat="1">
      <c r="B5705" s="159"/>
      <c r="D5705" s="161" t="s">
        <v>184</v>
      </c>
      <c r="E5705" s="162" t="s">
        <v>1</v>
      </c>
      <c r="F5705" s="163" t="s">
        <v>2299</v>
      </c>
      <c r="H5705" s="162" t="s">
        <v>1</v>
      </c>
      <c r="L5705" s="159"/>
      <c r="M5705" s="164"/>
      <c r="T5705" s="165"/>
      <c r="AT5705" s="162" t="s">
        <v>184</v>
      </c>
      <c r="AU5705" s="162" t="s">
        <v>95</v>
      </c>
      <c r="AV5705" s="160" t="s">
        <v>93</v>
      </c>
      <c r="AW5705" s="160" t="s">
        <v>41</v>
      </c>
      <c r="AX5705" s="160" t="s">
        <v>85</v>
      </c>
      <c r="AY5705" s="162" t="s">
        <v>173</v>
      </c>
    </row>
    <row r="5706" spans="2:51" s="167" customFormat="1">
      <c r="B5706" s="166"/>
      <c r="D5706" s="161" t="s">
        <v>184</v>
      </c>
      <c r="E5706" s="168" t="s">
        <v>1</v>
      </c>
      <c r="F5706" s="169" t="s">
        <v>2591</v>
      </c>
      <c r="H5706" s="170">
        <v>20.882000000000001</v>
      </c>
      <c r="L5706" s="166"/>
      <c r="M5706" s="171"/>
      <c r="T5706" s="172"/>
      <c r="AT5706" s="168" t="s">
        <v>184</v>
      </c>
      <c r="AU5706" s="168" t="s">
        <v>95</v>
      </c>
      <c r="AV5706" s="167" t="s">
        <v>95</v>
      </c>
      <c r="AW5706" s="167" t="s">
        <v>41</v>
      </c>
      <c r="AX5706" s="167" t="s">
        <v>85</v>
      </c>
      <c r="AY5706" s="168" t="s">
        <v>173</v>
      </c>
    </row>
    <row r="5707" spans="2:51" s="167" customFormat="1">
      <c r="B5707" s="166"/>
      <c r="D5707" s="161" t="s">
        <v>184</v>
      </c>
      <c r="E5707" s="168" t="s">
        <v>1</v>
      </c>
      <c r="F5707" s="169" t="s">
        <v>2591</v>
      </c>
      <c r="H5707" s="170">
        <v>20.882000000000001</v>
      </c>
      <c r="L5707" s="166"/>
      <c r="M5707" s="171"/>
      <c r="T5707" s="172"/>
      <c r="AT5707" s="168" t="s">
        <v>184</v>
      </c>
      <c r="AU5707" s="168" t="s">
        <v>95</v>
      </c>
      <c r="AV5707" s="167" t="s">
        <v>95</v>
      </c>
      <c r="AW5707" s="167" t="s">
        <v>41</v>
      </c>
      <c r="AX5707" s="167" t="s">
        <v>85</v>
      </c>
      <c r="AY5707" s="168" t="s">
        <v>173</v>
      </c>
    </row>
    <row r="5708" spans="2:51" s="160" customFormat="1">
      <c r="B5708" s="159"/>
      <c r="D5708" s="161" t="s">
        <v>184</v>
      </c>
      <c r="E5708" s="162" t="s">
        <v>1</v>
      </c>
      <c r="F5708" s="163" t="s">
        <v>2306</v>
      </c>
      <c r="H5708" s="162" t="s">
        <v>1</v>
      </c>
      <c r="L5708" s="159"/>
      <c r="M5708" s="164"/>
      <c r="T5708" s="165"/>
      <c r="AT5708" s="162" t="s">
        <v>184</v>
      </c>
      <c r="AU5708" s="162" t="s">
        <v>95</v>
      </c>
      <c r="AV5708" s="160" t="s">
        <v>93</v>
      </c>
      <c r="AW5708" s="160" t="s">
        <v>41</v>
      </c>
      <c r="AX5708" s="160" t="s">
        <v>85</v>
      </c>
      <c r="AY5708" s="162" t="s">
        <v>173</v>
      </c>
    </row>
    <row r="5709" spans="2:51" s="167" customFormat="1">
      <c r="B5709" s="166"/>
      <c r="D5709" s="161" t="s">
        <v>184</v>
      </c>
      <c r="E5709" s="168" t="s">
        <v>1</v>
      </c>
      <c r="F5709" s="169" t="s">
        <v>2592</v>
      </c>
      <c r="H5709" s="170">
        <v>20.378</v>
      </c>
      <c r="L5709" s="166"/>
      <c r="M5709" s="171"/>
      <c r="T5709" s="172"/>
      <c r="AT5709" s="168" t="s">
        <v>184</v>
      </c>
      <c r="AU5709" s="168" t="s">
        <v>95</v>
      </c>
      <c r="AV5709" s="167" t="s">
        <v>95</v>
      </c>
      <c r="AW5709" s="167" t="s">
        <v>41</v>
      </c>
      <c r="AX5709" s="167" t="s">
        <v>85</v>
      </c>
      <c r="AY5709" s="168" t="s">
        <v>173</v>
      </c>
    </row>
    <row r="5710" spans="2:51" s="167" customFormat="1">
      <c r="B5710" s="166"/>
      <c r="D5710" s="161" t="s">
        <v>184</v>
      </c>
      <c r="E5710" s="168" t="s">
        <v>1</v>
      </c>
      <c r="F5710" s="169" t="s">
        <v>2592</v>
      </c>
      <c r="H5710" s="170">
        <v>20.378</v>
      </c>
      <c r="L5710" s="166"/>
      <c r="M5710" s="171"/>
      <c r="T5710" s="172"/>
      <c r="AT5710" s="168" t="s">
        <v>184</v>
      </c>
      <c r="AU5710" s="168" t="s">
        <v>95</v>
      </c>
      <c r="AV5710" s="167" t="s">
        <v>95</v>
      </c>
      <c r="AW5710" s="167" t="s">
        <v>41</v>
      </c>
      <c r="AX5710" s="167" t="s">
        <v>85</v>
      </c>
      <c r="AY5710" s="168" t="s">
        <v>173</v>
      </c>
    </row>
    <row r="5711" spans="2:51" s="160" customFormat="1">
      <c r="B5711" s="159"/>
      <c r="D5711" s="161" t="s">
        <v>184</v>
      </c>
      <c r="E5711" s="162" t="s">
        <v>1</v>
      </c>
      <c r="F5711" s="163" t="s">
        <v>2313</v>
      </c>
      <c r="H5711" s="162" t="s">
        <v>1</v>
      </c>
      <c r="L5711" s="159"/>
      <c r="M5711" s="164"/>
      <c r="T5711" s="165"/>
      <c r="AT5711" s="162" t="s">
        <v>184</v>
      </c>
      <c r="AU5711" s="162" t="s">
        <v>95</v>
      </c>
      <c r="AV5711" s="160" t="s">
        <v>93</v>
      </c>
      <c r="AW5711" s="160" t="s">
        <v>41</v>
      </c>
      <c r="AX5711" s="160" t="s">
        <v>85</v>
      </c>
      <c r="AY5711" s="162" t="s">
        <v>173</v>
      </c>
    </row>
    <row r="5712" spans="2:51" s="167" customFormat="1">
      <c r="B5712" s="166"/>
      <c r="D5712" s="161" t="s">
        <v>184</v>
      </c>
      <c r="E5712" s="168" t="s">
        <v>1</v>
      </c>
      <c r="F5712" s="169" t="s">
        <v>2591</v>
      </c>
      <c r="H5712" s="170">
        <v>20.882000000000001</v>
      </c>
      <c r="L5712" s="166"/>
      <c r="M5712" s="171"/>
      <c r="T5712" s="172"/>
      <c r="AT5712" s="168" t="s">
        <v>184</v>
      </c>
      <c r="AU5712" s="168" t="s">
        <v>95</v>
      </c>
      <c r="AV5712" s="167" t="s">
        <v>95</v>
      </c>
      <c r="AW5712" s="167" t="s">
        <v>41</v>
      </c>
      <c r="AX5712" s="167" t="s">
        <v>85</v>
      </c>
      <c r="AY5712" s="168" t="s">
        <v>173</v>
      </c>
    </row>
    <row r="5713" spans="2:65" s="167" customFormat="1">
      <c r="B5713" s="166"/>
      <c r="D5713" s="161" t="s">
        <v>184</v>
      </c>
      <c r="E5713" s="168" t="s">
        <v>1</v>
      </c>
      <c r="F5713" s="169" t="s">
        <v>2591</v>
      </c>
      <c r="H5713" s="170">
        <v>20.882000000000001</v>
      </c>
      <c r="L5713" s="166"/>
      <c r="M5713" s="171"/>
      <c r="T5713" s="172"/>
      <c r="AT5713" s="168" t="s">
        <v>184</v>
      </c>
      <c r="AU5713" s="168" t="s">
        <v>95</v>
      </c>
      <c r="AV5713" s="167" t="s">
        <v>95</v>
      </c>
      <c r="AW5713" s="167" t="s">
        <v>41</v>
      </c>
      <c r="AX5713" s="167" t="s">
        <v>85</v>
      </c>
      <c r="AY5713" s="168" t="s">
        <v>173</v>
      </c>
    </row>
    <row r="5714" spans="2:65" s="160" customFormat="1">
      <c r="B5714" s="159"/>
      <c r="D5714" s="161" t="s">
        <v>184</v>
      </c>
      <c r="E5714" s="162" t="s">
        <v>1</v>
      </c>
      <c r="F5714" s="163" t="s">
        <v>2317</v>
      </c>
      <c r="H5714" s="162" t="s">
        <v>1</v>
      </c>
      <c r="L5714" s="159"/>
      <c r="M5714" s="164"/>
      <c r="T5714" s="165"/>
      <c r="AT5714" s="162" t="s">
        <v>184</v>
      </c>
      <c r="AU5714" s="162" t="s">
        <v>95</v>
      </c>
      <c r="AV5714" s="160" t="s">
        <v>93</v>
      </c>
      <c r="AW5714" s="160" t="s">
        <v>41</v>
      </c>
      <c r="AX5714" s="160" t="s">
        <v>85</v>
      </c>
      <c r="AY5714" s="162" t="s">
        <v>173</v>
      </c>
    </row>
    <row r="5715" spans="2:65" s="167" customFormat="1">
      <c r="B5715" s="166"/>
      <c r="D5715" s="161" t="s">
        <v>184</v>
      </c>
      <c r="E5715" s="168" t="s">
        <v>1</v>
      </c>
      <c r="F5715" s="169" t="s">
        <v>2592</v>
      </c>
      <c r="H5715" s="170">
        <v>20.378</v>
      </c>
      <c r="L5715" s="166"/>
      <c r="M5715" s="171"/>
      <c r="T5715" s="172"/>
      <c r="AT5715" s="168" t="s">
        <v>184</v>
      </c>
      <c r="AU5715" s="168" t="s">
        <v>95</v>
      </c>
      <c r="AV5715" s="167" t="s">
        <v>95</v>
      </c>
      <c r="AW5715" s="167" t="s">
        <v>41</v>
      </c>
      <c r="AX5715" s="167" t="s">
        <v>85</v>
      </c>
      <c r="AY5715" s="168" t="s">
        <v>173</v>
      </c>
    </row>
    <row r="5716" spans="2:65" s="167" customFormat="1">
      <c r="B5716" s="166"/>
      <c r="D5716" s="161" t="s">
        <v>184</v>
      </c>
      <c r="E5716" s="168" t="s">
        <v>1</v>
      </c>
      <c r="F5716" s="169" t="s">
        <v>2592</v>
      </c>
      <c r="H5716" s="170">
        <v>20.378</v>
      </c>
      <c r="L5716" s="166"/>
      <c r="M5716" s="171"/>
      <c r="T5716" s="172"/>
      <c r="AT5716" s="168" t="s">
        <v>184</v>
      </c>
      <c r="AU5716" s="168" t="s">
        <v>95</v>
      </c>
      <c r="AV5716" s="167" t="s">
        <v>95</v>
      </c>
      <c r="AW5716" s="167" t="s">
        <v>41</v>
      </c>
      <c r="AX5716" s="167" t="s">
        <v>85</v>
      </c>
      <c r="AY5716" s="168" t="s">
        <v>173</v>
      </c>
    </row>
    <row r="5717" spans="2:65" s="174" customFormat="1">
      <c r="B5717" s="173"/>
      <c r="D5717" s="161" t="s">
        <v>184</v>
      </c>
      <c r="E5717" s="175" t="s">
        <v>1</v>
      </c>
      <c r="F5717" s="176" t="s">
        <v>232</v>
      </c>
      <c r="H5717" s="177">
        <v>455.09300000000002</v>
      </c>
      <c r="L5717" s="173"/>
      <c r="M5717" s="178"/>
      <c r="T5717" s="179"/>
      <c r="AT5717" s="175" t="s">
        <v>184</v>
      </c>
      <c r="AU5717" s="175" t="s">
        <v>95</v>
      </c>
      <c r="AV5717" s="174" t="s">
        <v>180</v>
      </c>
      <c r="AW5717" s="174" t="s">
        <v>41</v>
      </c>
      <c r="AX5717" s="174" t="s">
        <v>93</v>
      </c>
      <c r="AY5717" s="175" t="s">
        <v>173</v>
      </c>
    </row>
    <row r="5718" spans="2:65" s="167" customFormat="1">
      <c r="B5718" s="166"/>
      <c r="D5718" s="161" t="s">
        <v>184</v>
      </c>
      <c r="F5718" s="169" t="s">
        <v>3183</v>
      </c>
      <c r="H5718" s="170">
        <v>523.35699999999997</v>
      </c>
      <c r="L5718" s="166"/>
      <c r="M5718" s="171"/>
      <c r="T5718" s="172"/>
      <c r="AT5718" s="168" t="s">
        <v>184</v>
      </c>
      <c r="AU5718" s="168" t="s">
        <v>95</v>
      </c>
      <c r="AV5718" s="167" t="s">
        <v>95</v>
      </c>
      <c r="AW5718" s="167" t="s">
        <v>3</v>
      </c>
      <c r="AX5718" s="167" t="s">
        <v>93</v>
      </c>
      <c r="AY5718" s="168" t="s">
        <v>173</v>
      </c>
    </row>
    <row r="5719" spans="2:65" s="35" customFormat="1" ht="37.9" customHeight="1">
      <c r="B5719" s="34"/>
      <c r="C5719" s="144" t="s">
        <v>3184</v>
      </c>
      <c r="D5719" s="144" t="s">
        <v>175</v>
      </c>
      <c r="E5719" s="145" t="s">
        <v>3185</v>
      </c>
      <c r="F5719" s="146" t="s">
        <v>3186</v>
      </c>
      <c r="G5719" s="147" t="s">
        <v>270</v>
      </c>
      <c r="H5719" s="148">
        <v>455.09300000000002</v>
      </c>
      <c r="I5719" s="3"/>
      <c r="J5719" s="149">
        <f>ROUND(I5719*H5719,2)</f>
        <v>0</v>
      </c>
      <c r="K5719" s="146" t="s">
        <v>179</v>
      </c>
      <c r="L5719" s="34"/>
      <c r="M5719" s="150" t="s">
        <v>1</v>
      </c>
      <c r="N5719" s="151" t="s">
        <v>50</v>
      </c>
      <c r="P5719" s="152">
        <f>O5719*H5719</f>
        <v>0</v>
      </c>
      <c r="Q5719" s="152">
        <v>0</v>
      </c>
      <c r="R5719" s="152">
        <f>Q5719*H5719</f>
        <v>0</v>
      </c>
      <c r="S5719" s="152">
        <v>0</v>
      </c>
      <c r="T5719" s="153">
        <f>S5719*H5719</f>
        <v>0</v>
      </c>
      <c r="AR5719" s="154" t="s">
        <v>354</v>
      </c>
      <c r="AT5719" s="154" t="s">
        <v>175</v>
      </c>
      <c r="AU5719" s="154" t="s">
        <v>95</v>
      </c>
      <c r="AY5719" s="20" t="s">
        <v>173</v>
      </c>
      <c r="BE5719" s="155">
        <f>IF(N5719="základní",J5719,0)</f>
        <v>0</v>
      </c>
      <c r="BF5719" s="155">
        <f>IF(N5719="snížená",J5719,0)</f>
        <v>0</v>
      </c>
      <c r="BG5719" s="155">
        <f>IF(N5719="zákl. přenesená",J5719,0)</f>
        <v>0</v>
      </c>
      <c r="BH5719" s="155">
        <f>IF(N5719="sníž. přenesená",J5719,0)</f>
        <v>0</v>
      </c>
      <c r="BI5719" s="155">
        <f>IF(N5719="nulová",J5719,0)</f>
        <v>0</v>
      </c>
      <c r="BJ5719" s="20" t="s">
        <v>93</v>
      </c>
      <c r="BK5719" s="155">
        <f>ROUND(I5719*H5719,2)</f>
        <v>0</v>
      </c>
      <c r="BL5719" s="20" t="s">
        <v>354</v>
      </c>
      <c r="BM5719" s="154" t="s">
        <v>3187</v>
      </c>
    </row>
    <row r="5720" spans="2:65" s="35" customFormat="1">
      <c r="B5720" s="34"/>
      <c r="D5720" s="156" t="s">
        <v>182</v>
      </c>
      <c r="F5720" s="157" t="s">
        <v>3188</v>
      </c>
      <c r="L5720" s="34"/>
      <c r="M5720" s="158"/>
      <c r="T5720" s="62"/>
      <c r="AT5720" s="20" t="s">
        <v>182</v>
      </c>
      <c r="AU5720" s="20" t="s">
        <v>95</v>
      </c>
    </row>
    <row r="5721" spans="2:65" s="160" customFormat="1">
      <c r="B5721" s="159"/>
      <c r="D5721" s="161" t="s">
        <v>184</v>
      </c>
      <c r="E5721" s="162" t="s">
        <v>1</v>
      </c>
      <c r="F5721" s="163" t="s">
        <v>1601</v>
      </c>
      <c r="H5721" s="162" t="s">
        <v>1</v>
      </c>
      <c r="L5721" s="159"/>
      <c r="M5721" s="164"/>
      <c r="T5721" s="165"/>
      <c r="AT5721" s="162" t="s">
        <v>184</v>
      </c>
      <c r="AU5721" s="162" t="s">
        <v>95</v>
      </c>
      <c r="AV5721" s="160" t="s">
        <v>93</v>
      </c>
      <c r="AW5721" s="160" t="s">
        <v>41</v>
      </c>
      <c r="AX5721" s="160" t="s">
        <v>85</v>
      </c>
      <c r="AY5721" s="162" t="s">
        <v>173</v>
      </c>
    </row>
    <row r="5722" spans="2:65" s="160" customFormat="1">
      <c r="B5722" s="159"/>
      <c r="D5722" s="161" t="s">
        <v>184</v>
      </c>
      <c r="E5722" s="162" t="s">
        <v>1</v>
      </c>
      <c r="F5722" s="163" t="s">
        <v>2567</v>
      </c>
      <c r="H5722" s="162" t="s">
        <v>1</v>
      </c>
      <c r="L5722" s="159"/>
      <c r="M5722" s="164"/>
      <c r="T5722" s="165"/>
      <c r="AT5722" s="162" t="s">
        <v>184</v>
      </c>
      <c r="AU5722" s="162" t="s">
        <v>95</v>
      </c>
      <c r="AV5722" s="160" t="s">
        <v>93</v>
      </c>
      <c r="AW5722" s="160" t="s">
        <v>41</v>
      </c>
      <c r="AX5722" s="160" t="s">
        <v>85</v>
      </c>
      <c r="AY5722" s="162" t="s">
        <v>173</v>
      </c>
    </row>
    <row r="5723" spans="2:65" s="167" customFormat="1">
      <c r="B5723" s="166"/>
      <c r="D5723" s="161" t="s">
        <v>184</v>
      </c>
      <c r="E5723" s="168" t="s">
        <v>1</v>
      </c>
      <c r="F5723" s="169" t="s">
        <v>2568</v>
      </c>
      <c r="H5723" s="170">
        <v>38.159999999999997</v>
      </c>
      <c r="L5723" s="166"/>
      <c r="M5723" s="171"/>
      <c r="T5723" s="172"/>
      <c r="AT5723" s="168" t="s">
        <v>184</v>
      </c>
      <c r="AU5723" s="168" t="s">
        <v>95</v>
      </c>
      <c r="AV5723" s="167" t="s">
        <v>95</v>
      </c>
      <c r="AW5723" s="167" t="s">
        <v>41</v>
      </c>
      <c r="AX5723" s="167" t="s">
        <v>85</v>
      </c>
      <c r="AY5723" s="168" t="s">
        <v>173</v>
      </c>
    </row>
    <row r="5724" spans="2:65" s="160" customFormat="1">
      <c r="B5724" s="159"/>
      <c r="D5724" s="161" t="s">
        <v>184</v>
      </c>
      <c r="E5724" s="162" t="s">
        <v>1</v>
      </c>
      <c r="F5724" s="163" t="s">
        <v>2569</v>
      </c>
      <c r="H5724" s="162" t="s">
        <v>1</v>
      </c>
      <c r="L5724" s="159"/>
      <c r="M5724" s="164"/>
      <c r="T5724" s="165"/>
      <c r="AT5724" s="162" t="s">
        <v>184</v>
      </c>
      <c r="AU5724" s="162" t="s">
        <v>95</v>
      </c>
      <c r="AV5724" s="160" t="s">
        <v>93</v>
      </c>
      <c r="AW5724" s="160" t="s">
        <v>41</v>
      </c>
      <c r="AX5724" s="160" t="s">
        <v>85</v>
      </c>
      <c r="AY5724" s="162" t="s">
        <v>173</v>
      </c>
    </row>
    <row r="5725" spans="2:65" s="167" customFormat="1">
      <c r="B5725" s="166"/>
      <c r="D5725" s="161" t="s">
        <v>184</v>
      </c>
      <c r="E5725" s="168" t="s">
        <v>1</v>
      </c>
      <c r="F5725" s="169" t="s">
        <v>2570</v>
      </c>
      <c r="H5725" s="170">
        <v>31.88</v>
      </c>
      <c r="L5725" s="166"/>
      <c r="M5725" s="171"/>
      <c r="T5725" s="172"/>
      <c r="AT5725" s="168" t="s">
        <v>184</v>
      </c>
      <c r="AU5725" s="168" t="s">
        <v>95</v>
      </c>
      <c r="AV5725" s="167" t="s">
        <v>95</v>
      </c>
      <c r="AW5725" s="167" t="s">
        <v>41</v>
      </c>
      <c r="AX5725" s="167" t="s">
        <v>85</v>
      </c>
      <c r="AY5725" s="168" t="s">
        <v>173</v>
      </c>
    </row>
    <row r="5726" spans="2:65" s="160" customFormat="1">
      <c r="B5726" s="159"/>
      <c r="D5726" s="161" t="s">
        <v>184</v>
      </c>
      <c r="E5726" s="162" t="s">
        <v>1</v>
      </c>
      <c r="F5726" s="163" t="s">
        <v>2571</v>
      </c>
      <c r="H5726" s="162" t="s">
        <v>1</v>
      </c>
      <c r="L5726" s="159"/>
      <c r="M5726" s="164"/>
      <c r="T5726" s="165"/>
      <c r="AT5726" s="162" t="s">
        <v>184</v>
      </c>
      <c r="AU5726" s="162" t="s">
        <v>95</v>
      </c>
      <c r="AV5726" s="160" t="s">
        <v>93</v>
      </c>
      <c r="AW5726" s="160" t="s">
        <v>41</v>
      </c>
      <c r="AX5726" s="160" t="s">
        <v>85</v>
      </c>
      <c r="AY5726" s="162" t="s">
        <v>173</v>
      </c>
    </row>
    <row r="5727" spans="2:65" s="167" customFormat="1">
      <c r="B5727" s="166"/>
      <c r="D5727" s="161" t="s">
        <v>184</v>
      </c>
      <c r="E5727" s="168" t="s">
        <v>1</v>
      </c>
      <c r="F5727" s="169" t="s">
        <v>2572</v>
      </c>
      <c r="H5727" s="170">
        <v>91.727999999999994</v>
      </c>
      <c r="L5727" s="166"/>
      <c r="M5727" s="171"/>
      <c r="T5727" s="172"/>
      <c r="AT5727" s="168" t="s">
        <v>184</v>
      </c>
      <c r="AU5727" s="168" t="s">
        <v>95</v>
      </c>
      <c r="AV5727" s="167" t="s">
        <v>95</v>
      </c>
      <c r="AW5727" s="167" t="s">
        <v>41</v>
      </c>
      <c r="AX5727" s="167" t="s">
        <v>85</v>
      </c>
      <c r="AY5727" s="168" t="s">
        <v>173</v>
      </c>
    </row>
    <row r="5728" spans="2:65" s="160" customFormat="1">
      <c r="B5728" s="159"/>
      <c r="D5728" s="161" t="s">
        <v>184</v>
      </c>
      <c r="E5728" s="162" t="s">
        <v>1</v>
      </c>
      <c r="F5728" s="163" t="s">
        <v>2573</v>
      </c>
      <c r="H5728" s="162" t="s">
        <v>1</v>
      </c>
      <c r="L5728" s="159"/>
      <c r="M5728" s="164"/>
      <c r="T5728" s="165"/>
      <c r="AT5728" s="162" t="s">
        <v>184</v>
      </c>
      <c r="AU5728" s="162" t="s">
        <v>95</v>
      </c>
      <c r="AV5728" s="160" t="s">
        <v>93</v>
      </c>
      <c r="AW5728" s="160" t="s">
        <v>41</v>
      </c>
      <c r="AX5728" s="160" t="s">
        <v>85</v>
      </c>
      <c r="AY5728" s="162" t="s">
        <v>173</v>
      </c>
    </row>
    <row r="5729" spans="2:51" s="167" customFormat="1">
      <c r="B5729" s="166"/>
      <c r="D5729" s="161" t="s">
        <v>184</v>
      </c>
      <c r="E5729" s="168" t="s">
        <v>1</v>
      </c>
      <c r="F5729" s="169" t="s">
        <v>2574</v>
      </c>
      <c r="H5729" s="170">
        <v>87.906000000000006</v>
      </c>
      <c r="L5729" s="166"/>
      <c r="M5729" s="171"/>
      <c r="T5729" s="172"/>
      <c r="AT5729" s="168" t="s">
        <v>184</v>
      </c>
      <c r="AU5729" s="168" t="s">
        <v>95</v>
      </c>
      <c r="AV5729" s="167" t="s">
        <v>95</v>
      </c>
      <c r="AW5729" s="167" t="s">
        <v>41</v>
      </c>
      <c r="AX5729" s="167" t="s">
        <v>85</v>
      </c>
      <c r="AY5729" s="168" t="s">
        <v>173</v>
      </c>
    </row>
    <row r="5730" spans="2:51" s="160" customFormat="1">
      <c r="B5730" s="159"/>
      <c r="D5730" s="161" t="s">
        <v>184</v>
      </c>
      <c r="E5730" s="162" t="s">
        <v>1</v>
      </c>
      <c r="F5730" s="163" t="s">
        <v>2297</v>
      </c>
      <c r="H5730" s="162" t="s">
        <v>1</v>
      </c>
      <c r="L5730" s="159"/>
      <c r="M5730" s="164"/>
      <c r="T5730" s="165"/>
      <c r="AT5730" s="162" t="s">
        <v>184</v>
      </c>
      <c r="AU5730" s="162" t="s">
        <v>95</v>
      </c>
      <c r="AV5730" s="160" t="s">
        <v>93</v>
      </c>
      <c r="AW5730" s="160" t="s">
        <v>41</v>
      </c>
      <c r="AX5730" s="160" t="s">
        <v>85</v>
      </c>
      <c r="AY5730" s="162" t="s">
        <v>173</v>
      </c>
    </row>
    <row r="5731" spans="2:51" s="167" customFormat="1">
      <c r="B5731" s="166"/>
      <c r="D5731" s="161" t="s">
        <v>184</v>
      </c>
      <c r="E5731" s="168" t="s">
        <v>1</v>
      </c>
      <c r="F5731" s="169" t="s">
        <v>2575</v>
      </c>
      <c r="H5731" s="170">
        <v>40.378999999999998</v>
      </c>
      <c r="L5731" s="166"/>
      <c r="M5731" s="171"/>
      <c r="T5731" s="172"/>
      <c r="AT5731" s="168" t="s">
        <v>184</v>
      </c>
      <c r="AU5731" s="168" t="s">
        <v>95</v>
      </c>
      <c r="AV5731" s="167" t="s">
        <v>95</v>
      </c>
      <c r="AW5731" s="167" t="s">
        <v>41</v>
      </c>
      <c r="AX5731" s="167" t="s">
        <v>85</v>
      </c>
      <c r="AY5731" s="168" t="s">
        <v>173</v>
      </c>
    </row>
    <row r="5732" spans="2:51" s="160" customFormat="1">
      <c r="B5732" s="159"/>
      <c r="D5732" s="161" t="s">
        <v>184</v>
      </c>
      <c r="E5732" s="162" t="s">
        <v>1</v>
      </c>
      <c r="F5732" s="163" t="s">
        <v>2299</v>
      </c>
      <c r="H5732" s="162" t="s">
        <v>1</v>
      </c>
      <c r="L5732" s="159"/>
      <c r="M5732" s="164"/>
      <c r="T5732" s="165"/>
      <c r="AT5732" s="162" t="s">
        <v>184</v>
      </c>
      <c r="AU5732" s="162" t="s">
        <v>95</v>
      </c>
      <c r="AV5732" s="160" t="s">
        <v>93</v>
      </c>
      <c r="AW5732" s="160" t="s">
        <v>41</v>
      </c>
      <c r="AX5732" s="160" t="s">
        <v>85</v>
      </c>
      <c r="AY5732" s="162" t="s">
        <v>173</v>
      </c>
    </row>
    <row r="5733" spans="2:51" s="167" customFormat="1">
      <c r="B5733" s="166"/>
      <c r="D5733" s="161" t="s">
        <v>184</v>
      </c>
      <c r="E5733" s="168" t="s">
        <v>1</v>
      </c>
      <c r="F5733" s="169" t="s">
        <v>2591</v>
      </c>
      <c r="H5733" s="170">
        <v>20.882000000000001</v>
      </c>
      <c r="L5733" s="166"/>
      <c r="M5733" s="171"/>
      <c r="T5733" s="172"/>
      <c r="AT5733" s="168" t="s">
        <v>184</v>
      </c>
      <c r="AU5733" s="168" t="s">
        <v>95</v>
      </c>
      <c r="AV5733" s="167" t="s">
        <v>95</v>
      </c>
      <c r="AW5733" s="167" t="s">
        <v>41</v>
      </c>
      <c r="AX5733" s="167" t="s">
        <v>85</v>
      </c>
      <c r="AY5733" s="168" t="s">
        <v>173</v>
      </c>
    </row>
    <row r="5734" spans="2:51" s="167" customFormat="1">
      <c r="B5734" s="166"/>
      <c r="D5734" s="161" t="s">
        <v>184</v>
      </c>
      <c r="E5734" s="168" t="s">
        <v>1</v>
      </c>
      <c r="F5734" s="169" t="s">
        <v>2591</v>
      </c>
      <c r="H5734" s="170">
        <v>20.882000000000001</v>
      </c>
      <c r="L5734" s="166"/>
      <c r="M5734" s="171"/>
      <c r="T5734" s="172"/>
      <c r="AT5734" s="168" t="s">
        <v>184</v>
      </c>
      <c r="AU5734" s="168" t="s">
        <v>95</v>
      </c>
      <c r="AV5734" s="167" t="s">
        <v>95</v>
      </c>
      <c r="AW5734" s="167" t="s">
        <v>41</v>
      </c>
      <c r="AX5734" s="167" t="s">
        <v>85</v>
      </c>
      <c r="AY5734" s="168" t="s">
        <v>173</v>
      </c>
    </row>
    <row r="5735" spans="2:51" s="160" customFormat="1">
      <c r="B5735" s="159"/>
      <c r="D5735" s="161" t="s">
        <v>184</v>
      </c>
      <c r="E5735" s="162" t="s">
        <v>1</v>
      </c>
      <c r="F5735" s="163" t="s">
        <v>2306</v>
      </c>
      <c r="H5735" s="162" t="s">
        <v>1</v>
      </c>
      <c r="L5735" s="159"/>
      <c r="M5735" s="164"/>
      <c r="T5735" s="165"/>
      <c r="AT5735" s="162" t="s">
        <v>184</v>
      </c>
      <c r="AU5735" s="162" t="s">
        <v>95</v>
      </c>
      <c r="AV5735" s="160" t="s">
        <v>93</v>
      </c>
      <c r="AW5735" s="160" t="s">
        <v>41</v>
      </c>
      <c r="AX5735" s="160" t="s">
        <v>85</v>
      </c>
      <c r="AY5735" s="162" t="s">
        <v>173</v>
      </c>
    </row>
    <row r="5736" spans="2:51" s="167" customFormat="1">
      <c r="B5736" s="166"/>
      <c r="D5736" s="161" t="s">
        <v>184</v>
      </c>
      <c r="E5736" s="168" t="s">
        <v>1</v>
      </c>
      <c r="F5736" s="169" t="s">
        <v>2592</v>
      </c>
      <c r="H5736" s="170">
        <v>20.378</v>
      </c>
      <c r="L5736" s="166"/>
      <c r="M5736" s="171"/>
      <c r="T5736" s="172"/>
      <c r="AT5736" s="168" t="s">
        <v>184</v>
      </c>
      <c r="AU5736" s="168" t="s">
        <v>95</v>
      </c>
      <c r="AV5736" s="167" t="s">
        <v>95</v>
      </c>
      <c r="AW5736" s="167" t="s">
        <v>41</v>
      </c>
      <c r="AX5736" s="167" t="s">
        <v>85</v>
      </c>
      <c r="AY5736" s="168" t="s">
        <v>173</v>
      </c>
    </row>
    <row r="5737" spans="2:51" s="167" customFormat="1">
      <c r="B5737" s="166"/>
      <c r="D5737" s="161" t="s">
        <v>184</v>
      </c>
      <c r="E5737" s="168" t="s">
        <v>1</v>
      </c>
      <c r="F5737" s="169" t="s">
        <v>2592</v>
      </c>
      <c r="H5737" s="170">
        <v>20.378</v>
      </c>
      <c r="L5737" s="166"/>
      <c r="M5737" s="171"/>
      <c r="T5737" s="172"/>
      <c r="AT5737" s="168" t="s">
        <v>184</v>
      </c>
      <c r="AU5737" s="168" t="s">
        <v>95</v>
      </c>
      <c r="AV5737" s="167" t="s">
        <v>95</v>
      </c>
      <c r="AW5737" s="167" t="s">
        <v>41</v>
      </c>
      <c r="AX5737" s="167" t="s">
        <v>85</v>
      </c>
      <c r="AY5737" s="168" t="s">
        <v>173</v>
      </c>
    </row>
    <row r="5738" spans="2:51" s="160" customFormat="1">
      <c r="B5738" s="159"/>
      <c r="D5738" s="161" t="s">
        <v>184</v>
      </c>
      <c r="E5738" s="162" t="s">
        <v>1</v>
      </c>
      <c r="F5738" s="163" t="s">
        <v>2313</v>
      </c>
      <c r="H5738" s="162" t="s">
        <v>1</v>
      </c>
      <c r="L5738" s="159"/>
      <c r="M5738" s="164"/>
      <c r="T5738" s="165"/>
      <c r="AT5738" s="162" t="s">
        <v>184</v>
      </c>
      <c r="AU5738" s="162" t="s">
        <v>95</v>
      </c>
      <c r="AV5738" s="160" t="s">
        <v>93</v>
      </c>
      <c r="AW5738" s="160" t="s">
        <v>41</v>
      </c>
      <c r="AX5738" s="160" t="s">
        <v>85</v>
      </c>
      <c r="AY5738" s="162" t="s">
        <v>173</v>
      </c>
    </row>
    <row r="5739" spans="2:51" s="167" customFormat="1">
      <c r="B5739" s="166"/>
      <c r="D5739" s="161" t="s">
        <v>184</v>
      </c>
      <c r="E5739" s="168" t="s">
        <v>1</v>
      </c>
      <c r="F5739" s="169" t="s">
        <v>2591</v>
      </c>
      <c r="H5739" s="170">
        <v>20.882000000000001</v>
      </c>
      <c r="L5739" s="166"/>
      <c r="M5739" s="171"/>
      <c r="T5739" s="172"/>
      <c r="AT5739" s="168" t="s">
        <v>184</v>
      </c>
      <c r="AU5739" s="168" t="s">
        <v>95</v>
      </c>
      <c r="AV5739" s="167" t="s">
        <v>95</v>
      </c>
      <c r="AW5739" s="167" t="s">
        <v>41</v>
      </c>
      <c r="AX5739" s="167" t="s">
        <v>85</v>
      </c>
      <c r="AY5739" s="168" t="s">
        <v>173</v>
      </c>
    </row>
    <row r="5740" spans="2:51" s="167" customFormat="1">
      <c r="B5740" s="166"/>
      <c r="D5740" s="161" t="s">
        <v>184</v>
      </c>
      <c r="E5740" s="168" t="s">
        <v>1</v>
      </c>
      <c r="F5740" s="169" t="s">
        <v>2591</v>
      </c>
      <c r="H5740" s="170">
        <v>20.882000000000001</v>
      </c>
      <c r="L5740" s="166"/>
      <c r="M5740" s="171"/>
      <c r="T5740" s="172"/>
      <c r="AT5740" s="168" t="s">
        <v>184</v>
      </c>
      <c r="AU5740" s="168" t="s">
        <v>95</v>
      </c>
      <c r="AV5740" s="167" t="s">
        <v>95</v>
      </c>
      <c r="AW5740" s="167" t="s">
        <v>41</v>
      </c>
      <c r="AX5740" s="167" t="s">
        <v>85</v>
      </c>
      <c r="AY5740" s="168" t="s">
        <v>173</v>
      </c>
    </row>
    <row r="5741" spans="2:51" s="160" customFormat="1">
      <c r="B5741" s="159"/>
      <c r="D5741" s="161" t="s">
        <v>184</v>
      </c>
      <c r="E5741" s="162" t="s">
        <v>1</v>
      </c>
      <c r="F5741" s="163" t="s">
        <v>2317</v>
      </c>
      <c r="H5741" s="162" t="s">
        <v>1</v>
      </c>
      <c r="L5741" s="159"/>
      <c r="M5741" s="164"/>
      <c r="T5741" s="165"/>
      <c r="AT5741" s="162" t="s">
        <v>184</v>
      </c>
      <c r="AU5741" s="162" t="s">
        <v>95</v>
      </c>
      <c r="AV5741" s="160" t="s">
        <v>93</v>
      </c>
      <c r="AW5741" s="160" t="s">
        <v>41</v>
      </c>
      <c r="AX5741" s="160" t="s">
        <v>85</v>
      </c>
      <c r="AY5741" s="162" t="s">
        <v>173</v>
      </c>
    </row>
    <row r="5742" spans="2:51" s="167" customFormat="1">
      <c r="B5742" s="166"/>
      <c r="D5742" s="161" t="s">
        <v>184</v>
      </c>
      <c r="E5742" s="168" t="s">
        <v>1</v>
      </c>
      <c r="F5742" s="169" t="s">
        <v>2592</v>
      </c>
      <c r="H5742" s="170">
        <v>20.378</v>
      </c>
      <c r="L5742" s="166"/>
      <c r="M5742" s="171"/>
      <c r="T5742" s="172"/>
      <c r="AT5742" s="168" t="s">
        <v>184</v>
      </c>
      <c r="AU5742" s="168" t="s">
        <v>95</v>
      </c>
      <c r="AV5742" s="167" t="s">
        <v>95</v>
      </c>
      <c r="AW5742" s="167" t="s">
        <v>41</v>
      </c>
      <c r="AX5742" s="167" t="s">
        <v>85</v>
      </c>
      <c r="AY5742" s="168" t="s">
        <v>173</v>
      </c>
    </row>
    <row r="5743" spans="2:51" s="167" customFormat="1">
      <c r="B5743" s="166"/>
      <c r="D5743" s="161" t="s">
        <v>184</v>
      </c>
      <c r="E5743" s="168" t="s">
        <v>1</v>
      </c>
      <c r="F5743" s="169" t="s">
        <v>2592</v>
      </c>
      <c r="H5743" s="170">
        <v>20.378</v>
      </c>
      <c r="L5743" s="166"/>
      <c r="M5743" s="171"/>
      <c r="T5743" s="172"/>
      <c r="AT5743" s="168" t="s">
        <v>184</v>
      </c>
      <c r="AU5743" s="168" t="s">
        <v>95</v>
      </c>
      <c r="AV5743" s="167" t="s">
        <v>95</v>
      </c>
      <c r="AW5743" s="167" t="s">
        <v>41</v>
      </c>
      <c r="AX5743" s="167" t="s">
        <v>85</v>
      </c>
      <c r="AY5743" s="168" t="s">
        <v>173</v>
      </c>
    </row>
    <row r="5744" spans="2:51" s="174" customFormat="1">
      <c r="B5744" s="173"/>
      <c r="D5744" s="161" t="s">
        <v>184</v>
      </c>
      <c r="E5744" s="175" t="s">
        <v>1</v>
      </c>
      <c r="F5744" s="176" t="s">
        <v>232</v>
      </c>
      <c r="H5744" s="177">
        <v>455.09300000000002</v>
      </c>
      <c r="L5744" s="173"/>
      <c r="M5744" s="178"/>
      <c r="T5744" s="179"/>
      <c r="AT5744" s="175" t="s">
        <v>184</v>
      </c>
      <c r="AU5744" s="175" t="s">
        <v>95</v>
      </c>
      <c r="AV5744" s="174" t="s">
        <v>180</v>
      </c>
      <c r="AW5744" s="174" t="s">
        <v>41</v>
      </c>
      <c r="AX5744" s="174" t="s">
        <v>93</v>
      </c>
      <c r="AY5744" s="175" t="s">
        <v>173</v>
      </c>
    </row>
    <row r="5745" spans="2:65" s="35" customFormat="1" ht="37.9" customHeight="1">
      <c r="B5745" s="34"/>
      <c r="C5745" s="188" t="s">
        <v>3189</v>
      </c>
      <c r="D5745" s="188" t="s">
        <v>1161</v>
      </c>
      <c r="E5745" s="189" t="s">
        <v>3190</v>
      </c>
      <c r="F5745" s="190" t="s">
        <v>3191</v>
      </c>
      <c r="G5745" s="191" t="s">
        <v>270</v>
      </c>
      <c r="H5745" s="192">
        <v>500.60199999999998</v>
      </c>
      <c r="I5745" s="4"/>
      <c r="J5745" s="193">
        <f>ROUND(I5745*H5745,2)</f>
        <v>0</v>
      </c>
      <c r="K5745" s="190" t="s">
        <v>179</v>
      </c>
      <c r="L5745" s="194"/>
      <c r="M5745" s="195" t="s">
        <v>1</v>
      </c>
      <c r="N5745" s="196" t="s">
        <v>50</v>
      </c>
      <c r="P5745" s="152">
        <f>O5745*H5745</f>
        <v>0</v>
      </c>
      <c r="Q5745" s="152">
        <v>1.3999999999999999E-4</v>
      </c>
      <c r="R5745" s="152">
        <f>Q5745*H5745</f>
        <v>7.0084279999999985E-2</v>
      </c>
      <c r="S5745" s="152">
        <v>0</v>
      </c>
      <c r="T5745" s="153">
        <f>S5745*H5745</f>
        <v>0</v>
      </c>
      <c r="AR5745" s="154" t="s">
        <v>533</v>
      </c>
      <c r="AT5745" s="154" t="s">
        <v>1161</v>
      </c>
      <c r="AU5745" s="154" t="s">
        <v>95</v>
      </c>
      <c r="AY5745" s="20" t="s">
        <v>173</v>
      </c>
      <c r="BE5745" s="155">
        <f>IF(N5745="základní",J5745,0)</f>
        <v>0</v>
      </c>
      <c r="BF5745" s="155">
        <f>IF(N5745="snížená",J5745,0)</f>
        <v>0</v>
      </c>
      <c r="BG5745" s="155">
        <f>IF(N5745="zákl. přenesená",J5745,0)</f>
        <v>0</v>
      </c>
      <c r="BH5745" s="155">
        <f>IF(N5745="sníž. přenesená",J5745,0)</f>
        <v>0</v>
      </c>
      <c r="BI5745" s="155">
        <f>IF(N5745="nulová",J5745,0)</f>
        <v>0</v>
      </c>
      <c r="BJ5745" s="20" t="s">
        <v>93</v>
      </c>
      <c r="BK5745" s="155">
        <f>ROUND(I5745*H5745,2)</f>
        <v>0</v>
      </c>
      <c r="BL5745" s="20" t="s">
        <v>354</v>
      </c>
      <c r="BM5745" s="154" t="s">
        <v>3192</v>
      </c>
    </row>
    <row r="5746" spans="2:65" s="167" customFormat="1">
      <c r="B5746" s="166"/>
      <c r="D5746" s="161" t="s">
        <v>184</v>
      </c>
      <c r="F5746" s="169" t="s">
        <v>3193</v>
      </c>
      <c r="H5746" s="170">
        <v>500.60199999999998</v>
      </c>
      <c r="L5746" s="166"/>
      <c r="M5746" s="171"/>
      <c r="T5746" s="172"/>
      <c r="AT5746" s="168" t="s">
        <v>184</v>
      </c>
      <c r="AU5746" s="168" t="s">
        <v>95</v>
      </c>
      <c r="AV5746" s="167" t="s">
        <v>95</v>
      </c>
      <c r="AW5746" s="167" t="s">
        <v>3</v>
      </c>
      <c r="AX5746" s="167" t="s">
        <v>93</v>
      </c>
      <c r="AY5746" s="168" t="s">
        <v>173</v>
      </c>
    </row>
    <row r="5747" spans="2:65" s="35" customFormat="1" ht="49.15" customHeight="1">
      <c r="B5747" s="34"/>
      <c r="C5747" s="144" t="s">
        <v>3194</v>
      </c>
      <c r="D5747" s="144" t="s">
        <v>175</v>
      </c>
      <c r="E5747" s="145" t="s">
        <v>3195</v>
      </c>
      <c r="F5747" s="146" t="s">
        <v>3196</v>
      </c>
      <c r="G5747" s="147" t="s">
        <v>322</v>
      </c>
      <c r="H5747" s="148">
        <v>1.2250000000000001</v>
      </c>
      <c r="I5747" s="3"/>
      <c r="J5747" s="149">
        <f>ROUND(I5747*H5747,2)</f>
        <v>0</v>
      </c>
      <c r="K5747" s="146" t="s">
        <v>179</v>
      </c>
      <c r="L5747" s="34"/>
      <c r="M5747" s="150" t="s">
        <v>1</v>
      </c>
      <c r="N5747" s="151" t="s">
        <v>50</v>
      </c>
      <c r="P5747" s="152">
        <f>O5747*H5747</f>
        <v>0</v>
      </c>
      <c r="Q5747" s="152">
        <v>0</v>
      </c>
      <c r="R5747" s="152">
        <f>Q5747*H5747</f>
        <v>0</v>
      </c>
      <c r="S5747" s="152">
        <v>0</v>
      </c>
      <c r="T5747" s="153">
        <f>S5747*H5747</f>
        <v>0</v>
      </c>
      <c r="AR5747" s="154" t="s">
        <v>354</v>
      </c>
      <c r="AT5747" s="154" t="s">
        <v>175</v>
      </c>
      <c r="AU5747" s="154" t="s">
        <v>95</v>
      </c>
      <c r="AY5747" s="20" t="s">
        <v>173</v>
      </c>
      <c r="BE5747" s="155">
        <f>IF(N5747="základní",J5747,0)</f>
        <v>0</v>
      </c>
      <c r="BF5747" s="155">
        <f>IF(N5747="snížená",J5747,0)</f>
        <v>0</v>
      </c>
      <c r="BG5747" s="155">
        <f>IF(N5747="zákl. přenesená",J5747,0)</f>
        <v>0</v>
      </c>
      <c r="BH5747" s="155">
        <f>IF(N5747="sníž. přenesená",J5747,0)</f>
        <v>0</v>
      </c>
      <c r="BI5747" s="155">
        <f>IF(N5747="nulová",J5747,0)</f>
        <v>0</v>
      </c>
      <c r="BJ5747" s="20" t="s">
        <v>93</v>
      </c>
      <c r="BK5747" s="155">
        <f>ROUND(I5747*H5747,2)</f>
        <v>0</v>
      </c>
      <c r="BL5747" s="20" t="s">
        <v>354</v>
      </c>
      <c r="BM5747" s="154" t="s">
        <v>3197</v>
      </c>
    </row>
    <row r="5748" spans="2:65" s="35" customFormat="1">
      <c r="B5748" s="34"/>
      <c r="D5748" s="156" t="s">
        <v>182</v>
      </c>
      <c r="F5748" s="157" t="s">
        <v>3198</v>
      </c>
      <c r="L5748" s="34"/>
      <c r="M5748" s="158"/>
      <c r="T5748" s="62"/>
      <c r="AT5748" s="20" t="s">
        <v>182</v>
      </c>
      <c r="AU5748" s="20" t="s">
        <v>95</v>
      </c>
    </row>
    <row r="5749" spans="2:65" s="133" customFormat="1" ht="22.9" customHeight="1">
      <c r="B5749" s="132"/>
      <c r="D5749" s="134" t="s">
        <v>84</v>
      </c>
      <c r="E5749" s="142" t="s">
        <v>3199</v>
      </c>
      <c r="F5749" s="142" t="s">
        <v>3200</v>
      </c>
      <c r="J5749" s="143">
        <f>BK5749</f>
        <v>0</v>
      </c>
      <c r="L5749" s="132"/>
      <c r="M5749" s="137"/>
      <c r="P5749" s="138">
        <f>SUM(P5750:P5886)</f>
        <v>0</v>
      </c>
      <c r="R5749" s="138">
        <f>SUM(R5750:R5886)</f>
        <v>0.19948199999999999</v>
      </c>
      <c r="T5749" s="139">
        <f>SUM(T5750:T5886)</f>
        <v>0.98864922</v>
      </c>
      <c r="AR5749" s="134" t="s">
        <v>95</v>
      </c>
      <c r="AT5749" s="140" t="s">
        <v>84</v>
      </c>
      <c r="AU5749" s="140" t="s">
        <v>93</v>
      </c>
      <c r="AY5749" s="134" t="s">
        <v>173</v>
      </c>
      <c r="BK5749" s="141">
        <f>SUM(BK5750:BK5886)</f>
        <v>0</v>
      </c>
    </row>
    <row r="5750" spans="2:65" s="35" customFormat="1" ht="16.5" customHeight="1">
      <c r="B5750" s="34"/>
      <c r="C5750" s="144" t="s">
        <v>3201</v>
      </c>
      <c r="D5750" s="144" t="s">
        <v>175</v>
      </c>
      <c r="E5750" s="145" t="s">
        <v>3202</v>
      </c>
      <c r="F5750" s="146" t="s">
        <v>3203</v>
      </c>
      <c r="G5750" s="147" t="s">
        <v>270</v>
      </c>
      <c r="H5750" s="148">
        <v>52.088999999999999</v>
      </c>
      <c r="I5750" s="3"/>
      <c r="J5750" s="149">
        <f>ROUND(I5750*H5750,2)</f>
        <v>0</v>
      </c>
      <c r="K5750" s="146" t="s">
        <v>179</v>
      </c>
      <c r="L5750" s="34"/>
      <c r="M5750" s="150" t="s">
        <v>1</v>
      </c>
      <c r="N5750" s="151" t="s">
        <v>50</v>
      </c>
      <c r="P5750" s="152">
        <f>O5750*H5750</f>
        <v>0</v>
      </c>
      <c r="Q5750" s="152">
        <v>0</v>
      </c>
      <c r="R5750" s="152">
        <f>Q5750*H5750</f>
        <v>0</v>
      </c>
      <c r="S5750" s="152">
        <v>1.098E-2</v>
      </c>
      <c r="T5750" s="153">
        <f>S5750*H5750</f>
        <v>0.57193722000000002</v>
      </c>
      <c r="AR5750" s="154" t="s">
        <v>354</v>
      </c>
      <c r="AT5750" s="154" t="s">
        <v>175</v>
      </c>
      <c r="AU5750" s="154" t="s">
        <v>95</v>
      </c>
      <c r="AY5750" s="20" t="s">
        <v>173</v>
      </c>
      <c r="BE5750" s="155">
        <f>IF(N5750="základní",J5750,0)</f>
        <v>0</v>
      </c>
      <c r="BF5750" s="155">
        <f>IF(N5750="snížená",J5750,0)</f>
        <v>0</v>
      </c>
      <c r="BG5750" s="155">
        <f>IF(N5750="zákl. přenesená",J5750,0)</f>
        <v>0</v>
      </c>
      <c r="BH5750" s="155">
        <f>IF(N5750="sníž. přenesená",J5750,0)</f>
        <v>0</v>
      </c>
      <c r="BI5750" s="155">
        <f>IF(N5750="nulová",J5750,0)</f>
        <v>0</v>
      </c>
      <c r="BJ5750" s="20" t="s">
        <v>93</v>
      </c>
      <c r="BK5750" s="155">
        <f>ROUND(I5750*H5750,2)</f>
        <v>0</v>
      </c>
      <c r="BL5750" s="20" t="s">
        <v>354</v>
      </c>
      <c r="BM5750" s="154" t="s">
        <v>3204</v>
      </c>
    </row>
    <row r="5751" spans="2:65" s="35" customFormat="1">
      <c r="B5751" s="34"/>
      <c r="D5751" s="156" t="s">
        <v>182</v>
      </c>
      <c r="F5751" s="157" t="s">
        <v>3205</v>
      </c>
      <c r="L5751" s="34"/>
      <c r="M5751" s="158"/>
      <c r="T5751" s="62"/>
      <c r="AT5751" s="20" t="s">
        <v>182</v>
      </c>
      <c r="AU5751" s="20" t="s">
        <v>95</v>
      </c>
    </row>
    <row r="5752" spans="2:65" s="160" customFormat="1">
      <c r="B5752" s="159"/>
      <c r="D5752" s="161" t="s">
        <v>184</v>
      </c>
      <c r="E5752" s="162" t="s">
        <v>1</v>
      </c>
      <c r="F5752" s="163" t="s">
        <v>3206</v>
      </c>
      <c r="H5752" s="162" t="s">
        <v>1</v>
      </c>
      <c r="L5752" s="159"/>
      <c r="M5752" s="164"/>
      <c r="T5752" s="165"/>
      <c r="AT5752" s="162" t="s">
        <v>184</v>
      </c>
      <c r="AU5752" s="162" t="s">
        <v>95</v>
      </c>
      <c r="AV5752" s="160" t="s">
        <v>93</v>
      </c>
      <c r="AW5752" s="160" t="s">
        <v>41</v>
      </c>
      <c r="AX5752" s="160" t="s">
        <v>85</v>
      </c>
      <c r="AY5752" s="162" t="s">
        <v>173</v>
      </c>
    </row>
    <row r="5753" spans="2:65" s="167" customFormat="1">
      <c r="B5753" s="166"/>
      <c r="D5753" s="161" t="s">
        <v>184</v>
      </c>
      <c r="E5753" s="168" t="s">
        <v>1</v>
      </c>
      <c r="F5753" s="169" t="s">
        <v>3207</v>
      </c>
      <c r="H5753" s="170">
        <v>15.2</v>
      </c>
      <c r="L5753" s="166"/>
      <c r="M5753" s="171"/>
      <c r="T5753" s="172"/>
      <c r="AT5753" s="168" t="s">
        <v>184</v>
      </c>
      <c r="AU5753" s="168" t="s">
        <v>95</v>
      </c>
      <c r="AV5753" s="167" t="s">
        <v>95</v>
      </c>
      <c r="AW5753" s="167" t="s">
        <v>41</v>
      </c>
      <c r="AX5753" s="167" t="s">
        <v>85</v>
      </c>
      <c r="AY5753" s="168" t="s">
        <v>173</v>
      </c>
    </row>
    <row r="5754" spans="2:65" s="167" customFormat="1">
      <c r="B5754" s="166"/>
      <c r="D5754" s="161" t="s">
        <v>184</v>
      </c>
      <c r="E5754" s="168" t="s">
        <v>1</v>
      </c>
      <c r="F5754" s="169" t="s">
        <v>886</v>
      </c>
      <c r="H5754" s="170">
        <v>-0.8</v>
      </c>
      <c r="L5754" s="166"/>
      <c r="M5754" s="171"/>
      <c r="T5754" s="172"/>
      <c r="AT5754" s="168" t="s">
        <v>184</v>
      </c>
      <c r="AU5754" s="168" t="s">
        <v>95</v>
      </c>
      <c r="AV5754" s="167" t="s">
        <v>95</v>
      </c>
      <c r="AW5754" s="167" t="s">
        <v>41</v>
      </c>
      <c r="AX5754" s="167" t="s">
        <v>85</v>
      </c>
      <c r="AY5754" s="168" t="s">
        <v>173</v>
      </c>
    </row>
    <row r="5755" spans="2:65" s="160" customFormat="1">
      <c r="B5755" s="159"/>
      <c r="D5755" s="161" t="s">
        <v>184</v>
      </c>
      <c r="E5755" s="162" t="s">
        <v>1</v>
      </c>
      <c r="F5755" s="163" t="s">
        <v>3208</v>
      </c>
      <c r="H5755" s="162" t="s">
        <v>1</v>
      </c>
      <c r="L5755" s="159"/>
      <c r="M5755" s="164"/>
      <c r="T5755" s="165"/>
      <c r="AT5755" s="162" t="s">
        <v>184</v>
      </c>
      <c r="AU5755" s="162" t="s">
        <v>95</v>
      </c>
      <c r="AV5755" s="160" t="s">
        <v>93</v>
      </c>
      <c r="AW5755" s="160" t="s">
        <v>41</v>
      </c>
      <c r="AX5755" s="160" t="s">
        <v>85</v>
      </c>
      <c r="AY5755" s="162" t="s">
        <v>173</v>
      </c>
    </row>
    <row r="5756" spans="2:65" s="167" customFormat="1">
      <c r="B5756" s="166"/>
      <c r="D5756" s="161" t="s">
        <v>184</v>
      </c>
      <c r="E5756" s="168" t="s">
        <v>1</v>
      </c>
      <c r="F5756" s="169" t="s">
        <v>3209</v>
      </c>
      <c r="H5756" s="170">
        <v>26.05</v>
      </c>
      <c r="L5756" s="166"/>
      <c r="M5756" s="171"/>
      <c r="T5756" s="172"/>
      <c r="AT5756" s="168" t="s">
        <v>184</v>
      </c>
      <c r="AU5756" s="168" t="s">
        <v>95</v>
      </c>
      <c r="AV5756" s="167" t="s">
        <v>95</v>
      </c>
      <c r="AW5756" s="167" t="s">
        <v>41</v>
      </c>
      <c r="AX5756" s="167" t="s">
        <v>85</v>
      </c>
      <c r="AY5756" s="168" t="s">
        <v>173</v>
      </c>
    </row>
    <row r="5757" spans="2:65" s="167" customFormat="1">
      <c r="B5757" s="166"/>
      <c r="D5757" s="161" t="s">
        <v>184</v>
      </c>
      <c r="E5757" s="168" t="s">
        <v>1</v>
      </c>
      <c r="F5757" s="169" t="s">
        <v>3210</v>
      </c>
      <c r="H5757" s="170">
        <v>-1.25</v>
      </c>
      <c r="L5757" s="166"/>
      <c r="M5757" s="171"/>
      <c r="T5757" s="172"/>
      <c r="AT5757" s="168" t="s">
        <v>184</v>
      </c>
      <c r="AU5757" s="168" t="s">
        <v>95</v>
      </c>
      <c r="AV5757" s="167" t="s">
        <v>95</v>
      </c>
      <c r="AW5757" s="167" t="s">
        <v>41</v>
      </c>
      <c r="AX5757" s="167" t="s">
        <v>85</v>
      </c>
      <c r="AY5757" s="168" t="s">
        <v>173</v>
      </c>
    </row>
    <row r="5758" spans="2:65" s="167" customFormat="1">
      <c r="B5758" s="166"/>
      <c r="D5758" s="161" t="s">
        <v>184</v>
      </c>
      <c r="E5758" s="168" t="s">
        <v>1</v>
      </c>
      <c r="F5758" s="169" t="s">
        <v>3211</v>
      </c>
      <c r="H5758" s="170">
        <v>-0.88</v>
      </c>
      <c r="L5758" s="166"/>
      <c r="M5758" s="171"/>
      <c r="T5758" s="172"/>
      <c r="AT5758" s="168" t="s">
        <v>184</v>
      </c>
      <c r="AU5758" s="168" t="s">
        <v>95</v>
      </c>
      <c r="AV5758" s="167" t="s">
        <v>95</v>
      </c>
      <c r="AW5758" s="167" t="s">
        <v>41</v>
      </c>
      <c r="AX5758" s="167" t="s">
        <v>85</v>
      </c>
      <c r="AY5758" s="168" t="s">
        <v>173</v>
      </c>
    </row>
    <row r="5759" spans="2:65" s="167" customFormat="1">
      <c r="B5759" s="166"/>
      <c r="D5759" s="161" t="s">
        <v>184</v>
      </c>
      <c r="E5759" s="168" t="s">
        <v>1</v>
      </c>
      <c r="F5759" s="169" t="s">
        <v>3212</v>
      </c>
      <c r="H5759" s="170">
        <v>1.1339999999999999</v>
      </c>
      <c r="L5759" s="166"/>
      <c r="M5759" s="171"/>
      <c r="T5759" s="172"/>
      <c r="AT5759" s="168" t="s">
        <v>184</v>
      </c>
      <c r="AU5759" s="168" t="s">
        <v>95</v>
      </c>
      <c r="AV5759" s="167" t="s">
        <v>95</v>
      </c>
      <c r="AW5759" s="167" t="s">
        <v>41</v>
      </c>
      <c r="AX5759" s="167" t="s">
        <v>85</v>
      </c>
      <c r="AY5759" s="168" t="s">
        <v>173</v>
      </c>
    </row>
    <row r="5760" spans="2:65" s="167" customFormat="1">
      <c r="B5760" s="166"/>
      <c r="D5760" s="161" t="s">
        <v>184</v>
      </c>
      <c r="E5760" s="168" t="s">
        <v>1</v>
      </c>
      <c r="F5760" s="169" t="s">
        <v>3213</v>
      </c>
      <c r="H5760" s="170">
        <v>0.47499999999999998</v>
      </c>
      <c r="L5760" s="166"/>
      <c r="M5760" s="171"/>
      <c r="T5760" s="172"/>
      <c r="AT5760" s="168" t="s">
        <v>184</v>
      </c>
      <c r="AU5760" s="168" t="s">
        <v>95</v>
      </c>
      <c r="AV5760" s="167" t="s">
        <v>95</v>
      </c>
      <c r="AW5760" s="167" t="s">
        <v>41</v>
      </c>
      <c r="AX5760" s="167" t="s">
        <v>85</v>
      </c>
      <c r="AY5760" s="168" t="s">
        <v>173</v>
      </c>
    </row>
    <row r="5761" spans="2:65" s="160" customFormat="1">
      <c r="B5761" s="159"/>
      <c r="D5761" s="161" t="s">
        <v>184</v>
      </c>
      <c r="E5761" s="162" t="s">
        <v>1</v>
      </c>
      <c r="F5761" s="163" t="s">
        <v>423</v>
      </c>
      <c r="H5761" s="162" t="s">
        <v>1</v>
      </c>
      <c r="L5761" s="159"/>
      <c r="M5761" s="164"/>
      <c r="T5761" s="165"/>
      <c r="AT5761" s="162" t="s">
        <v>184</v>
      </c>
      <c r="AU5761" s="162" t="s">
        <v>95</v>
      </c>
      <c r="AV5761" s="160" t="s">
        <v>93</v>
      </c>
      <c r="AW5761" s="160" t="s">
        <v>41</v>
      </c>
      <c r="AX5761" s="160" t="s">
        <v>85</v>
      </c>
      <c r="AY5761" s="162" t="s">
        <v>173</v>
      </c>
    </row>
    <row r="5762" spans="2:65" s="167" customFormat="1">
      <c r="B5762" s="166"/>
      <c r="D5762" s="161" t="s">
        <v>184</v>
      </c>
      <c r="E5762" s="168" t="s">
        <v>1</v>
      </c>
      <c r="F5762" s="169" t="s">
        <v>3214</v>
      </c>
      <c r="H5762" s="170">
        <v>14.64</v>
      </c>
      <c r="L5762" s="166"/>
      <c r="M5762" s="171"/>
      <c r="T5762" s="172"/>
      <c r="AT5762" s="168" t="s">
        <v>184</v>
      </c>
      <c r="AU5762" s="168" t="s">
        <v>95</v>
      </c>
      <c r="AV5762" s="167" t="s">
        <v>95</v>
      </c>
      <c r="AW5762" s="167" t="s">
        <v>41</v>
      </c>
      <c r="AX5762" s="167" t="s">
        <v>85</v>
      </c>
      <c r="AY5762" s="168" t="s">
        <v>173</v>
      </c>
    </row>
    <row r="5763" spans="2:65" s="167" customFormat="1">
      <c r="B5763" s="166"/>
      <c r="D5763" s="161" t="s">
        <v>184</v>
      </c>
      <c r="E5763" s="168" t="s">
        <v>1</v>
      </c>
      <c r="F5763" s="169" t="s">
        <v>3211</v>
      </c>
      <c r="H5763" s="170">
        <v>-0.88</v>
      </c>
      <c r="L5763" s="166"/>
      <c r="M5763" s="171"/>
      <c r="T5763" s="172"/>
      <c r="AT5763" s="168" t="s">
        <v>184</v>
      </c>
      <c r="AU5763" s="168" t="s">
        <v>95</v>
      </c>
      <c r="AV5763" s="167" t="s">
        <v>95</v>
      </c>
      <c r="AW5763" s="167" t="s">
        <v>41</v>
      </c>
      <c r="AX5763" s="167" t="s">
        <v>85</v>
      </c>
      <c r="AY5763" s="168" t="s">
        <v>173</v>
      </c>
    </row>
    <row r="5764" spans="2:65" s="167" customFormat="1">
      <c r="B5764" s="166"/>
      <c r="D5764" s="161" t="s">
        <v>184</v>
      </c>
      <c r="E5764" s="168" t="s">
        <v>1</v>
      </c>
      <c r="F5764" s="169" t="s">
        <v>3215</v>
      </c>
      <c r="H5764" s="170">
        <v>-0.7</v>
      </c>
      <c r="L5764" s="166"/>
      <c r="M5764" s="171"/>
      <c r="T5764" s="172"/>
      <c r="AT5764" s="168" t="s">
        <v>184</v>
      </c>
      <c r="AU5764" s="168" t="s">
        <v>95</v>
      </c>
      <c r="AV5764" s="167" t="s">
        <v>95</v>
      </c>
      <c r="AW5764" s="167" t="s">
        <v>41</v>
      </c>
      <c r="AX5764" s="167" t="s">
        <v>85</v>
      </c>
      <c r="AY5764" s="168" t="s">
        <v>173</v>
      </c>
    </row>
    <row r="5765" spans="2:65" s="167" customFormat="1">
      <c r="B5765" s="166"/>
      <c r="D5765" s="161" t="s">
        <v>184</v>
      </c>
      <c r="E5765" s="168" t="s">
        <v>1</v>
      </c>
      <c r="F5765" s="169" t="s">
        <v>1035</v>
      </c>
      <c r="H5765" s="170">
        <v>-0.9</v>
      </c>
      <c r="L5765" s="166"/>
      <c r="M5765" s="171"/>
      <c r="T5765" s="172"/>
      <c r="AT5765" s="168" t="s">
        <v>184</v>
      </c>
      <c r="AU5765" s="168" t="s">
        <v>95</v>
      </c>
      <c r="AV5765" s="167" t="s">
        <v>95</v>
      </c>
      <c r="AW5765" s="167" t="s">
        <v>41</v>
      </c>
      <c r="AX5765" s="167" t="s">
        <v>85</v>
      </c>
      <c r="AY5765" s="168" t="s">
        <v>173</v>
      </c>
    </row>
    <row r="5766" spans="2:65" s="174" customFormat="1">
      <c r="B5766" s="173"/>
      <c r="D5766" s="161" t="s">
        <v>184</v>
      </c>
      <c r="E5766" s="175" t="s">
        <v>1</v>
      </c>
      <c r="F5766" s="176" t="s">
        <v>232</v>
      </c>
      <c r="H5766" s="177">
        <v>52.088999999999999</v>
      </c>
      <c r="L5766" s="173"/>
      <c r="M5766" s="178"/>
      <c r="T5766" s="179"/>
      <c r="AT5766" s="175" t="s">
        <v>184</v>
      </c>
      <c r="AU5766" s="175" t="s">
        <v>95</v>
      </c>
      <c r="AV5766" s="174" t="s">
        <v>180</v>
      </c>
      <c r="AW5766" s="174" t="s">
        <v>41</v>
      </c>
      <c r="AX5766" s="174" t="s">
        <v>93</v>
      </c>
      <c r="AY5766" s="175" t="s">
        <v>173</v>
      </c>
    </row>
    <row r="5767" spans="2:65" s="35" customFormat="1" ht="16.5" customHeight="1">
      <c r="B5767" s="34"/>
      <c r="C5767" s="144" t="s">
        <v>3216</v>
      </c>
      <c r="D5767" s="144" t="s">
        <v>175</v>
      </c>
      <c r="E5767" s="145" t="s">
        <v>3217</v>
      </c>
      <c r="F5767" s="146" t="s">
        <v>3218</v>
      </c>
      <c r="G5767" s="147" t="s">
        <v>270</v>
      </c>
      <c r="H5767" s="148">
        <v>52.088999999999999</v>
      </c>
      <c r="I5767" s="3"/>
      <c r="J5767" s="149">
        <f>ROUND(I5767*H5767,2)</f>
        <v>0</v>
      </c>
      <c r="K5767" s="146" t="s">
        <v>179</v>
      </c>
      <c r="L5767" s="34"/>
      <c r="M5767" s="150" t="s">
        <v>1</v>
      </c>
      <c r="N5767" s="151" t="s">
        <v>50</v>
      </c>
      <c r="P5767" s="152">
        <f>O5767*H5767</f>
        <v>0</v>
      </c>
      <c r="Q5767" s="152">
        <v>0</v>
      </c>
      <c r="R5767" s="152">
        <f>Q5767*H5767</f>
        <v>0</v>
      </c>
      <c r="S5767" s="152">
        <v>8.0000000000000002E-3</v>
      </c>
      <c r="T5767" s="153">
        <f>S5767*H5767</f>
        <v>0.41671199999999997</v>
      </c>
      <c r="AR5767" s="154" t="s">
        <v>354</v>
      </c>
      <c r="AT5767" s="154" t="s">
        <v>175</v>
      </c>
      <c r="AU5767" s="154" t="s">
        <v>95</v>
      </c>
      <c r="AY5767" s="20" t="s">
        <v>173</v>
      </c>
      <c r="BE5767" s="155">
        <f>IF(N5767="základní",J5767,0)</f>
        <v>0</v>
      </c>
      <c r="BF5767" s="155">
        <f>IF(N5767="snížená",J5767,0)</f>
        <v>0</v>
      </c>
      <c r="BG5767" s="155">
        <f>IF(N5767="zákl. přenesená",J5767,0)</f>
        <v>0</v>
      </c>
      <c r="BH5767" s="155">
        <f>IF(N5767="sníž. přenesená",J5767,0)</f>
        <v>0</v>
      </c>
      <c r="BI5767" s="155">
        <f>IF(N5767="nulová",J5767,0)</f>
        <v>0</v>
      </c>
      <c r="BJ5767" s="20" t="s">
        <v>93</v>
      </c>
      <c r="BK5767" s="155">
        <f>ROUND(I5767*H5767,2)</f>
        <v>0</v>
      </c>
      <c r="BL5767" s="20" t="s">
        <v>354</v>
      </c>
      <c r="BM5767" s="154" t="s">
        <v>3219</v>
      </c>
    </row>
    <row r="5768" spans="2:65" s="35" customFormat="1">
      <c r="B5768" s="34"/>
      <c r="D5768" s="156" t="s">
        <v>182</v>
      </c>
      <c r="F5768" s="157" t="s">
        <v>3220</v>
      </c>
      <c r="L5768" s="34"/>
      <c r="M5768" s="158"/>
      <c r="T5768" s="62"/>
      <c r="AT5768" s="20" t="s">
        <v>182</v>
      </c>
      <c r="AU5768" s="20" t="s">
        <v>95</v>
      </c>
    </row>
    <row r="5769" spans="2:65" s="160" customFormat="1">
      <c r="B5769" s="159"/>
      <c r="D5769" s="161" t="s">
        <v>184</v>
      </c>
      <c r="E5769" s="162" t="s">
        <v>1</v>
      </c>
      <c r="F5769" s="163" t="s">
        <v>3206</v>
      </c>
      <c r="H5769" s="162" t="s">
        <v>1</v>
      </c>
      <c r="L5769" s="159"/>
      <c r="M5769" s="164"/>
      <c r="T5769" s="165"/>
      <c r="AT5769" s="162" t="s">
        <v>184</v>
      </c>
      <c r="AU5769" s="162" t="s">
        <v>95</v>
      </c>
      <c r="AV5769" s="160" t="s">
        <v>93</v>
      </c>
      <c r="AW5769" s="160" t="s">
        <v>41</v>
      </c>
      <c r="AX5769" s="160" t="s">
        <v>85</v>
      </c>
      <c r="AY5769" s="162" t="s">
        <v>173</v>
      </c>
    </row>
    <row r="5770" spans="2:65" s="167" customFormat="1">
      <c r="B5770" s="166"/>
      <c r="D5770" s="161" t="s">
        <v>184</v>
      </c>
      <c r="E5770" s="168" t="s">
        <v>1</v>
      </c>
      <c r="F5770" s="169" t="s">
        <v>3207</v>
      </c>
      <c r="H5770" s="170">
        <v>15.2</v>
      </c>
      <c r="L5770" s="166"/>
      <c r="M5770" s="171"/>
      <c r="T5770" s="172"/>
      <c r="AT5770" s="168" t="s">
        <v>184</v>
      </c>
      <c r="AU5770" s="168" t="s">
        <v>95</v>
      </c>
      <c r="AV5770" s="167" t="s">
        <v>95</v>
      </c>
      <c r="AW5770" s="167" t="s">
        <v>41</v>
      </c>
      <c r="AX5770" s="167" t="s">
        <v>85</v>
      </c>
      <c r="AY5770" s="168" t="s">
        <v>173</v>
      </c>
    </row>
    <row r="5771" spans="2:65" s="167" customFormat="1">
      <c r="B5771" s="166"/>
      <c r="D5771" s="161" t="s">
        <v>184</v>
      </c>
      <c r="E5771" s="168" t="s">
        <v>1</v>
      </c>
      <c r="F5771" s="169" t="s">
        <v>886</v>
      </c>
      <c r="H5771" s="170">
        <v>-0.8</v>
      </c>
      <c r="L5771" s="166"/>
      <c r="M5771" s="171"/>
      <c r="T5771" s="172"/>
      <c r="AT5771" s="168" t="s">
        <v>184</v>
      </c>
      <c r="AU5771" s="168" t="s">
        <v>95</v>
      </c>
      <c r="AV5771" s="167" t="s">
        <v>95</v>
      </c>
      <c r="AW5771" s="167" t="s">
        <v>41</v>
      </c>
      <c r="AX5771" s="167" t="s">
        <v>85</v>
      </c>
      <c r="AY5771" s="168" t="s">
        <v>173</v>
      </c>
    </row>
    <row r="5772" spans="2:65" s="160" customFormat="1">
      <c r="B5772" s="159"/>
      <c r="D5772" s="161" t="s">
        <v>184</v>
      </c>
      <c r="E5772" s="162" t="s">
        <v>1</v>
      </c>
      <c r="F5772" s="163" t="s">
        <v>3208</v>
      </c>
      <c r="H5772" s="162" t="s">
        <v>1</v>
      </c>
      <c r="L5772" s="159"/>
      <c r="M5772" s="164"/>
      <c r="T5772" s="165"/>
      <c r="AT5772" s="162" t="s">
        <v>184</v>
      </c>
      <c r="AU5772" s="162" t="s">
        <v>95</v>
      </c>
      <c r="AV5772" s="160" t="s">
        <v>93</v>
      </c>
      <c r="AW5772" s="160" t="s">
        <v>41</v>
      </c>
      <c r="AX5772" s="160" t="s">
        <v>85</v>
      </c>
      <c r="AY5772" s="162" t="s">
        <v>173</v>
      </c>
    </row>
    <row r="5773" spans="2:65" s="167" customFormat="1">
      <c r="B5773" s="166"/>
      <c r="D5773" s="161" t="s">
        <v>184</v>
      </c>
      <c r="E5773" s="168" t="s">
        <v>1</v>
      </c>
      <c r="F5773" s="169" t="s">
        <v>3209</v>
      </c>
      <c r="H5773" s="170">
        <v>26.05</v>
      </c>
      <c r="L5773" s="166"/>
      <c r="M5773" s="171"/>
      <c r="T5773" s="172"/>
      <c r="AT5773" s="168" t="s">
        <v>184</v>
      </c>
      <c r="AU5773" s="168" t="s">
        <v>95</v>
      </c>
      <c r="AV5773" s="167" t="s">
        <v>95</v>
      </c>
      <c r="AW5773" s="167" t="s">
        <v>41</v>
      </c>
      <c r="AX5773" s="167" t="s">
        <v>85</v>
      </c>
      <c r="AY5773" s="168" t="s">
        <v>173</v>
      </c>
    </row>
    <row r="5774" spans="2:65" s="167" customFormat="1">
      <c r="B5774" s="166"/>
      <c r="D5774" s="161" t="s">
        <v>184</v>
      </c>
      <c r="E5774" s="168" t="s">
        <v>1</v>
      </c>
      <c r="F5774" s="169" t="s">
        <v>3210</v>
      </c>
      <c r="H5774" s="170">
        <v>-1.25</v>
      </c>
      <c r="L5774" s="166"/>
      <c r="M5774" s="171"/>
      <c r="T5774" s="172"/>
      <c r="AT5774" s="168" t="s">
        <v>184</v>
      </c>
      <c r="AU5774" s="168" t="s">
        <v>95</v>
      </c>
      <c r="AV5774" s="167" t="s">
        <v>95</v>
      </c>
      <c r="AW5774" s="167" t="s">
        <v>41</v>
      </c>
      <c r="AX5774" s="167" t="s">
        <v>85</v>
      </c>
      <c r="AY5774" s="168" t="s">
        <v>173</v>
      </c>
    </row>
    <row r="5775" spans="2:65" s="167" customFormat="1">
      <c r="B5775" s="166"/>
      <c r="D5775" s="161" t="s">
        <v>184</v>
      </c>
      <c r="E5775" s="168" t="s">
        <v>1</v>
      </c>
      <c r="F5775" s="169" t="s">
        <v>3211</v>
      </c>
      <c r="H5775" s="170">
        <v>-0.88</v>
      </c>
      <c r="L5775" s="166"/>
      <c r="M5775" s="171"/>
      <c r="T5775" s="172"/>
      <c r="AT5775" s="168" t="s">
        <v>184</v>
      </c>
      <c r="AU5775" s="168" t="s">
        <v>95</v>
      </c>
      <c r="AV5775" s="167" t="s">
        <v>95</v>
      </c>
      <c r="AW5775" s="167" t="s">
        <v>41</v>
      </c>
      <c r="AX5775" s="167" t="s">
        <v>85</v>
      </c>
      <c r="AY5775" s="168" t="s">
        <v>173</v>
      </c>
    </row>
    <row r="5776" spans="2:65" s="167" customFormat="1">
      <c r="B5776" s="166"/>
      <c r="D5776" s="161" t="s">
        <v>184</v>
      </c>
      <c r="E5776" s="168" t="s">
        <v>1</v>
      </c>
      <c r="F5776" s="169" t="s">
        <v>3212</v>
      </c>
      <c r="H5776" s="170">
        <v>1.1339999999999999</v>
      </c>
      <c r="L5776" s="166"/>
      <c r="M5776" s="171"/>
      <c r="T5776" s="172"/>
      <c r="AT5776" s="168" t="s">
        <v>184</v>
      </c>
      <c r="AU5776" s="168" t="s">
        <v>95</v>
      </c>
      <c r="AV5776" s="167" t="s">
        <v>95</v>
      </c>
      <c r="AW5776" s="167" t="s">
        <v>41</v>
      </c>
      <c r="AX5776" s="167" t="s">
        <v>85</v>
      </c>
      <c r="AY5776" s="168" t="s">
        <v>173</v>
      </c>
    </row>
    <row r="5777" spans="2:65" s="167" customFormat="1">
      <c r="B5777" s="166"/>
      <c r="D5777" s="161" t="s">
        <v>184</v>
      </c>
      <c r="E5777" s="168" t="s">
        <v>1</v>
      </c>
      <c r="F5777" s="169" t="s">
        <v>3213</v>
      </c>
      <c r="H5777" s="170">
        <v>0.47499999999999998</v>
      </c>
      <c r="L5777" s="166"/>
      <c r="M5777" s="171"/>
      <c r="T5777" s="172"/>
      <c r="AT5777" s="168" t="s">
        <v>184</v>
      </c>
      <c r="AU5777" s="168" t="s">
        <v>95</v>
      </c>
      <c r="AV5777" s="167" t="s">
        <v>95</v>
      </c>
      <c r="AW5777" s="167" t="s">
        <v>41</v>
      </c>
      <c r="AX5777" s="167" t="s">
        <v>85</v>
      </c>
      <c r="AY5777" s="168" t="s">
        <v>173</v>
      </c>
    </row>
    <row r="5778" spans="2:65" s="160" customFormat="1">
      <c r="B5778" s="159"/>
      <c r="D5778" s="161" t="s">
        <v>184</v>
      </c>
      <c r="E5778" s="162" t="s">
        <v>1</v>
      </c>
      <c r="F5778" s="163" t="s">
        <v>423</v>
      </c>
      <c r="H5778" s="162" t="s">
        <v>1</v>
      </c>
      <c r="L5778" s="159"/>
      <c r="M5778" s="164"/>
      <c r="T5778" s="165"/>
      <c r="AT5778" s="162" t="s">
        <v>184</v>
      </c>
      <c r="AU5778" s="162" t="s">
        <v>95</v>
      </c>
      <c r="AV5778" s="160" t="s">
        <v>93</v>
      </c>
      <c r="AW5778" s="160" t="s">
        <v>41</v>
      </c>
      <c r="AX5778" s="160" t="s">
        <v>85</v>
      </c>
      <c r="AY5778" s="162" t="s">
        <v>173</v>
      </c>
    </row>
    <row r="5779" spans="2:65" s="167" customFormat="1">
      <c r="B5779" s="166"/>
      <c r="D5779" s="161" t="s">
        <v>184</v>
      </c>
      <c r="E5779" s="168" t="s">
        <v>1</v>
      </c>
      <c r="F5779" s="169" t="s">
        <v>3214</v>
      </c>
      <c r="H5779" s="170">
        <v>14.64</v>
      </c>
      <c r="L5779" s="166"/>
      <c r="M5779" s="171"/>
      <c r="T5779" s="172"/>
      <c r="AT5779" s="168" t="s">
        <v>184</v>
      </c>
      <c r="AU5779" s="168" t="s">
        <v>95</v>
      </c>
      <c r="AV5779" s="167" t="s">
        <v>95</v>
      </c>
      <c r="AW5779" s="167" t="s">
        <v>41</v>
      </c>
      <c r="AX5779" s="167" t="s">
        <v>85</v>
      </c>
      <c r="AY5779" s="168" t="s">
        <v>173</v>
      </c>
    </row>
    <row r="5780" spans="2:65" s="167" customFormat="1">
      <c r="B5780" s="166"/>
      <c r="D5780" s="161" t="s">
        <v>184</v>
      </c>
      <c r="E5780" s="168" t="s">
        <v>1</v>
      </c>
      <c r="F5780" s="169" t="s">
        <v>3211</v>
      </c>
      <c r="H5780" s="170">
        <v>-0.88</v>
      </c>
      <c r="L5780" s="166"/>
      <c r="M5780" s="171"/>
      <c r="T5780" s="172"/>
      <c r="AT5780" s="168" t="s">
        <v>184</v>
      </c>
      <c r="AU5780" s="168" t="s">
        <v>95</v>
      </c>
      <c r="AV5780" s="167" t="s">
        <v>95</v>
      </c>
      <c r="AW5780" s="167" t="s">
        <v>41</v>
      </c>
      <c r="AX5780" s="167" t="s">
        <v>85</v>
      </c>
      <c r="AY5780" s="168" t="s">
        <v>173</v>
      </c>
    </row>
    <row r="5781" spans="2:65" s="167" customFormat="1">
      <c r="B5781" s="166"/>
      <c r="D5781" s="161" t="s">
        <v>184</v>
      </c>
      <c r="E5781" s="168" t="s">
        <v>1</v>
      </c>
      <c r="F5781" s="169" t="s">
        <v>3215</v>
      </c>
      <c r="H5781" s="170">
        <v>-0.7</v>
      </c>
      <c r="L5781" s="166"/>
      <c r="M5781" s="171"/>
      <c r="T5781" s="172"/>
      <c r="AT5781" s="168" t="s">
        <v>184</v>
      </c>
      <c r="AU5781" s="168" t="s">
        <v>95</v>
      </c>
      <c r="AV5781" s="167" t="s">
        <v>95</v>
      </c>
      <c r="AW5781" s="167" t="s">
        <v>41</v>
      </c>
      <c r="AX5781" s="167" t="s">
        <v>85</v>
      </c>
      <c r="AY5781" s="168" t="s">
        <v>173</v>
      </c>
    </row>
    <row r="5782" spans="2:65" s="167" customFormat="1">
      <c r="B5782" s="166"/>
      <c r="D5782" s="161" t="s">
        <v>184</v>
      </c>
      <c r="E5782" s="168" t="s">
        <v>1</v>
      </c>
      <c r="F5782" s="169" t="s">
        <v>1035</v>
      </c>
      <c r="H5782" s="170">
        <v>-0.9</v>
      </c>
      <c r="L5782" s="166"/>
      <c r="M5782" s="171"/>
      <c r="T5782" s="172"/>
      <c r="AT5782" s="168" t="s">
        <v>184</v>
      </c>
      <c r="AU5782" s="168" t="s">
        <v>95</v>
      </c>
      <c r="AV5782" s="167" t="s">
        <v>95</v>
      </c>
      <c r="AW5782" s="167" t="s">
        <v>41</v>
      </c>
      <c r="AX5782" s="167" t="s">
        <v>85</v>
      </c>
      <c r="AY5782" s="168" t="s">
        <v>173</v>
      </c>
    </row>
    <row r="5783" spans="2:65" s="174" customFormat="1">
      <c r="B5783" s="173"/>
      <c r="D5783" s="161" t="s">
        <v>184</v>
      </c>
      <c r="E5783" s="175" t="s">
        <v>1</v>
      </c>
      <c r="F5783" s="176" t="s">
        <v>232</v>
      </c>
      <c r="H5783" s="177">
        <v>52.088999999999999</v>
      </c>
      <c r="L5783" s="173"/>
      <c r="M5783" s="178"/>
      <c r="T5783" s="179"/>
      <c r="AT5783" s="175" t="s">
        <v>184</v>
      </c>
      <c r="AU5783" s="175" t="s">
        <v>95</v>
      </c>
      <c r="AV5783" s="174" t="s">
        <v>180</v>
      </c>
      <c r="AW5783" s="174" t="s">
        <v>41</v>
      </c>
      <c r="AX5783" s="174" t="s">
        <v>93</v>
      </c>
      <c r="AY5783" s="175" t="s">
        <v>173</v>
      </c>
    </row>
    <row r="5784" spans="2:65" s="35" customFormat="1" ht="33" customHeight="1">
      <c r="B5784" s="34"/>
      <c r="C5784" s="144" t="s">
        <v>3221</v>
      </c>
      <c r="D5784" s="144" t="s">
        <v>175</v>
      </c>
      <c r="E5784" s="145" t="s">
        <v>3222</v>
      </c>
      <c r="F5784" s="146" t="s">
        <v>3223</v>
      </c>
      <c r="G5784" s="147" t="s">
        <v>586</v>
      </c>
      <c r="H5784" s="148">
        <v>28.91</v>
      </c>
      <c r="I5784" s="3"/>
      <c r="J5784" s="149">
        <f>ROUND(I5784*H5784,2)</f>
        <v>0</v>
      </c>
      <c r="K5784" s="146" t="s">
        <v>179</v>
      </c>
      <c r="L5784" s="34"/>
      <c r="M5784" s="150" t="s">
        <v>1</v>
      </c>
      <c r="N5784" s="151" t="s">
        <v>50</v>
      </c>
      <c r="P5784" s="152">
        <f>O5784*H5784</f>
        <v>0</v>
      </c>
      <c r="Q5784" s="152">
        <v>0</v>
      </c>
      <c r="R5784" s="152">
        <f>Q5784*H5784</f>
        <v>0</v>
      </c>
      <c r="S5784" s="152">
        <v>0</v>
      </c>
      <c r="T5784" s="153">
        <f>S5784*H5784</f>
        <v>0</v>
      </c>
      <c r="AR5784" s="154" t="s">
        <v>354</v>
      </c>
      <c r="AT5784" s="154" t="s">
        <v>175</v>
      </c>
      <c r="AU5784" s="154" t="s">
        <v>95</v>
      </c>
      <c r="AY5784" s="20" t="s">
        <v>173</v>
      </c>
      <c r="BE5784" s="155">
        <f>IF(N5784="základní",J5784,0)</f>
        <v>0</v>
      </c>
      <c r="BF5784" s="155">
        <f>IF(N5784="snížená",J5784,0)</f>
        <v>0</v>
      </c>
      <c r="BG5784" s="155">
        <f>IF(N5784="zákl. přenesená",J5784,0)</f>
        <v>0</v>
      </c>
      <c r="BH5784" s="155">
        <f>IF(N5784="sníž. přenesená",J5784,0)</f>
        <v>0</v>
      </c>
      <c r="BI5784" s="155">
        <f>IF(N5784="nulová",J5784,0)</f>
        <v>0</v>
      </c>
      <c r="BJ5784" s="20" t="s">
        <v>93</v>
      </c>
      <c r="BK5784" s="155">
        <f>ROUND(I5784*H5784,2)</f>
        <v>0</v>
      </c>
      <c r="BL5784" s="20" t="s">
        <v>354</v>
      </c>
      <c r="BM5784" s="154" t="s">
        <v>3224</v>
      </c>
    </row>
    <row r="5785" spans="2:65" s="35" customFormat="1">
      <c r="B5785" s="34"/>
      <c r="D5785" s="156" t="s">
        <v>182</v>
      </c>
      <c r="F5785" s="157" t="s">
        <v>3225</v>
      </c>
      <c r="L5785" s="34"/>
      <c r="M5785" s="158"/>
      <c r="T5785" s="62"/>
      <c r="AT5785" s="20" t="s">
        <v>182</v>
      </c>
      <c r="AU5785" s="20" t="s">
        <v>95</v>
      </c>
    </row>
    <row r="5786" spans="2:65" s="160" customFormat="1">
      <c r="B5786" s="159"/>
      <c r="D5786" s="161" t="s">
        <v>184</v>
      </c>
      <c r="E5786" s="162" t="s">
        <v>1</v>
      </c>
      <c r="F5786" s="163" t="s">
        <v>743</v>
      </c>
      <c r="H5786" s="162" t="s">
        <v>1</v>
      </c>
      <c r="L5786" s="159"/>
      <c r="M5786" s="164"/>
      <c r="T5786" s="165"/>
      <c r="AT5786" s="162" t="s">
        <v>184</v>
      </c>
      <c r="AU5786" s="162" t="s">
        <v>95</v>
      </c>
      <c r="AV5786" s="160" t="s">
        <v>93</v>
      </c>
      <c r="AW5786" s="160" t="s">
        <v>41</v>
      </c>
      <c r="AX5786" s="160" t="s">
        <v>85</v>
      </c>
      <c r="AY5786" s="162" t="s">
        <v>173</v>
      </c>
    </row>
    <row r="5787" spans="2:65" s="167" customFormat="1">
      <c r="B5787" s="166"/>
      <c r="D5787" s="161" t="s">
        <v>184</v>
      </c>
      <c r="E5787" s="168" t="s">
        <v>1</v>
      </c>
      <c r="F5787" s="169" t="s">
        <v>3226</v>
      </c>
      <c r="H5787" s="170">
        <v>6</v>
      </c>
      <c r="L5787" s="166"/>
      <c r="M5787" s="171"/>
      <c r="T5787" s="172"/>
      <c r="AT5787" s="168" t="s">
        <v>184</v>
      </c>
      <c r="AU5787" s="168" t="s">
        <v>95</v>
      </c>
      <c r="AV5787" s="167" t="s">
        <v>95</v>
      </c>
      <c r="AW5787" s="167" t="s">
        <v>41</v>
      </c>
      <c r="AX5787" s="167" t="s">
        <v>85</v>
      </c>
      <c r="AY5787" s="168" t="s">
        <v>173</v>
      </c>
    </row>
    <row r="5788" spans="2:65" s="160" customFormat="1">
      <c r="B5788" s="159"/>
      <c r="D5788" s="161" t="s">
        <v>184</v>
      </c>
      <c r="E5788" s="162" t="s">
        <v>1</v>
      </c>
      <c r="F5788" s="163" t="s">
        <v>748</v>
      </c>
      <c r="H5788" s="162" t="s">
        <v>1</v>
      </c>
      <c r="L5788" s="159"/>
      <c r="M5788" s="164"/>
      <c r="T5788" s="165"/>
      <c r="AT5788" s="162" t="s">
        <v>184</v>
      </c>
      <c r="AU5788" s="162" t="s">
        <v>95</v>
      </c>
      <c r="AV5788" s="160" t="s">
        <v>93</v>
      </c>
      <c r="AW5788" s="160" t="s">
        <v>41</v>
      </c>
      <c r="AX5788" s="160" t="s">
        <v>85</v>
      </c>
      <c r="AY5788" s="162" t="s">
        <v>173</v>
      </c>
    </row>
    <row r="5789" spans="2:65" s="167" customFormat="1">
      <c r="B5789" s="166"/>
      <c r="D5789" s="161" t="s">
        <v>184</v>
      </c>
      <c r="E5789" s="168" t="s">
        <v>1</v>
      </c>
      <c r="F5789" s="169" t="s">
        <v>788</v>
      </c>
      <c r="H5789" s="170">
        <v>1.5</v>
      </c>
      <c r="L5789" s="166"/>
      <c r="M5789" s="171"/>
      <c r="T5789" s="172"/>
      <c r="AT5789" s="168" t="s">
        <v>184</v>
      </c>
      <c r="AU5789" s="168" t="s">
        <v>95</v>
      </c>
      <c r="AV5789" s="167" t="s">
        <v>95</v>
      </c>
      <c r="AW5789" s="167" t="s">
        <v>41</v>
      </c>
      <c r="AX5789" s="167" t="s">
        <v>85</v>
      </c>
      <c r="AY5789" s="168" t="s">
        <v>173</v>
      </c>
    </row>
    <row r="5790" spans="2:65" s="167" customFormat="1">
      <c r="B5790" s="166"/>
      <c r="D5790" s="161" t="s">
        <v>184</v>
      </c>
      <c r="E5790" s="168" t="s">
        <v>1</v>
      </c>
      <c r="F5790" s="169" t="s">
        <v>3227</v>
      </c>
      <c r="H5790" s="170">
        <v>1.52</v>
      </c>
      <c r="L5790" s="166"/>
      <c r="M5790" s="171"/>
      <c r="T5790" s="172"/>
      <c r="AT5790" s="168" t="s">
        <v>184</v>
      </c>
      <c r="AU5790" s="168" t="s">
        <v>95</v>
      </c>
      <c r="AV5790" s="167" t="s">
        <v>95</v>
      </c>
      <c r="AW5790" s="167" t="s">
        <v>41</v>
      </c>
      <c r="AX5790" s="167" t="s">
        <v>85</v>
      </c>
      <c r="AY5790" s="168" t="s">
        <v>173</v>
      </c>
    </row>
    <row r="5791" spans="2:65" s="160" customFormat="1">
      <c r="B5791" s="159"/>
      <c r="D5791" s="161" t="s">
        <v>184</v>
      </c>
      <c r="E5791" s="162" t="s">
        <v>1</v>
      </c>
      <c r="F5791" s="163" t="s">
        <v>752</v>
      </c>
      <c r="H5791" s="162" t="s">
        <v>1</v>
      </c>
      <c r="L5791" s="159"/>
      <c r="M5791" s="164"/>
      <c r="T5791" s="165"/>
      <c r="AT5791" s="162" t="s">
        <v>184</v>
      </c>
      <c r="AU5791" s="162" t="s">
        <v>95</v>
      </c>
      <c r="AV5791" s="160" t="s">
        <v>93</v>
      </c>
      <c r="AW5791" s="160" t="s">
        <v>41</v>
      </c>
      <c r="AX5791" s="160" t="s">
        <v>85</v>
      </c>
      <c r="AY5791" s="162" t="s">
        <v>173</v>
      </c>
    </row>
    <row r="5792" spans="2:65" s="167" customFormat="1">
      <c r="B5792" s="166"/>
      <c r="D5792" s="161" t="s">
        <v>184</v>
      </c>
      <c r="E5792" s="168" t="s">
        <v>1</v>
      </c>
      <c r="F5792" s="169" t="s">
        <v>3228</v>
      </c>
      <c r="H5792" s="170">
        <v>2.4</v>
      </c>
      <c r="L5792" s="166"/>
      <c r="M5792" s="171"/>
      <c r="T5792" s="172"/>
      <c r="AT5792" s="168" t="s">
        <v>184</v>
      </c>
      <c r="AU5792" s="168" t="s">
        <v>95</v>
      </c>
      <c r="AV5792" s="167" t="s">
        <v>95</v>
      </c>
      <c r="AW5792" s="167" t="s">
        <v>41</v>
      </c>
      <c r="AX5792" s="167" t="s">
        <v>85</v>
      </c>
      <c r="AY5792" s="168" t="s">
        <v>173</v>
      </c>
    </row>
    <row r="5793" spans="2:51" s="167" customFormat="1">
      <c r="B5793" s="166"/>
      <c r="D5793" s="161" t="s">
        <v>184</v>
      </c>
      <c r="E5793" s="168" t="s">
        <v>1</v>
      </c>
      <c r="F5793" s="169" t="s">
        <v>3229</v>
      </c>
      <c r="H5793" s="170">
        <v>2.75</v>
      </c>
      <c r="L5793" s="166"/>
      <c r="M5793" s="171"/>
      <c r="T5793" s="172"/>
      <c r="AT5793" s="168" t="s">
        <v>184</v>
      </c>
      <c r="AU5793" s="168" t="s">
        <v>95</v>
      </c>
      <c r="AV5793" s="167" t="s">
        <v>95</v>
      </c>
      <c r="AW5793" s="167" t="s">
        <v>41</v>
      </c>
      <c r="AX5793" s="167" t="s">
        <v>85</v>
      </c>
      <c r="AY5793" s="168" t="s">
        <v>173</v>
      </c>
    </row>
    <row r="5794" spans="2:51" s="167" customFormat="1">
      <c r="B5794" s="166"/>
      <c r="D5794" s="161" t="s">
        <v>184</v>
      </c>
      <c r="E5794" s="168" t="s">
        <v>1</v>
      </c>
      <c r="F5794" s="169" t="s">
        <v>3230</v>
      </c>
      <c r="H5794" s="170">
        <v>1.2</v>
      </c>
      <c r="L5794" s="166"/>
      <c r="M5794" s="171"/>
      <c r="T5794" s="172"/>
      <c r="AT5794" s="168" t="s">
        <v>184</v>
      </c>
      <c r="AU5794" s="168" t="s">
        <v>95</v>
      </c>
      <c r="AV5794" s="167" t="s">
        <v>95</v>
      </c>
      <c r="AW5794" s="167" t="s">
        <v>41</v>
      </c>
      <c r="AX5794" s="167" t="s">
        <v>85</v>
      </c>
      <c r="AY5794" s="168" t="s">
        <v>173</v>
      </c>
    </row>
    <row r="5795" spans="2:51" s="167" customFormat="1">
      <c r="B5795" s="166"/>
      <c r="D5795" s="161" t="s">
        <v>184</v>
      </c>
      <c r="E5795" s="168" t="s">
        <v>1</v>
      </c>
      <c r="F5795" s="169" t="s">
        <v>3230</v>
      </c>
      <c r="H5795" s="170">
        <v>1.2</v>
      </c>
      <c r="L5795" s="166"/>
      <c r="M5795" s="171"/>
      <c r="T5795" s="172"/>
      <c r="AT5795" s="168" t="s">
        <v>184</v>
      </c>
      <c r="AU5795" s="168" t="s">
        <v>95</v>
      </c>
      <c r="AV5795" s="167" t="s">
        <v>95</v>
      </c>
      <c r="AW5795" s="167" t="s">
        <v>41</v>
      </c>
      <c r="AX5795" s="167" t="s">
        <v>85</v>
      </c>
      <c r="AY5795" s="168" t="s">
        <v>173</v>
      </c>
    </row>
    <row r="5796" spans="2:51" s="160" customFormat="1">
      <c r="B5796" s="159"/>
      <c r="D5796" s="161" t="s">
        <v>184</v>
      </c>
      <c r="E5796" s="162" t="s">
        <v>1</v>
      </c>
      <c r="F5796" s="163" t="s">
        <v>611</v>
      </c>
      <c r="H5796" s="162" t="s">
        <v>1</v>
      </c>
      <c r="L5796" s="159"/>
      <c r="M5796" s="164"/>
      <c r="T5796" s="165"/>
      <c r="AT5796" s="162" t="s">
        <v>184</v>
      </c>
      <c r="AU5796" s="162" t="s">
        <v>95</v>
      </c>
      <c r="AV5796" s="160" t="s">
        <v>93</v>
      </c>
      <c r="AW5796" s="160" t="s">
        <v>41</v>
      </c>
      <c r="AX5796" s="160" t="s">
        <v>85</v>
      </c>
      <c r="AY5796" s="162" t="s">
        <v>173</v>
      </c>
    </row>
    <row r="5797" spans="2:51" s="167" customFormat="1">
      <c r="B5797" s="166"/>
      <c r="D5797" s="161" t="s">
        <v>184</v>
      </c>
      <c r="E5797" s="168" t="s">
        <v>1</v>
      </c>
      <c r="F5797" s="169" t="s">
        <v>3231</v>
      </c>
      <c r="H5797" s="170">
        <v>1.05</v>
      </c>
      <c r="L5797" s="166"/>
      <c r="M5797" s="171"/>
      <c r="T5797" s="172"/>
      <c r="AT5797" s="168" t="s">
        <v>184</v>
      </c>
      <c r="AU5797" s="168" t="s">
        <v>95</v>
      </c>
      <c r="AV5797" s="167" t="s">
        <v>95</v>
      </c>
      <c r="AW5797" s="167" t="s">
        <v>41</v>
      </c>
      <c r="AX5797" s="167" t="s">
        <v>85</v>
      </c>
      <c r="AY5797" s="168" t="s">
        <v>173</v>
      </c>
    </row>
    <row r="5798" spans="2:51" s="160" customFormat="1">
      <c r="B5798" s="159"/>
      <c r="D5798" s="161" t="s">
        <v>184</v>
      </c>
      <c r="E5798" s="162" t="s">
        <v>1</v>
      </c>
      <c r="F5798" s="163" t="s">
        <v>764</v>
      </c>
      <c r="H5798" s="162" t="s">
        <v>1</v>
      </c>
      <c r="L5798" s="159"/>
      <c r="M5798" s="164"/>
      <c r="T5798" s="165"/>
      <c r="AT5798" s="162" t="s">
        <v>184</v>
      </c>
      <c r="AU5798" s="162" t="s">
        <v>95</v>
      </c>
      <c r="AV5798" s="160" t="s">
        <v>93</v>
      </c>
      <c r="AW5798" s="160" t="s">
        <v>41</v>
      </c>
      <c r="AX5798" s="160" t="s">
        <v>85</v>
      </c>
      <c r="AY5798" s="162" t="s">
        <v>173</v>
      </c>
    </row>
    <row r="5799" spans="2:51" s="167" customFormat="1">
      <c r="B5799" s="166"/>
      <c r="D5799" s="161" t="s">
        <v>184</v>
      </c>
      <c r="E5799" s="168" t="s">
        <v>1</v>
      </c>
      <c r="F5799" s="169" t="s">
        <v>3230</v>
      </c>
      <c r="H5799" s="170">
        <v>1.2</v>
      </c>
      <c r="L5799" s="166"/>
      <c r="M5799" s="171"/>
      <c r="T5799" s="172"/>
      <c r="AT5799" s="168" t="s">
        <v>184</v>
      </c>
      <c r="AU5799" s="168" t="s">
        <v>95</v>
      </c>
      <c r="AV5799" s="167" t="s">
        <v>95</v>
      </c>
      <c r="AW5799" s="167" t="s">
        <v>41</v>
      </c>
      <c r="AX5799" s="167" t="s">
        <v>85</v>
      </c>
      <c r="AY5799" s="168" t="s">
        <v>173</v>
      </c>
    </row>
    <row r="5800" spans="2:51" s="160" customFormat="1">
      <c r="B5800" s="159"/>
      <c r="D5800" s="161" t="s">
        <v>184</v>
      </c>
      <c r="E5800" s="162" t="s">
        <v>1</v>
      </c>
      <c r="F5800" s="163" t="s">
        <v>769</v>
      </c>
      <c r="H5800" s="162" t="s">
        <v>1</v>
      </c>
      <c r="L5800" s="159"/>
      <c r="M5800" s="164"/>
      <c r="T5800" s="165"/>
      <c r="AT5800" s="162" t="s">
        <v>184</v>
      </c>
      <c r="AU5800" s="162" t="s">
        <v>95</v>
      </c>
      <c r="AV5800" s="160" t="s">
        <v>93</v>
      </c>
      <c r="AW5800" s="160" t="s">
        <v>41</v>
      </c>
      <c r="AX5800" s="160" t="s">
        <v>85</v>
      </c>
      <c r="AY5800" s="162" t="s">
        <v>173</v>
      </c>
    </row>
    <row r="5801" spans="2:51" s="167" customFormat="1">
      <c r="B5801" s="166"/>
      <c r="D5801" s="161" t="s">
        <v>184</v>
      </c>
      <c r="E5801" s="168" t="s">
        <v>1</v>
      </c>
      <c r="F5801" s="169" t="s">
        <v>3232</v>
      </c>
      <c r="H5801" s="170">
        <v>1.07</v>
      </c>
      <c r="L5801" s="166"/>
      <c r="M5801" s="171"/>
      <c r="T5801" s="172"/>
      <c r="AT5801" s="168" t="s">
        <v>184</v>
      </c>
      <c r="AU5801" s="168" t="s">
        <v>95</v>
      </c>
      <c r="AV5801" s="167" t="s">
        <v>95</v>
      </c>
      <c r="AW5801" s="167" t="s">
        <v>41</v>
      </c>
      <c r="AX5801" s="167" t="s">
        <v>85</v>
      </c>
      <c r="AY5801" s="168" t="s">
        <v>173</v>
      </c>
    </row>
    <row r="5802" spans="2:51" s="160" customFormat="1">
      <c r="B5802" s="159"/>
      <c r="D5802" s="161" t="s">
        <v>184</v>
      </c>
      <c r="E5802" s="162" t="s">
        <v>1</v>
      </c>
      <c r="F5802" s="163" t="s">
        <v>614</v>
      </c>
      <c r="H5802" s="162" t="s">
        <v>1</v>
      </c>
      <c r="L5802" s="159"/>
      <c r="M5802" s="164"/>
      <c r="T5802" s="165"/>
      <c r="AT5802" s="162" t="s">
        <v>184</v>
      </c>
      <c r="AU5802" s="162" t="s">
        <v>95</v>
      </c>
      <c r="AV5802" s="160" t="s">
        <v>93</v>
      </c>
      <c r="AW5802" s="160" t="s">
        <v>41</v>
      </c>
      <c r="AX5802" s="160" t="s">
        <v>85</v>
      </c>
      <c r="AY5802" s="162" t="s">
        <v>173</v>
      </c>
    </row>
    <row r="5803" spans="2:51" s="167" customFormat="1">
      <c r="B5803" s="166"/>
      <c r="D5803" s="161" t="s">
        <v>184</v>
      </c>
      <c r="E5803" s="168" t="s">
        <v>1</v>
      </c>
      <c r="F5803" s="169" t="s">
        <v>3233</v>
      </c>
      <c r="H5803" s="170">
        <v>2</v>
      </c>
      <c r="L5803" s="166"/>
      <c r="M5803" s="171"/>
      <c r="T5803" s="172"/>
      <c r="AT5803" s="168" t="s">
        <v>184</v>
      </c>
      <c r="AU5803" s="168" t="s">
        <v>95</v>
      </c>
      <c r="AV5803" s="167" t="s">
        <v>95</v>
      </c>
      <c r="AW5803" s="167" t="s">
        <v>41</v>
      </c>
      <c r="AX5803" s="167" t="s">
        <v>85</v>
      </c>
      <c r="AY5803" s="168" t="s">
        <v>173</v>
      </c>
    </row>
    <row r="5804" spans="2:51" s="160" customFormat="1">
      <c r="B5804" s="159"/>
      <c r="D5804" s="161" t="s">
        <v>184</v>
      </c>
      <c r="E5804" s="162" t="s">
        <v>1</v>
      </c>
      <c r="F5804" s="163" t="s">
        <v>785</v>
      </c>
      <c r="H5804" s="162" t="s">
        <v>1</v>
      </c>
      <c r="L5804" s="159"/>
      <c r="M5804" s="164"/>
      <c r="T5804" s="165"/>
      <c r="AT5804" s="162" t="s">
        <v>184</v>
      </c>
      <c r="AU5804" s="162" t="s">
        <v>95</v>
      </c>
      <c r="AV5804" s="160" t="s">
        <v>93</v>
      </c>
      <c r="AW5804" s="160" t="s">
        <v>41</v>
      </c>
      <c r="AX5804" s="160" t="s">
        <v>85</v>
      </c>
      <c r="AY5804" s="162" t="s">
        <v>173</v>
      </c>
    </row>
    <row r="5805" spans="2:51" s="167" customFormat="1">
      <c r="B5805" s="166"/>
      <c r="D5805" s="161" t="s">
        <v>184</v>
      </c>
      <c r="E5805" s="168" t="s">
        <v>1</v>
      </c>
      <c r="F5805" s="169" t="s">
        <v>3234</v>
      </c>
      <c r="H5805" s="170">
        <v>1.17</v>
      </c>
      <c r="L5805" s="166"/>
      <c r="M5805" s="171"/>
      <c r="T5805" s="172"/>
      <c r="AT5805" s="168" t="s">
        <v>184</v>
      </c>
      <c r="AU5805" s="168" t="s">
        <v>95</v>
      </c>
      <c r="AV5805" s="167" t="s">
        <v>95</v>
      </c>
      <c r="AW5805" s="167" t="s">
        <v>41</v>
      </c>
      <c r="AX5805" s="167" t="s">
        <v>85</v>
      </c>
      <c r="AY5805" s="168" t="s">
        <v>173</v>
      </c>
    </row>
    <row r="5806" spans="2:51" s="160" customFormat="1">
      <c r="B5806" s="159"/>
      <c r="D5806" s="161" t="s">
        <v>184</v>
      </c>
      <c r="E5806" s="162" t="s">
        <v>1</v>
      </c>
      <c r="F5806" s="163" t="s">
        <v>791</v>
      </c>
      <c r="H5806" s="162" t="s">
        <v>1</v>
      </c>
      <c r="L5806" s="159"/>
      <c r="M5806" s="164"/>
      <c r="T5806" s="165"/>
      <c r="AT5806" s="162" t="s">
        <v>184</v>
      </c>
      <c r="AU5806" s="162" t="s">
        <v>95</v>
      </c>
      <c r="AV5806" s="160" t="s">
        <v>93</v>
      </c>
      <c r="AW5806" s="160" t="s">
        <v>41</v>
      </c>
      <c r="AX5806" s="160" t="s">
        <v>85</v>
      </c>
      <c r="AY5806" s="162" t="s">
        <v>173</v>
      </c>
    </row>
    <row r="5807" spans="2:51" s="167" customFormat="1">
      <c r="B5807" s="166"/>
      <c r="D5807" s="161" t="s">
        <v>184</v>
      </c>
      <c r="E5807" s="168" t="s">
        <v>1</v>
      </c>
      <c r="F5807" s="169" t="s">
        <v>3234</v>
      </c>
      <c r="H5807" s="170">
        <v>1.17</v>
      </c>
      <c r="L5807" s="166"/>
      <c r="M5807" s="171"/>
      <c r="T5807" s="172"/>
      <c r="AT5807" s="168" t="s">
        <v>184</v>
      </c>
      <c r="AU5807" s="168" t="s">
        <v>95</v>
      </c>
      <c r="AV5807" s="167" t="s">
        <v>95</v>
      </c>
      <c r="AW5807" s="167" t="s">
        <v>41</v>
      </c>
      <c r="AX5807" s="167" t="s">
        <v>85</v>
      </c>
      <c r="AY5807" s="168" t="s">
        <v>173</v>
      </c>
    </row>
    <row r="5808" spans="2:51" s="160" customFormat="1">
      <c r="B5808" s="159"/>
      <c r="D5808" s="161" t="s">
        <v>184</v>
      </c>
      <c r="E5808" s="162" t="s">
        <v>1</v>
      </c>
      <c r="F5808" s="163" t="s">
        <v>793</v>
      </c>
      <c r="H5808" s="162" t="s">
        <v>1</v>
      </c>
      <c r="L5808" s="159"/>
      <c r="M5808" s="164"/>
      <c r="T5808" s="165"/>
      <c r="AT5808" s="162" t="s">
        <v>184</v>
      </c>
      <c r="AU5808" s="162" t="s">
        <v>95</v>
      </c>
      <c r="AV5808" s="160" t="s">
        <v>93</v>
      </c>
      <c r="AW5808" s="160" t="s">
        <v>41</v>
      </c>
      <c r="AX5808" s="160" t="s">
        <v>85</v>
      </c>
      <c r="AY5808" s="162" t="s">
        <v>173</v>
      </c>
    </row>
    <row r="5809" spans="2:65" s="167" customFormat="1">
      <c r="B5809" s="166"/>
      <c r="D5809" s="161" t="s">
        <v>184</v>
      </c>
      <c r="E5809" s="168" t="s">
        <v>1</v>
      </c>
      <c r="F5809" s="169" t="s">
        <v>3234</v>
      </c>
      <c r="H5809" s="170">
        <v>1.17</v>
      </c>
      <c r="L5809" s="166"/>
      <c r="M5809" s="171"/>
      <c r="T5809" s="172"/>
      <c r="AT5809" s="168" t="s">
        <v>184</v>
      </c>
      <c r="AU5809" s="168" t="s">
        <v>95</v>
      </c>
      <c r="AV5809" s="167" t="s">
        <v>95</v>
      </c>
      <c r="AW5809" s="167" t="s">
        <v>41</v>
      </c>
      <c r="AX5809" s="167" t="s">
        <v>85</v>
      </c>
      <c r="AY5809" s="168" t="s">
        <v>173</v>
      </c>
    </row>
    <row r="5810" spans="2:65" s="160" customFormat="1">
      <c r="B5810" s="159"/>
      <c r="D5810" s="161" t="s">
        <v>184</v>
      </c>
      <c r="E5810" s="162" t="s">
        <v>1</v>
      </c>
      <c r="F5810" s="163" t="s">
        <v>794</v>
      </c>
      <c r="H5810" s="162" t="s">
        <v>1</v>
      </c>
      <c r="L5810" s="159"/>
      <c r="M5810" s="164"/>
      <c r="T5810" s="165"/>
      <c r="AT5810" s="162" t="s">
        <v>184</v>
      </c>
      <c r="AU5810" s="162" t="s">
        <v>95</v>
      </c>
      <c r="AV5810" s="160" t="s">
        <v>93</v>
      </c>
      <c r="AW5810" s="160" t="s">
        <v>41</v>
      </c>
      <c r="AX5810" s="160" t="s">
        <v>85</v>
      </c>
      <c r="AY5810" s="162" t="s">
        <v>173</v>
      </c>
    </row>
    <row r="5811" spans="2:65" s="167" customFormat="1">
      <c r="B5811" s="166"/>
      <c r="D5811" s="161" t="s">
        <v>184</v>
      </c>
      <c r="E5811" s="168" t="s">
        <v>1</v>
      </c>
      <c r="F5811" s="169" t="s">
        <v>3234</v>
      </c>
      <c r="H5811" s="170">
        <v>1.17</v>
      </c>
      <c r="L5811" s="166"/>
      <c r="M5811" s="171"/>
      <c r="T5811" s="172"/>
      <c r="AT5811" s="168" t="s">
        <v>184</v>
      </c>
      <c r="AU5811" s="168" t="s">
        <v>95</v>
      </c>
      <c r="AV5811" s="167" t="s">
        <v>95</v>
      </c>
      <c r="AW5811" s="167" t="s">
        <v>41</v>
      </c>
      <c r="AX5811" s="167" t="s">
        <v>85</v>
      </c>
      <c r="AY5811" s="168" t="s">
        <v>173</v>
      </c>
    </row>
    <row r="5812" spans="2:65" s="160" customFormat="1">
      <c r="B5812" s="159"/>
      <c r="D5812" s="161" t="s">
        <v>184</v>
      </c>
      <c r="E5812" s="162" t="s">
        <v>1</v>
      </c>
      <c r="F5812" s="163" t="s">
        <v>795</v>
      </c>
      <c r="H5812" s="162" t="s">
        <v>1</v>
      </c>
      <c r="L5812" s="159"/>
      <c r="M5812" s="164"/>
      <c r="T5812" s="165"/>
      <c r="AT5812" s="162" t="s">
        <v>184</v>
      </c>
      <c r="AU5812" s="162" t="s">
        <v>95</v>
      </c>
      <c r="AV5812" s="160" t="s">
        <v>93</v>
      </c>
      <c r="AW5812" s="160" t="s">
        <v>41</v>
      </c>
      <c r="AX5812" s="160" t="s">
        <v>85</v>
      </c>
      <c r="AY5812" s="162" t="s">
        <v>173</v>
      </c>
    </row>
    <row r="5813" spans="2:65" s="167" customFormat="1">
      <c r="B5813" s="166"/>
      <c r="D5813" s="161" t="s">
        <v>184</v>
      </c>
      <c r="E5813" s="168" t="s">
        <v>1</v>
      </c>
      <c r="F5813" s="169" t="s">
        <v>3234</v>
      </c>
      <c r="H5813" s="170">
        <v>1.17</v>
      </c>
      <c r="L5813" s="166"/>
      <c r="M5813" s="171"/>
      <c r="T5813" s="172"/>
      <c r="AT5813" s="168" t="s">
        <v>184</v>
      </c>
      <c r="AU5813" s="168" t="s">
        <v>95</v>
      </c>
      <c r="AV5813" s="167" t="s">
        <v>95</v>
      </c>
      <c r="AW5813" s="167" t="s">
        <v>41</v>
      </c>
      <c r="AX5813" s="167" t="s">
        <v>85</v>
      </c>
      <c r="AY5813" s="168" t="s">
        <v>173</v>
      </c>
    </row>
    <row r="5814" spans="2:65" s="160" customFormat="1">
      <c r="B5814" s="159"/>
      <c r="D5814" s="161" t="s">
        <v>184</v>
      </c>
      <c r="E5814" s="162" t="s">
        <v>1</v>
      </c>
      <c r="F5814" s="163" t="s">
        <v>796</v>
      </c>
      <c r="H5814" s="162" t="s">
        <v>1</v>
      </c>
      <c r="L5814" s="159"/>
      <c r="M5814" s="164"/>
      <c r="T5814" s="165"/>
      <c r="AT5814" s="162" t="s">
        <v>184</v>
      </c>
      <c r="AU5814" s="162" t="s">
        <v>95</v>
      </c>
      <c r="AV5814" s="160" t="s">
        <v>93</v>
      </c>
      <c r="AW5814" s="160" t="s">
        <v>41</v>
      </c>
      <c r="AX5814" s="160" t="s">
        <v>85</v>
      </c>
      <c r="AY5814" s="162" t="s">
        <v>173</v>
      </c>
    </row>
    <row r="5815" spans="2:65" s="167" customFormat="1">
      <c r="B5815" s="166"/>
      <c r="D5815" s="161" t="s">
        <v>184</v>
      </c>
      <c r="E5815" s="168" t="s">
        <v>1</v>
      </c>
      <c r="F5815" s="169" t="s">
        <v>3234</v>
      </c>
      <c r="H5815" s="170">
        <v>1.17</v>
      </c>
      <c r="L5815" s="166"/>
      <c r="M5815" s="171"/>
      <c r="T5815" s="172"/>
      <c r="AT5815" s="168" t="s">
        <v>184</v>
      </c>
      <c r="AU5815" s="168" t="s">
        <v>95</v>
      </c>
      <c r="AV5815" s="167" t="s">
        <v>95</v>
      </c>
      <c r="AW5815" s="167" t="s">
        <v>41</v>
      </c>
      <c r="AX5815" s="167" t="s">
        <v>85</v>
      </c>
      <c r="AY5815" s="168" t="s">
        <v>173</v>
      </c>
    </row>
    <row r="5816" spans="2:65" s="174" customFormat="1">
      <c r="B5816" s="173"/>
      <c r="D5816" s="161" t="s">
        <v>184</v>
      </c>
      <c r="E5816" s="175" t="s">
        <v>1</v>
      </c>
      <c r="F5816" s="176" t="s">
        <v>232</v>
      </c>
      <c r="H5816" s="177">
        <v>28.91</v>
      </c>
      <c r="L5816" s="173"/>
      <c r="M5816" s="178"/>
      <c r="T5816" s="179"/>
      <c r="AT5816" s="175" t="s">
        <v>184</v>
      </c>
      <c r="AU5816" s="175" t="s">
        <v>95</v>
      </c>
      <c r="AV5816" s="174" t="s">
        <v>180</v>
      </c>
      <c r="AW5816" s="174" t="s">
        <v>41</v>
      </c>
      <c r="AX5816" s="174" t="s">
        <v>93</v>
      </c>
      <c r="AY5816" s="175" t="s">
        <v>173</v>
      </c>
    </row>
    <row r="5817" spans="2:65" s="35" customFormat="1" ht="21.75" customHeight="1">
      <c r="B5817" s="34"/>
      <c r="C5817" s="188" t="s">
        <v>3235</v>
      </c>
      <c r="D5817" s="188" t="s">
        <v>1161</v>
      </c>
      <c r="E5817" s="189" t="s">
        <v>3236</v>
      </c>
      <c r="F5817" s="190" t="s">
        <v>3237</v>
      </c>
      <c r="G5817" s="191" t="s">
        <v>586</v>
      </c>
      <c r="H5817" s="192">
        <v>33.247</v>
      </c>
      <c r="I5817" s="4"/>
      <c r="J5817" s="193">
        <f>ROUND(I5817*H5817,2)</f>
        <v>0</v>
      </c>
      <c r="K5817" s="190" t="s">
        <v>1</v>
      </c>
      <c r="L5817" s="194"/>
      <c r="M5817" s="195" t="s">
        <v>1</v>
      </c>
      <c r="N5817" s="196" t="s">
        <v>50</v>
      </c>
      <c r="P5817" s="152">
        <f>O5817*H5817</f>
        <v>0</v>
      </c>
      <c r="Q5817" s="152">
        <v>6.0000000000000001E-3</v>
      </c>
      <c r="R5817" s="152">
        <f>Q5817*H5817</f>
        <v>0.19948199999999999</v>
      </c>
      <c r="S5817" s="152">
        <v>0</v>
      </c>
      <c r="T5817" s="153">
        <f>S5817*H5817</f>
        <v>0</v>
      </c>
      <c r="AR5817" s="154" t="s">
        <v>533</v>
      </c>
      <c r="AT5817" s="154" t="s">
        <v>1161</v>
      </c>
      <c r="AU5817" s="154" t="s">
        <v>95</v>
      </c>
      <c r="AY5817" s="20" t="s">
        <v>173</v>
      </c>
      <c r="BE5817" s="155">
        <f>IF(N5817="základní",J5817,0)</f>
        <v>0</v>
      </c>
      <c r="BF5817" s="155">
        <f>IF(N5817="snížená",J5817,0)</f>
        <v>0</v>
      </c>
      <c r="BG5817" s="155">
        <f>IF(N5817="zákl. přenesená",J5817,0)</f>
        <v>0</v>
      </c>
      <c r="BH5817" s="155">
        <f>IF(N5817="sníž. přenesená",J5817,0)</f>
        <v>0</v>
      </c>
      <c r="BI5817" s="155">
        <f>IF(N5817="nulová",J5817,0)</f>
        <v>0</v>
      </c>
      <c r="BJ5817" s="20" t="s">
        <v>93</v>
      </c>
      <c r="BK5817" s="155">
        <f>ROUND(I5817*H5817,2)</f>
        <v>0</v>
      </c>
      <c r="BL5817" s="20" t="s">
        <v>354</v>
      </c>
      <c r="BM5817" s="154" t="s">
        <v>3238</v>
      </c>
    </row>
    <row r="5818" spans="2:65" s="160" customFormat="1">
      <c r="B5818" s="159"/>
      <c r="D5818" s="161" t="s">
        <v>184</v>
      </c>
      <c r="E5818" s="162" t="s">
        <v>1</v>
      </c>
      <c r="F5818" s="163" t="s">
        <v>743</v>
      </c>
      <c r="H5818" s="162" t="s">
        <v>1</v>
      </c>
      <c r="L5818" s="159"/>
      <c r="M5818" s="164"/>
      <c r="T5818" s="165"/>
      <c r="AT5818" s="162" t="s">
        <v>184</v>
      </c>
      <c r="AU5818" s="162" t="s">
        <v>95</v>
      </c>
      <c r="AV5818" s="160" t="s">
        <v>93</v>
      </c>
      <c r="AW5818" s="160" t="s">
        <v>41</v>
      </c>
      <c r="AX5818" s="160" t="s">
        <v>85</v>
      </c>
      <c r="AY5818" s="162" t="s">
        <v>173</v>
      </c>
    </row>
    <row r="5819" spans="2:65" s="167" customFormat="1">
      <c r="B5819" s="166"/>
      <c r="D5819" s="161" t="s">
        <v>184</v>
      </c>
      <c r="E5819" s="168" t="s">
        <v>1</v>
      </c>
      <c r="F5819" s="169" t="s">
        <v>3226</v>
      </c>
      <c r="H5819" s="170">
        <v>6</v>
      </c>
      <c r="L5819" s="166"/>
      <c r="M5819" s="171"/>
      <c r="T5819" s="172"/>
      <c r="AT5819" s="168" t="s">
        <v>184</v>
      </c>
      <c r="AU5819" s="168" t="s">
        <v>95</v>
      </c>
      <c r="AV5819" s="167" t="s">
        <v>95</v>
      </c>
      <c r="AW5819" s="167" t="s">
        <v>41</v>
      </c>
      <c r="AX5819" s="167" t="s">
        <v>85</v>
      </c>
      <c r="AY5819" s="168" t="s">
        <v>173</v>
      </c>
    </row>
    <row r="5820" spans="2:65" s="160" customFormat="1">
      <c r="B5820" s="159"/>
      <c r="D5820" s="161" t="s">
        <v>184</v>
      </c>
      <c r="E5820" s="162" t="s">
        <v>1</v>
      </c>
      <c r="F5820" s="163" t="s">
        <v>748</v>
      </c>
      <c r="H5820" s="162" t="s">
        <v>1</v>
      </c>
      <c r="L5820" s="159"/>
      <c r="M5820" s="164"/>
      <c r="T5820" s="165"/>
      <c r="AT5820" s="162" t="s">
        <v>184</v>
      </c>
      <c r="AU5820" s="162" t="s">
        <v>95</v>
      </c>
      <c r="AV5820" s="160" t="s">
        <v>93</v>
      </c>
      <c r="AW5820" s="160" t="s">
        <v>41</v>
      </c>
      <c r="AX5820" s="160" t="s">
        <v>85</v>
      </c>
      <c r="AY5820" s="162" t="s">
        <v>173</v>
      </c>
    </row>
    <row r="5821" spans="2:65" s="167" customFormat="1">
      <c r="B5821" s="166"/>
      <c r="D5821" s="161" t="s">
        <v>184</v>
      </c>
      <c r="E5821" s="168" t="s">
        <v>1</v>
      </c>
      <c r="F5821" s="169" t="s">
        <v>788</v>
      </c>
      <c r="H5821" s="170">
        <v>1.5</v>
      </c>
      <c r="L5821" s="166"/>
      <c r="M5821" s="171"/>
      <c r="T5821" s="172"/>
      <c r="AT5821" s="168" t="s">
        <v>184</v>
      </c>
      <c r="AU5821" s="168" t="s">
        <v>95</v>
      </c>
      <c r="AV5821" s="167" t="s">
        <v>95</v>
      </c>
      <c r="AW5821" s="167" t="s">
        <v>41</v>
      </c>
      <c r="AX5821" s="167" t="s">
        <v>85</v>
      </c>
      <c r="AY5821" s="168" t="s">
        <v>173</v>
      </c>
    </row>
    <row r="5822" spans="2:65" s="167" customFormat="1">
      <c r="B5822" s="166"/>
      <c r="D5822" s="161" t="s">
        <v>184</v>
      </c>
      <c r="E5822" s="168" t="s">
        <v>1</v>
      </c>
      <c r="F5822" s="169" t="s">
        <v>3227</v>
      </c>
      <c r="H5822" s="170">
        <v>1.52</v>
      </c>
      <c r="L5822" s="166"/>
      <c r="M5822" s="171"/>
      <c r="T5822" s="172"/>
      <c r="AT5822" s="168" t="s">
        <v>184</v>
      </c>
      <c r="AU5822" s="168" t="s">
        <v>95</v>
      </c>
      <c r="AV5822" s="167" t="s">
        <v>95</v>
      </c>
      <c r="AW5822" s="167" t="s">
        <v>41</v>
      </c>
      <c r="AX5822" s="167" t="s">
        <v>85</v>
      </c>
      <c r="AY5822" s="168" t="s">
        <v>173</v>
      </c>
    </row>
    <row r="5823" spans="2:65" s="160" customFormat="1">
      <c r="B5823" s="159"/>
      <c r="D5823" s="161" t="s">
        <v>184</v>
      </c>
      <c r="E5823" s="162" t="s">
        <v>1</v>
      </c>
      <c r="F5823" s="163" t="s">
        <v>752</v>
      </c>
      <c r="H5823" s="162" t="s">
        <v>1</v>
      </c>
      <c r="L5823" s="159"/>
      <c r="M5823" s="164"/>
      <c r="T5823" s="165"/>
      <c r="AT5823" s="162" t="s">
        <v>184</v>
      </c>
      <c r="AU5823" s="162" t="s">
        <v>95</v>
      </c>
      <c r="AV5823" s="160" t="s">
        <v>93</v>
      </c>
      <c r="AW5823" s="160" t="s">
        <v>41</v>
      </c>
      <c r="AX5823" s="160" t="s">
        <v>85</v>
      </c>
      <c r="AY5823" s="162" t="s">
        <v>173</v>
      </c>
    </row>
    <row r="5824" spans="2:65" s="167" customFormat="1">
      <c r="B5824" s="166"/>
      <c r="D5824" s="161" t="s">
        <v>184</v>
      </c>
      <c r="E5824" s="168" t="s">
        <v>1</v>
      </c>
      <c r="F5824" s="169" t="s">
        <v>3228</v>
      </c>
      <c r="H5824" s="170">
        <v>2.4</v>
      </c>
      <c r="L5824" s="166"/>
      <c r="M5824" s="171"/>
      <c r="T5824" s="172"/>
      <c r="AT5824" s="168" t="s">
        <v>184</v>
      </c>
      <c r="AU5824" s="168" t="s">
        <v>95</v>
      </c>
      <c r="AV5824" s="167" t="s">
        <v>95</v>
      </c>
      <c r="AW5824" s="167" t="s">
        <v>41</v>
      </c>
      <c r="AX5824" s="167" t="s">
        <v>85</v>
      </c>
      <c r="AY5824" s="168" t="s">
        <v>173</v>
      </c>
    </row>
    <row r="5825" spans="2:51" s="167" customFormat="1">
      <c r="B5825" s="166"/>
      <c r="D5825" s="161" t="s">
        <v>184</v>
      </c>
      <c r="E5825" s="168" t="s">
        <v>1</v>
      </c>
      <c r="F5825" s="169" t="s">
        <v>3229</v>
      </c>
      <c r="H5825" s="170">
        <v>2.75</v>
      </c>
      <c r="L5825" s="166"/>
      <c r="M5825" s="171"/>
      <c r="T5825" s="172"/>
      <c r="AT5825" s="168" t="s">
        <v>184</v>
      </c>
      <c r="AU5825" s="168" t="s">
        <v>95</v>
      </c>
      <c r="AV5825" s="167" t="s">
        <v>95</v>
      </c>
      <c r="AW5825" s="167" t="s">
        <v>41</v>
      </c>
      <c r="AX5825" s="167" t="s">
        <v>85</v>
      </c>
      <c r="AY5825" s="168" t="s">
        <v>173</v>
      </c>
    </row>
    <row r="5826" spans="2:51" s="167" customFormat="1">
      <c r="B5826" s="166"/>
      <c r="D5826" s="161" t="s">
        <v>184</v>
      </c>
      <c r="E5826" s="168" t="s">
        <v>1</v>
      </c>
      <c r="F5826" s="169" t="s">
        <v>3230</v>
      </c>
      <c r="H5826" s="170">
        <v>1.2</v>
      </c>
      <c r="L5826" s="166"/>
      <c r="M5826" s="171"/>
      <c r="T5826" s="172"/>
      <c r="AT5826" s="168" t="s">
        <v>184</v>
      </c>
      <c r="AU5826" s="168" t="s">
        <v>95</v>
      </c>
      <c r="AV5826" s="167" t="s">
        <v>95</v>
      </c>
      <c r="AW5826" s="167" t="s">
        <v>41</v>
      </c>
      <c r="AX5826" s="167" t="s">
        <v>85</v>
      </c>
      <c r="AY5826" s="168" t="s">
        <v>173</v>
      </c>
    </row>
    <row r="5827" spans="2:51" s="167" customFormat="1">
      <c r="B5827" s="166"/>
      <c r="D5827" s="161" t="s">
        <v>184</v>
      </c>
      <c r="E5827" s="168" t="s">
        <v>1</v>
      </c>
      <c r="F5827" s="169" t="s">
        <v>3230</v>
      </c>
      <c r="H5827" s="170">
        <v>1.2</v>
      </c>
      <c r="L5827" s="166"/>
      <c r="M5827" s="171"/>
      <c r="T5827" s="172"/>
      <c r="AT5827" s="168" t="s">
        <v>184</v>
      </c>
      <c r="AU5827" s="168" t="s">
        <v>95</v>
      </c>
      <c r="AV5827" s="167" t="s">
        <v>95</v>
      </c>
      <c r="AW5827" s="167" t="s">
        <v>41</v>
      </c>
      <c r="AX5827" s="167" t="s">
        <v>85</v>
      </c>
      <c r="AY5827" s="168" t="s">
        <v>173</v>
      </c>
    </row>
    <row r="5828" spans="2:51" s="160" customFormat="1">
      <c r="B5828" s="159"/>
      <c r="D5828" s="161" t="s">
        <v>184</v>
      </c>
      <c r="E5828" s="162" t="s">
        <v>1</v>
      </c>
      <c r="F5828" s="163" t="s">
        <v>611</v>
      </c>
      <c r="H5828" s="162" t="s">
        <v>1</v>
      </c>
      <c r="L5828" s="159"/>
      <c r="M5828" s="164"/>
      <c r="T5828" s="165"/>
      <c r="AT5828" s="162" t="s">
        <v>184</v>
      </c>
      <c r="AU5828" s="162" t="s">
        <v>95</v>
      </c>
      <c r="AV5828" s="160" t="s">
        <v>93</v>
      </c>
      <c r="AW5828" s="160" t="s">
        <v>41</v>
      </c>
      <c r="AX5828" s="160" t="s">
        <v>85</v>
      </c>
      <c r="AY5828" s="162" t="s">
        <v>173</v>
      </c>
    </row>
    <row r="5829" spans="2:51" s="167" customFormat="1">
      <c r="B5829" s="166"/>
      <c r="D5829" s="161" t="s">
        <v>184</v>
      </c>
      <c r="E5829" s="168" t="s">
        <v>1</v>
      </c>
      <c r="F5829" s="169" t="s">
        <v>3231</v>
      </c>
      <c r="H5829" s="170">
        <v>1.05</v>
      </c>
      <c r="L5829" s="166"/>
      <c r="M5829" s="171"/>
      <c r="T5829" s="172"/>
      <c r="AT5829" s="168" t="s">
        <v>184</v>
      </c>
      <c r="AU5829" s="168" t="s">
        <v>95</v>
      </c>
      <c r="AV5829" s="167" t="s">
        <v>95</v>
      </c>
      <c r="AW5829" s="167" t="s">
        <v>41</v>
      </c>
      <c r="AX5829" s="167" t="s">
        <v>85</v>
      </c>
      <c r="AY5829" s="168" t="s">
        <v>173</v>
      </c>
    </row>
    <row r="5830" spans="2:51" s="160" customFormat="1">
      <c r="B5830" s="159"/>
      <c r="D5830" s="161" t="s">
        <v>184</v>
      </c>
      <c r="E5830" s="162" t="s">
        <v>1</v>
      </c>
      <c r="F5830" s="163" t="s">
        <v>764</v>
      </c>
      <c r="H5830" s="162" t="s">
        <v>1</v>
      </c>
      <c r="L5830" s="159"/>
      <c r="M5830" s="164"/>
      <c r="T5830" s="165"/>
      <c r="AT5830" s="162" t="s">
        <v>184</v>
      </c>
      <c r="AU5830" s="162" t="s">
        <v>95</v>
      </c>
      <c r="AV5830" s="160" t="s">
        <v>93</v>
      </c>
      <c r="AW5830" s="160" t="s">
        <v>41</v>
      </c>
      <c r="AX5830" s="160" t="s">
        <v>85</v>
      </c>
      <c r="AY5830" s="162" t="s">
        <v>173</v>
      </c>
    </row>
    <row r="5831" spans="2:51" s="167" customFormat="1">
      <c r="B5831" s="166"/>
      <c r="D5831" s="161" t="s">
        <v>184</v>
      </c>
      <c r="E5831" s="168" t="s">
        <v>1</v>
      </c>
      <c r="F5831" s="169" t="s">
        <v>3230</v>
      </c>
      <c r="H5831" s="170">
        <v>1.2</v>
      </c>
      <c r="L5831" s="166"/>
      <c r="M5831" s="171"/>
      <c r="T5831" s="172"/>
      <c r="AT5831" s="168" t="s">
        <v>184</v>
      </c>
      <c r="AU5831" s="168" t="s">
        <v>95</v>
      </c>
      <c r="AV5831" s="167" t="s">
        <v>95</v>
      </c>
      <c r="AW5831" s="167" t="s">
        <v>41</v>
      </c>
      <c r="AX5831" s="167" t="s">
        <v>85</v>
      </c>
      <c r="AY5831" s="168" t="s">
        <v>173</v>
      </c>
    </row>
    <row r="5832" spans="2:51" s="160" customFormat="1">
      <c r="B5832" s="159"/>
      <c r="D5832" s="161" t="s">
        <v>184</v>
      </c>
      <c r="E5832" s="162" t="s">
        <v>1</v>
      </c>
      <c r="F5832" s="163" t="s">
        <v>769</v>
      </c>
      <c r="H5832" s="162" t="s">
        <v>1</v>
      </c>
      <c r="L5832" s="159"/>
      <c r="M5832" s="164"/>
      <c r="T5832" s="165"/>
      <c r="AT5832" s="162" t="s">
        <v>184</v>
      </c>
      <c r="AU5832" s="162" t="s">
        <v>95</v>
      </c>
      <c r="AV5832" s="160" t="s">
        <v>93</v>
      </c>
      <c r="AW5832" s="160" t="s">
        <v>41</v>
      </c>
      <c r="AX5832" s="160" t="s">
        <v>85</v>
      </c>
      <c r="AY5832" s="162" t="s">
        <v>173</v>
      </c>
    </row>
    <row r="5833" spans="2:51" s="167" customFormat="1">
      <c r="B5833" s="166"/>
      <c r="D5833" s="161" t="s">
        <v>184</v>
      </c>
      <c r="E5833" s="168" t="s">
        <v>1</v>
      </c>
      <c r="F5833" s="169" t="s">
        <v>3232</v>
      </c>
      <c r="H5833" s="170">
        <v>1.07</v>
      </c>
      <c r="L5833" s="166"/>
      <c r="M5833" s="171"/>
      <c r="T5833" s="172"/>
      <c r="AT5833" s="168" t="s">
        <v>184</v>
      </c>
      <c r="AU5833" s="168" t="s">
        <v>95</v>
      </c>
      <c r="AV5833" s="167" t="s">
        <v>95</v>
      </c>
      <c r="AW5833" s="167" t="s">
        <v>41</v>
      </c>
      <c r="AX5833" s="167" t="s">
        <v>85</v>
      </c>
      <c r="AY5833" s="168" t="s">
        <v>173</v>
      </c>
    </row>
    <row r="5834" spans="2:51" s="160" customFormat="1">
      <c r="B5834" s="159"/>
      <c r="D5834" s="161" t="s">
        <v>184</v>
      </c>
      <c r="E5834" s="162" t="s">
        <v>1</v>
      </c>
      <c r="F5834" s="163" t="s">
        <v>614</v>
      </c>
      <c r="H5834" s="162" t="s">
        <v>1</v>
      </c>
      <c r="L5834" s="159"/>
      <c r="M5834" s="164"/>
      <c r="T5834" s="165"/>
      <c r="AT5834" s="162" t="s">
        <v>184</v>
      </c>
      <c r="AU5834" s="162" t="s">
        <v>95</v>
      </c>
      <c r="AV5834" s="160" t="s">
        <v>93</v>
      </c>
      <c r="AW5834" s="160" t="s">
        <v>41</v>
      </c>
      <c r="AX5834" s="160" t="s">
        <v>85</v>
      </c>
      <c r="AY5834" s="162" t="s">
        <v>173</v>
      </c>
    </row>
    <row r="5835" spans="2:51" s="167" customFormat="1">
      <c r="B5835" s="166"/>
      <c r="D5835" s="161" t="s">
        <v>184</v>
      </c>
      <c r="E5835" s="168" t="s">
        <v>1</v>
      </c>
      <c r="F5835" s="169" t="s">
        <v>3233</v>
      </c>
      <c r="H5835" s="170">
        <v>2</v>
      </c>
      <c r="L5835" s="166"/>
      <c r="M5835" s="171"/>
      <c r="T5835" s="172"/>
      <c r="AT5835" s="168" t="s">
        <v>184</v>
      </c>
      <c r="AU5835" s="168" t="s">
        <v>95</v>
      </c>
      <c r="AV5835" s="167" t="s">
        <v>95</v>
      </c>
      <c r="AW5835" s="167" t="s">
        <v>41</v>
      </c>
      <c r="AX5835" s="167" t="s">
        <v>85</v>
      </c>
      <c r="AY5835" s="168" t="s">
        <v>173</v>
      </c>
    </row>
    <row r="5836" spans="2:51" s="160" customFormat="1">
      <c r="B5836" s="159"/>
      <c r="D5836" s="161" t="s">
        <v>184</v>
      </c>
      <c r="E5836" s="162" t="s">
        <v>1</v>
      </c>
      <c r="F5836" s="163" t="s">
        <v>785</v>
      </c>
      <c r="H5836" s="162" t="s">
        <v>1</v>
      </c>
      <c r="L5836" s="159"/>
      <c r="M5836" s="164"/>
      <c r="T5836" s="165"/>
      <c r="AT5836" s="162" t="s">
        <v>184</v>
      </c>
      <c r="AU5836" s="162" t="s">
        <v>95</v>
      </c>
      <c r="AV5836" s="160" t="s">
        <v>93</v>
      </c>
      <c r="AW5836" s="160" t="s">
        <v>41</v>
      </c>
      <c r="AX5836" s="160" t="s">
        <v>85</v>
      </c>
      <c r="AY5836" s="162" t="s">
        <v>173</v>
      </c>
    </row>
    <row r="5837" spans="2:51" s="167" customFormat="1">
      <c r="B5837" s="166"/>
      <c r="D5837" s="161" t="s">
        <v>184</v>
      </c>
      <c r="E5837" s="168" t="s">
        <v>1</v>
      </c>
      <c r="F5837" s="169" t="s">
        <v>3234</v>
      </c>
      <c r="H5837" s="170">
        <v>1.17</v>
      </c>
      <c r="L5837" s="166"/>
      <c r="M5837" s="171"/>
      <c r="T5837" s="172"/>
      <c r="AT5837" s="168" t="s">
        <v>184</v>
      </c>
      <c r="AU5837" s="168" t="s">
        <v>95</v>
      </c>
      <c r="AV5837" s="167" t="s">
        <v>95</v>
      </c>
      <c r="AW5837" s="167" t="s">
        <v>41</v>
      </c>
      <c r="AX5837" s="167" t="s">
        <v>85</v>
      </c>
      <c r="AY5837" s="168" t="s">
        <v>173</v>
      </c>
    </row>
    <row r="5838" spans="2:51" s="160" customFormat="1">
      <c r="B5838" s="159"/>
      <c r="D5838" s="161" t="s">
        <v>184</v>
      </c>
      <c r="E5838" s="162" t="s">
        <v>1</v>
      </c>
      <c r="F5838" s="163" t="s">
        <v>791</v>
      </c>
      <c r="H5838" s="162" t="s">
        <v>1</v>
      </c>
      <c r="L5838" s="159"/>
      <c r="M5838" s="164"/>
      <c r="T5838" s="165"/>
      <c r="AT5838" s="162" t="s">
        <v>184</v>
      </c>
      <c r="AU5838" s="162" t="s">
        <v>95</v>
      </c>
      <c r="AV5838" s="160" t="s">
        <v>93</v>
      </c>
      <c r="AW5838" s="160" t="s">
        <v>41</v>
      </c>
      <c r="AX5838" s="160" t="s">
        <v>85</v>
      </c>
      <c r="AY5838" s="162" t="s">
        <v>173</v>
      </c>
    </row>
    <row r="5839" spans="2:51" s="167" customFormat="1">
      <c r="B5839" s="166"/>
      <c r="D5839" s="161" t="s">
        <v>184</v>
      </c>
      <c r="E5839" s="168" t="s">
        <v>1</v>
      </c>
      <c r="F5839" s="169" t="s">
        <v>3234</v>
      </c>
      <c r="H5839" s="170">
        <v>1.17</v>
      </c>
      <c r="L5839" s="166"/>
      <c r="M5839" s="171"/>
      <c r="T5839" s="172"/>
      <c r="AT5839" s="168" t="s">
        <v>184</v>
      </c>
      <c r="AU5839" s="168" t="s">
        <v>95</v>
      </c>
      <c r="AV5839" s="167" t="s">
        <v>95</v>
      </c>
      <c r="AW5839" s="167" t="s">
        <v>41</v>
      </c>
      <c r="AX5839" s="167" t="s">
        <v>85</v>
      </c>
      <c r="AY5839" s="168" t="s">
        <v>173</v>
      </c>
    </row>
    <row r="5840" spans="2:51" s="160" customFormat="1">
      <c r="B5840" s="159"/>
      <c r="D5840" s="161" t="s">
        <v>184</v>
      </c>
      <c r="E5840" s="162" t="s">
        <v>1</v>
      </c>
      <c r="F5840" s="163" t="s">
        <v>793</v>
      </c>
      <c r="H5840" s="162" t="s">
        <v>1</v>
      </c>
      <c r="L5840" s="159"/>
      <c r="M5840" s="164"/>
      <c r="T5840" s="165"/>
      <c r="AT5840" s="162" t="s">
        <v>184</v>
      </c>
      <c r="AU5840" s="162" t="s">
        <v>95</v>
      </c>
      <c r="AV5840" s="160" t="s">
        <v>93</v>
      </c>
      <c r="AW5840" s="160" t="s">
        <v>41</v>
      </c>
      <c r="AX5840" s="160" t="s">
        <v>85</v>
      </c>
      <c r="AY5840" s="162" t="s">
        <v>173</v>
      </c>
    </row>
    <row r="5841" spans="2:65" s="167" customFormat="1">
      <c r="B5841" s="166"/>
      <c r="D5841" s="161" t="s">
        <v>184</v>
      </c>
      <c r="E5841" s="168" t="s">
        <v>1</v>
      </c>
      <c r="F5841" s="169" t="s">
        <v>3234</v>
      </c>
      <c r="H5841" s="170">
        <v>1.17</v>
      </c>
      <c r="L5841" s="166"/>
      <c r="M5841" s="171"/>
      <c r="T5841" s="172"/>
      <c r="AT5841" s="168" t="s">
        <v>184</v>
      </c>
      <c r="AU5841" s="168" t="s">
        <v>95</v>
      </c>
      <c r="AV5841" s="167" t="s">
        <v>95</v>
      </c>
      <c r="AW5841" s="167" t="s">
        <v>41</v>
      </c>
      <c r="AX5841" s="167" t="s">
        <v>85</v>
      </c>
      <c r="AY5841" s="168" t="s">
        <v>173</v>
      </c>
    </row>
    <row r="5842" spans="2:65" s="160" customFormat="1">
      <c r="B5842" s="159"/>
      <c r="D5842" s="161" t="s">
        <v>184</v>
      </c>
      <c r="E5842" s="162" t="s">
        <v>1</v>
      </c>
      <c r="F5842" s="163" t="s">
        <v>794</v>
      </c>
      <c r="H5842" s="162" t="s">
        <v>1</v>
      </c>
      <c r="L5842" s="159"/>
      <c r="M5842" s="164"/>
      <c r="T5842" s="165"/>
      <c r="AT5842" s="162" t="s">
        <v>184</v>
      </c>
      <c r="AU5842" s="162" t="s">
        <v>95</v>
      </c>
      <c r="AV5842" s="160" t="s">
        <v>93</v>
      </c>
      <c r="AW5842" s="160" t="s">
        <v>41</v>
      </c>
      <c r="AX5842" s="160" t="s">
        <v>85</v>
      </c>
      <c r="AY5842" s="162" t="s">
        <v>173</v>
      </c>
    </row>
    <row r="5843" spans="2:65" s="167" customFormat="1">
      <c r="B5843" s="166"/>
      <c r="D5843" s="161" t="s">
        <v>184</v>
      </c>
      <c r="E5843" s="168" t="s">
        <v>1</v>
      </c>
      <c r="F5843" s="169" t="s">
        <v>3234</v>
      </c>
      <c r="H5843" s="170">
        <v>1.17</v>
      </c>
      <c r="L5843" s="166"/>
      <c r="M5843" s="171"/>
      <c r="T5843" s="172"/>
      <c r="AT5843" s="168" t="s">
        <v>184</v>
      </c>
      <c r="AU5843" s="168" t="s">
        <v>95</v>
      </c>
      <c r="AV5843" s="167" t="s">
        <v>95</v>
      </c>
      <c r="AW5843" s="167" t="s">
        <v>41</v>
      </c>
      <c r="AX5843" s="167" t="s">
        <v>85</v>
      </c>
      <c r="AY5843" s="168" t="s">
        <v>173</v>
      </c>
    </row>
    <row r="5844" spans="2:65" s="160" customFormat="1">
      <c r="B5844" s="159"/>
      <c r="D5844" s="161" t="s">
        <v>184</v>
      </c>
      <c r="E5844" s="162" t="s">
        <v>1</v>
      </c>
      <c r="F5844" s="163" t="s">
        <v>795</v>
      </c>
      <c r="H5844" s="162" t="s">
        <v>1</v>
      </c>
      <c r="L5844" s="159"/>
      <c r="M5844" s="164"/>
      <c r="T5844" s="165"/>
      <c r="AT5844" s="162" t="s">
        <v>184</v>
      </c>
      <c r="AU5844" s="162" t="s">
        <v>95</v>
      </c>
      <c r="AV5844" s="160" t="s">
        <v>93</v>
      </c>
      <c r="AW5844" s="160" t="s">
        <v>41</v>
      </c>
      <c r="AX5844" s="160" t="s">
        <v>85</v>
      </c>
      <c r="AY5844" s="162" t="s">
        <v>173</v>
      </c>
    </row>
    <row r="5845" spans="2:65" s="167" customFormat="1">
      <c r="B5845" s="166"/>
      <c r="D5845" s="161" t="s">
        <v>184</v>
      </c>
      <c r="E5845" s="168" t="s">
        <v>1</v>
      </c>
      <c r="F5845" s="169" t="s">
        <v>3234</v>
      </c>
      <c r="H5845" s="170">
        <v>1.17</v>
      </c>
      <c r="L5845" s="166"/>
      <c r="M5845" s="171"/>
      <c r="T5845" s="172"/>
      <c r="AT5845" s="168" t="s">
        <v>184</v>
      </c>
      <c r="AU5845" s="168" t="s">
        <v>95</v>
      </c>
      <c r="AV5845" s="167" t="s">
        <v>95</v>
      </c>
      <c r="AW5845" s="167" t="s">
        <v>41</v>
      </c>
      <c r="AX5845" s="167" t="s">
        <v>85</v>
      </c>
      <c r="AY5845" s="168" t="s">
        <v>173</v>
      </c>
    </row>
    <row r="5846" spans="2:65" s="160" customFormat="1">
      <c r="B5846" s="159"/>
      <c r="D5846" s="161" t="s">
        <v>184</v>
      </c>
      <c r="E5846" s="162" t="s">
        <v>1</v>
      </c>
      <c r="F5846" s="163" t="s">
        <v>796</v>
      </c>
      <c r="H5846" s="162" t="s">
        <v>1</v>
      </c>
      <c r="L5846" s="159"/>
      <c r="M5846" s="164"/>
      <c r="T5846" s="165"/>
      <c r="AT5846" s="162" t="s">
        <v>184</v>
      </c>
      <c r="AU5846" s="162" t="s">
        <v>95</v>
      </c>
      <c r="AV5846" s="160" t="s">
        <v>93</v>
      </c>
      <c r="AW5846" s="160" t="s">
        <v>41</v>
      </c>
      <c r="AX5846" s="160" t="s">
        <v>85</v>
      </c>
      <c r="AY5846" s="162" t="s">
        <v>173</v>
      </c>
    </row>
    <row r="5847" spans="2:65" s="167" customFormat="1">
      <c r="B5847" s="166"/>
      <c r="D5847" s="161" t="s">
        <v>184</v>
      </c>
      <c r="E5847" s="168" t="s">
        <v>1</v>
      </c>
      <c r="F5847" s="169" t="s">
        <v>3234</v>
      </c>
      <c r="H5847" s="170">
        <v>1.17</v>
      </c>
      <c r="L5847" s="166"/>
      <c r="M5847" s="171"/>
      <c r="T5847" s="172"/>
      <c r="AT5847" s="168" t="s">
        <v>184</v>
      </c>
      <c r="AU5847" s="168" t="s">
        <v>95</v>
      </c>
      <c r="AV5847" s="167" t="s">
        <v>95</v>
      </c>
      <c r="AW5847" s="167" t="s">
        <v>41</v>
      </c>
      <c r="AX5847" s="167" t="s">
        <v>85</v>
      </c>
      <c r="AY5847" s="168" t="s">
        <v>173</v>
      </c>
    </row>
    <row r="5848" spans="2:65" s="174" customFormat="1">
      <c r="B5848" s="173"/>
      <c r="D5848" s="161" t="s">
        <v>184</v>
      </c>
      <c r="E5848" s="175" t="s">
        <v>1</v>
      </c>
      <c r="F5848" s="176" t="s">
        <v>232</v>
      </c>
      <c r="H5848" s="177">
        <v>28.91</v>
      </c>
      <c r="L5848" s="173"/>
      <c r="M5848" s="178"/>
      <c r="T5848" s="179"/>
      <c r="AT5848" s="175" t="s">
        <v>184</v>
      </c>
      <c r="AU5848" s="175" t="s">
        <v>95</v>
      </c>
      <c r="AV5848" s="174" t="s">
        <v>180</v>
      </c>
      <c r="AW5848" s="174" t="s">
        <v>41</v>
      </c>
      <c r="AX5848" s="174" t="s">
        <v>93</v>
      </c>
      <c r="AY5848" s="175" t="s">
        <v>173</v>
      </c>
    </row>
    <row r="5849" spans="2:65" s="167" customFormat="1">
      <c r="B5849" s="166"/>
      <c r="D5849" s="161" t="s">
        <v>184</v>
      </c>
      <c r="F5849" s="169" t="s">
        <v>3239</v>
      </c>
      <c r="H5849" s="170">
        <v>33.247</v>
      </c>
      <c r="L5849" s="166"/>
      <c r="M5849" s="171"/>
      <c r="T5849" s="172"/>
      <c r="AT5849" s="168" t="s">
        <v>184</v>
      </c>
      <c r="AU5849" s="168" t="s">
        <v>95</v>
      </c>
      <c r="AV5849" s="167" t="s">
        <v>95</v>
      </c>
      <c r="AW5849" s="167" t="s">
        <v>3</v>
      </c>
      <c r="AX5849" s="167" t="s">
        <v>93</v>
      </c>
      <c r="AY5849" s="168" t="s">
        <v>173</v>
      </c>
    </row>
    <row r="5850" spans="2:65" s="35" customFormat="1" ht="55.5" customHeight="1">
      <c r="B5850" s="34"/>
      <c r="C5850" s="144" t="s">
        <v>3240</v>
      </c>
      <c r="D5850" s="144" t="s">
        <v>175</v>
      </c>
      <c r="E5850" s="145" t="s">
        <v>3241</v>
      </c>
      <c r="F5850" s="146" t="s">
        <v>3242</v>
      </c>
      <c r="G5850" s="147" t="s">
        <v>1464</v>
      </c>
      <c r="H5850" s="148">
        <v>1</v>
      </c>
      <c r="I5850" s="3"/>
      <c r="J5850" s="149">
        <f t="shared" ref="J5850:J5862" si="0">ROUND(I5850*H5850,2)</f>
        <v>0</v>
      </c>
      <c r="K5850" s="146" t="s">
        <v>1</v>
      </c>
      <c r="L5850" s="34"/>
      <c r="M5850" s="150" t="s">
        <v>1</v>
      </c>
      <c r="N5850" s="151" t="s">
        <v>50</v>
      </c>
      <c r="P5850" s="152">
        <f t="shared" ref="P5850:P5862" si="1">O5850*H5850</f>
        <v>0</v>
      </c>
      <c r="Q5850" s="152">
        <v>0</v>
      </c>
      <c r="R5850" s="152">
        <f t="shared" ref="R5850:R5862" si="2">Q5850*H5850</f>
        <v>0</v>
      </c>
      <c r="S5850" s="152">
        <v>0</v>
      </c>
      <c r="T5850" s="153">
        <f t="shared" ref="T5850:T5862" si="3">S5850*H5850</f>
        <v>0</v>
      </c>
      <c r="AR5850" s="154" t="s">
        <v>354</v>
      </c>
      <c r="AT5850" s="154" t="s">
        <v>175</v>
      </c>
      <c r="AU5850" s="154" t="s">
        <v>95</v>
      </c>
      <c r="AY5850" s="20" t="s">
        <v>173</v>
      </c>
      <c r="BE5850" s="155">
        <f t="shared" ref="BE5850:BE5862" si="4">IF(N5850="základní",J5850,0)</f>
        <v>0</v>
      </c>
      <c r="BF5850" s="155">
        <f t="shared" ref="BF5850:BF5862" si="5">IF(N5850="snížená",J5850,0)</f>
        <v>0</v>
      </c>
      <c r="BG5850" s="155">
        <f t="shared" ref="BG5850:BG5862" si="6">IF(N5850="zákl. přenesená",J5850,0)</f>
        <v>0</v>
      </c>
      <c r="BH5850" s="155">
        <f t="shared" ref="BH5850:BH5862" si="7">IF(N5850="sníž. přenesená",J5850,0)</f>
        <v>0</v>
      </c>
      <c r="BI5850" s="155">
        <f t="shared" ref="BI5850:BI5862" si="8">IF(N5850="nulová",J5850,0)</f>
        <v>0</v>
      </c>
      <c r="BJ5850" s="20" t="s">
        <v>93</v>
      </c>
      <c r="BK5850" s="155">
        <f t="shared" ref="BK5850:BK5862" si="9">ROUND(I5850*H5850,2)</f>
        <v>0</v>
      </c>
      <c r="BL5850" s="20" t="s">
        <v>354</v>
      </c>
      <c r="BM5850" s="154" t="s">
        <v>3243</v>
      </c>
    </row>
    <row r="5851" spans="2:65" s="35" customFormat="1" ht="55.5" customHeight="1">
      <c r="B5851" s="34"/>
      <c r="C5851" s="144" t="s">
        <v>3244</v>
      </c>
      <c r="D5851" s="144" t="s">
        <v>175</v>
      </c>
      <c r="E5851" s="145" t="s">
        <v>3245</v>
      </c>
      <c r="F5851" s="146" t="s">
        <v>3246</v>
      </c>
      <c r="G5851" s="147" t="s">
        <v>1464</v>
      </c>
      <c r="H5851" s="148">
        <v>1</v>
      </c>
      <c r="I5851" s="3"/>
      <c r="J5851" s="149">
        <f t="shared" si="0"/>
        <v>0</v>
      </c>
      <c r="K5851" s="146" t="s">
        <v>1</v>
      </c>
      <c r="L5851" s="34"/>
      <c r="M5851" s="150" t="s">
        <v>1</v>
      </c>
      <c r="N5851" s="151" t="s">
        <v>50</v>
      </c>
      <c r="P5851" s="152">
        <f t="shared" si="1"/>
        <v>0</v>
      </c>
      <c r="Q5851" s="152">
        <v>0</v>
      </c>
      <c r="R5851" s="152">
        <f t="shared" si="2"/>
        <v>0</v>
      </c>
      <c r="S5851" s="152">
        <v>0</v>
      </c>
      <c r="T5851" s="153">
        <f t="shared" si="3"/>
        <v>0</v>
      </c>
      <c r="AR5851" s="154" t="s">
        <v>354</v>
      </c>
      <c r="AT5851" s="154" t="s">
        <v>175</v>
      </c>
      <c r="AU5851" s="154" t="s">
        <v>95</v>
      </c>
      <c r="AY5851" s="20" t="s">
        <v>173</v>
      </c>
      <c r="BE5851" s="155">
        <f t="shared" si="4"/>
        <v>0</v>
      </c>
      <c r="BF5851" s="155">
        <f t="shared" si="5"/>
        <v>0</v>
      </c>
      <c r="BG5851" s="155">
        <f t="shared" si="6"/>
        <v>0</v>
      </c>
      <c r="BH5851" s="155">
        <f t="shared" si="7"/>
        <v>0</v>
      </c>
      <c r="BI5851" s="155">
        <f t="shared" si="8"/>
        <v>0</v>
      </c>
      <c r="BJ5851" s="20" t="s">
        <v>93</v>
      </c>
      <c r="BK5851" s="155">
        <f t="shared" si="9"/>
        <v>0</v>
      </c>
      <c r="BL5851" s="20" t="s">
        <v>354</v>
      </c>
      <c r="BM5851" s="154" t="s">
        <v>3247</v>
      </c>
    </row>
    <row r="5852" spans="2:65" s="35" customFormat="1" ht="55.5" customHeight="1">
      <c r="B5852" s="34"/>
      <c r="C5852" s="144" t="s">
        <v>3248</v>
      </c>
      <c r="D5852" s="144" t="s">
        <v>175</v>
      </c>
      <c r="E5852" s="145" t="s">
        <v>3249</v>
      </c>
      <c r="F5852" s="146" t="s">
        <v>3250</v>
      </c>
      <c r="G5852" s="147" t="s">
        <v>1464</v>
      </c>
      <c r="H5852" s="148">
        <v>14</v>
      </c>
      <c r="I5852" s="3"/>
      <c r="J5852" s="149">
        <f t="shared" si="0"/>
        <v>0</v>
      </c>
      <c r="K5852" s="146" t="s">
        <v>1</v>
      </c>
      <c r="L5852" s="34"/>
      <c r="M5852" s="150" t="s">
        <v>1</v>
      </c>
      <c r="N5852" s="151" t="s">
        <v>50</v>
      </c>
      <c r="P5852" s="152">
        <f t="shared" si="1"/>
        <v>0</v>
      </c>
      <c r="Q5852" s="152">
        <v>0</v>
      </c>
      <c r="R5852" s="152">
        <f t="shared" si="2"/>
        <v>0</v>
      </c>
      <c r="S5852" s="152">
        <v>0</v>
      </c>
      <c r="T5852" s="153">
        <f t="shared" si="3"/>
        <v>0</v>
      </c>
      <c r="AR5852" s="154" t="s">
        <v>354</v>
      </c>
      <c r="AT5852" s="154" t="s">
        <v>175</v>
      </c>
      <c r="AU5852" s="154" t="s">
        <v>95</v>
      </c>
      <c r="AY5852" s="20" t="s">
        <v>173</v>
      </c>
      <c r="BE5852" s="155">
        <f t="shared" si="4"/>
        <v>0</v>
      </c>
      <c r="BF5852" s="155">
        <f t="shared" si="5"/>
        <v>0</v>
      </c>
      <c r="BG5852" s="155">
        <f t="shared" si="6"/>
        <v>0</v>
      </c>
      <c r="BH5852" s="155">
        <f t="shared" si="7"/>
        <v>0</v>
      </c>
      <c r="BI5852" s="155">
        <f t="shared" si="8"/>
        <v>0</v>
      </c>
      <c r="BJ5852" s="20" t="s">
        <v>93</v>
      </c>
      <c r="BK5852" s="155">
        <f t="shared" si="9"/>
        <v>0</v>
      </c>
      <c r="BL5852" s="20" t="s">
        <v>354</v>
      </c>
      <c r="BM5852" s="154" t="s">
        <v>3251</v>
      </c>
    </row>
    <row r="5853" spans="2:65" s="35" customFormat="1" ht="49.15" customHeight="1">
      <c r="B5853" s="34"/>
      <c r="C5853" s="144" t="s">
        <v>3252</v>
      </c>
      <c r="D5853" s="144" t="s">
        <v>175</v>
      </c>
      <c r="E5853" s="145" t="s">
        <v>3253</v>
      </c>
      <c r="F5853" s="146" t="s">
        <v>3254</v>
      </c>
      <c r="G5853" s="147" t="s">
        <v>1464</v>
      </c>
      <c r="H5853" s="148">
        <v>4</v>
      </c>
      <c r="I5853" s="3"/>
      <c r="J5853" s="149">
        <f t="shared" si="0"/>
        <v>0</v>
      </c>
      <c r="K5853" s="146" t="s">
        <v>1</v>
      </c>
      <c r="L5853" s="34"/>
      <c r="M5853" s="150" t="s">
        <v>1</v>
      </c>
      <c r="N5853" s="151" t="s">
        <v>50</v>
      </c>
      <c r="P5853" s="152">
        <f t="shared" si="1"/>
        <v>0</v>
      </c>
      <c r="Q5853" s="152">
        <v>0</v>
      </c>
      <c r="R5853" s="152">
        <f t="shared" si="2"/>
        <v>0</v>
      </c>
      <c r="S5853" s="152">
        <v>0</v>
      </c>
      <c r="T5853" s="153">
        <f t="shared" si="3"/>
        <v>0</v>
      </c>
      <c r="AR5853" s="154" t="s">
        <v>354</v>
      </c>
      <c r="AT5853" s="154" t="s">
        <v>175</v>
      </c>
      <c r="AU5853" s="154" t="s">
        <v>95</v>
      </c>
      <c r="AY5853" s="20" t="s">
        <v>173</v>
      </c>
      <c r="BE5853" s="155">
        <f t="shared" si="4"/>
        <v>0</v>
      </c>
      <c r="BF5853" s="155">
        <f t="shared" si="5"/>
        <v>0</v>
      </c>
      <c r="BG5853" s="155">
        <f t="shared" si="6"/>
        <v>0</v>
      </c>
      <c r="BH5853" s="155">
        <f t="shared" si="7"/>
        <v>0</v>
      </c>
      <c r="BI5853" s="155">
        <f t="shared" si="8"/>
        <v>0</v>
      </c>
      <c r="BJ5853" s="20" t="s">
        <v>93</v>
      </c>
      <c r="BK5853" s="155">
        <f t="shared" si="9"/>
        <v>0</v>
      </c>
      <c r="BL5853" s="20" t="s">
        <v>354</v>
      </c>
      <c r="BM5853" s="154" t="s">
        <v>3255</v>
      </c>
    </row>
    <row r="5854" spans="2:65" s="35" customFormat="1" ht="55.5" customHeight="1">
      <c r="B5854" s="34"/>
      <c r="C5854" s="144" t="s">
        <v>3256</v>
      </c>
      <c r="D5854" s="144" t="s">
        <v>175</v>
      </c>
      <c r="E5854" s="145" t="s">
        <v>3257</v>
      </c>
      <c r="F5854" s="146" t="s">
        <v>3258</v>
      </c>
      <c r="G5854" s="147" t="s">
        <v>1464</v>
      </c>
      <c r="H5854" s="148">
        <v>6</v>
      </c>
      <c r="I5854" s="3"/>
      <c r="J5854" s="149">
        <f t="shared" si="0"/>
        <v>0</v>
      </c>
      <c r="K5854" s="146" t="s">
        <v>1</v>
      </c>
      <c r="L5854" s="34"/>
      <c r="M5854" s="150" t="s">
        <v>1</v>
      </c>
      <c r="N5854" s="151" t="s">
        <v>50</v>
      </c>
      <c r="P5854" s="152">
        <f t="shared" si="1"/>
        <v>0</v>
      </c>
      <c r="Q5854" s="152">
        <v>0</v>
      </c>
      <c r="R5854" s="152">
        <f t="shared" si="2"/>
        <v>0</v>
      </c>
      <c r="S5854" s="152">
        <v>0</v>
      </c>
      <c r="T5854" s="153">
        <f t="shared" si="3"/>
        <v>0</v>
      </c>
      <c r="AR5854" s="154" t="s">
        <v>354</v>
      </c>
      <c r="AT5854" s="154" t="s">
        <v>175</v>
      </c>
      <c r="AU5854" s="154" t="s">
        <v>95</v>
      </c>
      <c r="AY5854" s="20" t="s">
        <v>173</v>
      </c>
      <c r="BE5854" s="155">
        <f t="shared" si="4"/>
        <v>0</v>
      </c>
      <c r="BF5854" s="155">
        <f t="shared" si="5"/>
        <v>0</v>
      </c>
      <c r="BG5854" s="155">
        <f t="shared" si="6"/>
        <v>0</v>
      </c>
      <c r="BH5854" s="155">
        <f t="shared" si="7"/>
        <v>0</v>
      </c>
      <c r="BI5854" s="155">
        <f t="shared" si="8"/>
        <v>0</v>
      </c>
      <c r="BJ5854" s="20" t="s">
        <v>93</v>
      </c>
      <c r="BK5854" s="155">
        <f t="shared" si="9"/>
        <v>0</v>
      </c>
      <c r="BL5854" s="20" t="s">
        <v>354</v>
      </c>
      <c r="BM5854" s="154" t="s">
        <v>3259</v>
      </c>
    </row>
    <row r="5855" spans="2:65" s="35" customFormat="1" ht="55.5" customHeight="1">
      <c r="B5855" s="34"/>
      <c r="C5855" s="144" t="s">
        <v>3260</v>
      </c>
      <c r="D5855" s="144" t="s">
        <v>175</v>
      </c>
      <c r="E5855" s="145" t="s">
        <v>3261</v>
      </c>
      <c r="F5855" s="146" t="s">
        <v>3262</v>
      </c>
      <c r="G5855" s="147" t="s">
        <v>1464</v>
      </c>
      <c r="H5855" s="148">
        <v>1</v>
      </c>
      <c r="I5855" s="3"/>
      <c r="J5855" s="149">
        <f t="shared" si="0"/>
        <v>0</v>
      </c>
      <c r="K5855" s="146" t="s">
        <v>1</v>
      </c>
      <c r="L5855" s="34"/>
      <c r="M5855" s="150" t="s">
        <v>1</v>
      </c>
      <c r="N5855" s="151" t="s">
        <v>50</v>
      </c>
      <c r="P5855" s="152">
        <f t="shared" si="1"/>
        <v>0</v>
      </c>
      <c r="Q5855" s="152">
        <v>0</v>
      </c>
      <c r="R5855" s="152">
        <f t="shared" si="2"/>
        <v>0</v>
      </c>
      <c r="S5855" s="152">
        <v>0</v>
      </c>
      <c r="T5855" s="153">
        <f t="shared" si="3"/>
        <v>0</v>
      </c>
      <c r="AR5855" s="154" t="s">
        <v>354</v>
      </c>
      <c r="AT5855" s="154" t="s">
        <v>175</v>
      </c>
      <c r="AU5855" s="154" t="s">
        <v>95</v>
      </c>
      <c r="AY5855" s="20" t="s">
        <v>173</v>
      </c>
      <c r="BE5855" s="155">
        <f t="shared" si="4"/>
        <v>0</v>
      </c>
      <c r="BF5855" s="155">
        <f t="shared" si="5"/>
        <v>0</v>
      </c>
      <c r="BG5855" s="155">
        <f t="shared" si="6"/>
        <v>0</v>
      </c>
      <c r="BH5855" s="155">
        <f t="shared" si="7"/>
        <v>0</v>
      </c>
      <c r="BI5855" s="155">
        <f t="shared" si="8"/>
        <v>0</v>
      </c>
      <c r="BJ5855" s="20" t="s">
        <v>93</v>
      </c>
      <c r="BK5855" s="155">
        <f t="shared" si="9"/>
        <v>0</v>
      </c>
      <c r="BL5855" s="20" t="s">
        <v>354</v>
      </c>
      <c r="BM5855" s="154" t="s">
        <v>3263</v>
      </c>
    </row>
    <row r="5856" spans="2:65" s="35" customFormat="1" ht="55.5" customHeight="1">
      <c r="B5856" s="34"/>
      <c r="C5856" s="144" t="s">
        <v>3264</v>
      </c>
      <c r="D5856" s="144" t="s">
        <v>175</v>
      </c>
      <c r="E5856" s="145" t="s">
        <v>3265</v>
      </c>
      <c r="F5856" s="146" t="s">
        <v>3266</v>
      </c>
      <c r="G5856" s="147" t="s">
        <v>1464</v>
      </c>
      <c r="H5856" s="148">
        <v>1</v>
      </c>
      <c r="I5856" s="3"/>
      <c r="J5856" s="149">
        <f t="shared" si="0"/>
        <v>0</v>
      </c>
      <c r="K5856" s="146" t="s">
        <v>1</v>
      </c>
      <c r="L5856" s="34"/>
      <c r="M5856" s="150" t="s">
        <v>1</v>
      </c>
      <c r="N5856" s="151" t="s">
        <v>50</v>
      </c>
      <c r="P5856" s="152">
        <f t="shared" si="1"/>
        <v>0</v>
      </c>
      <c r="Q5856" s="152">
        <v>0</v>
      </c>
      <c r="R5856" s="152">
        <f t="shared" si="2"/>
        <v>0</v>
      </c>
      <c r="S5856" s="152">
        <v>0</v>
      </c>
      <c r="T5856" s="153">
        <f t="shared" si="3"/>
        <v>0</v>
      </c>
      <c r="AR5856" s="154" t="s">
        <v>354</v>
      </c>
      <c r="AT5856" s="154" t="s">
        <v>175</v>
      </c>
      <c r="AU5856" s="154" t="s">
        <v>95</v>
      </c>
      <c r="AY5856" s="20" t="s">
        <v>173</v>
      </c>
      <c r="BE5856" s="155">
        <f t="shared" si="4"/>
        <v>0</v>
      </c>
      <c r="BF5856" s="155">
        <f t="shared" si="5"/>
        <v>0</v>
      </c>
      <c r="BG5856" s="155">
        <f t="shared" si="6"/>
        <v>0</v>
      </c>
      <c r="BH5856" s="155">
        <f t="shared" si="7"/>
        <v>0</v>
      </c>
      <c r="BI5856" s="155">
        <f t="shared" si="8"/>
        <v>0</v>
      </c>
      <c r="BJ5856" s="20" t="s">
        <v>93</v>
      </c>
      <c r="BK5856" s="155">
        <f t="shared" si="9"/>
        <v>0</v>
      </c>
      <c r="BL5856" s="20" t="s">
        <v>354</v>
      </c>
      <c r="BM5856" s="154" t="s">
        <v>3267</v>
      </c>
    </row>
    <row r="5857" spans="2:65" s="35" customFormat="1" ht="55.5" customHeight="1">
      <c r="B5857" s="34"/>
      <c r="C5857" s="144" t="s">
        <v>3268</v>
      </c>
      <c r="D5857" s="144" t="s">
        <v>175</v>
      </c>
      <c r="E5857" s="145" t="s">
        <v>3269</v>
      </c>
      <c r="F5857" s="146" t="s">
        <v>3270</v>
      </c>
      <c r="G5857" s="147" t="s">
        <v>1464</v>
      </c>
      <c r="H5857" s="148">
        <v>4</v>
      </c>
      <c r="I5857" s="3"/>
      <c r="J5857" s="149">
        <f t="shared" si="0"/>
        <v>0</v>
      </c>
      <c r="K5857" s="146" t="s">
        <v>1</v>
      </c>
      <c r="L5857" s="34"/>
      <c r="M5857" s="150" t="s">
        <v>1</v>
      </c>
      <c r="N5857" s="151" t="s">
        <v>50</v>
      </c>
      <c r="P5857" s="152">
        <f t="shared" si="1"/>
        <v>0</v>
      </c>
      <c r="Q5857" s="152">
        <v>0</v>
      </c>
      <c r="R5857" s="152">
        <f t="shared" si="2"/>
        <v>0</v>
      </c>
      <c r="S5857" s="152">
        <v>0</v>
      </c>
      <c r="T5857" s="153">
        <f t="shared" si="3"/>
        <v>0</v>
      </c>
      <c r="AR5857" s="154" t="s">
        <v>354</v>
      </c>
      <c r="AT5857" s="154" t="s">
        <v>175</v>
      </c>
      <c r="AU5857" s="154" t="s">
        <v>95</v>
      </c>
      <c r="AY5857" s="20" t="s">
        <v>173</v>
      </c>
      <c r="BE5857" s="155">
        <f t="shared" si="4"/>
        <v>0</v>
      </c>
      <c r="BF5857" s="155">
        <f t="shared" si="5"/>
        <v>0</v>
      </c>
      <c r="BG5857" s="155">
        <f t="shared" si="6"/>
        <v>0</v>
      </c>
      <c r="BH5857" s="155">
        <f t="shared" si="7"/>
        <v>0</v>
      </c>
      <c r="BI5857" s="155">
        <f t="shared" si="8"/>
        <v>0</v>
      </c>
      <c r="BJ5857" s="20" t="s">
        <v>93</v>
      </c>
      <c r="BK5857" s="155">
        <f t="shared" si="9"/>
        <v>0</v>
      </c>
      <c r="BL5857" s="20" t="s">
        <v>354</v>
      </c>
      <c r="BM5857" s="154" t="s">
        <v>3271</v>
      </c>
    </row>
    <row r="5858" spans="2:65" s="35" customFormat="1" ht="49.15" customHeight="1">
      <c r="B5858" s="34"/>
      <c r="C5858" s="144" t="s">
        <v>3272</v>
      </c>
      <c r="D5858" s="144" t="s">
        <v>175</v>
      </c>
      <c r="E5858" s="145" t="s">
        <v>3273</v>
      </c>
      <c r="F5858" s="146" t="s">
        <v>3274</v>
      </c>
      <c r="G5858" s="147" t="s">
        <v>1464</v>
      </c>
      <c r="H5858" s="148">
        <v>3</v>
      </c>
      <c r="I5858" s="3"/>
      <c r="J5858" s="149">
        <f t="shared" si="0"/>
        <v>0</v>
      </c>
      <c r="K5858" s="146" t="s">
        <v>1</v>
      </c>
      <c r="L5858" s="34"/>
      <c r="M5858" s="150" t="s">
        <v>1</v>
      </c>
      <c r="N5858" s="151" t="s">
        <v>50</v>
      </c>
      <c r="P5858" s="152">
        <f t="shared" si="1"/>
        <v>0</v>
      </c>
      <c r="Q5858" s="152">
        <v>0</v>
      </c>
      <c r="R5858" s="152">
        <f t="shared" si="2"/>
        <v>0</v>
      </c>
      <c r="S5858" s="152">
        <v>0</v>
      </c>
      <c r="T5858" s="153">
        <f t="shared" si="3"/>
        <v>0</v>
      </c>
      <c r="AR5858" s="154" t="s">
        <v>354</v>
      </c>
      <c r="AT5858" s="154" t="s">
        <v>175</v>
      </c>
      <c r="AU5858" s="154" t="s">
        <v>95</v>
      </c>
      <c r="AY5858" s="20" t="s">
        <v>173</v>
      </c>
      <c r="BE5858" s="155">
        <f t="shared" si="4"/>
        <v>0</v>
      </c>
      <c r="BF5858" s="155">
        <f t="shared" si="5"/>
        <v>0</v>
      </c>
      <c r="BG5858" s="155">
        <f t="shared" si="6"/>
        <v>0</v>
      </c>
      <c r="BH5858" s="155">
        <f t="shared" si="7"/>
        <v>0</v>
      </c>
      <c r="BI5858" s="155">
        <f t="shared" si="8"/>
        <v>0</v>
      </c>
      <c r="BJ5858" s="20" t="s">
        <v>93</v>
      </c>
      <c r="BK5858" s="155">
        <f t="shared" si="9"/>
        <v>0</v>
      </c>
      <c r="BL5858" s="20" t="s">
        <v>354</v>
      </c>
      <c r="BM5858" s="154" t="s">
        <v>3275</v>
      </c>
    </row>
    <row r="5859" spans="2:65" s="35" customFormat="1" ht="55.5" customHeight="1">
      <c r="B5859" s="34"/>
      <c r="C5859" s="144" t="s">
        <v>3276</v>
      </c>
      <c r="D5859" s="144" t="s">
        <v>175</v>
      </c>
      <c r="E5859" s="145" t="s">
        <v>3277</v>
      </c>
      <c r="F5859" s="146" t="s">
        <v>3278</v>
      </c>
      <c r="G5859" s="147" t="s">
        <v>1464</v>
      </c>
      <c r="H5859" s="148">
        <v>3</v>
      </c>
      <c r="I5859" s="3"/>
      <c r="J5859" s="149">
        <f t="shared" si="0"/>
        <v>0</v>
      </c>
      <c r="K5859" s="146" t="s">
        <v>1</v>
      </c>
      <c r="L5859" s="34"/>
      <c r="M5859" s="150" t="s">
        <v>1</v>
      </c>
      <c r="N5859" s="151" t="s">
        <v>50</v>
      </c>
      <c r="P5859" s="152">
        <f t="shared" si="1"/>
        <v>0</v>
      </c>
      <c r="Q5859" s="152">
        <v>0</v>
      </c>
      <c r="R5859" s="152">
        <f t="shared" si="2"/>
        <v>0</v>
      </c>
      <c r="S5859" s="152">
        <v>0</v>
      </c>
      <c r="T5859" s="153">
        <f t="shared" si="3"/>
        <v>0</v>
      </c>
      <c r="AR5859" s="154" t="s">
        <v>354</v>
      </c>
      <c r="AT5859" s="154" t="s">
        <v>175</v>
      </c>
      <c r="AU5859" s="154" t="s">
        <v>95</v>
      </c>
      <c r="AY5859" s="20" t="s">
        <v>173</v>
      </c>
      <c r="BE5859" s="155">
        <f t="shared" si="4"/>
        <v>0</v>
      </c>
      <c r="BF5859" s="155">
        <f t="shared" si="5"/>
        <v>0</v>
      </c>
      <c r="BG5859" s="155">
        <f t="shared" si="6"/>
        <v>0</v>
      </c>
      <c r="BH5859" s="155">
        <f t="shared" si="7"/>
        <v>0</v>
      </c>
      <c r="BI5859" s="155">
        <f t="shared" si="8"/>
        <v>0</v>
      </c>
      <c r="BJ5859" s="20" t="s">
        <v>93</v>
      </c>
      <c r="BK5859" s="155">
        <f t="shared" si="9"/>
        <v>0</v>
      </c>
      <c r="BL5859" s="20" t="s">
        <v>354</v>
      </c>
      <c r="BM5859" s="154" t="s">
        <v>3279</v>
      </c>
    </row>
    <row r="5860" spans="2:65" s="35" customFormat="1" ht="49.15" customHeight="1">
      <c r="B5860" s="34"/>
      <c r="C5860" s="144" t="s">
        <v>3280</v>
      </c>
      <c r="D5860" s="144" t="s">
        <v>175</v>
      </c>
      <c r="E5860" s="145" t="s">
        <v>3281</v>
      </c>
      <c r="F5860" s="146" t="s">
        <v>3282</v>
      </c>
      <c r="G5860" s="147" t="s">
        <v>1464</v>
      </c>
      <c r="H5860" s="148">
        <v>4</v>
      </c>
      <c r="I5860" s="3"/>
      <c r="J5860" s="149">
        <f t="shared" si="0"/>
        <v>0</v>
      </c>
      <c r="K5860" s="146" t="s">
        <v>1</v>
      </c>
      <c r="L5860" s="34"/>
      <c r="M5860" s="150" t="s">
        <v>1</v>
      </c>
      <c r="N5860" s="151" t="s">
        <v>50</v>
      </c>
      <c r="P5860" s="152">
        <f t="shared" si="1"/>
        <v>0</v>
      </c>
      <c r="Q5860" s="152">
        <v>0</v>
      </c>
      <c r="R5860" s="152">
        <f t="shared" si="2"/>
        <v>0</v>
      </c>
      <c r="S5860" s="152">
        <v>0</v>
      </c>
      <c r="T5860" s="153">
        <f t="shared" si="3"/>
        <v>0</v>
      </c>
      <c r="AR5860" s="154" t="s">
        <v>354</v>
      </c>
      <c r="AT5860" s="154" t="s">
        <v>175</v>
      </c>
      <c r="AU5860" s="154" t="s">
        <v>95</v>
      </c>
      <c r="AY5860" s="20" t="s">
        <v>173</v>
      </c>
      <c r="BE5860" s="155">
        <f t="shared" si="4"/>
        <v>0</v>
      </c>
      <c r="BF5860" s="155">
        <f t="shared" si="5"/>
        <v>0</v>
      </c>
      <c r="BG5860" s="155">
        <f t="shared" si="6"/>
        <v>0</v>
      </c>
      <c r="BH5860" s="155">
        <f t="shared" si="7"/>
        <v>0</v>
      </c>
      <c r="BI5860" s="155">
        <f t="shared" si="8"/>
        <v>0</v>
      </c>
      <c r="BJ5860" s="20" t="s">
        <v>93</v>
      </c>
      <c r="BK5860" s="155">
        <f t="shared" si="9"/>
        <v>0</v>
      </c>
      <c r="BL5860" s="20" t="s">
        <v>354</v>
      </c>
      <c r="BM5860" s="154" t="s">
        <v>3283</v>
      </c>
    </row>
    <row r="5861" spans="2:65" s="35" customFormat="1" ht="66.75" customHeight="1">
      <c r="B5861" s="34"/>
      <c r="C5861" s="144" t="s">
        <v>3284</v>
      </c>
      <c r="D5861" s="144" t="s">
        <v>175</v>
      </c>
      <c r="E5861" s="145" t="s">
        <v>3285</v>
      </c>
      <c r="F5861" s="146" t="s">
        <v>3286</v>
      </c>
      <c r="G5861" s="147" t="s">
        <v>1464</v>
      </c>
      <c r="H5861" s="148">
        <v>4</v>
      </c>
      <c r="I5861" s="3"/>
      <c r="J5861" s="149">
        <f t="shared" si="0"/>
        <v>0</v>
      </c>
      <c r="K5861" s="146" t="s">
        <v>1</v>
      </c>
      <c r="L5861" s="34"/>
      <c r="M5861" s="150" t="s">
        <v>1</v>
      </c>
      <c r="N5861" s="151" t="s">
        <v>50</v>
      </c>
      <c r="P5861" s="152">
        <f t="shared" si="1"/>
        <v>0</v>
      </c>
      <c r="Q5861" s="152">
        <v>0</v>
      </c>
      <c r="R5861" s="152">
        <f t="shared" si="2"/>
        <v>0</v>
      </c>
      <c r="S5861" s="152">
        <v>0</v>
      </c>
      <c r="T5861" s="153">
        <f t="shared" si="3"/>
        <v>0</v>
      </c>
      <c r="AR5861" s="154" t="s">
        <v>354</v>
      </c>
      <c r="AT5861" s="154" t="s">
        <v>175</v>
      </c>
      <c r="AU5861" s="154" t="s">
        <v>95</v>
      </c>
      <c r="AY5861" s="20" t="s">
        <v>173</v>
      </c>
      <c r="BE5861" s="155">
        <f t="shared" si="4"/>
        <v>0</v>
      </c>
      <c r="BF5861" s="155">
        <f t="shared" si="5"/>
        <v>0</v>
      </c>
      <c r="BG5861" s="155">
        <f t="shared" si="6"/>
        <v>0</v>
      </c>
      <c r="BH5861" s="155">
        <f t="shared" si="7"/>
        <v>0</v>
      </c>
      <c r="BI5861" s="155">
        <f t="shared" si="8"/>
        <v>0</v>
      </c>
      <c r="BJ5861" s="20" t="s">
        <v>93</v>
      </c>
      <c r="BK5861" s="155">
        <f t="shared" si="9"/>
        <v>0</v>
      </c>
      <c r="BL5861" s="20" t="s">
        <v>354</v>
      </c>
      <c r="BM5861" s="154" t="s">
        <v>3287</v>
      </c>
    </row>
    <row r="5862" spans="2:65" s="35" customFormat="1" ht="49.15" customHeight="1">
      <c r="B5862" s="34"/>
      <c r="C5862" s="144" t="s">
        <v>3288</v>
      </c>
      <c r="D5862" s="144" t="s">
        <v>175</v>
      </c>
      <c r="E5862" s="145" t="s">
        <v>3289</v>
      </c>
      <c r="F5862" s="146" t="s">
        <v>3290</v>
      </c>
      <c r="G5862" s="147" t="s">
        <v>1464</v>
      </c>
      <c r="H5862" s="148">
        <v>1</v>
      </c>
      <c r="I5862" s="3"/>
      <c r="J5862" s="149">
        <f t="shared" si="0"/>
        <v>0</v>
      </c>
      <c r="K5862" s="146" t="s">
        <v>1</v>
      </c>
      <c r="L5862" s="34"/>
      <c r="M5862" s="150" t="s">
        <v>1</v>
      </c>
      <c r="N5862" s="151" t="s">
        <v>50</v>
      </c>
      <c r="P5862" s="152">
        <f t="shared" si="1"/>
        <v>0</v>
      </c>
      <c r="Q5862" s="152">
        <v>0</v>
      </c>
      <c r="R5862" s="152">
        <f t="shared" si="2"/>
        <v>0</v>
      </c>
      <c r="S5862" s="152">
        <v>0</v>
      </c>
      <c r="T5862" s="153">
        <f t="shared" si="3"/>
        <v>0</v>
      </c>
      <c r="AR5862" s="154" t="s">
        <v>354</v>
      </c>
      <c r="AT5862" s="154" t="s">
        <v>175</v>
      </c>
      <c r="AU5862" s="154" t="s">
        <v>95</v>
      </c>
      <c r="AY5862" s="20" t="s">
        <v>173</v>
      </c>
      <c r="BE5862" s="155">
        <f t="shared" si="4"/>
        <v>0</v>
      </c>
      <c r="BF5862" s="155">
        <f t="shared" si="5"/>
        <v>0</v>
      </c>
      <c r="BG5862" s="155">
        <f t="shared" si="6"/>
        <v>0</v>
      </c>
      <c r="BH5862" s="155">
        <f t="shared" si="7"/>
        <v>0</v>
      </c>
      <c r="BI5862" s="155">
        <f t="shared" si="8"/>
        <v>0</v>
      </c>
      <c r="BJ5862" s="20" t="s">
        <v>93</v>
      </c>
      <c r="BK5862" s="155">
        <f t="shared" si="9"/>
        <v>0</v>
      </c>
      <c r="BL5862" s="20" t="s">
        <v>354</v>
      </c>
      <c r="BM5862" s="154" t="s">
        <v>3291</v>
      </c>
    </row>
    <row r="5863" spans="2:65" s="35" customFormat="1" ht="19.5">
      <c r="B5863" s="34"/>
      <c r="D5863" s="161" t="s">
        <v>371</v>
      </c>
      <c r="F5863" s="187" t="s">
        <v>3292</v>
      </c>
      <c r="L5863" s="34"/>
      <c r="M5863" s="158"/>
      <c r="T5863" s="62"/>
      <c r="AT5863" s="20" t="s">
        <v>371</v>
      </c>
      <c r="AU5863" s="20" t="s">
        <v>95</v>
      </c>
    </row>
    <row r="5864" spans="2:65" s="35" customFormat="1" ht="49.15" customHeight="1">
      <c r="B5864" s="34"/>
      <c r="C5864" s="144" t="s">
        <v>3293</v>
      </c>
      <c r="D5864" s="144" t="s">
        <v>175</v>
      </c>
      <c r="E5864" s="145" t="s">
        <v>3294</v>
      </c>
      <c r="F5864" s="146" t="s">
        <v>3295</v>
      </c>
      <c r="G5864" s="147" t="s">
        <v>1464</v>
      </c>
      <c r="H5864" s="148">
        <v>1</v>
      </c>
      <c r="I5864" s="3"/>
      <c r="J5864" s="149">
        <f>ROUND(I5864*H5864,2)</f>
        <v>0</v>
      </c>
      <c r="K5864" s="146" t="s">
        <v>1</v>
      </c>
      <c r="L5864" s="34"/>
      <c r="M5864" s="150" t="s">
        <v>1</v>
      </c>
      <c r="N5864" s="151" t="s">
        <v>50</v>
      </c>
      <c r="P5864" s="152">
        <f>O5864*H5864</f>
        <v>0</v>
      </c>
      <c r="Q5864" s="152">
        <v>0</v>
      </c>
      <c r="R5864" s="152">
        <f>Q5864*H5864</f>
        <v>0</v>
      </c>
      <c r="S5864" s="152">
        <v>0</v>
      </c>
      <c r="T5864" s="153">
        <f>S5864*H5864</f>
        <v>0</v>
      </c>
      <c r="AR5864" s="154" t="s">
        <v>354</v>
      </c>
      <c r="AT5864" s="154" t="s">
        <v>175</v>
      </c>
      <c r="AU5864" s="154" t="s">
        <v>95</v>
      </c>
      <c r="AY5864" s="20" t="s">
        <v>173</v>
      </c>
      <c r="BE5864" s="155">
        <f>IF(N5864="základní",J5864,0)</f>
        <v>0</v>
      </c>
      <c r="BF5864" s="155">
        <f>IF(N5864="snížená",J5864,0)</f>
        <v>0</v>
      </c>
      <c r="BG5864" s="155">
        <f>IF(N5864="zákl. přenesená",J5864,0)</f>
        <v>0</v>
      </c>
      <c r="BH5864" s="155">
        <f>IF(N5864="sníž. přenesená",J5864,0)</f>
        <v>0</v>
      </c>
      <c r="BI5864" s="155">
        <f>IF(N5864="nulová",J5864,0)</f>
        <v>0</v>
      </c>
      <c r="BJ5864" s="20" t="s">
        <v>93</v>
      </c>
      <c r="BK5864" s="155">
        <f>ROUND(I5864*H5864,2)</f>
        <v>0</v>
      </c>
      <c r="BL5864" s="20" t="s">
        <v>354</v>
      </c>
      <c r="BM5864" s="154" t="s">
        <v>3296</v>
      </c>
    </row>
    <row r="5865" spans="2:65" s="35" customFormat="1" ht="19.5">
      <c r="B5865" s="34"/>
      <c r="D5865" s="161" t="s">
        <v>371</v>
      </c>
      <c r="F5865" s="187" t="s">
        <v>3292</v>
      </c>
      <c r="L5865" s="34"/>
      <c r="M5865" s="158"/>
      <c r="T5865" s="62"/>
      <c r="AT5865" s="20" t="s">
        <v>371</v>
      </c>
      <c r="AU5865" s="20" t="s">
        <v>95</v>
      </c>
    </row>
    <row r="5866" spans="2:65" s="35" customFormat="1" ht="49.15" customHeight="1">
      <c r="B5866" s="34"/>
      <c r="C5866" s="144" t="s">
        <v>3297</v>
      </c>
      <c r="D5866" s="144" t="s">
        <v>175</v>
      </c>
      <c r="E5866" s="145" t="s">
        <v>3298</v>
      </c>
      <c r="F5866" s="146" t="s">
        <v>3299</v>
      </c>
      <c r="G5866" s="147" t="s">
        <v>1464</v>
      </c>
      <c r="H5866" s="148">
        <v>1</v>
      </c>
      <c r="I5866" s="3"/>
      <c r="J5866" s="149">
        <f>ROUND(I5866*H5866,2)</f>
        <v>0</v>
      </c>
      <c r="K5866" s="146" t="s">
        <v>1</v>
      </c>
      <c r="L5866" s="34"/>
      <c r="M5866" s="150" t="s">
        <v>1</v>
      </c>
      <c r="N5866" s="151" t="s">
        <v>50</v>
      </c>
      <c r="P5866" s="152">
        <f>O5866*H5866</f>
        <v>0</v>
      </c>
      <c r="Q5866" s="152">
        <v>0</v>
      </c>
      <c r="R5866" s="152">
        <f>Q5866*H5866</f>
        <v>0</v>
      </c>
      <c r="S5866" s="152">
        <v>0</v>
      </c>
      <c r="T5866" s="153">
        <f>S5866*H5866</f>
        <v>0</v>
      </c>
      <c r="AR5866" s="154" t="s">
        <v>354</v>
      </c>
      <c r="AT5866" s="154" t="s">
        <v>175</v>
      </c>
      <c r="AU5866" s="154" t="s">
        <v>95</v>
      </c>
      <c r="AY5866" s="20" t="s">
        <v>173</v>
      </c>
      <c r="BE5866" s="155">
        <f>IF(N5866="základní",J5866,0)</f>
        <v>0</v>
      </c>
      <c r="BF5866" s="155">
        <f>IF(N5866="snížená",J5866,0)</f>
        <v>0</v>
      </c>
      <c r="BG5866" s="155">
        <f>IF(N5866="zákl. přenesená",J5866,0)</f>
        <v>0</v>
      </c>
      <c r="BH5866" s="155">
        <f>IF(N5866="sníž. přenesená",J5866,0)</f>
        <v>0</v>
      </c>
      <c r="BI5866" s="155">
        <f>IF(N5866="nulová",J5866,0)</f>
        <v>0</v>
      </c>
      <c r="BJ5866" s="20" t="s">
        <v>93</v>
      </c>
      <c r="BK5866" s="155">
        <f>ROUND(I5866*H5866,2)</f>
        <v>0</v>
      </c>
      <c r="BL5866" s="20" t="s">
        <v>354</v>
      </c>
      <c r="BM5866" s="154" t="s">
        <v>3300</v>
      </c>
    </row>
    <row r="5867" spans="2:65" s="35" customFormat="1" ht="19.5">
      <c r="B5867" s="34"/>
      <c r="D5867" s="161" t="s">
        <v>371</v>
      </c>
      <c r="F5867" s="187" t="s">
        <v>3292</v>
      </c>
      <c r="L5867" s="34"/>
      <c r="M5867" s="158"/>
      <c r="T5867" s="62"/>
      <c r="AT5867" s="20" t="s">
        <v>371</v>
      </c>
      <c r="AU5867" s="20" t="s">
        <v>95</v>
      </c>
    </row>
    <row r="5868" spans="2:65" s="35" customFormat="1" ht="55.5" customHeight="1">
      <c r="B5868" s="34"/>
      <c r="C5868" s="144" t="s">
        <v>3301</v>
      </c>
      <c r="D5868" s="144" t="s">
        <v>175</v>
      </c>
      <c r="E5868" s="145" t="s">
        <v>3302</v>
      </c>
      <c r="F5868" s="146" t="s">
        <v>3303</v>
      </c>
      <c r="G5868" s="147" t="s">
        <v>1464</v>
      </c>
      <c r="H5868" s="148">
        <v>1</v>
      </c>
      <c r="I5868" s="3"/>
      <c r="J5868" s="149">
        <f>ROUND(I5868*H5868,2)</f>
        <v>0</v>
      </c>
      <c r="K5868" s="146" t="s">
        <v>1</v>
      </c>
      <c r="L5868" s="34"/>
      <c r="M5868" s="150" t="s">
        <v>1</v>
      </c>
      <c r="N5868" s="151" t="s">
        <v>50</v>
      </c>
      <c r="P5868" s="152">
        <f>O5868*H5868</f>
        <v>0</v>
      </c>
      <c r="Q5868" s="152">
        <v>0</v>
      </c>
      <c r="R5868" s="152">
        <f>Q5868*H5868</f>
        <v>0</v>
      </c>
      <c r="S5868" s="152">
        <v>0</v>
      </c>
      <c r="T5868" s="153">
        <f>S5868*H5868</f>
        <v>0</v>
      </c>
      <c r="AR5868" s="154" t="s">
        <v>354</v>
      </c>
      <c r="AT5868" s="154" t="s">
        <v>175</v>
      </c>
      <c r="AU5868" s="154" t="s">
        <v>95</v>
      </c>
      <c r="AY5868" s="20" t="s">
        <v>173</v>
      </c>
      <c r="BE5868" s="155">
        <f>IF(N5868="základní",J5868,0)</f>
        <v>0</v>
      </c>
      <c r="BF5868" s="155">
        <f>IF(N5868="snížená",J5868,0)</f>
        <v>0</v>
      </c>
      <c r="BG5868" s="155">
        <f>IF(N5868="zákl. přenesená",J5868,0)</f>
        <v>0</v>
      </c>
      <c r="BH5868" s="155">
        <f>IF(N5868="sníž. přenesená",J5868,0)</f>
        <v>0</v>
      </c>
      <c r="BI5868" s="155">
        <f>IF(N5868="nulová",J5868,0)</f>
        <v>0</v>
      </c>
      <c r="BJ5868" s="20" t="s">
        <v>93</v>
      </c>
      <c r="BK5868" s="155">
        <f>ROUND(I5868*H5868,2)</f>
        <v>0</v>
      </c>
      <c r="BL5868" s="20" t="s">
        <v>354</v>
      </c>
      <c r="BM5868" s="154" t="s">
        <v>3304</v>
      </c>
    </row>
    <row r="5869" spans="2:65" s="35" customFormat="1" ht="19.5">
      <c r="B5869" s="34"/>
      <c r="D5869" s="161" t="s">
        <v>371</v>
      </c>
      <c r="F5869" s="187" t="s">
        <v>3305</v>
      </c>
      <c r="L5869" s="34"/>
      <c r="M5869" s="158"/>
      <c r="T5869" s="62"/>
      <c r="AT5869" s="20" t="s">
        <v>371</v>
      </c>
      <c r="AU5869" s="20" t="s">
        <v>95</v>
      </c>
    </row>
    <row r="5870" spans="2:65" s="35" customFormat="1" ht="49.15" customHeight="1">
      <c r="B5870" s="34"/>
      <c r="C5870" s="144" t="s">
        <v>3306</v>
      </c>
      <c r="D5870" s="144" t="s">
        <v>175</v>
      </c>
      <c r="E5870" s="145" t="s">
        <v>3307</v>
      </c>
      <c r="F5870" s="146" t="s">
        <v>3308</v>
      </c>
      <c r="G5870" s="147" t="s">
        <v>1464</v>
      </c>
      <c r="H5870" s="148">
        <v>1</v>
      </c>
      <c r="I5870" s="3"/>
      <c r="J5870" s="149">
        <f>ROUND(I5870*H5870,2)</f>
        <v>0</v>
      </c>
      <c r="K5870" s="146" t="s">
        <v>1</v>
      </c>
      <c r="L5870" s="34"/>
      <c r="M5870" s="150" t="s">
        <v>1</v>
      </c>
      <c r="N5870" s="151" t="s">
        <v>50</v>
      </c>
      <c r="P5870" s="152">
        <f>O5870*H5870</f>
        <v>0</v>
      </c>
      <c r="Q5870" s="152">
        <v>0</v>
      </c>
      <c r="R5870" s="152">
        <f>Q5870*H5870</f>
        <v>0</v>
      </c>
      <c r="S5870" s="152">
        <v>0</v>
      </c>
      <c r="T5870" s="153">
        <f>S5870*H5870</f>
        <v>0</v>
      </c>
      <c r="AR5870" s="154" t="s">
        <v>354</v>
      </c>
      <c r="AT5870" s="154" t="s">
        <v>175</v>
      </c>
      <c r="AU5870" s="154" t="s">
        <v>95</v>
      </c>
      <c r="AY5870" s="20" t="s">
        <v>173</v>
      </c>
      <c r="BE5870" s="155">
        <f>IF(N5870="základní",J5870,0)</f>
        <v>0</v>
      </c>
      <c r="BF5870" s="155">
        <f>IF(N5870="snížená",J5870,0)</f>
        <v>0</v>
      </c>
      <c r="BG5870" s="155">
        <f>IF(N5870="zákl. přenesená",J5870,0)</f>
        <v>0</v>
      </c>
      <c r="BH5870" s="155">
        <f>IF(N5870="sníž. přenesená",J5870,0)</f>
        <v>0</v>
      </c>
      <c r="BI5870" s="155">
        <f>IF(N5870="nulová",J5870,0)</f>
        <v>0</v>
      </c>
      <c r="BJ5870" s="20" t="s">
        <v>93</v>
      </c>
      <c r="BK5870" s="155">
        <f>ROUND(I5870*H5870,2)</f>
        <v>0</v>
      </c>
      <c r="BL5870" s="20" t="s">
        <v>354</v>
      </c>
      <c r="BM5870" s="154" t="s">
        <v>3309</v>
      </c>
    </row>
    <row r="5871" spans="2:65" s="35" customFormat="1" ht="66.75" customHeight="1">
      <c r="B5871" s="34"/>
      <c r="C5871" s="144" t="s">
        <v>3310</v>
      </c>
      <c r="D5871" s="144" t="s">
        <v>175</v>
      </c>
      <c r="E5871" s="145" t="s">
        <v>3311</v>
      </c>
      <c r="F5871" s="146" t="s">
        <v>3312</v>
      </c>
      <c r="G5871" s="147" t="s">
        <v>1464</v>
      </c>
      <c r="H5871" s="148">
        <v>1</v>
      </c>
      <c r="I5871" s="3"/>
      <c r="J5871" s="149">
        <f>ROUND(I5871*H5871,2)</f>
        <v>0</v>
      </c>
      <c r="K5871" s="146" t="s">
        <v>1</v>
      </c>
      <c r="L5871" s="34"/>
      <c r="M5871" s="150" t="s">
        <v>1</v>
      </c>
      <c r="N5871" s="151" t="s">
        <v>50</v>
      </c>
      <c r="P5871" s="152">
        <f>O5871*H5871</f>
        <v>0</v>
      </c>
      <c r="Q5871" s="152">
        <v>0</v>
      </c>
      <c r="R5871" s="152">
        <f>Q5871*H5871</f>
        <v>0</v>
      </c>
      <c r="S5871" s="152">
        <v>0</v>
      </c>
      <c r="T5871" s="153">
        <f>S5871*H5871</f>
        <v>0</v>
      </c>
      <c r="AR5871" s="154" t="s">
        <v>354</v>
      </c>
      <c r="AT5871" s="154" t="s">
        <v>175</v>
      </c>
      <c r="AU5871" s="154" t="s">
        <v>95</v>
      </c>
      <c r="AY5871" s="20" t="s">
        <v>173</v>
      </c>
      <c r="BE5871" s="155">
        <f>IF(N5871="základní",J5871,0)</f>
        <v>0</v>
      </c>
      <c r="BF5871" s="155">
        <f>IF(N5871="snížená",J5871,0)</f>
        <v>0</v>
      </c>
      <c r="BG5871" s="155">
        <f>IF(N5871="zákl. přenesená",J5871,0)</f>
        <v>0</v>
      </c>
      <c r="BH5871" s="155">
        <f>IF(N5871="sníž. přenesená",J5871,0)</f>
        <v>0</v>
      </c>
      <c r="BI5871" s="155">
        <f>IF(N5871="nulová",J5871,0)</f>
        <v>0</v>
      </c>
      <c r="BJ5871" s="20" t="s">
        <v>93</v>
      </c>
      <c r="BK5871" s="155">
        <f>ROUND(I5871*H5871,2)</f>
        <v>0</v>
      </c>
      <c r="BL5871" s="20" t="s">
        <v>354</v>
      </c>
      <c r="BM5871" s="154" t="s">
        <v>3313</v>
      </c>
    </row>
    <row r="5872" spans="2:65" s="35" customFormat="1" ht="55.5" customHeight="1">
      <c r="B5872" s="34"/>
      <c r="C5872" s="144" t="s">
        <v>3314</v>
      </c>
      <c r="D5872" s="144" t="s">
        <v>175</v>
      </c>
      <c r="E5872" s="145" t="s">
        <v>3315</v>
      </c>
      <c r="F5872" s="146" t="s">
        <v>3316</v>
      </c>
      <c r="G5872" s="147" t="s">
        <v>1464</v>
      </c>
      <c r="H5872" s="148">
        <v>2</v>
      </c>
      <c r="I5872" s="3"/>
      <c r="J5872" s="149">
        <f>ROUND(I5872*H5872,2)</f>
        <v>0</v>
      </c>
      <c r="K5872" s="146" t="s">
        <v>1</v>
      </c>
      <c r="L5872" s="34"/>
      <c r="M5872" s="150" t="s">
        <v>1</v>
      </c>
      <c r="N5872" s="151" t="s">
        <v>50</v>
      </c>
      <c r="P5872" s="152">
        <f>O5872*H5872</f>
        <v>0</v>
      </c>
      <c r="Q5872" s="152">
        <v>0</v>
      </c>
      <c r="R5872" s="152">
        <f>Q5872*H5872</f>
        <v>0</v>
      </c>
      <c r="S5872" s="152">
        <v>0</v>
      </c>
      <c r="T5872" s="153">
        <f>S5872*H5872</f>
        <v>0</v>
      </c>
      <c r="AR5872" s="154" t="s">
        <v>354</v>
      </c>
      <c r="AT5872" s="154" t="s">
        <v>175</v>
      </c>
      <c r="AU5872" s="154" t="s">
        <v>95</v>
      </c>
      <c r="AY5872" s="20" t="s">
        <v>173</v>
      </c>
      <c r="BE5872" s="155">
        <f>IF(N5872="základní",J5872,0)</f>
        <v>0</v>
      </c>
      <c r="BF5872" s="155">
        <f>IF(N5872="snížená",J5872,0)</f>
        <v>0</v>
      </c>
      <c r="BG5872" s="155">
        <f>IF(N5872="zákl. přenesená",J5872,0)</f>
        <v>0</v>
      </c>
      <c r="BH5872" s="155">
        <f>IF(N5872="sníž. přenesená",J5872,0)</f>
        <v>0</v>
      </c>
      <c r="BI5872" s="155">
        <f>IF(N5872="nulová",J5872,0)</f>
        <v>0</v>
      </c>
      <c r="BJ5872" s="20" t="s">
        <v>93</v>
      </c>
      <c r="BK5872" s="155">
        <f>ROUND(I5872*H5872,2)</f>
        <v>0</v>
      </c>
      <c r="BL5872" s="20" t="s">
        <v>354</v>
      </c>
      <c r="BM5872" s="154" t="s">
        <v>3317</v>
      </c>
    </row>
    <row r="5873" spans="2:65" s="35" customFormat="1" ht="49.15" customHeight="1">
      <c r="B5873" s="34"/>
      <c r="C5873" s="144" t="s">
        <v>3318</v>
      </c>
      <c r="D5873" s="144" t="s">
        <v>175</v>
      </c>
      <c r="E5873" s="145" t="s">
        <v>3319</v>
      </c>
      <c r="F5873" s="146" t="s">
        <v>3320</v>
      </c>
      <c r="G5873" s="147" t="s">
        <v>1464</v>
      </c>
      <c r="H5873" s="148">
        <v>1</v>
      </c>
      <c r="I5873" s="3"/>
      <c r="J5873" s="149">
        <f>ROUND(I5873*H5873,2)</f>
        <v>0</v>
      </c>
      <c r="K5873" s="146" t="s">
        <v>1</v>
      </c>
      <c r="L5873" s="34"/>
      <c r="M5873" s="150" t="s">
        <v>1</v>
      </c>
      <c r="N5873" s="151" t="s">
        <v>50</v>
      </c>
      <c r="P5873" s="152">
        <f>O5873*H5873</f>
        <v>0</v>
      </c>
      <c r="Q5873" s="152">
        <v>0</v>
      </c>
      <c r="R5873" s="152">
        <f>Q5873*H5873</f>
        <v>0</v>
      </c>
      <c r="S5873" s="152">
        <v>0</v>
      </c>
      <c r="T5873" s="153">
        <f>S5873*H5873</f>
        <v>0</v>
      </c>
      <c r="AR5873" s="154" t="s">
        <v>354</v>
      </c>
      <c r="AT5873" s="154" t="s">
        <v>175</v>
      </c>
      <c r="AU5873" s="154" t="s">
        <v>95</v>
      </c>
      <c r="AY5873" s="20" t="s">
        <v>173</v>
      </c>
      <c r="BE5873" s="155">
        <f>IF(N5873="základní",J5873,0)</f>
        <v>0</v>
      </c>
      <c r="BF5873" s="155">
        <f>IF(N5873="snížená",J5873,0)</f>
        <v>0</v>
      </c>
      <c r="BG5873" s="155">
        <f>IF(N5873="zákl. přenesená",J5873,0)</f>
        <v>0</v>
      </c>
      <c r="BH5873" s="155">
        <f>IF(N5873="sníž. přenesená",J5873,0)</f>
        <v>0</v>
      </c>
      <c r="BI5873" s="155">
        <f>IF(N5873="nulová",J5873,0)</f>
        <v>0</v>
      </c>
      <c r="BJ5873" s="20" t="s">
        <v>93</v>
      </c>
      <c r="BK5873" s="155">
        <f>ROUND(I5873*H5873,2)</f>
        <v>0</v>
      </c>
      <c r="BL5873" s="20" t="s">
        <v>354</v>
      </c>
      <c r="BM5873" s="154" t="s">
        <v>3321</v>
      </c>
    </row>
    <row r="5874" spans="2:65" s="35" customFormat="1" ht="19.5">
      <c r="B5874" s="34"/>
      <c r="D5874" s="161" t="s">
        <v>371</v>
      </c>
      <c r="F5874" s="187" t="s">
        <v>3292</v>
      </c>
      <c r="L5874" s="34"/>
      <c r="M5874" s="158"/>
      <c r="T5874" s="62"/>
      <c r="AT5874" s="20" t="s">
        <v>371</v>
      </c>
      <c r="AU5874" s="20" t="s">
        <v>95</v>
      </c>
    </row>
    <row r="5875" spans="2:65" s="35" customFormat="1" ht="49.15" customHeight="1">
      <c r="B5875" s="34"/>
      <c r="C5875" s="144" t="s">
        <v>3322</v>
      </c>
      <c r="D5875" s="144" t="s">
        <v>175</v>
      </c>
      <c r="E5875" s="145" t="s">
        <v>3323</v>
      </c>
      <c r="F5875" s="146" t="s">
        <v>3324</v>
      </c>
      <c r="G5875" s="147" t="s">
        <v>1464</v>
      </c>
      <c r="H5875" s="148">
        <v>1</v>
      </c>
      <c r="I5875" s="3"/>
      <c r="J5875" s="149">
        <f>ROUND(I5875*H5875,2)</f>
        <v>0</v>
      </c>
      <c r="K5875" s="146" t="s">
        <v>1</v>
      </c>
      <c r="L5875" s="34"/>
      <c r="M5875" s="150" t="s">
        <v>1</v>
      </c>
      <c r="N5875" s="151" t="s">
        <v>50</v>
      </c>
      <c r="P5875" s="152">
        <f>O5875*H5875</f>
        <v>0</v>
      </c>
      <c r="Q5875" s="152">
        <v>0</v>
      </c>
      <c r="R5875" s="152">
        <f>Q5875*H5875</f>
        <v>0</v>
      </c>
      <c r="S5875" s="152">
        <v>0</v>
      </c>
      <c r="T5875" s="153">
        <f>S5875*H5875</f>
        <v>0</v>
      </c>
      <c r="AR5875" s="154" t="s">
        <v>354</v>
      </c>
      <c r="AT5875" s="154" t="s">
        <v>175</v>
      </c>
      <c r="AU5875" s="154" t="s">
        <v>95</v>
      </c>
      <c r="AY5875" s="20" t="s">
        <v>173</v>
      </c>
      <c r="BE5875" s="155">
        <f>IF(N5875="základní",J5875,0)</f>
        <v>0</v>
      </c>
      <c r="BF5875" s="155">
        <f>IF(N5875="snížená",J5875,0)</f>
        <v>0</v>
      </c>
      <c r="BG5875" s="155">
        <f>IF(N5875="zákl. přenesená",J5875,0)</f>
        <v>0</v>
      </c>
      <c r="BH5875" s="155">
        <f>IF(N5875="sníž. přenesená",J5875,0)</f>
        <v>0</v>
      </c>
      <c r="BI5875" s="155">
        <f>IF(N5875="nulová",J5875,0)</f>
        <v>0</v>
      </c>
      <c r="BJ5875" s="20" t="s">
        <v>93</v>
      </c>
      <c r="BK5875" s="155">
        <f>ROUND(I5875*H5875,2)</f>
        <v>0</v>
      </c>
      <c r="BL5875" s="20" t="s">
        <v>354</v>
      </c>
      <c r="BM5875" s="154" t="s">
        <v>3325</v>
      </c>
    </row>
    <row r="5876" spans="2:65" s="35" customFormat="1" ht="19.5">
      <c r="B5876" s="34"/>
      <c r="D5876" s="161" t="s">
        <v>371</v>
      </c>
      <c r="F5876" s="187" t="s">
        <v>3292</v>
      </c>
      <c r="L5876" s="34"/>
      <c r="M5876" s="158"/>
      <c r="T5876" s="62"/>
      <c r="AT5876" s="20" t="s">
        <v>371</v>
      </c>
      <c r="AU5876" s="20" t="s">
        <v>95</v>
      </c>
    </row>
    <row r="5877" spans="2:65" s="35" customFormat="1" ht="55.5" customHeight="1">
      <c r="B5877" s="34"/>
      <c r="C5877" s="144" t="s">
        <v>3326</v>
      </c>
      <c r="D5877" s="144" t="s">
        <v>175</v>
      </c>
      <c r="E5877" s="145" t="s">
        <v>3327</v>
      </c>
      <c r="F5877" s="146" t="s">
        <v>3328</v>
      </c>
      <c r="G5877" s="147" t="s">
        <v>1464</v>
      </c>
      <c r="H5877" s="148">
        <v>1</v>
      </c>
      <c r="I5877" s="3"/>
      <c r="J5877" s="149">
        <f t="shared" ref="J5877:J5885" si="10">ROUND(I5877*H5877,2)</f>
        <v>0</v>
      </c>
      <c r="K5877" s="146" t="s">
        <v>1</v>
      </c>
      <c r="L5877" s="34"/>
      <c r="M5877" s="150" t="s">
        <v>1</v>
      </c>
      <c r="N5877" s="151" t="s">
        <v>50</v>
      </c>
      <c r="P5877" s="152">
        <f t="shared" ref="P5877:P5885" si="11">O5877*H5877</f>
        <v>0</v>
      </c>
      <c r="Q5877" s="152">
        <v>0</v>
      </c>
      <c r="R5877" s="152">
        <f t="shared" ref="R5877:R5885" si="12">Q5877*H5877</f>
        <v>0</v>
      </c>
      <c r="S5877" s="152">
        <v>0</v>
      </c>
      <c r="T5877" s="153">
        <f t="shared" ref="T5877:T5885" si="13">S5877*H5877</f>
        <v>0</v>
      </c>
      <c r="AR5877" s="154" t="s">
        <v>354</v>
      </c>
      <c r="AT5877" s="154" t="s">
        <v>175</v>
      </c>
      <c r="AU5877" s="154" t="s">
        <v>95</v>
      </c>
      <c r="AY5877" s="20" t="s">
        <v>173</v>
      </c>
      <c r="BE5877" s="155">
        <f t="shared" ref="BE5877:BE5885" si="14">IF(N5877="základní",J5877,0)</f>
        <v>0</v>
      </c>
      <c r="BF5877" s="155">
        <f t="shared" ref="BF5877:BF5885" si="15">IF(N5877="snížená",J5877,0)</f>
        <v>0</v>
      </c>
      <c r="BG5877" s="155">
        <f t="shared" ref="BG5877:BG5885" si="16">IF(N5877="zákl. přenesená",J5877,0)</f>
        <v>0</v>
      </c>
      <c r="BH5877" s="155">
        <f t="shared" ref="BH5877:BH5885" si="17">IF(N5877="sníž. přenesená",J5877,0)</f>
        <v>0</v>
      </c>
      <c r="BI5877" s="155">
        <f t="shared" ref="BI5877:BI5885" si="18">IF(N5877="nulová",J5877,0)</f>
        <v>0</v>
      </c>
      <c r="BJ5877" s="20" t="s">
        <v>93</v>
      </c>
      <c r="BK5877" s="155">
        <f t="shared" ref="BK5877:BK5885" si="19">ROUND(I5877*H5877,2)</f>
        <v>0</v>
      </c>
      <c r="BL5877" s="20" t="s">
        <v>354</v>
      </c>
      <c r="BM5877" s="154" t="s">
        <v>3329</v>
      </c>
    </row>
    <row r="5878" spans="2:65" s="35" customFormat="1" ht="62.65" customHeight="1">
      <c r="B5878" s="34"/>
      <c r="C5878" s="144" t="s">
        <v>3330</v>
      </c>
      <c r="D5878" s="144" t="s">
        <v>175</v>
      </c>
      <c r="E5878" s="145" t="s">
        <v>3331</v>
      </c>
      <c r="F5878" s="146" t="s">
        <v>3332</v>
      </c>
      <c r="G5878" s="147" t="s">
        <v>1464</v>
      </c>
      <c r="H5878" s="148">
        <v>1</v>
      </c>
      <c r="I5878" s="3"/>
      <c r="J5878" s="149">
        <f t="shared" si="10"/>
        <v>0</v>
      </c>
      <c r="K5878" s="146" t="s">
        <v>1</v>
      </c>
      <c r="L5878" s="34"/>
      <c r="M5878" s="150" t="s">
        <v>1</v>
      </c>
      <c r="N5878" s="151" t="s">
        <v>50</v>
      </c>
      <c r="P5878" s="152">
        <f t="shared" si="11"/>
        <v>0</v>
      </c>
      <c r="Q5878" s="152">
        <v>0</v>
      </c>
      <c r="R5878" s="152">
        <f t="shared" si="12"/>
        <v>0</v>
      </c>
      <c r="S5878" s="152">
        <v>0</v>
      </c>
      <c r="T5878" s="153">
        <f t="shared" si="13"/>
        <v>0</v>
      </c>
      <c r="AR5878" s="154" t="s">
        <v>354</v>
      </c>
      <c r="AT5878" s="154" t="s">
        <v>175</v>
      </c>
      <c r="AU5878" s="154" t="s">
        <v>95</v>
      </c>
      <c r="AY5878" s="20" t="s">
        <v>173</v>
      </c>
      <c r="BE5878" s="155">
        <f t="shared" si="14"/>
        <v>0</v>
      </c>
      <c r="BF5878" s="155">
        <f t="shared" si="15"/>
        <v>0</v>
      </c>
      <c r="BG5878" s="155">
        <f t="shared" si="16"/>
        <v>0</v>
      </c>
      <c r="BH5878" s="155">
        <f t="shared" si="17"/>
        <v>0</v>
      </c>
      <c r="BI5878" s="155">
        <f t="shared" si="18"/>
        <v>0</v>
      </c>
      <c r="BJ5878" s="20" t="s">
        <v>93</v>
      </c>
      <c r="BK5878" s="155">
        <f t="shared" si="19"/>
        <v>0</v>
      </c>
      <c r="BL5878" s="20" t="s">
        <v>354</v>
      </c>
      <c r="BM5878" s="154" t="s">
        <v>3333</v>
      </c>
    </row>
    <row r="5879" spans="2:65" s="35" customFormat="1" ht="55.5" customHeight="1">
      <c r="B5879" s="34"/>
      <c r="C5879" s="144" t="s">
        <v>3334</v>
      </c>
      <c r="D5879" s="144" t="s">
        <v>175</v>
      </c>
      <c r="E5879" s="145" t="s">
        <v>3335</v>
      </c>
      <c r="F5879" s="146" t="s">
        <v>3336</v>
      </c>
      <c r="G5879" s="147" t="s">
        <v>1464</v>
      </c>
      <c r="H5879" s="148">
        <v>1</v>
      </c>
      <c r="I5879" s="3"/>
      <c r="J5879" s="149">
        <f t="shared" si="10"/>
        <v>0</v>
      </c>
      <c r="K5879" s="146" t="s">
        <v>1</v>
      </c>
      <c r="L5879" s="34"/>
      <c r="M5879" s="150" t="s">
        <v>1</v>
      </c>
      <c r="N5879" s="151" t="s">
        <v>50</v>
      </c>
      <c r="P5879" s="152">
        <f t="shared" si="11"/>
        <v>0</v>
      </c>
      <c r="Q5879" s="152">
        <v>0</v>
      </c>
      <c r="R5879" s="152">
        <f t="shared" si="12"/>
        <v>0</v>
      </c>
      <c r="S5879" s="152">
        <v>0</v>
      </c>
      <c r="T5879" s="153">
        <f t="shared" si="13"/>
        <v>0</v>
      </c>
      <c r="AR5879" s="154" t="s">
        <v>354</v>
      </c>
      <c r="AT5879" s="154" t="s">
        <v>175</v>
      </c>
      <c r="AU5879" s="154" t="s">
        <v>95</v>
      </c>
      <c r="AY5879" s="20" t="s">
        <v>173</v>
      </c>
      <c r="BE5879" s="155">
        <f t="shared" si="14"/>
        <v>0</v>
      </c>
      <c r="BF5879" s="155">
        <f t="shared" si="15"/>
        <v>0</v>
      </c>
      <c r="BG5879" s="155">
        <f t="shared" si="16"/>
        <v>0</v>
      </c>
      <c r="BH5879" s="155">
        <f t="shared" si="17"/>
        <v>0</v>
      </c>
      <c r="BI5879" s="155">
        <f t="shared" si="18"/>
        <v>0</v>
      </c>
      <c r="BJ5879" s="20" t="s">
        <v>93</v>
      </c>
      <c r="BK5879" s="155">
        <f t="shared" si="19"/>
        <v>0</v>
      </c>
      <c r="BL5879" s="20" t="s">
        <v>354</v>
      </c>
      <c r="BM5879" s="154" t="s">
        <v>3337</v>
      </c>
    </row>
    <row r="5880" spans="2:65" s="35" customFormat="1" ht="55.5" customHeight="1">
      <c r="B5880" s="34"/>
      <c r="C5880" s="144" t="s">
        <v>3338</v>
      </c>
      <c r="D5880" s="144" t="s">
        <v>175</v>
      </c>
      <c r="E5880" s="145" t="s">
        <v>3339</v>
      </c>
      <c r="F5880" s="146" t="s">
        <v>3340</v>
      </c>
      <c r="G5880" s="147" t="s">
        <v>1464</v>
      </c>
      <c r="H5880" s="148">
        <v>1</v>
      </c>
      <c r="I5880" s="3"/>
      <c r="J5880" s="149">
        <f t="shared" si="10"/>
        <v>0</v>
      </c>
      <c r="K5880" s="146" t="s">
        <v>1</v>
      </c>
      <c r="L5880" s="34"/>
      <c r="M5880" s="150" t="s">
        <v>1</v>
      </c>
      <c r="N5880" s="151" t="s">
        <v>50</v>
      </c>
      <c r="P5880" s="152">
        <f t="shared" si="11"/>
        <v>0</v>
      </c>
      <c r="Q5880" s="152">
        <v>0</v>
      </c>
      <c r="R5880" s="152">
        <f t="shared" si="12"/>
        <v>0</v>
      </c>
      <c r="S5880" s="152">
        <v>0</v>
      </c>
      <c r="T5880" s="153">
        <f t="shared" si="13"/>
        <v>0</v>
      </c>
      <c r="AR5880" s="154" t="s">
        <v>354</v>
      </c>
      <c r="AT5880" s="154" t="s">
        <v>175</v>
      </c>
      <c r="AU5880" s="154" t="s">
        <v>95</v>
      </c>
      <c r="AY5880" s="20" t="s">
        <v>173</v>
      </c>
      <c r="BE5880" s="155">
        <f t="shared" si="14"/>
        <v>0</v>
      </c>
      <c r="BF5880" s="155">
        <f t="shared" si="15"/>
        <v>0</v>
      </c>
      <c r="BG5880" s="155">
        <f t="shared" si="16"/>
        <v>0</v>
      </c>
      <c r="BH5880" s="155">
        <f t="shared" si="17"/>
        <v>0</v>
      </c>
      <c r="BI5880" s="155">
        <f t="shared" si="18"/>
        <v>0</v>
      </c>
      <c r="BJ5880" s="20" t="s">
        <v>93</v>
      </c>
      <c r="BK5880" s="155">
        <f t="shared" si="19"/>
        <v>0</v>
      </c>
      <c r="BL5880" s="20" t="s">
        <v>354</v>
      </c>
      <c r="BM5880" s="154" t="s">
        <v>3341</v>
      </c>
    </row>
    <row r="5881" spans="2:65" s="35" customFormat="1" ht="62.65" customHeight="1">
      <c r="B5881" s="34"/>
      <c r="C5881" s="144" t="s">
        <v>3342</v>
      </c>
      <c r="D5881" s="144" t="s">
        <v>175</v>
      </c>
      <c r="E5881" s="145" t="s">
        <v>3343</v>
      </c>
      <c r="F5881" s="146" t="s">
        <v>3344</v>
      </c>
      <c r="G5881" s="147" t="s">
        <v>1464</v>
      </c>
      <c r="H5881" s="148">
        <v>2</v>
      </c>
      <c r="I5881" s="3"/>
      <c r="J5881" s="149">
        <f t="shared" si="10"/>
        <v>0</v>
      </c>
      <c r="K5881" s="146" t="s">
        <v>1</v>
      </c>
      <c r="L5881" s="34"/>
      <c r="M5881" s="150" t="s">
        <v>1</v>
      </c>
      <c r="N5881" s="151" t="s">
        <v>50</v>
      </c>
      <c r="P5881" s="152">
        <f t="shared" si="11"/>
        <v>0</v>
      </c>
      <c r="Q5881" s="152">
        <v>0</v>
      </c>
      <c r="R5881" s="152">
        <f t="shared" si="12"/>
        <v>0</v>
      </c>
      <c r="S5881" s="152">
        <v>0</v>
      </c>
      <c r="T5881" s="153">
        <f t="shared" si="13"/>
        <v>0</v>
      </c>
      <c r="AR5881" s="154" t="s">
        <v>354</v>
      </c>
      <c r="AT5881" s="154" t="s">
        <v>175</v>
      </c>
      <c r="AU5881" s="154" t="s">
        <v>95</v>
      </c>
      <c r="AY5881" s="20" t="s">
        <v>173</v>
      </c>
      <c r="BE5881" s="155">
        <f t="shared" si="14"/>
        <v>0</v>
      </c>
      <c r="BF5881" s="155">
        <f t="shared" si="15"/>
        <v>0</v>
      </c>
      <c r="BG5881" s="155">
        <f t="shared" si="16"/>
        <v>0</v>
      </c>
      <c r="BH5881" s="155">
        <f t="shared" si="17"/>
        <v>0</v>
      </c>
      <c r="BI5881" s="155">
        <f t="shared" si="18"/>
        <v>0</v>
      </c>
      <c r="BJ5881" s="20" t="s">
        <v>93</v>
      </c>
      <c r="BK5881" s="155">
        <f t="shared" si="19"/>
        <v>0</v>
      </c>
      <c r="BL5881" s="20" t="s">
        <v>354</v>
      </c>
      <c r="BM5881" s="154" t="s">
        <v>3345</v>
      </c>
    </row>
    <row r="5882" spans="2:65" s="35" customFormat="1" ht="62.65" customHeight="1">
      <c r="B5882" s="34"/>
      <c r="C5882" s="144" t="s">
        <v>3346</v>
      </c>
      <c r="D5882" s="144" t="s">
        <v>175</v>
      </c>
      <c r="E5882" s="145" t="s">
        <v>3347</v>
      </c>
      <c r="F5882" s="146" t="s">
        <v>3348</v>
      </c>
      <c r="G5882" s="147" t="s">
        <v>1464</v>
      </c>
      <c r="H5882" s="148">
        <v>1</v>
      </c>
      <c r="I5882" s="3"/>
      <c r="J5882" s="149">
        <f t="shared" si="10"/>
        <v>0</v>
      </c>
      <c r="K5882" s="146" t="s">
        <v>1</v>
      </c>
      <c r="L5882" s="34"/>
      <c r="M5882" s="150" t="s">
        <v>1</v>
      </c>
      <c r="N5882" s="151" t="s">
        <v>50</v>
      </c>
      <c r="P5882" s="152">
        <f t="shared" si="11"/>
        <v>0</v>
      </c>
      <c r="Q5882" s="152">
        <v>0</v>
      </c>
      <c r="R5882" s="152">
        <f t="shared" si="12"/>
        <v>0</v>
      </c>
      <c r="S5882" s="152">
        <v>0</v>
      </c>
      <c r="T5882" s="153">
        <f t="shared" si="13"/>
        <v>0</v>
      </c>
      <c r="AR5882" s="154" t="s">
        <v>354</v>
      </c>
      <c r="AT5882" s="154" t="s">
        <v>175</v>
      </c>
      <c r="AU5882" s="154" t="s">
        <v>95</v>
      </c>
      <c r="AY5882" s="20" t="s">
        <v>173</v>
      </c>
      <c r="BE5882" s="155">
        <f t="shared" si="14"/>
        <v>0</v>
      </c>
      <c r="BF5882" s="155">
        <f t="shared" si="15"/>
        <v>0</v>
      </c>
      <c r="BG5882" s="155">
        <f t="shared" si="16"/>
        <v>0</v>
      </c>
      <c r="BH5882" s="155">
        <f t="shared" si="17"/>
        <v>0</v>
      </c>
      <c r="BI5882" s="155">
        <f t="shared" si="18"/>
        <v>0</v>
      </c>
      <c r="BJ5882" s="20" t="s">
        <v>93</v>
      </c>
      <c r="BK5882" s="155">
        <f t="shared" si="19"/>
        <v>0</v>
      </c>
      <c r="BL5882" s="20" t="s">
        <v>354</v>
      </c>
      <c r="BM5882" s="154" t="s">
        <v>3349</v>
      </c>
    </row>
    <row r="5883" spans="2:65" s="35" customFormat="1" ht="76.349999999999994" customHeight="1">
      <c r="B5883" s="34"/>
      <c r="C5883" s="144" t="s">
        <v>3350</v>
      </c>
      <c r="D5883" s="144" t="s">
        <v>175</v>
      </c>
      <c r="E5883" s="145" t="s">
        <v>3351</v>
      </c>
      <c r="F5883" s="146" t="s">
        <v>3352</v>
      </c>
      <c r="G5883" s="147" t="s">
        <v>1464</v>
      </c>
      <c r="H5883" s="148">
        <v>1</v>
      </c>
      <c r="I5883" s="3"/>
      <c r="J5883" s="149">
        <f t="shared" si="10"/>
        <v>0</v>
      </c>
      <c r="K5883" s="146" t="s">
        <v>1</v>
      </c>
      <c r="L5883" s="34"/>
      <c r="M5883" s="150" t="s">
        <v>1</v>
      </c>
      <c r="N5883" s="151" t="s">
        <v>50</v>
      </c>
      <c r="P5883" s="152">
        <f t="shared" si="11"/>
        <v>0</v>
      </c>
      <c r="Q5883" s="152">
        <v>0</v>
      </c>
      <c r="R5883" s="152">
        <f t="shared" si="12"/>
        <v>0</v>
      </c>
      <c r="S5883" s="152">
        <v>0</v>
      </c>
      <c r="T5883" s="153">
        <f t="shared" si="13"/>
        <v>0</v>
      </c>
      <c r="AR5883" s="154" t="s">
        <v>354</v>
      </c>
      <c r="AT5883" s="154" t="s">
        <v>175</v>
      </c>
      <c r="AU5883" s="154" t="s">
        <v>95</v>
      </c>
      <c r="AY5883" s="20" t="s">
        <v>173</v>
      </c>
      <c r="BE5883" s="155">
        <f t="shared" si="14"/>
        <v>0</v>
      </c>
      <c r="BF5883" s="155">
        <f t="shared" si="15"/>
        <v>0</v>
      </c>
      <c r="BG5883" s="155">
        <f t="shared" si="16"/>
        <v>0</v>
      </c>
      <c r="BH5883" s="155">
        <f t="shared" si="17"/>
        <v>0</v>
      </c>
      <c r="BI5883" s="155">
        <f t="shared" si="18"/>
        <v>0</v>
      </c>
      <c r="BJ5883" s="20" t="s">
        <v>93</v>
      </c>
      <c r="BK5883" s="155">
        <f t="shared" si="19"/>
        <v>0</v>
      </c>
      <c r="BL5883" s="20" t="s">
        <v>354</v>
      </c>
      <c r="BM5883" s="154" t="s">
        <v>3353</v>
      </c>
    </row>
    <row r="5884" spans="2:65" s="35" customFormat="1" ht="37.9" customHeight="1">
      <c r="B5884" s="34"/>
      <c r="C5884" s="144" t="s">
        <v>3354</v>
      </c>
      <c r="D5884" s="144" t="s">
        <v>175</v>
      </c>
      <c r="E5884" s="145" t="s">
        <v>3355</v>
      </c>
      <c r="F5884" s="146" t="s">
        <v>3356</v>
      </c>
      <c r="G5884" s="147" t="s">
        <v>1464</v>
      </c>
      <c r="H5884" s="148">
        <v>1</v>
      </c>
      <c r="I5884" s="3"/>
      <c r="J5884" s="149">
        <f t="shared" si="10"/>
        <v>0</v>
      </c>
      <c r="K5884" s="146" t="s">
        <v>1</v>
      </c>
      <c r="L5884" s="34"/>
      <c r="M5884" s="150" t="s">
        <v>1</v>
      </c>
      <c r="N5884" s="151" t="s">
        <v>50</v>
      </c>
      <c r="P5884" s="152">
        <f t="shared" si="11"/>
        <v>0</v>
      </c>
      <c r="Q5884" s="152">
        <v>0</v>
      </c>
      <c r="R5884" s="152">
        <f t="shared" si="12"/>
        <v>0</v>
      </c>
      <c r="S5884" s="152">
        <v>0</v>
      </c>
      <c r="T5884" s="153">
        <f t="shared" si="13"/>
        <v>0</v>
      </c>
      <c r="AR5884" s="154" t="s">
        <v>354</v>
      </c>
      <c r="AT5884" s="154" t="s">
        <v>175</v>
      </c>
      <c r="AU5884" s="154" t="s">
        <v>95</v>
      </c>
      <c r="AY5884" s="20" t="s">
        <v>173</v>
      </c>
      <c r="BE5884" s="155">
        <f t="shared" si="14"/>
        <v>0</v>
      </c>
      <c r="BF5884" s="155">
        <f t="shared" si="15"/>
        <v>0</v>
      </c>
      <c r="BG5884" s="155">
        <f t="shared" si="16"/>
        <v>0</v>
      </c>
      <c r="BH5884" s="155">
        <f t="shared" si="17"/>
        <v>0</v>
      </c>
      <c r="BI5884" s="155">
        <f t="shared" si="18"/>
        <v>0</v>
      </c>
      <c r="BJ5884" s="20" t="s">
        <v>93</v>
      </c>
      <c r="BK5884" s="155">
        <f t="shared" si="19"/>
        <v>0</v>
      </c>
      <c r="BL5884" s="20" t="s">
        <v>354</v>
      </c>
      <c r="BM5884" s="154" t="s">
        <v>3357</v>
      </c>
    </row>
    <row r="5885" spans="2:65" s="35" customFormat="1" ht="49.15" customHeight="1">
      <c r="B5885" s="34"/>
      <c r="C5885" s="144" t="s">
        <v>3358</v>
      </c>
      <c r="D5885" s="144" t="s">
        <v>175</v>
      </c>
      <c r="E5885" s="145" t="s">
        <v>3359</v>
      </c>
      <c r="F5885" s="146" t="s">
        <v>3360</v>
      </c>
      <c r="G5885" s="147" t="s">
        <v>322</v>
      </c>
      <c r="H5885" s="148">
        <v>0.19900000000000001</v>
      </c>
      <c r="I5885" s="3"/>
      <c r="J5885" s="149">
        <f t="shared" si="10"/>
        <v>0</v>
      </c>
      <c r="K5885" s="146" t="s">
        <v>179</v>
      </c>
      <c r="L5885" s="34"/>
      <c r="M5885" s="150" t="s">
        <v>1</v>
      </c>
      <c r="N5885" s="151" t="s">
        <v>50</v>
      </c>
      <c r="P5885" s="152">
        <f t="shared" si="11"/>
        <v>0</v>
      </c>
      <c r="Q5885" s="152">
        <v>0</v>
      </c>
      <c r="R5885" s="152">
        <f t="shared" si="12"/>
        <v>0</v>
      </c>
      <c r="S5885" s="152">
        <v>0</v>
      </c>
      <c r="T5885" s="153">
        <f t="shared" si="13"/>
        <v>0</v>
      </c>
      <c r="AR5885" s="154" t="s">
        <v>354</v>
      </c>
      <c r="AT5885" s="154" t="s">
        <v>175</v>
      </c>
      <c r="AU5885" s="154" t="s">
        <v>95</v>
      </c>
      <c r="AY5885" s="20" t="s">
        <v>173</v>
      </c>
      <c r="BE5885" s="155">
        <f t="shared" si="14"/>
        <v>0</v>
      </c>
      <c r="BF5885" s="155">
        <f t="shared" si="15"/>
        <v>0</v>
      </c>
      <c r="BG5885" s="155">
        <f t="shared" si="16"/>
        <v>0</v>
      </c>
      <c r="BH5885" s="155">
        <f t="shared" si="17"/>
        <v>0</v>
      </c>
      <c r="BI5885" s="155">
        <f t="shared" si="18"/>
        <v>0</v>
      </c>
      <c r="BJ5885" s="20" t="s">
        <v>93</v>
      </c>
      <c r="BK5885" s="155">
        <f t="shared" si="19"/>
        <v>0</v>
      </c>
      <c r="BL5885" s="20" t="s">
        <v>354</v>
      </c>
      <c r="BM5885" s="154" t="s">
        <v>3361</v>
      </c>
    </row>
    <row r="5886" spans="2:65" s="35" customFormat="1">
      <c r="B5886" s="34"/>
      <c r="D5886" s="156" t="s">
        <v>182</v>
      </c>
      <c r="F5886" s="157" t="s">
        <v>3362</v>
      </c>
      <c r="L5886" s="34"/>
      <c r="M5886" s="158"/>
      <c r="T5886" s="62"/>
      <c r="AT5886" s="20" t="s">
        <v>182</v>
      </c>
      <c r="AU5886" s="20" t="s">
        <v>95</v>
      </c>
    </row>
    <row r="5887" spans="2:65" s="133" customFormat="1" ht="22.9" customHeight="1">
      <c r="B5887" s="132"/>
      <c r="D5887" s="134" t="s">
        <v>84</v>
      </c>
      <c r="E5887" s="142" t="s">
        <v>3363</v>
      </c>
      <c r="F5887" s="142" t="s">
        <v>3364</v>
      </c>
      <c r="J5887" s="143">
        <f>BK5887</f>
        <v>0</v>
      </c>
      <c r="L5887" s="132"/>
      <c r="M5887" s="137"/>
      <c r="P5887" s="138">
        <f>SUM(P5888:P6005)</f>
        <v>0</v>
      </c>
      <c r="R5887" s="138">
        <f>SUM(R5888:R6005)</f>
        <v>0.93380000000000007</v>
      </c>
      <c r="T5887" s="139">
        <f>SUM(T5888:T6005)</f>
        <v>0.95946500000000001</v>
      </c>
      <c r="AR5887" s="134" t="s">
        <v>95</v>
      </c>
      <c r="AT5887" s="140" t="s">
        <v>84</v>
      </c>
      <c r="AU5887" s="140" t="s">
        <v>93</v>
      </c>
      <c r="AY5887" s="134" t="s">
        <v>173</v>
      </c>
      <c r="BK5887" s="141">
        <f>SUM(BK5888:BK6005)</f>
        <v>0</v>
      </c>
    </row>
    <row r="5888" spans="2:65" s="35" customFormat="1" ht="16.5" customHeight="1">
      <c r="B5888" s="34"/>
      <c r="C5888" s="144" t="s">
        <v>3365</v>
      </c>
      <c r="D5888" s="144" t="s">
        <v>175</v>
      </c>
      <c r="E5888" s="145" t="s">
        <v>3366</v>
      </c>
      <c r="F5888" s="146" t="s">
        <v>3367</v>
      </c>
      <c r="G5888" s="147" t="s">
        <v>270</v>
      </c>
      <c r="H5888" s="148">
        <v>28.318999999999999</v>
      </c>
      <c r="I5888" s="3"/>
      <c r="J5888" s="149">
        <f>ROUND(I5888*H5888,2)</f>
        <v>0</v>
      </c>
      <c r="K5888" s="146" t="s">
        <v>179</v>
      </c>
      <c r="L5888" s="34"/>
      <c r="M5888" s="150" t="s">
        <v>1</v>
      </c>
      <c r="N5888" s="151" t="s">
        <v>50</v>
      </c>
      <c r="P5888" s="152">
        <f>O5888*H5888</f>
        <v>0</v>
      </c>
      <c r="Q5888" s="152">
        <v>0</v>
      </c>
      <c r="R5888" s="152">
        <f>Q5888*H5888</f>
        <v>0</v>
      </c>
      <c r="S5888" s="152">
        <v>0.02</v>
      </c>
      <c r="T5888" s="153">
        <f>S5888*H5888</f>
        <v>0.56637999999999999</v>
      </c>
      <c r="AR5888" s="154" t="s">
        <v>354</v>
      </c>
      <c r="AT5888" s="154" t="s">
        <v>175</v>
      </c>
      <c r="AU5888" s="154" t="s">
        <v>95</v>
      </c>
      <c r="AY5888" s="20" t="s">
        <v>173</v>
      </c>
      <c r="BE5888" s="155">
        <f>IF(N5888="základní",J5888,0)</f>
        <v>0</v>
      </c>
      <c r="BF5888" s="155">
        <f>IF(N5888="snížená",J5888,0)</f>
        <v>0</v>
      </c>
      <c r="BG5888" s="155">
        <f>IF(N5888="zákl. přenesená",J5888,0)</f>
        <v>0</v>
      </c>
      <c r="BH5888" s="155">
        <f>IF(N5888="sníž. přenesená",J5888,0)</f>
        <v>0</v>
      </c>
      <c r="BI5888" s="155">
        <f>IF(N5888="nulová",J5888,0)</f>
        <v>0</v>
      </c>
      <c r="BJ5888" s="20" t="s">
        <v>93</v>
      </c>
      <c r="BK5888" s="155">
        <f>ROUND(I5888*H5888,2)</f>
        <v>0</v>
      </c>
      <c r="BL5888" s="20" t="s">
        <v>354</v>
      </c>
      <c r="BM5888" s="154" t="s">
        <v>3368</v>
      </c>
    </row>
    <row r="5889" spans="2:51" s="35" customFormat="1">
      <c r="B5889" s="34"/>
      <c r="D5889" s="156" t="s">
        <v>182</v>
      </c>
      <c r="F5889" s="157" t="s">
        <v>3369</v>
      </c>
      <c r="L5889" s="34"/>
      <c r="M5889" s="158"/>
      <c r="T5889" s="62"/>
      <c r="AT5889" s="20" t="s">
        <v>182</v>
      </c>
      <c r="AU5889" s="20" t="s">
        <v>95</v>
      </c>
    </row>
    <row r="5890" spans="2:51" s="160" customFormat="1">
      <c r="B5890" s="159"/>
      <c r="D5890" s="161" t="s">
        <v>184</v>
      </c>
      <c r="E5890" s="162" t="s">
        <v>1</v>
      </c>
      <c r="F5890" s="163" t="s">
        <v>1790</v>
      </c>
      <c r="H5890" s="162" t="s">
        <v>1</v>
      </c>
      <c r="L5890" s="159"/>
      <c r="M5890" s="164"/>
      <c r="T5890" s="165"/>
      <c r="AT5890" s="162" t="s">
        <v>184</v>
      </c>
      <c r="AU5890" s="162" t="s">
        <v>95</v>
      </c>
      <c r="AV5890" s="160" t="s">
        <v>93</v>
      </c>
      <c r="AW5890" s="160" t="s">
        <v>41</v>
      </c>
      <c r="AX5890" s="160" t="s">
        <v>85</v>
      </c>
      <c r="AY5890" s="162" t="s">
        <v>173</v>
      </c>
    </row>
    <row r="5891" spans="2:51" s="167" customFormat="1">
      <c r="B5891" s="166"/>
      <c r="D5891" s="161" t="s">
        <v>184</v>
      </c>
      <c r="E5891" s="168" t="s">
        <v>1</v>
      </c>
      <c r="F5891" s="169" t="s">
        <v>3370</v>
      </c>
      <c r="H5891" s="170">
        <v>9</v>
      </c>
      <c r="L5891" s="166"/>
      <c r="M5891" s="171"/>
      <c r="T5891" s="172"/>
      <c r="AT5891" s="168" t="s">
        <v>184</v>
      </c>
      <c r="AU5891" s="168" t="s">
        <v>95</v>
      </c>
      <c r="AV5891" s="167" t="s">
        <v>95</v>
      </c>
      <c r="AW5891" s="167" t="s">
        <v>41</v>
      </c>
      <c r="AX5891" s="167" t="s">
        <v>85</v>
      </c>
      <c r="AY5891" s="168" t="s">
        <v>173</v>
      </c>
    </row>
    <row r="5892" spans="2:51" s="181" customFormat="1">
      <c r="B5892" s="180"/>
      <c r="D5892" s="161" t="s">
        <v>184</v>
      </c>
      <c r="E5892" s="182" t="s">
        <v>1</v>
      </c>
      <c r="F5892" s="183" t="s">
        <v>266</v>
      </c>
      <c r="H5892" s="184">
        <v>9</v>
      </c>
      <c r="L5892" s="180"/>
      <c r="M5892" s="185"/>
      <c r="T5892" s="186"/>
      <c r="AT5892" s="182" t="s">
        <v>184</v>
      </c>
      <c r="AU5892" s="182" t="s">
        <v>95</v>
      </c>
      <c r="AV5892" s="181" t="s">
        <v>243</v>
      </c>
      <c r="AW5892" s="181" t="s">
        <v>41</v>
      </c>
      <c r="AX5892" s="181" t="s">
        <v>85</v>
      </c>
      <c r="AY5892" s="182" t="s">
        <v>173</v>
      </c>
    </row>
    <row r="5893" spans="2:51" s="160" customFormat="1">
      <c r="B5893" s="159"/>
      <c r="D5893" s="161" t="s">
        <v>184</v>
      </c>
      <c r="E5893" s="162" t="s">
        <v>1</v>
      </c>
      <c r="F5893" s="163" t="s">
        <v>1807</v>
      </c>
      <c r="H5893" s="162" t="s">
        <v>1</v>
      </c>
      <c r="L5893" s="159"/>
      <c r="M5893" s="164"/>
      <c r="T5893" s="165"/>
      <c r="AT5893" s="162" t="s">
        <v>184</v>
      </c>
      <c r="AU5893" s="162" t="s">
        <v>95</v>
      </c>
      <c r="AV5893" s="160" t="s">
        <v>93</v>
      </c>
      <c r="AW5893" s="160" t="s">
        <v>41</v>
      </c>
      <c r="AX5893" s="160" t="s">
        <v>85</v>
      </c>
      <c r="AY5893" s="162" t="s">
        <v>173</v>
      </c>
    </row>
    <row r="5894" spans="2:51" s="167" customFormat="1">
      <c r="B5894" s="166"/>
      <c r="D5894" s="161" t="s">
        <v>184</v>
      </c>
      <c r="E5894" s="168" t="s">
        <v>1</v>
      </c>
      <c r="F5894" s="169" t="s">
        <v>3371</v>
      </c>
      <c r="H5894" s="170">
        <v>1.853</v>
      </c>
      <c r="L5894" s="166"/>
      <c r="M5894" s="171"/>
      <c r="T5894" s="172"/>
      <c r="AT5894" s="168" t="s">
        <v>184</v>
      </c>
      <c r="AU5894" s="168" t="s">
        <v>95</v>
      </c>
      <c r="AV5894" s="167" t="s">
        <v>95</v>
      </c>
      <c r="AW5894" s="167" t="s">
        <v>41</v>
      </c>
      <c r="AX5894" s="167" t="s">
        <v>85</v>
      </c>
      <c r="AY5894" s="168" t="s">
        <v>173</v>
      </c>
    </row>
    <row r="5895" spans="2:51" s="167" customFormat="1">
      <c r="B5895" s="166"/>
      <c r="D5895" s="161" t="s">
        <v>184</v>
      </c>
      <c r="E5895" s="168" t="s">
        <v>1</v>
      </c>
      <c r="F5895" s="169" t="s">
        <v>3372</v>
      </c>
      <c r="H5895" s="170">
        <v>1.76</v>
      </c>
      <c r="L5895" s="166"/>
      <c r="M5895" s="171"/>
      <c r="T5895" s="172"/>
      <c r="AT5895" s="168" t="s">
        <v>184</v>
      </c>
      <c r="AU5895" s="168" t="s">
        <v>95</v>
      </c>
      <c r="AV5895" s="167" t="s">
        <v>95</v>
      </c>
      <c r="AW5895" s="167" t="s">
        <v>41</v>
      </c>
      <c r="AX5895" s="167" t="s">
        <v>85</v>
      </c>
      <c r="AY5895" s="168" t="s">
        <v>173</v>
      </c>
    </row>
    <row r="5896" spans="2:51" s="167" customFormat="1">
      <c r="B5896" s="166"/>
      <c r="D5896" s="161" t="s">
        <v>184</v>
      </c>
      <c r="E5896" s="168" t="s">
        <v>1</v>
      </c>
      <c r="F5896" s="169" t="s">
        <v>3373</v>
      </c>
      <c r="H5896" s="170">
        <v>0.9</v>
      </c>
      <c r="L5896" s="166"/>
      <c r="M5896" s="171"/>
      <c r="T5896" s="172"/>
      <c r="AT5896" s="168" t="s">
        <v>184</v>
      </c>
      <c r="AU5896" s="168" t="s">
        <v>95</v>
      </c>
      <c r="AV5896" s="167" t="s">
        <v>95</v>
      </c>
      <c r="AW5896" s="167" t="s">
        <v>41</v>
      </c>
      <c r="AX5896" s="167" t="s">
        <v>85</v>
      </c>
      <c r="AY5896" s="168" t="s">
        <v>173</v>
      </c>
    </row>
    <row r="5897" spans="2:51" s="167" customFormat="1">
      <c r="B5897" s="166"/>
      <c r="D5897" s="161" t="s">
        <v>184</v>
      </c>
      <c r="E5897" s="168" t="s">
        <v>1</v>
      </c>
      <c r="F5897" s="169" t="s">
        <v>3374</v>
      </c>
      <c r="H5897" s="170">
        <v>4.75</v>
      </c>
      <c r="L5897" s="166"/>
      <c r="M5897" s="171"/>
      <c r="T5897" s="172"/>
      <c r="AT5897" s="168" t="s">
        <v>184</v>
      </c>
      <c r="AU5897" s="168" t="s">
        <v>95</v>
      </c>
      <c r="AV5897" s="167" t="s">
        <v>95</v>
      </c>
      <c r="AW5897" s="167" t="s">
        <v>41</v>
      </c>
      <c r="AX5897" s="167" t="s">
        <v>85</v>
      </c>
      <c r="AY5897" s="168" t="s">
        <v>173</v>
      </c>
    </row>
    <row r="5898" spans="2:51" s="167" customFormat="1">
      <c r="B5898" s="166"/>
      <c r="D5898" s="161" t="s">
        <v>184</v>
      </c>
      <c r="E5898" s="168" t="s">
        <v>1</v>
      </c>
      <c r="F5898" s="169" t="s">
        <v>3375</v>
      </c>
      <c r="H5898" s="170">
        <v>1.5</v>
      </c>
      <c r="L5898" s="166"/>
      <c r="M5898" s="171"/>
      <c r="T5898" s="172"/>
      <c r="AT5898" s="168" t="s">
        <v>184</v>
      </c>
      <c r="AU5898" s="168" t="s">
        <v>95</v>
      </c>
      <c r="AV5898" s="167" t="s">
        <v>95</v>
      </c>
      <c r="AW5898" s="167" t="s">
        <v>41</v>
      </c>
      <c r="AX5898" s="167" t="s">
        <v>85</v>
      </c>
      <c r="AY5898" s="168" t="s">
        <v>173</v>
      </c>
    </row>
    <row r="5899" spans="2:51" s="181" customFormat="1">
      <c r="B5899" s="180"/>
      <c r="D5899" s="161" t="s">
        <v>184</v>
      </c>
      <c r="E5899" s="182" t="s">
        <v>1</v>
      </c>
      <c r="F5899" s="183" t="s">
        <v>266</v>
      </c>
      <c r="H5899" s="184">
        <v>10.763</v>
      </c>
      <c r="L5899" s="180"/>
      <c r="M5899" s="185"/>
      <c r="T5899" s="186"/>
      <c r="AT5899" s="182" t="s">
        <v>184</v>
      </c>
      <c r="AU5899" s="182" t="s">
        <v>95</v>
      </c>
      <c r="AV5899" s="181" t="s">
        <v>243</v>
      </c>
      <c r="AW5899" s="181" t="s">
        <v>41</v>
      </c>
      <c r="AX5899" s="181" t="s">
        <v>85</v>
      </c>
      <c r="AY5899" s="182" t="s">
        <v>173</v>
      </c>
    </row>
    <row r="5900" spans="2:51" s="160" customFormat="1">
      <c r="B5900" s="159"/>
      <c r="D5900" s="161" t="s">
        <v>184</v>
      </c>
      <c r="E5900" s="162" t="s">
        <v>1</v>
      </c>
      <c r="F5900" s="163" t="s">
        <v>1797</v>
      </c>
      <c r="H5900" s="162" t="s">
        <v>1</v>
      </c>
      <c r="L5900" s="159"/>
      <c r="M5900" s="164"/>
      <c r="T5900" s="165"/>
      <c r="AT5900" s="162" t="s">
        <v>184</v>
      </c>
      <c r="AU5900" s="162" t="s">
        <v>95</v>
      </c>
      <c r="AV5900" s="160" t="s">
        <v>93</v>
      </c>
      <c r="AW5900" s="160" t="s">
        <v>41</v>
      </c>
      <c r="AX5900" s="160" t="s">
        <v>85</v>
      </c>
      <c r="AY5900" s="162" t="s">
        <v>173</v>
      </c>
    </row>
    <row r="5901" spans="2:51" s="167" customFormat="1">
      <c r="B5901" s="166"/>
      <c r="D5901" s="161" t="s">
        <v>184</v>
      </c>
      <c r="E5901" s="168" t="s">
        <v>1</v>
      </c>
      <c r="F5901" s="169" t="s">
        <v>3376</v>
      </c>
      <c r="H5901" s="170">
        <v>2.1880000000000002</v>
      </c>
      <c r="L5901" s="166"/>
      <c r="M5901" s="171"/>
      <c r="T5901" s="172"/>
      <c r="AT5901" s="168" t="s">
        <v>184</v>
      </c>
      <c r="AU5901" s="168" t="s">
        <v>95</v>
      </c>
      <c r="AV5901" s="167" t="s">
        <v>95</v>
      </c>
      <c r="AW5901" s="167" t="s">
        <v>41</v>
      </c>
      <c r="AX5901" s="167" t="s">
        <v>85</v>
      </c>
      <c r="AY5901" s="168" t="s">
        <v>173</v>
      </c>
    </row>
    <row r="5902" spans="2:51" s="167" customFormat="1">
      <c r="B5902" s="166"/>
      <c r="D5902" s="161" t="s">
        <v>184</v>
      </c>
      <c r="E5902" s="168" t="s">
        <v>1</v>
      </c>
      <c r="F5902" s="169" t="s">
        <v>3377</v>
      </c>
      <c r="H5902" s="170">
        <v>1.5680000000000001</v>
      </c>
      <c r="L5902" s="166"/>
      <c r="M5902" s="171"/>
      <c r="T5902" s="172"/>
      <c r="AT5902" s="168" t="s">
        <v>184</v>
      </c>
      <c r="AU5902" s="168" t="s">
        <v>95</v>
      </c>
      <c r="AV5902" s="167" t="s">
        <v>95</v>
      </c>
      <c r="AW5902" s="167" t="s">
        <v>41</v>
      </c>
      <c r="AX5902" s="167" t="s">
        <v>85</v>
      </c>
      <c r="AY5902" s="168" t="s">
        <v>173</v>
      </c>
    </row>
    <row r="5903" spans="2:51" s="167" customFormat="1">
      <c r="B5903" s="166"/>
      <c r="D5903" s="161" t="s">
        <v>184</v>
      </c>
      <c r="E5903" s="168" t="s">
        <v>1</v>
      </c>
      <c r="F5903" s="169" t="s">
        <v>3378</v>
      </c>
      <c r="H5903" s="170">
        <v>4.8</v>
      </c>
      <c r="L5903" s="166"/>
      <c r="M5903" s="171"/>
      <c r="T5903" s="172"/>
      <c r="AT5903" s="168" t="s">
        <v>184</v>
      </c>
      <c r="AU5903" s="168" t="s">
        <v>95</v>
      </c>
      <c r="AV5903" s="167" t="s">
        <v>95</v>
      </c>
      <c r="AW5903" s="167" t="s">
        <v>41</v>
      </c>
      <c r="AX5903" s="167" t="s">
        <v>85</v>
      </c>
      <c r="AY5903" s="168" t="s">
        <v>173</v>
      </c>
    </row>
    <row r="5904" spans="2:51" s="181" customFormat="1">
      <c r="B5904" s="180"/>
      <c r="D5904" s="161" t="s">
        <v>184</v>
      </c>
      <c r="E5904" s="182" t="s">
        <v>1</v>
      </c>
      <c r="F5904" s="183" t="s">
        <v>266</v>
      </c>
      <c r="H5904" s="184">
        <v>8.5559999999999992</v>
      </c>
      <c r="L5904" s="180"/>
      <c r="M5904" s="185"/>
      <c r="T5904" s="186"/>
      <c r="AT5904" s="182" t="s">
        <v>184</v>
      </c>
      <c r="AU5904" s="182" t="s">
        <v>95</v>
      </c>
      <c r="AV5904" s="181" t="s">
        <v>243</v>
      </c>
      <c r="AW5904" s="181" t="s">
        <v>41</v>
      </c>
      <c r="AX5904" s="181" t="s">
        <v>85</v>
      </c>
      <c r="AY5904" s="182" t="s">
        <v>173</v>
      </c>
    </row>
    <row r="5905" spans="2:65" s="174" customFormat="1">
      <c r="B5905" s="173"/>
      <c r="D5905" s="161" t="s">
        <v>184</v>
      </c>
      <c r="E5905" s="175" t="s">
        <v>1</v>
      </c>
      <c r="F5905" s="176" t="s">
        <v>232</v>
      </c>
      <c r="H5905" s="177">
        <v>28.318999999999999</v>
      </c>
      <c r="L5905" s="173"/>
      <c r="M5905" s="178"/>
      <c r="T5905" s="179"/>
      <c r="AT5905" s="175" t="s">
        <v>184</v>
      </c>
      <c r="AU5905" s="175" t="s">
        <v>95</v>
      </c>
      <c r="AV5905" s="174" t="s">
        <v>180</v>
      </c>
      <c r="AW5905" s="174" t="s">
        <v>41</v>
      </c>
      <c r="AX5905" s="174" t="s">
        <v>93</v>
      </c>
      <c r="AY5905" s="175" t="s">
        <v>173</v>
      </c>
    </row>
    <row r="5906" spans="2:65" s="35" customFormat="1" ht="24.2" customHeight="1">
      <c r="B5906" s="34"/>
      <c r="C5906" s="144" t="s">
        <v>3379</v>
      </c>
      <c r="D5906" s="144" t="s">
        <v>175</v>
      </c>
      <c r="E5906" s="145" t="s">
        <v>3380</v>
      </c>
      <c r="F5906" s="146" t="s">
        <v>3381</v>
      </c>
      <c r="G5906" s="147" t="s">
        <v>362</v>
      </c>
      <c r="H5906" s="148">
        <v>1</v>
      </c>
      <c r="I5906" s="3"/>
      <c r="J5906" s="149">
        <f>ROUND(I5906*H5906,2)</f>
        <v>0</v>
      </c>
      <c r="K5906" s="146" t="s">
        <v>179</v>
      </c>
      <c r="L5906" s="34"/>
      <c r="M5906" s="150" t="s">
        <v>1</v>
      </c>
      <c r="N5906" s="151" t="s">
        <v>50</v>
      </c>
      <c r="P5906" s="152">
        <f>O5906*H5906</f>
        <v>0</v>
      </c>
      <c r="Q5906" s="152">
        <v>0</v>
      </c>
      <c r="R5906" s="152">
        <f>Q5906*H5906</f>
        <v>0</v>
      </c>
      <c r="S5906" s="152">
        <v>0.02</v>
      </c>
      <c r="T5906" s="153">
        <f>S5906*H5906</f>
        <v>0.02</v>
      </c>
      <c r="AR5906" s="154" t="s">
        <v>354</v>
      </c>
      <c r="AT5906" s="154" t="s">
        <v>175</v>
      </c>
      <c r="AU5906" s="154" t="s">
        <v>95</v>
      </c>
      <c r="AY5906" s="20" t="s">
        <v>173</v>
      </c>
      <c r="BE5906" s="155">
        <f>IF(N5906="základní",J5906,0)</f>
        <v>0</v>
      </c>
      <c r="BF5906" s="155">
        <f>IF(N5906="snížená",J5906,0)</f>
        <v>0</v>
      </c>
      <c r="BG5906" s="155">
        <f>IF(N5906="zákl. přenesená",J5906,0)</f>
        <v>0</v>
      </c>
      <c r="BH5906" s="155">
        <f>IF(N5906="sníž. přenesená",J5906,0)</f>
        <v>0</v>
      </c>
      <c r="BI5906" s="155">
        <f>IF(N5906="nulová",J5906,0)</f>
        <v>0</v>
      </c>
      <c r="BJ5906" s="20" t="s">
        <v>93</v>
      </c>
      <c r="BK5906" s="155">
        <f>ROUND(I5906*H5906,2)</f>
        <v>0</v>
      </c>
      <c r="BL5906" s="20" t="s">
        <v>354</v>
      </c>
      <c r="BM5906" s="154" t="s">
        <v>3382</v>
      </c>
    </row>
    <row r="5907" spans="2:65" s="35" customFormat="1">
      <c r="B5907" s="34"/>
      <c r="D5907" s="156" t="s">
        <v>182</v>
      </c>
      <c r="F5907" s="157" t="s">
        <v>3383</v>
      </c>
      <c r="L5907" s="34"/>
      <c r="M5907" s="158"/>
      <c r="T5907" s="62"/>
      <c r="AT5907" s="20" t="s">
        <v>182</v>
      </c>
      <c r="AU5907" s="20" t="s">
        <v>95</v>
      </c>
    </row>
    <row r="5908" spans="2:65" s="160" customFormat="1">
      <c r="B5908" s="159"/>
      <c r="D5908" s="161" t="s">
        <v>184</v>
      </c>
      <c r="E5908" s="162" t="s">
        <v>1</v>
      </c>
      <c r="F5908" s="163" t="s">
        <v>1807</v>
      </c>
      <c r="H5908" s="162" t="s">
        <v>1</v>
      </c>
      <c r="L5908" s="159"/>
      <c r="M5908" s="164"/>
      <c r="T5908" s="165"/>
      <c r="AT5908" s="162" t="s">
        <v>184</v>
      </c>
      <c r="AU5908" s="162" t="s">
        <v>95</v>
      </c>
      <c r="AV5908" s="160" t="s">
        <v>93</v>
      </c>
      <c r="AW5908" s="160" t="s">
        <v>41</v>
      </c>
      <c r="AX5908" s="160" t="s">
        <v>85</v>
      </c>
      <c r="AY5908" s="162" t="s">
        <v>173</v>
      </c>
    </row>
    <row r="5909" spans="2:65" s="167" customFormat="1">
      <c r="B5909" s="166"/>
      <c r="D5909" s="161" t="s">
        <v>184</v>
      </c>
      <c r="E5909" s="168" t="s">
        <v>1</v>
      </c>
      <c r="F5909" s="169" t="s">
        <v>93</v>
      </c>
      <c r="H5909" s="170">
        <v>1</v>
      </c>
      <c r="L5909" s="166"/>
      <c r="M5909" s="171"/>
      <c r="T5909" s="172"/>
      <c r="AT5909" s="168" t="s">
        <v>184</v>
      </c>
      <c r="AU5909" s="168" t="s">
        <v>95</v>
      </c>
      <c r="AV5909" s="167" t="s">
        <v>95</v>
      </c>
      <c r="AW5909" s="167" t="s">
        <v>41</v>
      </c>
      <c r="AX5909" s="167" t="s">
        <v>85</v>
      </c>
      <c r="AY5909" s="168" t="s">
        <v>173</v>
      </c>
    </row>
    <row r="5910" spans="2:65" s="174" customFormat="1">
      <c r="B5910" s="173"/>
      <c r="D5910" s="161" t="s">
        <v>184</v>
      </c>
      <c r="E5910" s="175" t="s">
        <v>1</v>
      </c>
      <c r="F5910" s="176" t="s">
        <v>232</v>
      </c>
      <c r="H5910" s="177">
        <v>1</v>
      </c>
      <c r="L5910" s="173"/>
      <c r="M5910" s="178"/>
      <c r="T5910" s="179"/>
      <c r="AT5910" s="175" t="s">
        <v>184</v>
      </c>
      <c r="AU5910" s="175" t="s">
        <v>95</v>
      </c>
      <c r="AV5910" s="174" t="s">
        <v>180</v>
      </c>
      <c r="AW5910" s="174" t="s">
        <v>41</v>
      </c>
      <c r="AX5910" s="174" t="s">
        <v>93</v>
      </c>
      <c r="AY5910" s="175" t="s">
        <v>173</v>
      </c>
    </row>
    <row r="5911" spans="2:65" s="35" customFormat="1" ht="33" customHeight="1">
      <c r="B5911" s="34"/>
      <c r="C5911" s="144" t="s">
        <v>3384</v>
      </c>
      <c r="D5911" s="144" t="s">
        <v>175</v>
      </c>
      <c r="E5911" s="145" t="s">
        <v>3385</v>
      </c>
      <c r="F5911" s="146" t="s">
        <v>3386</v>
      </c>
      <c r="G5911" s="147" t="s">
        <v>3387</v>
      </c>
      <c r="H5911" s="148">
        <v>373.08499999999998</v>
      </c>
      <c r="I5911" s="3"/>
      <c r="J5911" s="149">
        <f>ROUND(I5911*H5911,2)</f>
        <v>0</v>
      </c>
      <c r="K5911" s="146" t="s">
        <v>179</v>
      </c>
      <c r="L5911" s="34"/>
      <c r="M5911" s="150" t="s">
        <v>1</v>
      </c>
      <c r="N5911" s="151" t="s">
        <v>50</v>
      </c>
      <c r="P5911" s="152">
        <f>O5911*H5911</f>
        <v>0</v>
      </c>
      <c r="Q5911" s="152">
        <v>0</v>
      </c>
      <c r="R5911" s="152">
        <f>Q5911*H5911</f>
        <v>0</v>
      </c>
      <c r="S5911" s="152">
        <v>1E-3</v>
      </c>
      <c r="T5911" s="153">
        <f>S5911*H5911</f>
        <v>0.373085</v>
      </c>
      <c r="AR5911" s="154" t="s">
        <v>354</v>
      </c>
      <c r="AT5911" s="154" t="s">
        <v>175</v>
      </c>
      <c r="AU5911" s="154" t="s">
        <v>95</v>
      </c>
      <c r="AY5911" s="20" t="s">
        <v>173</v>
      </c>
      <c r="BE5911" s="155">
        <f>IF(N5911="základní",J5911,0)</f>
        <v>0</v>
      </c>
      <c r="BF5911" s="155">
        <f>IF(N5911="snížená",J5911,0)</f>
        <v>0</v>
      </c>
      <c r="BG5911" s="155">
        <f>IF(N5911="zákl. přenesená",J5911,0)</f>
        <v>0</v>
      </c>
      <c r="BH5911" s="155">
        <f>IF(N5911="sníž. přenesená",J5911,0)</f>
        <v>0</v>
      </c>
      <c r="BI5911" s="155">
        <f>IF(N5911="nulová",J5911,0)</f>
        <v>0</v>
      </c>
      <c r="BJ5911" s="20" t="s">
        <v>93</v>
      </c>
      <c r="BK5911" s="155">
        <f>ROUND(I5911*H5911,2)</f>
        <v>0</v>
      </c>
      <c r="BL5911" s="20" t="s">
        <v>354</v>
      </c>
      <c r="BM5911" s="154" t="s">
        <v>3388</v>
      </c>
    </row>
    <row r="5912" spans="2:65" s="35" customFormat="1">
      <c r="B5912" s="34"/>
      <c r="D5912" s="156" t="s">
        <v>182</v>
      </c>
      <c r="F5912" s="157" t="s">
        <v>3389</v>
      </c>
      <c r="L5912" s="34"/>
      <c r="M5912" s="158"/>
      <c r="T5912" s="62"/>
      <c r="AT5912" s="20" t="s">
        <v>182</v>
      </c>
      <c r="AU5912" s="20" t="s">
        <v>95</v>
      </c>
    </row>
    <row r="5913" spans="2:65" s="160" customFormat="1">
      <c r="B5913" s="159"/>
      <c r="D5913" s="161" t="s">
        <v>184</v>
      </c>
      <c r="E5913" s="162" t="s">
        <v>1</v>
      </c>
      <c r="F5913" s="163" t="s">
        <v>3390</v>
      </c>
      <c r="H5913" s="162" t="s">
        <v>1</v>
      </c>
      <c r="L5913" s="159"/>
      <c r="M5913" s="164"/>
      <c r="T5913" s="165"/>
      <c r="AT5913" s="162" t="s">
        <v>184</v>
      </c>
      <c r="AU5913" s="162" t="s">
        <v>95</v>
      </c>
      <c r="AV5913" s="160" t="s">
        <v>93</v>
      </c>
      <c r="AW5913" s="160" t="s">
        <v>41</v>
      </c>
      <c r="AX5913" s="160" t="s">
        <v>85</v>
      </c>
      <c r="AY5913" s="162" t="s">
        <v>173</v>
      </c>
    </row>
    <row r="5914" spans="2:65" s="160" customFormat="1">
      <c r="B5914" s="159"/>
      <c r="D5914" s="161" t="s">
        <v>184</v>
      </c>
      <c r="E5914" s="162" t="s">
        <v>1</v>
      </c>
      <c r="F5914" s="163" t="s">
        <v>3391</v>
      </c>
      <c r="H5914" s="162" t="s">
        <v>1</v>
      </c>
      <c r="L5914" s="159"/>
      <c r="M5914" s="164"/>
      <c r="T5914" s="165"/>
      <c r="AT5914" s="162" t="s">
        <v>184</v>
      </c>
      <c r="AU5914" s="162" t="s">
        <v>95</v>
      </c>
      <c r="AV5914" s="160" t="s">
        <v>93</v>
      </c>
      <c r="AW5914" s="160" t="s">
        <v>41</v>
      </c>
      <c r="AX5914" s="160" t="s">
        <v>85</v>
      </c>
      <c r="AY5914" s="162" t="s">
        <v>173</v>
      </c>
    </row>
    <row r="5915" spans="2:65" s="167" customFormat="1">
      <c r="B5915" s="166"/>
      <c r="D5915" s="161" t="s">
        <v>184</v>
      </c>
      <c r="E5915" s="168" t="s">
        <v>1</v>
      </c>
      <c r="F5915" s="169" t="s">
        <v>3392</v>
      </c>
      <c r="H5915" s="170">
        <v>16.5</v>
      </c>
      <c r="L5915" s="166"/>
      <c r="M5915" s="171"/>
      <c r="T5915" s="172"/>
      <c r="AT5915" s="168" t="s">
        <v>184</v>
      </c>
      <c r="AU5915" s="168" t="s">
        <v>95</v>
      </c>
      <c r="AV5915" s="167" t="s">
        <v>95</v>
      </c>
      <c r="AW5915" s="167" t="s">
        <v>41</v>
      </c>
      <c r="AX5915" s="167" t="s">
        <v>85</v>
      </c>
      <c r="AY5915" s="168" t="s">
        <v>173</v>
      </c>
    </row>
    <row r="5916" spans="2:65" s="181" customFormat="1">
      <c r="B5916" s="180"/>
      <c r="D5916" s="161" t="s">
        <v>184</v>
      </c>
      <c r="E5916" s="182" t="s">
        <v>1</v>
      </c>
      <c r="F5916" s="183" t="s">
        <v>266</v>
      </c>
      <c r="H5916" s="184">
        <v>16.5</v>
      </c>
      <c r="L5916" s="180"/>
      <c r="M5916" s="185"/>
      <c r="T5916" s="186"/>
      <c r="AT5916" s="182" t="s">
        <v>184</v>
      </c>
      <c r="AU5916" s="182" t="s">
        <v>95</v>
      </c>
      <c r="AV5916" s="181" t="s">
        <v>243</v>
      </c>
      <c r="AW5916" s="181" t="s">
        <v>41</v>
      </c>
      <c r="AX5916" s="181" t="s">
        <v>85</v>
      </c>
      <c r="AY5916" s="182" t="s">
        <v>173</v>
      </c>
    </row>
    <row r="5917" spans="2:65" s="160" customFormat="1">
      <c r="B5917" s="159"/>
      <c r="D5917" s="161" t="s">
        <v>184</v>
      </c>
      <c r="E5917" s="162" t="s">
        <v>1</v>
      </c>
      <c r="F5917" s="163" t="s">
        <v>3393</v>
      </c>
      <c r="H5917" s="162" t="s">
        <v>1</v>
      </c>
      <c r="L5917" s="159"/>
      <c r="M5917" s="164"/>
      <c r="T5917" s="165"/>
      <c r="AT5917" s="162" t="s">
        <v>184</v>
      </c>
      <c r="AU5917" s="162" t="s">
        <v>95</v>
      </c>
      <c r="AV5917" s="160" t="s">
        <v>93</v>
      </c>
      <c r="AW5917" s="160" t="s">
        <v>41</v>
      </c>
      <c r="AX5917" s="160" t="s">
        <v>85</v>
      </c>
      <c r="AY5917" s="162" t="s">
        <v>173</v>
      </c>
    </row>
    <row r="5918" spans="2:65" s="160" customFormat="1">
      <c r="B5918" s="159"/>
      <c r="D5918" s="161" t="s">
        <v>184</v>
      </c>
      <c r="E5918" s="162" t="s">
        <v>1</v>
      </c>
      <c r="F5918" s="163" t="s">
        <v>3394</v>
      </c>
      <c r="H5918" s="162" t="s">
        <v>1</v>
      </c>
      <c r="L5918" s="159"/>
      <c r="M5918" s="164"/>
      <c r="T5918" s="165"/>
      <c r="AT5918" s="162" t="s">
        <v>184</v>
      </c>
      <c r="AU5918" s="162" t="s">
        <v>95</v>
      </c>
      <c r="AV5918" s="160" t="s">
        <v>93</v>
      </c>
      <c r="AW5918" s="160" t="s">
        <v>41</v>
      </c>
      <c r="AX5918" s="160" t="s">
        <v>85</v>
      </c>
      <c r="AY5918" s="162" t="s">
        <v>173</v>
      </c>
    </row>
    <row r="5919" spans="2:65" s="167" customFormat="1">
      <c r="B5919" s="166"/>
      <c r="D5919" s="161" t="s">
        <v>184</v>
      </c>
      <c r="E5919" s="168" t="s">
        <v>1</v>
      </c>
      <c r="F5919" s="169" t="s">
        <v>3395</v>
      </c>
      <c r="H5919" s="170">
        <v>18.225000000000001</v>
      </c>
      <c r="L5919" s="166"/>
      <c r="M5919" s="171"/>
      <c r="T5919" s="172"/>
      <c r="AT5919" s="168" t="s">
        <v>184</v>
      </c>
      <c r="AU5919" s="168" t="s">
        <v>95</v>
      </c>
      <c r="AV5919" s="167" t="s">
        <v>95</v>
      </c>
      <c r="AW5919" s="167" t="s">
        <v>41</v>
      </c>
      <c r="AX5919" s="167" t="s">
        <v>85</v>
      </c>
      <c r="AY5919" s="168" t="s">
        <v>173</v>
      </c>
    </row>
    <row r="5920" spans="2:65" s="167" customFormat="1">
      <c r="B5920" s="166"/>
      <c r="D5920" s="161" t="s">
        <v>184</v>
      </c>
      <c r="E5920" s="168" t="s">
        <v>1</v>
      </c>
      <c r="F5920" s="169" t="s">
        <v>3396</v>
      </c>
      <c r="H5920" s="170">
        <v>206.7</v>
      </c>
      <c r="L5920" s="166"/>
      <c r="M5920" s="171"/>
      <c r="T5920" s="172"/>
      <c r="AT5920" s="168" t="s">
        <v>184</v>
      </c>
      <c r="AU5920" s="168" t="s">
        <v>95</v>
      </c>
      <c r="AV5920" s="167" t="s">
        <v>95</v>
      </c>
      <c r="AW5920" s="167" t="s">
        <v>41</v>
      </c>
      <c r="AX5920" s="167" t="s">
        <v>85</v>
      </c>
      <c r="AY5920" s="168" t="s">
        <v>173</v>
      </c>
    </row>
    <row r="5921" spans="2:65" s="181" customFormat="1">
      <c r="B5921" s="180"/>
      <c r="D5921" s="161" t="s">
        <v>184</v>
      </c>
      <c r="E5921" s="182" t="s">
        <v>1</v>
      </c>
      <c r="F5921" s="183" t="s">
        <v>266</v>
      </c>
      <c r="H5921" s="184">
        <v>224.92500000000001</v>
      </c>
      <c r="L5921" s="180"/>
      <c r="M5921" s="185"/>
      <c r="T5921" s="186"/>
      <c r="AT5921" s="182" t="s">
        <v>184</v>
      </c>
      <c r="AU5921" s="182" t="s">
        <v>95</v>
      </c>
      <c r="AV5921" s="181" t="s">
        <v>243</v>
      </c>
      <c r="AW5921" s="181" t="s">
        <v>41</v>
      </c>
      <c r="AX5921" s="181" t="s">
        <v>85</v>
      </c>
      <c r="AY5921" s="182" t="s">
        <v>173</v>
      </c>
    </row>
    <row r="5922" spans="2:65" s="160" customFormat="1">
      <c r="B5922" s="159"/>
      <c r="D5922" s="161" t="s">
        <v>184</v>
      </c>
      <c r="E5922" s="162" t="s">
        <v>1</v>
      </c>
      <c r="F5922" s="163" t="s">
        <v>3397</v>
      </c>
      <c r="H5922" s="162" t="s">
        <v>1</v>
      </c>
      <c r="L5922" s="159"/>
      <c r="M5922" s="164"/>
      <c r="T5922" s="165"/>
      <c r="AT5922" s="162" t="s">
        <v>184</v>
      </c>
      <c r="AU5922" s="162" t="s">
        <v>95</v>
      </c>
      <c r="AV5922" s="160" t="s">
        <v>93</v>
      </c>
      <c r="AW5922" s="160" t="s">
        <v>41</v>
      </c>
      <c r="AX5922" s="160" t="s">
        <v>85</v>
      </c>
      <c r="AY5922" s="162" t="s">
        <v>173</v>
      </c>
    </row>
    <row r="5923" spans="2:65" s="160" customFormat="1">
      <c r="B5923" s="159"/>
      <c r="D5923" s="161" t="s">
        <v>184</v>
      </c>
      <c r="E5923" s="162" t="s">
        <v>1</v>
      </c>
      <c r="F5923" s="163" t="s">
        <v>1790</v>
      </c>
      <c r="H5923" s="162" t="s">
        <v>1</v>
      </c>
      <c r="L5923" s="159"/>
      <c r="M5923" s="164"/>
      <c r="T5923" s="165"/>
      <c r="AT5923" s="162" t="s">
        <v>184</v>
      </c>
      <c r="AU5923" s="162" t="s">
        <v>95</v>
      </c>
      <c r="AV5923" s="160" t="s">
        <v>93</v>
      </c>
      <c r="AW5923" s="160" t="s">
        <v>41</v>
      </c>
      <c r="AX5923" s="160" t="s">
        <v>85</v>
      </c>
      <c r="AY5923" s="162" t="s">
        <v>173</v>
      </c>
    </row>
    <row r="5924" spans="2:65" s="167" customFormat="1">
      <c r="B5924" s="166"/>
      <c r="D5924" s="161" t="s">
        <v>184</v>
      </c>
      <c r="E5924" s="168" t="s">
        <v>1</v>
      </c>
      <c r="F5924" s="169" t="s">
        <v>3398</v>
      </c>
      <c r="H5924" s="170">
        <v>31.85</v>
      </c>
      <c r="L5924" s="166"/>
      <c r="M5924" s="171"/>
      <c r="T5924" s="172"/>
      <c r="AT5924" s="168" t="s">
        <v>184</v>
      </c>
      <c r="AU5924" s="168" t="s">
        <v>95</v>
      </c>
      <c r="AV5924" s="167" t="s">
        <v>95</v>
      </c>
      <c r="AW5924" s="167" t="s">
        <v>41</v>
      </c>
      <c r="AX5924" s="167" t="s">
        <v>85</v>
      </c>
      <c r="AY5924" s="168" t="s">
        <v>173</v>
      </c>
    </row>
    <row r="5925" spans="2:65" s="160" customFormat="1">
      <c r="B5925" s="159"/>
      <c r="D5925" s="161" t="s">
        <v>184</v>
      </c>
      <c r="E5925" s="162" t="s">
        <v>1</v>
      </c>
      <c r="F5925" s="163" t="s">
        <v>1806</v>
      </c>
      <c r="H5925" s="162" t="s">
        <v>1</v>
      </c>
      <c r="L5925" s="159"/>
      <c r="M5925" s="164"/>
      <c r="T5925" s="165"/>
      <c r="AT5925" s="162" t="s">
        <v>184</v>
      </c>
      <c r="AU5925" s="162" t="s">
        <v>95</v>
      </c>
      <c r="AV5925" s="160" t="s">
        <v>93</v>
      </c>
      <c r="AW5925" s="160" t="s">
        <v>41</v>
      </c>
      <c r="AX5925" s="160" t="s">
        <v>85</v>
      </c>
      <c r="AY5925" s="162" t="s">
        <v>173</v>
      </c>
    </row>
    <row r="5926" spans="2:65" s="167" customFormat="1">
      <c r="B5926" s="166"/>
      <c r="D5926" s="161" t="s">
        <v>184</v>
      </c>
      <c r="E5926" s="168" t="s">
        <v>1</v>
      </c>
      <c r="F5926" s="169" t="s">
        <v>3399</v>
      </c>
      <c r="H5926" s="170">
        <v>27.3</v>
      </c>
      <c r="L5926" s="166"/>
      <c r="M5926" s="171"/>
      <c r="T5926" s="172"/>
      <c r="AT5926" s="168" t="s">
        <v>184</v>
      </c>
      <c r="AU5926" s="168" t="s">
        <v>95</v>
      </c>
      <c r="AV5926" s="167" t="s">
        <v>95</v>
      </c>
      <c r="AW5926" s="167" t="s">
        <v>41</v>
      </c>
      <c r="AX5926" s="167" t="s">
        <v>85</v>
      </c>
      <c r="AY5926" s="168" t="s">
        <v>173</v>
      </c>
    </row>
    <row r="5927" spans="2:65" s="160" customFormat="1">
      <c r="B5927" s="159"/>
      <c r="D5927" s="161" t="s">
        <v>184</v>
      </c>
      <c r="E5927" s="162" t="s">
        <v>1</v>
      </c>
      <c r="F5927" s="163" t="s">
        <v>1807</v>
      </c>
      <c r="H5927" s="162" t="s">
        <v>1</v>
      </c>
      <c r="L5927" s="159"/>
      <c r="M5927" s="164"/>
      <c r="T5927" s="165"/>
      <c r="AT5927" s="162" t="s">
        <v>184</v>
      </c>
      <c r="AU5927" s="162" t="s">
        <v>95</v>
      </c>
      <c r="AV5927" s="160" t="s">
        <v>93</v>
      </c>
      <c r="AW5927" s="160" t="s">
        <v>41</v>
      </c>
      <c r="AX5927" s="160" t="s">
        <v>85</v>
      </c>
      <c r="AY5927" s="162" t="s">
        <v>173</v>
      </c>
    </row>
    <row r="5928" spans="2:65" s="167" customFormat="1">
      <c r="B5928" s="166"/>
      <c r="D5928" s="161" t="s">
        <v>184</v>
      </c>
      <c r="E5928" s="168" t="s">
        <v>1</v>
      </c>
      <c r="F5928" s="169" t="s">
        <v>3399</v>
      </c>
      <c r="H5928" s="170">
        <v>27.3</v>
      </c>
      <c r="L5928" s="166"/>
      <c r="M5928" s="171"/>
      <c r="T5928" s="172"/>
      <c r="AT5928" s="168" t="s">
        <v>184</v>
      </c>
      <c r="AU5928" s="168" t="s">
        <v>95</v>
      </c>
      <c r="AV5928" s="167" t="s">
        <v>95</v>
      </c>
      <c r="AW5928" s="167" t="s">
        <v>41</v>
      </c>
      <c r="AX5928" s="167" t="s">
        <v>85</v>
      </c>
      <c r="AY5928" s="168" t="s">
        <v>173</v>
      </c>
    </row>
    <row r="5929" spans="2:65" s="160" customFormat="1">
      <c r="B5929" s="159"/>
      <c r="D5929" s="161" t="s">
        <v>184</v>
      </c>
      <c r="E5929" s="162" t="s">
        <v>1</v>
      </c>
      <c r="F5929" s="163" t="s">
        <v>1797</v>
      </c>
      <c r="H5929" s="162" t="s">
        <v>1</v>
      </c>
      <c r="L5929" s="159"/>
      <c r="M5929" s="164"/>
      <c r="T5929" s="165"/>
      <c r="AT5929" s="162" t="s">
        <v>184</v>
      </c>
      <c r="AU5929" s="162" t="s">
        <v>95</v>
      </c>
      <c r="AV5929" s="160" t="s">
        <v>93</v>
      </c>
      <c r="AW5929" s="160" t="s">
        <v>41</v>
      </c>
      <c r="AX5929" s="160" t="s">
        <v>85</v>
      </c>
      <c r="AY5929" s="162" t="s">
        <v>173</v>
      </c>
    </row>
    <row r="5930" spans="2:65" s="167" customFormat="1">
      <c r="B5930" s="166"/>
      <c r="D5930" s="161" t="s">
        <v>184</v>
      </c>
      <c r="E5930" s="168" t="s">
        <v>1</v>
      </c>
      <c r="F5930" s="169" t="s">
        <v>3398</v>
      </c>
      <c r="H5930" s="170">
        <v>31.85</v>
      </c>
      <c r="L5930" s="166"/>
      <c r="M5930" s="171"/>
      <c r="T5930" s="172"/>
      <c r="AT5930" s="168" t="s">
        <v>184</v>
      </c>
      <c r="AU5930" s="168" t="s">
        <v>95</v>
      </c>
      <c r="AV5930" s="167" t="s">
        <v>95</v>
      </c>
      <c r="AW5930" s="167" t="s">
        <v>41</v>
      </c>
      <c r="AX5930" s="167" t="s">
        <v>85</v>
      </c>
      <c r="AY5930" s="168" t="s">
        <v>173</v>
      </c>
    </row>
    <row r="5931" spans="2:65" s="167" customFormat="1">
      <c r="B5931" s="166"/>
      <c r="D5931" s="161" t="s">
        <v>184</v>
      </c>
      <c r="E5931" s="168" t="s">
        <v>1</v>
      </c>
      <c r="F5931" s="169" t="s">
        <v>3400</v>
      </c>
      <c r="H5931" s="170">
        <v>6.96</v>
      </c>
      <c r="L5931" s="166"/>
      <c r="M5931" s="171"/>
      <c r="T5931" s="172"/>
      <c r="AT5931" s="168" t="s">
        <v>184</v>
      </c>
      <c r="AU5931" s="168" t="s">
        <v>95</v>
      </c>
      <c r="AV5931" s="167" t="s">
        <v>95</v>
      </c>
      <c r="AW5931" s="167" t="s">
        <v>41</v>
      </c>
      <c r="AX5931" s="167" t="s">
        <v>85</v>
      </c>
      <c r="AY5931" s="168" t="s">
        <v>173</v>
      </c>
    </row>
    <row r="5932" spans="2:65" s="167" customFormat="1">
      <c r="B5932" s="166"/>
      <c r="D5932" s="161" t="s">
        <v>184</v>
      </c>
      <c r="E5932" s="168" t="s">
        <v>1</v>
      </c>
      <c r="F5932" s="169" t="s">
        <v>3401</v>
      </c>
      <c r="H5932" s="170">
        <v>6.4</v>
      </c>
      <c r="L5932" s="166"/>
      <c r="M5932" s="171"/>
      <c r="T5932" s="172"/>
      <c r="AT5932" s="168" t="s">
        <v>184</v>
      </c>
      <c r="AU5932" s="168" t="s">
        <v>95</v>
      </c>
      <c r="AV5932" s="167" t="s">
        <v>95</v>
      </c>
      <c r="AW5932" s="167" t="s">
        <v>41</v>
      </c>
      <c r="AX5932" s="167" t="s">
        <v>85</v>
      </c>
      <c r="AY5932" s="168" t="s">
        <v>173</v>
      </c>
    </row>
    <row r="5933" spans="2:65" s="181" customFormat="1">
      <c r="B5933" s="180"/>
      <c r="D5933" s="161" t="s">
        <v>184</v>
      </c>
      <c r="E5933" s="182" t="s">
        <v>1</v>
      </c>
      <c r="F5933" s="183" t="s">
        <v>266</v>
      </c>
      <c r="H5933" s="184">
        <v>131.66</v>
      </c>
      <c r="L5933" s="180"/>
      <c r="M5933" s="185"/>
      <c r="T5933" s="186"/>
      <c r="AT5933" s="182" t="s">
        <v>184</v>
      </c>
      <c r="AU5933" s="182" t="s">
        <v>95</v>
      </c>
      <c r="AV5933" s="181" t="s">
        <v>243</v>
      </c>
      <c r="AW5933" s="181" t="s">
        <v>41</v>
      </c>
      <c r="AX5933" s="181" t="s">
        <v>85</v>
      </c>
      <c r="AY5933" s="182" t="s">
        <v>173</v>
      </c>
    </row>
    <row r="5934" spans="2:65" s="174" customFormat="1">
      <c r="B5934" s="173"/>
      <c r="D5934" s="161" t="s">
        <v>184</v>
      </c>
      <c r="E5934" s="175" t="s">
        <v>1</v>
      </c>
      <c r="F5934" s="176" t="s">
        <v>232</v>
      </c>
      <c r="H5934" s="177">
        <v>373.08499999999998</v>
      </c>
      <c r="L5934" s="173"/>
      <c r="M5934" s="178"/>
      <c r="T5934" s="179"/>
      <c r="AT5934" s="175" t="s">
        <v>184</v>
      </c>
      <c r="AU5934" s="175" t="s">
        <v>95</v>
      </c>
      <c r="AV5934" s="174" t="s">
        <v>180</v>
      </c>
      <c r="AW5934" s="174" t="s">
        <v>41</v>
      </c>
      <c r="AX5934" s="174" t="s">
        <v>93</v>
      </c>
      <c r="AY5934" s="175" t="s">
        <v>173</v>
      </c>
    </row>
    <row r="5935" spans="2:65" s="35" customFormat="1" ht="44.25" customHeight="1">
      <c r="B5935" s="34"/>
      <c r="C5935" s="144" t="s">
        <v>3402</v>
      </c>
      <c r="D5935" s="144" t="s">
        <v>175</v>
      </c>
      <c r="E5935" s="145" t="s">
        <v>3403</v>
      </c>
      <c r="F5935" s="146" t="s">
        <v>3404</v>
      </c>
      <c r="G5935" s="147" t="s">
        <v>270</v>
      </c>
      <c r="H5935" s="148">
        <v>19.8</v>
      </c>
      <c r="I5935" s="3"/>
      <c r="J5935" s="149">
        <f>ROUND(I5935*H5935,2)</f>
        <v>0</v>
      </c>
      <c r="K5935" s="146" t="s">
        <v>1</v>
      </c>
      <c r="L5935" s="34"/>
      <c r="M5935" s="150" t="s">
        <v>1</v>
      </c>
      <c r="N5935" s="151" t="s">
        <v>50</v>
      </c>
      <c r="P5935" s="152">
        <f>O5935*H5935</f>
        <v>0</v>
      </c>
      <c r="Q5935" s="152">
        <v>3.5000000000000003E-2</v>
      </c>
      <c r="R5935" s="152">
        <f>Q5935*H5935</f>
        <v>0.69300000000000006</v>
      </c>
      <c r="S5935" s="152">
        <v>0</v>
      </c>
      <c r="T5935" s="153">
        <f>S5935*H5935</f>
        <v>0</v>
      </c>
      <c r="AR5935" s="154" t="s">
        <v>354</v>
      </c>
      <c r="AT5935" s="154" t="s">
        <v>175</v>
      </c>
      <c r="AU5935" s="154" t="s">
        <v>95</v>
      </c>
      <c r="AY5935" s="20" t="s">
        <v>173</v>
      </c>
      <c r="BE5935" s="155">
        <f>IF(N5935="základní",J5935,0)</f>
        <v>0</v>
      </c>
      <c r="BF5935" s="155">
        <f>IF(N5935="snížená",J5935,0)</f>
        <v>0</v>
      </c>
      <c r="BG5935" s="155">
        <f>IF(N5935="zákl. přenesená",J5935,0)</f>
        <v>0</v>
      </c>
      <c r="BH5935" s="155">
        <f>IF(N5935="sníž. přenesená",J5935,0)</f>
        <v>0</v>
      </c>
      <c r="BI5935" s="155">
        <f>IF(N5935="nulová",J5935,0)</f>
        <v>0</v>
      </c>
      <c r="BJ5935" s="20" t="s">
        <v>93</v>
      </c>
      <c r="BK5935" s="155">
        <f>ROUND(I5935*H5935,2)</f>
        <v>0</v>
      </c>
      <c r="BL5935" s="20" t="s">
        <v>354</v>
      </c>
      <c r="BM5935" s="154" t="s">
        <v>3405</v>
      </c>
    </row>
    <row r="5936" spans="2:65" s="160" customFormat="1">
      <c r="B5936" s="159"/>
      <c r="D5936" s="161" t="s">
        <v>184</v>
      </c>
      <c r="E5936" s="162" t="s">
        <v>1</v>
      </c>
      <c r="F5936" s="163" t="s">
        <v>802</v>
      </c>
      <c r="H5936" s="162" t="s">
        <v>1</v>
      </c>
      <c r="L5936" s="159"/>
      <c r="M5936" s="164"/>
      <c r="T5936" s="165"/>
      <c r="AT5936" s="162" t="s">
        <v>184</v>
      </c>
      <c r="AU5936" s="162" t="s">
        <v>95</v>
      </c>
      <c r="AV5936" s="160" t="s">
        <v>93</v>
      </c>
      <c r="AW5936" s="160" t="s">
        <v>41</v>
      </c>
      <c r="AX5936" s="160" t="s">
        <v>85</v>
      </c>
      <c r="AY5936" s="162" t="s">
        <v>173</v>
      </c>
    </row>
    <row r="5937" spans="2:65" s="160" customFormat="1">
      <c r="B5937" s="159"/>
      <c r="D5937" s="161" t="s">
        <v>184</v>
      </c>
      <c r="E5937" s="162" t="s">
        <v>1</v>
      </c>
      <c r="F5937" s="163" t="s">
        <v>423</v>
      </c>
      <c r="H5937" s="162" t="s">
        <v>1</v>
      </c>
      <c r="L5937" s="159"/>
      <c r="M5937" s="164"/>
      <c r="T5937" s="165"/>
      <c r="AT5937" s="162" t="s">
        <v>184</v>
      </c>
      <c r="AU5937" s="162" t="s">
        <v>95</v>
      </c>
      <c r="AV5937" s="160" t="s">
        <v>93</v>
      </c>
      <c r="AW5937" s="160" t="s">
        <v>41</v>
      </c>
      <c r="AX5937" s="160" t="s">
        <v>85</v>
      </c>
      <c r="AY5937" s="162" t="s">
        <v>173</v>
      </c>
    </row>
    <row r="5938" spans="2:65" s="167" customFormat="1">
      <c r="B5938" s="166"/>
      <c r="D5938" s="161" t="s">
        <v>184</v>
      </c>
      <c r="E5938" s="168" t="s">
        <v>1</v>
      </c>
      <c r="F5938" s="169" t="s">
        <v>852</v>
      </c>
      <c r="H5938" s="170">
        <v>4.9000000000000004</v>
      </c>
      <c r="L5938" s="166"/>
      <c r="M5938" s="171"/>
      <c r="T5938" s="172"/>
      <c r="AT5938" s="168" t="s">
        <v>184</v>
      </c>
      <c r="AU5938" s="168" t="s">
        <v>95</v>
      </c>
      <c r="AV5938" s="167" t="s">
        <v>95</v>
      </c>
      <c r="AW5938" s="167" t="s">
        <v>41</v>
      </c>
      <c r="AX5938" s="167" t="s">
        <v>85</v>
      </c>
      <c r="AY5938" s="168" t="s">
        <v>173</v>
      </c>
    </row>
    <row r="5939" spans="2:65" s="160" customFormat="1">
      <c r="B5939" s="159"/>
      <c r="D5939" s="161" t="s">
        <v>184</v>
      </c>
      <c r="E5939" s="162" t="s">
        <v>1</v>
      </c>
      <c r="F5939" s="163" t="s">
        <v>761</v>
      </c>
      <c r="H5939" s="162" t="s">
        <v>1</v>
      </c>
      <c r="L5939" s="159"/>
      <c r="M5939" s="164"/>
      <c r="T5939" s="165"/>
      <c r="AT5939" s="162" t="s">
        <v>184</v>
      </c>
      <c r="AU5939" s="162" t="s">
        <v>95</v>
      </c>
      <c r="AV5939" s="160" t="s">
        <v>93</v>
      </c>
      <c r="AW5939" s="160" t="s">
        <v>41</v>
      </c>
      <c r="AX5939" s="160" t="s">
        <v>85</v>
      </c>
      <c r="AY5939" s="162" t="s">
        <v>173</v>
      </c>
    </row>
    <row r="5940" spans="2:65" s="167" customFormat="1">
      <c r="B5940" s="166"/>
      <c r="D5940" s="161" t="s">
        <v>184</v>
      </c>
      <c r="E5940" s="168" t="s">
        <v>1</v>
      </c>
      <c r="F5940" s="169" t="s">
        <v>853</v>
      </c>
      <c r="H5940" s="170">
        <v>3.5</v>
      </c>
      <c r="L5940" s="166"/>
      <c r="M5940" s="171"/>
      <c r="T5940" s="172"/>
      <c r="AT5940" s="168" t="s">
        <v>184</v>
      </c>
      <c r="AU5940" s="168" t="s">
        <v>95</v>
      </c>
      <c r="AV5940" s="167" t="s">
        <v>95</v>
      </c>
      <c r="AW5940" s="167" t="s">
        <v>41</v>
      </c>
      <c r="AX5940" s="167" t="s">
        <v>85</v>
      </c>
      <c r="AY5940" s="168" t="s">
        <v>173</v>
      </c>
    </row>
    <row r="5941" spans="2:65" s="160" customFormat="1">
      <c r="B5941" s="159"/>
      <c r="D5941" s="161" t="s">
        <v>184</v>
      </c>
      <c r="E5941" s="162" t="s">
        <v>1</v>
      </c>
      <c r="F5941" s="163" t="s">
        <v>609</v>
      </c>
      <c r="H5941" s="162" t="s">
        <v>1</v>
      </c>
      <c r="L5941" s="159"/>
      <c r="M5941" s="164"/>
      <c r="T5941" s="165"/>
      <c r="AT5941" s="162" t="s">
        <v>184</v>
      </c>
      <c r="AU5941" s="162" t="s">
        <v>95</v>
      </c>
      <c r="AV5941" s="160" t="s">
        <v>93</v>
      </c>
      <c r="AW5941" s="160" t="s">
        <v>41</v>
      </c>
      <c r="AX5941" s="160" t="s">
        <v>85</v>
      </c>
      <c r="AY5941" s="162" t="s">
        <v>173</v>
      </c>
    </row>
    <row r="5942" spans="2:65" s="167" customFormat="1">
      <c r="B5942" s="166"/>
      <c r="D5942" s="161" t="s">
        <v>184</v>
      </c>
      <c r="E5942" s="168" t="s">
        <v>1</v>
      </c>
      <c r="F5942" s="169" t="s">
        <v>854</v>
      </c>
      <c r="H5942" s="170">
        <v>2.4</v>
      </c>
      <c r="L5942" s="166"/>
      <c r="M5942" s="171"/>
      <c r="T5942" s="172"/>
      <c r="AT5942" s="168" t="s">
        <v>184</v>
      </c>
      <c r="AU5942" s="168" t="s">
        <v>95</v>
      </c>
      <c r="AV5942" s="167" t="s">
        <v>95</v>
      </c>
      <c r="AW5942" s="167" t="s">
        <v>41</v>
      </c>
      <c r="AX5942" s="167" t="s">
        <v>85</v>
      </c>
      <c r="AY5942" s="168" t="s">
        <v>173</v>
      </c>
    </row>
    <row r="5943" spans="2:65" s="160" customFormat="1">
      <c r="B5943" s="159"/>
      <c r="D5943" s="161" t="s">
        <v>184</v>
      </c>
      <c r="E5943" s="162" t="s">
        <v>1</v>
      </c>
      <c r="F5943" s="163" t="s">
        <v>611</v>
      </c>
      <c r="H5943" s="162" t="s">
        <v>1</v>
      </c>
      <c r="L5943" s="159"/>
      <c r="M5943" s="164"/>
      <c r="T5943" s="165"/>
      <c r="AT5943" s="162" t="s">
        <v>184</v>
      </c>
      <c r="AU5943" s="162" t="s">
        <v>95</v>
      </c>
      <c r="AV5943" s="160" t="s">
        <v>93</v>
      </c>
      <c r="AW5943" s="160" t="s">
        <v>41</v>
      </c>
      <c r="AX5943" s="160" t="s">
        <v>85</v>
      </c>
      <c r="AY5943" s="162" t="s">
        <v>173</v>
      </c>
    </row>
    <row r="5944" spans="2:65" s="167" customFormat="1">
      <c r="B5944" s="166"/>
      <c r="D5944" s="161" t="s">
        <v>184</v>
      </c>
      <c r="E5944" s="168" t="s">
        <v>1</v>
      </c>
      <c r="F5944" s="169" t="s">
        <v>855</v>
      </c>
      <c r="H5944" s="170">
        <v>1.8</v>
      </c>
      <c r="L5944" s="166"/>
      <c r="M5944" s="171"/>
      <c r="T5944" s="172"/>
      <c r="AT5944" s="168" t="s">
        <v>184</v>
      </c>
      <c r="AU5944" s="168" t="s">
        <v>95</v>
      </c>
      <c r="AV5944" s="167" t="s">
        <v>95</v>
      </c>
      <c r="AW5944" s="167" t="s">
        <v>41</v>
      </c>
      <c r="AX5944" s="167" t="s">
        <v>85</v>
      </c>
      <c r="AY5944" s="168" t="s">
        <v>173</v>
      </c>
    </row>
    <row r="5945" spans="2:65" s="160" customFormat="1">
      <c r="B5945" s="159"/>
      <c r="D5945" s="161" t="s">
        <v>184</v>
      </c>
      <c r="E5945" s="162" t="s">
        <v>1</v>
      </c>
      <c r="F5945" s="163" t="s">
        <v>764</v>
      </c>
      <c r="H5945" s="162" t="s">
        <v>1</v>
      </c>
      <c r="L5945" s="159"/>
      <c r="M5945" s="164"/>
      <c r="T5945" s="165"/>
      <c r="AT5945" s="162" t="s">
        <v>184</v>
      </c>
      <c r="AU5945" s="162" t="s">
        <v>95</v>
      </c>
      <c r="AV5945" s="160" t="s">
        <v>93</v>
      </c>
      <c r="AW5945" s="160" t="s">
        <v>41</v>
      </c>
      <c r="AX5945" s="160" t="s">
        <v>85</v>
      </c>
      <c r="AY5945" s="162" t="s">
        <v>173</v>
      </c>
    </row>
    <row r="5946" spans="2:65" s="167" customFormat="1">
      <c r="B5946" s="166"/>
      <c r="D5946" s="161" t="s">
        <v>184</v>
      </c>
      <c r="E5946" s="168" t="s">
        <v>1</v>
      </c>
      <c r="F5946" s="169" t="s">
        <v>856</v>
      </c>
      <c r="H5946" s="170">
        <v>7.2</v>
      </c>
      <c r="L5946" s="166"/>
      <c r="M5946" s="171"/>
      <c r="T5946" s="172"/>
      <c r="AT5946" s="168" t="s">
        <v>184</v>
      </c>
      <c r="AU5946" s="168" t="s">
        <v>95</v>
      </c>
      <c r="AV5946" s="167" t="s">
        <v>95</v>
      </c>
      <c r="AW5946" s="167" t="s">
        <v>41</v>
      </c>
      <c r="AX5946" s="167" t="s">
        <v>85</v>
      </c>
      <c r="AY5946" s="168" t="s">
        <v>173</v>
      </c>
    </row>
    <row r="5947" spans="2:65" s="174" customFormat="1">
      <c r="B5947" s="173"/>
      <c r="D5947" s="161" t="s">
        <v>184</v>
      </c>
      <c r="E5947" s="175" t="s">
        <v>1</v>
      </c>
      <c r="F5947" s="176" t="s">
        <v>232</v>
      </c>
      <c r="H5947" s="177">
        <v>19.8</v>
      </c>
      <c r="L5947" s="173"/>
      <c r="M5947" s="178"/>
      <c r="T5947" s="179"/>
      <c r="AT5947" s="175" t="s">
        <v>184</v>
      </c>
      <c r="AU5947" s="175" t="s">
        <v>95</v>
      </c>
      <c r="AV5947" s="174" t="s">
        <v>180</v>
      </c>
      <c r="AW5947" s="174" t="s">
        <v>41</v>
      </c>
      <c r="AX5947" s="174" t="s">
        <v>93</v>
      </c>
      <c r="AY5947" s="175" t="s">
        <v>173</v>
      </c>
    </row>
    <row r="5948" spans="2:65" s="35" customFormat="1" ht="44.25" customHeight="1">
      <c r="B5948" s="34"/>
      <c r="C5948" s="144" t="s">
        <v>3406</v>
      </c>
      <c r="D5948" s="144" t="s">
        <v>175</v>
      </c>
      <c r="E5948" s="145" t="s">
        <v>3407</v>
      </c>
      <c r="F5948" s="146" t="s">
        <v>3408</v>
      </c>
      <c r="G5948" s="147" t="s">
        <v>270</v>
      </c>
      <c r="H5948" s="148">
        <v>9.0299999999999994</v>
      </c>
      <c r="I5948" s="3"/>
      <c r="J5948" s="149">
        <f>ROUND(I5948*H5948,2)</f>
        <v>0</v>
      </c>
      <c r="K5948" s="146" t="s">
        <v>1</v>
      </c>
      <c r="L5948" s="34"/>
      <c r="M5948" s="150" t="s">
        <v>1</v>
      </c>
      <c r="N5948" s="151" t="s">
        <v>50</v>
      </c>
      <c r="P5948" s="152">
        <f>O5948*H5948</f>
        <v>0</v>
      </c>
      <c r="Q5948" s="152">
        <v>0.02</v>
      </c>
      <c r="R5948" s="152">
        <f>Q5948*H5948</f>
        <v>0.18059999999999998</v>
      </c>
      <c r="S5948" s="152">
        <v>0</v>
      </c>
      <c r="T5948" s="153">
        <f>S5948*H5948</f>
        <v>0</v>
      </c>
      <c r="AR5948" s="154" t="s">
        <v>354</v>
      </c>
      <c r="AT5948" s="154" t="s">
        <v>175</v>
      </c>
      <c r="AU5948" s="154" t="s">
        <v>95</v>
      </c>
      <c r="AY5948" s="20" t="s">
        <v>173</v>
      </c>
      <c r="BE5948" s="155">
        <f>IF(N5948="základní",J5948,0)</f>
        <v>0</v>
      </c>
      <c r="BF5948" s="155">
        <f>IF(N5948="snížená",J5948,0)</f>
        <v>0</v>
      </c>
      <c r="BG5948" s="155">
        <f>IF(N5948="zákl. přenesená",J5948,0)</f>
        <v>0</v>
      </c>
      <c r="BH5948" s="155">
        <f>IF(N5948="sníž. přenesená",J5948,0)</f>
        <v>0</v>
      </c>
      <c r="BI5948" s="155">
        <f>IF(N5948="nulová",J5948,0)</f>
        <v>0</v>
      </c>
      <c r="BJ5948" s="20" t="s">
        <v>93</v>
      </c>
      <c r="BK5948" s="155">
        <f>ROUND(I5948*H5948,2)</f>
        <v>0</v>
      </c>
      <c r="BL5948" s="20" t="s">
        <v>354</v>
      </c>
      <c r="BM5948" s="154" t="s">
        <v>3409</v>
      </c>
    </row>
    <row r="5949" spans="2:65" s="35" customFormat="1" ht="58.5">
      <c r="B5949" s="34"/>
      <c r="D5949" s="161" t="s">
        <v>371</v>
      </c>
      <c r="F5949" s="187" t="s">
        <v>3410</v>
      </c>
      <c r="L5949" s="34"/>
      <c r="M5949" s="158"/>
      <c r="T5949" s="62"/>
      <c r="AT5949" s="20" t="s">
        <v>371</v>
      </c>
      <c r="AU5949" s="20" t="s">
        <v>95</v>
      </c>
    </row>
    <row r="5950" spans="2:65" s="160" customFormat="1">
      <c r="B5950" s="159"/>
      <c r="D5950" s="161" t="s">
        <v>184</v>
      </c>
      <c r="E5950" s="162" t="s">
        <v>1</v>
      </c>
      <c r="F5950" s="163" t="s">
        <v>426</v>
      </c>
      <c r="H5950" s="162" t="s">
        <v>1</v>
      </c>
      <c r="L5950" s="159"/>
      <c r="M5950" s="164"/>
      <c r="T5950" s="165"/>
      <c r="AT5950" s="162" t="s">
        <v>184</v>
      </c>
      <c r="AU5950" s="162" t="s">
        <v>95</v>
      </c>
      <c r="AV5950" s="160" t="s">
        <v>93</v>
      </c>
      <c r="AW5950" s="160" t="s">
        <v>41</v>
      </c>
      <c r="AX5950" s="160" t="s">
        <v>85</v>
      </c>
      <c r="AY5950" s="162" t="s">
        <v>173</v>
      </c>
    </row>
    <row r="5951" spans="2:65" s="167" customFormat="1">
      <c r="B5951" s="166"/>
      <c r="D5951" s="161" t="s">
        <v>184</v>
      </c>
      <c r="E5951" s="168" t="s">
        <v>1</v>
      </c>
      <c r="F5951" s="169" t="s">
        <v>3411</v>
      </c>
      <c r="H5951" s="170">
        <v>1.9950000000000001</v>
      </c>
      <c r="L5951" s="166"/>
      <c r="M5951" s="171"/>
      <c r="T5951" s="172"/>
      <c r="AT5951" s="168" t="s">
        <v>184</v>
      </c>
      <c r="AU5951" s="168" t="s">
        <v>95</v>
      </c>
      <c r="AV5951" s="167" t="s">
        <v>95</v>
      </c>
      <c r="AW5951" s="167" t="s">
        <v>41</v>
      </c>
      <c r="AX5951" s="167" t="s">
        <v>85</v>
      </c>
      <c r="AY5951" s="168" t="s">
        <v>173</v>
      </c>
    </row>
    <row r="5952" spans="2:65" s="167" customFormat="1">
      <c r="B5952" s="166"/>
      <c r="D5952" s="161" t="s">
        <v>184</v>
      </c>
      <c r="E5952" s="168" t="s">
        <v>1</v>
      </c>
      <c r="F5952" s="169" t="s">
        <v>3412</v>
      </c>
      <c r="H5952" s="170">
        <v>1.68</v>
      </c>
      <c r="L5952" s="166"/>
      <c r="M5952" s="171"/>
      <c r="T5952" s="172"/>
      <c r="AT5952" s="168" t="s">
        <v>184</v>
      </c>
      <c r="AU5952" s="168" t="s">
        <v>95</v>
      </c>
      <c r="AV5952" s="167" t="s">
        <v>95</v>
      </c>
      <c r="AW5952" s="167" t="s">
        <v>41</v>
      </c>
      <c r="AX5952" s="167" t="s">
        <v>85</v>
      </c>
      <c r="AY5952" s="168" t="s">
        <v>173</v>
      </c>
    </row>
    <row r="5953" spans="2:65" s="160" customFormat="1">
      <c r="B5953" s="159"/>
      <c r="D5953" s="161" t="s">
        <v>184</v>
      </c>
      <c r="E5953" s="162" t="s">
        <v>1</v>
      </c>
      <c r="F5953" s="163" t="s">
        <v>602</v>
      </c>
      <c r="H5953" s="162" t="s">
        <v>1</v>
      </c>
      <c r="L5953" s="159"/>
      <c r="M5953" s="164"/>
      <c r="T5953" s="165"/>
      <c r="AT5953" s="162" t="s">
        <v>184</v>
      </c>
      <c r="AU5953" s="162" t="s">
        <v>95</v>
      </c>
      <c r="AV5953" s="160" t="s">
        <v>93</v>
      </c>
      <c r="AW5953" s="160" t="s">
        <v>41</v>
      </c>
      <c r="AX5953" s="160" t="s">
        <v>85</v>
      </c>
      <c r="AY5953" s="162" t="s">
        <v>173</v>
      </c>
    </row>
    <row r="5954" spans="2:65" s="167" customFormat="1">
      <c r="B5954" s="166"/>
      <c r="D5954" s="161" t="s">
        <v>184</v>
      </c>
      <c r="E5954" s="168" t="s">
        <v>1</v>
      </c>
      <c r="F5954" s="169" t="s">
        <v>3413</v>
      </c>
      <c r="H5954" s="170">
        <v>3.36</v>
      </c>
      <c r="L5954" s="166"/>
      <c r="M5954" s="171"/>
      <c r="T5954" s="172"/>
      <c r="AT5954" s="168" t="s">
        <v>184</v>
      </c>
      <c r="AU5954" s="168" t="s">
        <v>95</v>
      </c>
      <c r="AV5954" s="167" t="s">
        <v>95</v>
      </c>
      <c r="AW5954" s="167" t="s">
        <v>41</v>
      </c>
      <c r="AX5954" s="167" t="s">
        <v>85</v>
      </c>
      <c r="AY5954" s="168" t="s">
        <v>173</v>
      </c>
    </row>
    <row r="5955" spans="2:65" s="160" customFormat="1">
      <c r="B5955" s="159"/>
      <c r="D5955" s="161" t="s">
        <v>184</v>
      </c>
      <c r="E5955" s="162" t="s">
        <v>1</v>
      </c>
      <c r="F5955" s="163" t="s">
        <v>614</v>
      </c>
      <c r="H5955" s="162" t="s">
        <v>1</v>
      </c>
      <c r="L5955" s="159"/>
      <c r="M5955" s="164"/>
      <c r="T5955" s="165"/>
      <c r="AT5955" s="162" t="s">
        <v>184</v>
      </c>
      <c r="AU5955" s="162" t="s">
        <v>95</v>
      </c>
      <c r="AV5955" s="160" t="s">
        <v>93</v>
      </c>
      <c r="AW5955" s="160" t="s">
        <v>41</v>
      </c>
      <c r="AX5955" s="160" t="s">
        <v>85</v>
      </c>
      <c r="AY5955" s="162" t="s">
        <v>173</v>
      </c>
    </row>
    <row r="5956" spans="2:65" s="167" customFormat="1">
      <c r="B5956" s="166"/>
      <c r="D5956" s="161" t="s">
        <v>184</v>
      </c>
      <c r="E5956" s="168" t="s">
        <v>1</v>
      </c>
      <c r="F5956" s="169" t="s">
        <v>3411</v>
      </c>
      <c r="H5956" s="170">
        <v>1.9950000000000001</v>
      </c>
      <c r="L5956" s="166"/>
      <c r="M5956" s="171"/>
      <c r="T5956" s="172"/>
      <c r="AT5956" s="168" t="s">
        <v>184</v>
      </c>
      <c r="AU5956" s="168" t="s">
        <v>95</v>
      </c>
      <c r="AV5956" s="167" t="s">
        <v>95</v>
      </c>
      <c r="AW5956" s="167" t="s">
        <v>41</v>
      </c>
      <c r="AX5956" s="167" t="s">
        <v>85</v>
      </c>
      <c r="AY5956" s="168" t="s">
        <v>173</v>
      </c>
    </row>
    <row r="5957" spans="2:65" s="174" customFormat="1">
      <c r="B5957" s="173"/>
      <c r="D5957" s="161" t="s">
        <v>184</v>
      </c>
      <c r="E5957" s="175" t="s">
        <v>1</v>
      </c>
      <c r="F5957" s="176" t="s">
        <v>232</v>
      </c>
      <c r="H5957" s="177">
        <v>9.0299999999999994</v>
      </c>
      <c r="L5957" s="173"/>
      <c r="M5957" s="178"/>
      <c r="T5957" s="179"/>
      <c r="AT5957" s="175" t="s">
        <v>184</v>
      </c>
      <c r="AU5957" s="175" t="s">
        <v>95</v>
      </c>
      <c r="AV5957" s="174" t="s">
        <v>180</v>
      </c>
      <c r="AW5957" s="174" t="s">
        <v>41</v>
      </c>
      <c r="AX5957" s="174" t="s">
        <v>93</v>
      </c>
      <c r="AY5957" s="175" t="s">
        <v>173</v>
      </c>
    </row>
    <row r="5958" spans="2:65" s="35" customFormat="1" ht="49.15" customHeight="1">
      <c r="B5958" s="34"/>
      <c r="C5958" s="144" t="s">
        <v>3414</v>
      </c>
      <c r="D5958" s="144" t="s">
        <v>175</v>
      </c>
      <c r="E5958" s="145" t="s">
        <v>3415</v>
      </c>
      <c r="F5958" s="146" t="s">
        <v>3416</v>
      </c>
      <c r="G5958" s="147" t="s">
        <v>270</v>
      </c>
      <c r="H5958" s="148">
        <v>3.01</v>
      </c>
      <c r="I5958" s="3"/>
      <c r="J5958" s="149">
        <f>ROUND(I5958*H5958,2)</f>
        <v>0</v>
      </c>
      <c r="K5958" s="146" t="s">
        <v>1</v>
      </c>
      <c r="L5958" s="34"/>
      <c r="M5958" s="150" t="s">
        <v>1</v>
      </c>
      <c r="N5958" s="151" t="s">
        <v>50</v>
      </c>
      <c r="P5958" s="152">
        <f>O5958*H5958</f>
        <v>0</v>
      </c>
      <c r="Q5958" s="152">
        <v>0.02</v>
      </c>
      <c r="R5958" s="152">
        <f>Q5958*H5958</f>
        <v>6.0199999999999997E-2</v>
      </c>
      <c r="S5958" s="152">
        <v>0</v>
      </c>
      <c r="T5958" s="153">
        <f>S5958*H5958</f>
        <v>0</v>
      </c>
      <c r="AR5958" s="154" t="s">
        <v>354</v>
      </c>
      <c r="AT5958" s="154" t="s">
        <v>175</v>
      </c>
      <c r="AU5958" s="154" t="s">
        <v>95</v>
      </c>
      <c r="AY5958" s="20" t="s">
        <v>173</v>
      </c>
      <c r="BE5958" s="155">
        <f>IF(N5958="základní",J5958,0)</f>
        <v>0</v>
      </c>
      <c r="BF5958" s="155">
        <f>IF(N5958="snížená",J5958,0)</f>
        <v>0</v>
      </c>
      <c r="BG5958" s="155">
        <f>IF(N5958="zákl. přenesená",J5958,0)</f>
        <v>0</v>
      </c>
      <c r="BH5958" s="155">
        <f>IF(N5958="sníž. přenesená",J5958,0)</f>
        <v>0</v>
      </c>
      <c r="BI5958" s="155">
        <f>IF(N5958="nulová",J5958,0)</f>
        <v>0</v>
      </c>
      <c r="BJ5958" s="20" t="s">
        <v>93</v>
      </c>
      <c r="BK5958" s="155">
        <f>ROUND(I5958*H5958,2)</f>
        <v>0</v>
      </c>
      <c r="BL5958" s="20" t="s">
        <v>354</v>
      </c>
      <c r="BM5958" s="154" t="s">
        <v>3417</v>
      </c>
    </row>
    <row r="5959" spans="2:65" s="35" customFormat="1" ht="58.5">
      <c r="B5959" s="34"/>
      <c r="D5959" s="161" t="s">
        <v>371</v>
      </c>
      <c r="F5959" s="187" t="s">
        <v>3410</v>
      </c>
      <c r="L5959" s="34"/>
      <c r="M5959" s="158"/>
      <c r="T5959" s="62"/>
      <c r="AT5959" s="20" t="s">
        <v>371</v>
      </c>
      <c r="AU5959" s="20" t="s">
        <v>95</v>
      </c>
    </row>
    <row r="5960" spans="2:65" s="160" customFormat="1">
      <c r="B5960" s="159"/>
      <c r="D5960" s="161" t="s">
        <v>184</v>
      </c>
      <c r="E5960" s="162" t="s">
        <v>1</v>
      </c>
      <c r="F5960" s="163" t="s">
        <v>426</v>
      </c>
      <c r="H5960" s="162" t="s">
        <v>1</v>
      </c>
      <c r="L5960" s="159"/>
      <c r="M5960" s="164"/>
      <c r="T5960" s="165"/>
      <c r="AT5960" s="162" t="s">
        <v>184</v>
      </c>
      <c r="AU5960" s="162" t="s">
        <v>95</v>
      </c>
      <c r="AV5960" s="160" t="s">
        <v>93</v>
      </c>
      <c r="AW5960" s="160" t="s">
        <v>41</v>
      </c>
      <c r="AX5960" s="160" t="s">
        <v>85</v>
      </c>
      <c r="AY5960" s="162" t="s">
        <v>173</v>
      </c>
    </row>
    <row r="5961" spans="2:65" s="167" customFormat="1">
      <c r="B5961" s="166"/>
      <c r="D5961" s="161" t="s">
        <v>184</v>
      </c>
      <c r="E5961" s="168" t="s">
        <v>1</v>
      </c>
      <c r="F5961" s="169" t="s">
        <v>3418</v>
      </c>
      <c r="H5961" s="170">
        <v>2.52</v>
      </c>
      <c r="L5961" s="166"/>
      <c r="M5961" s="171"/>
      <c r="T5961" s="172"/>
      <c r="AT5961" s="168" t="s">
        <v>184</v>
      </c>
      <c r="AU5961" s="168" t="s">
        <v>95</v>
      </c>
      <c r="AV5961" s="167" t="s">
        <v>95</v>
      </c>
      <c r="AW5961" s="167" t="s">
        <v>41</v>
      </c>
      <c r="AX5961" s="167" t="s">
        <v>85</v>
      </c>
      <c r="AY5961" s="168" t="s">
        <v>173</v>
      </c>
    </row>
    <row r="5962" spans="2:65" s="167" customFormat="1">
      <c r="B5962" s="166"/>
      <c r="D5962" s="161" t="s">
        <v>184</v>
      </c>
      <c r="E5962" s="168" t="s">
        <v>1</v>
      </c>
      <c r="F5962" s="169" t="s">
        <v>3419</v>
      </c>
      <c r="H5962" s="170">
        <v>-1.4</v>
      </c>
      <c r="L5962" s="166"/>
      <c r="M5962" s="171"/>
      <c r="T5962" s="172"/>
      <c r="AT5962" s="168" t="s">
        <v>184</v>
      </c>
      <c r="AU5962" s="168" t="s">
        <v>95</v>
      </c>
      <c r="AV5962" s="167" t="s">
        <v>95</v>
      </c>
      <c r="AW5962" s="167" t="s">
        <v>41</v>
      </c>
      <c r="AX5962" s="167" t="s">
        <v>85</v>
      </c>
      <c r="AY5962" s="168" t="s">
        <v>173</v>
      </c>
    </row>
    <row r="5963" spans="2:65" s="167" customFormat="1">
      <c r="B5963" s="166"/>
      <c r="D5963" s="161" t="s">
        <v>184</v>
      </c>
      <c r="E5963" s="168" t="s">
        <v>1</v>
      </c>
      <c r="F5963" s="169" t="s">
        <v>3411</v>
      </c>
      <c r="H5963" s="170">
        <v>1.9950000000000001</v>
      </c>
      <c r="L5963" s="166"/>
      <c r="M5963" s="171"/>
      <c r="T5963" s="172"/>
      <c r="AT5963" s="168" t="s">
        <v>184</v>
      </c>
      <c r="AU5963" s="168" t="s">
        <v>95</v>
      </c>
      <c r="AV5963" s="167" t="s">
        <v>95</v>
      </c>
      <c r="AW5963" s="167" t="s">
        <v>41</v>
      </c>
      <c r="AX5963" s="167" t="s">
        <v>85</v>
      </c>
      <c r="AY5963" s="168" t="s">
        <v>173</v>
      </c>
    </row>
    <row r="5964" spans="2:65" s="167" customFormat="1">
      <c r="B5964" s="166"/>
      <c r="D5964" s="161" t="s">
        <v>184</v>
      </c>
      <c r="E5964" s="168" t="s">
        <v>1</v>
      </c>
      <c r="F5964" s="169" t="s">
        <v>3419</v>
      </c>
      <c r="H5964" s="170">
        <v>-1.4</v>
      </c>
      <c r="L5964" s="166"/>
      <c r="M5964" s="171"/>
      <c r="T5964" s="172"/>
      <c r="AT5964" s="168" t="s">
        <v>184</v>
      </c>
      <c r="AU5964" s="168" t="s">
        <v>95</v>
      </c>
      <c r="AV5964" s="167" t="s">
        <v>95</v>
      </c>
      <c r="AW5964" s="167" t="s">
        <v>41</v>
      </c>
      <c r="AX5964" s="167" t="s">
        <v>85</v>
      </c>
      <c r="AY5964" s="168" t="s">
        <v>173</v>
      </c>
    </row>
    <row r="5965" spans="2:65" s="160" customFormat="1">
      <c r="B5965" s="159"/>
      <c r="D5965" s="161" t="s">
        <v>184</v>
      </c>
      <c r="E5965" s="162" t="s">
        <v>1</v>
      </c>
      <c r="F5965" s="163" t="s">
        <v>614</v>
      </c>
      <c r="H5965" s="162" t="s">
        <v>1</v>
      </c>
      <c r="L5965" s="159"/>
      <c r="M5965" s="164"/>
      <c r="T5965" s="165"/>
      <c r="AT5965" s="162" t="s">
        <v>184</v>
      </c>
      <c r="AU5965" s="162" t="s">
        <v>95</v>
      </c>
      <c r="AV5965" s="160" t="s">
        <v>93</v>
      </c>
      <c r="AW5965" s="160" t="s">
        <v>41</v>
      </c>
      <c r="AX5965" s="160" t="s">
        <v>85</v>
      </c>
      <c r="AY5965" s="162" t="s">
        <v>173</v>
      </c>
    </row>
    <row r="5966" spans="2:65" s="167" customFormat="1">
      <c r="B5966" s="166"/>
      <c r="D5966" s="161" t="s">
        <v>184</v>
      </c>
      <c r="E5966" s="168" t="s">
        <v>1</v>
      </c>
      <c r="F5966" s="169" t="s">
        <v>3411</v>
      </c>
      <c r="H5966" s="170">
        <v>1.9950000000000001</v>
      </c>
      <c r="L5966" s="166"/>
      <c r="M5966" s="171"/>
      <c r="T5966" s="172"/>
      <c r="AT5966" s="168" t="s">
        <v>184</v>
      </c>
      <c r="AU5966" s="168" t="s">
        <v>95</v>
      </c>
      <c r="AV5966" s="167" t="s">
        <v>95</v>
      </c>
      <c r="AW5966" s="167" t="s">
        <v>41</v>
      </c>
      <c r="AX5966" s="167" t="s">
        <v>85</v>
      </c>
      <c r="AY5966" s="168" t="s">
        <v>173</v>
      </c>
    </row>
    <row r="5967" spans="2:65" s="167" customFormat="1">
      <c r="B5967" s="166"/>
      <c r="D5967" s="161" t="s">
        <v>184</v>
      </c>
      <c r="E5967" s="168" t="s">
        <v>1</v>
      </c>
      <c r="F5967" s="169" t="s">
        <v>3419</v>
      </c>
      <c r="H5967" s="170">
        <v>-1.4</v>
      </c>
      <c r="L5967" s="166"/>
      <c r="M5967" s="171"/>
      <c r="T5967" s="172"/>
      <c r="AT5967" s="168" t="s">
        <v>184</v>
      </c>
      <c r="AU5967" s="168" t="s">
        <v>95</v>
      </c>
      <c r="AV5967" s="167" t="s">
        <v>95</v>
      </c>
      <c r="AW5967" s="167" t="s">
        <v>41</v>
      </c>
      <c r="AX5967" s="167" t="s">
        <v>85</v>
      </c>
      <c r="AY5967" s="168" t="s">
        <v>173</v>
      </c>
    </row>
    <row r="5968" spans="2:65" s="167" customFormat="1">
      <c r="B5968" s="166"/>
      <c r="D5968" s="161" t="s">
        <v>184</v>
      </c>
      <c r="E5968" s="168" t="s">
        <v>1</v>
      </c>
      <c r="F5968" s="169" t="s">
        <v>3420</v>
      </c>
      <c r="H5968" s="170">
        <v>2.1</v>
      </c>
      <c r="L5968" s="166"/>
      <c r="M5968" s="171"/>
      <c r="T5968" s="172"/>
      <c r="AT5968" s="168" t="s">
        <v>184</v>
      </c>
      <c r="AU5968" s="168" t="s">
        <v>95</v>
      </c>
      <c r="AV5968" s="167" t="s">
        <v>95</v>
      </c>
      <c r="AW5968" s="167" t="s">
        <v>41</v>
      </c>
      <c r="AX5968" s="167" t="s">
        <v>85</v>
      </c>
      <c r="AY5968" s="168" t="s">
        <v>173</v>
      </c>
    </row>
    <row r="5969" spans="2:65" s="167" customFormat="1">
      <c r="B5969" s="166"/>
      <c r="D5969" s="161" t="s">
        <v>184</v>
      </c>
      <c r="E5969" s="168" t="s">
        <v>1</v>
      </c>
      <c r="F5969" s="169" t="s">
        <v>3419</v>
      </c>
      <c r="H5969" s="170">
        <v>-1.4</v>
      </c>
      <c r="L5969" s="166"/>
      <c r="M5969" s="171"/>
      <c r="T5969" s="172"/>
      <c r="AT5969" s="168" t="s">
        <v>184</v>
      </c>
      <c r="AU5969" s="168" t="s">
        <v>95</v>
      </c>
      <c r="AV5969" s="167" t="s">
        <v>95</v>
      </c>
      <c r="AW5969" s="167" t="s">
        <v>41</v>
      </c>
      <c r="AX5969" s="167" t="s">
        <v>85</v>
      </c>
      <c r="AY5969" s="168" t="s">
        <v>173</v>
      </c>
    </row>
    <row r="5970" spans="2:65" s="174" customFormat="1">
      <c r="B5970" s="173"/>
      <c r="D5970" s="161" t="s">
        <v>184</v>
      </c>
      <c r="E5970" s="175" t="s">
        <v>1</v>
      </c>
      <c r="F5970" s="176" t="s">
        <v>232</v>
      </c>
      <c r="H5970" s="177">
        <v>3.01</v>
      </c>
      <c r="L5970" s="173"/>
      <c r="M5970" s="178"/>
      <c r="T5970" s="179"/>
      <c r="AT5970" s="175" t="s">
        <v>184</v>
      </c>
      <c r="AU5970" s="175" t="s">
        <v>95</v>
      </c>
      <c r="AV5970" s="174" t="s">
        <v>180</v>
      </c>
      <c r="AW5970" s="174" t="s">
        <v>41</v>
      </c>
      <c r="AX5970" s="174" t="s">
        <v>93</v>
      </c>
      <c r="AY5970" s="175" t="s">
        <v>173</v>
      </c>
    </row>
    <row r="5971" spans="2:65" s="35" customFormat="1" ht="66.75" customHeight="1">
      <c r="B5971" s="34"/>
      <c r="C5971" s="144" t="s">
        <v>3421</v>
      </c>
      <c r="D5971" s="144" t="s">
        <v>175</v>
      </c>
      <c r="E5971" s="145" t="s">
        <v>3422</v>
      </c>
      <c r="F5971" s="146" t="s">
        <v>3423</v>
      </c>
      <c r="G5971" s="147" t="s">
        <v>1464</v>
      </c>
      <c r="H5971" s="148">
        <v>1</v>
      </c>
      <c r="I5971" s="3"/>
      <c r="J5971" s="149">
        <f>ROUND(I5971*H5971,2)</f>
        <v>0</v>
      </c>
      <c r="K5971" s="146" t="s">
        <v>1</v>
      </c>
      <c r="L5971" s="34"/>
      <c r="M5971" s="150" t="s">
        <v>1</v>
      </c>
      <c r="N5971" s="151" t="s">
        <v>50</v>
      </c>
      <c r="P5971" s="152">
        <f>O5971*H5971</f>
        <v>0</v>
      </c>
      <c r="Q5971" s="152">
        <v>0</v>
      </c>
      <c r="R5971" s="152">
        <f>Q5971*H5971</f>
        <v>0</v>
      </c>
      <c r="S5971" s="152">
        <v>0</v>
      </c>
      <c r="T5971" s="153">
        <f>S5971*H5971</f>
        <v>0</v>
      </c>
      <c r="AR5971" s="154" t="s">
        <v>354</v>
      </c>
      <c r="AT5971" s="154" t="s">
        <v>175</v>
      </c>
      <c r="AU5971" s="154" t="s">
        <v>95</v>
      </c>
      <c r="AY5971" s="20" t="s">
        <v>173</v>
      </c>
      <c r="BE5971" s="155">
        <f>IF(N5971="základní",J5971,0)</f>
        <v>0</v>
      </c>
      <c r="BF5971" s="155">
        <f>IF(N5971="snížená",J5971,0)</f>
        <v>0</v>
      </c>
      <c r="BG5971" s="155">
        <f>IF(N5971="zákl. přenesená",J5971,0)</f>
        <v>0</v>
      </c>
      <c r="BH5971" s="155">
        <f>IF(N5971="sníž. přenesená",J5971,0)</f>
        <v>0</v>
      </c>
      <c r="BI5971" s="155">
        <f>IF(N5971="nulová",J5971,0)</f>
        <v>0</v>
      </c>
      <c r="BJ5971" s="20" t="s">
        <v>93</v>
      </c>
      <c r="BK5971" s="155">
        <f>ROUND(I5971*H5971,2)</f>
        <v>0</v>
      </c>
      <c r="BL5971" s="20" t="s">
        <v>354</v>
      </c>
      <c r="BM5971" s="154" t="s">
        <v>3424</v>
      </c>
    </row>
    <row r="5972" spans="2:65" s="35" customFormat="1" ht="66.75" customHeight="1">
      <c r="B5972" s="34"/>
      <c r="C5972" s="144" t="s">
        <v>3425</v>
      </c>
      <c r="D5972" s="144" t="s">
        <v>175</v>
      </c>
      <c r="E5972" s="145" t="s">
        <v>3426</v>
      </c>
      <c r="F5972" s="146" t="s">
        <v>3427</v>
      </c>
      <c r="G5972" s="147" t="s">
        <v>1464</v>
      </c>
      <c r="H5972" s="148">
        <v>1</v>
      </c>
      <c r="I5972" s="3"/>
      <c r="J5972" s="149">
        <f>ROUND(I5972*H5972,2)</f>
        <v>0</v>
      </c>
      <c r="K5972" s="146" t="s">
        <v>1</v>
      </c>
      <c r="L5972" s="34"/>
      <c r="M5972" s="150" t="s">
        <v>1</v>
      </c>
      <c r="N5972" s="151" t="s">
        <v>50</v>
      </c>
      <c r="P5972" s="152">
        <f>O5972*H5972</f>
        <v>0</v>
      </c>
      <c r="Q5972" s="152">
        <v>0</v>
      </c>
      <c r="R5972" s="152">
        <f>Q5972*H5972</f>
        <v>0</v>
      </c>
      <c r="S5972" s="152">
        <v>0</v>
      </c>
      <c r="T5972" s="153">
        <f>S5972*H5972</f>
        <v>0</v>
      </c>
      <c r="AR5972" s="154" t="s">
        <v>354</v>
      </c>
      <c r="AT5972" s="154" t="s">
        <v>175</v>
      </c>
      <c r="AU5972" s="154" t="s">
        <v>95</v>
      </c>
      <c r="AY5972" s="20" t="s">
        <v>173</v>
      </c>
      <c r="BE5972" s="155">
        <f>IF(N5972="základní",J5972,0)</f>
        <v>0</v>
      </c>
      <c r="BF5972" s="155">
        <f>IF(N5972="snížená",J5972,0)</f>
        <v>0</v>
      </c>
      <c r="BG5972" s="155">
        <f>IF(N5972="zákl. přenesená",J5972,0)</f>
        <v>0</v>
      </c>
      <c r="BH5972" s="155">
        <f>IF(N5972="sníž. přenesená",J5972,0)</f>
        <v>0</v>
      </c>
      <c r="BI5972" s="155">
        <f>IF(N5972="nulová",J5972,0)</f>
        <v>0</v>
      </c>
      <c r="BJ5972" s="20" t="s">
        <v>93</v>
      </c>
      <c r="BK5972" s="155">
        <f>ROUND(I5972*H5972,2)</f>
        <v>0</v>
      </c>
      <c r="BL5972" s="20" t="s">
        <v>354</v>
      </c>
      <c r="BM5972" s="154" t="s">
        <v>3428</v>
      </c>
    </row>
    <row r="5973" spans="2:65" s="35" customFormat="1" ht="19.5">
      <c r="B5973" s="34"/>
      <c r="D5973" s="161" t="s">
        <v>371</v>
      </c>
      <c r="F5973" s="187" t="s">
        <v>3429</v>
      </c>
      <c r="L5973" s="34"/>
      <c r="M5973" s="158"/>
      <c r="T5973" s="62"/>
      <c r="AT5973" s="20" t="s">
        <v>371</v>
      </c>
      <c r="AU5973" s="20" t="s">
        <v>95</v>
      </c>
    </row>
    <row r="5974" spans="2:65" s="35" customFormat="1" ht="66.75" customHeight="1">
      <c r="B5974" s="34"/>
      <c r="C5974" s="144" t="s">
        <v>3430</v>
      </c>
      <c r="D5974" s="144" t="s">
        <v>175</v>
      </c>
      <c r="E5974" s="145" t="s">
        <v>3431</v>
      </c>
      <c r="F5974" s="146" t="s">
        <v>3432</v>
      </c>
      <c r="G5974" s="147" t="s">
        <v>1464</v>
      </c>
      <c r="H5974" s="148">
        <v>2</v>
      </c>
      <c r="I5974" s="3"/>
      <c r="J5974" s="149">
        <f>ROUND(I5974*H5974,2)</f>
        <v>0</v>
      </c>
      <c r="K5974" s="146" t="s">
        <v>1</v>
      </c>
      <c r="L5974" s="34"/>
      <c r="M5974" s="150" t="s">
        <v>1</v>
      </c>
      <c r="N5974" s="151" t="s">
        <v>50</v>
      </c>
      <c r="P5974" s="152">
        <f>O5974*H5974</f>
        <v>0</v>
      </c>
      <c r="Q5974" s="152">
        <v>0</v>
      </c>
      <c r="R5974" s="152">
        <f>Q5974*H5974</f>
        <v>0</v>
      </c>
      <c r="S5974" s="152">
        <v>0</v>
      </c>
      <c r="T5974" s="153">
        <f>S5974*H5974</f>
        <v>0</v>
      </c>
      <c r="AR5974" s="154" t="s">
        <v>354</v>
      </c>
      <c r="AT5974" s="154" t="s">
        <v>175</v>
      </c>
      <c r="AU5974" s="154" t="s">
        <v>95</v>
      </c>
      <c r="AY5974" s="20" t="s">
        <v>173</v>
      </c>
      <c r="BE5974" s="155">
        <f>IF(N5974="základní",J5974,0)</f>
        <v>0</v>
      </c>
      <c r="BF5974" s="155">
        <f>IF(N5974="snížená",J5974,0)</f>
        <v>0</v>
      </c>
      <c r="BG5974" s="155">
        <f>IF(N5974="zákl. přenesená",J5974,0)</f>
        <v>0</v>
      </c>
      <c r="BH5974" s="155">
        <f>IF(N5974="sníž. přenesená",J5974,0)</f>
        <v>0</v>
      </c>
      <c r="BI5974" s="155">
        <f>IF(N5974="nulová",J5974,0)</f>
        <v>0</v>
      </c>
      <c r="BJ5974" s="20" t="s">
        <v>93</v>
      </c>
      <c r="BK5974" s="155">
        <f>ROUND(I5974*H5974,2)</f>
        <v>0</v>
      </c>
      <c r="BL5974" s="20" t="s">
        <v>354</v>
      </c>
      <c r="BM5974" s="154" t="s">
        <v>3433</v>
      </c>
    </row>
    <row r="5975" spans="2:65" s="35" customFormat="1" ht="19.5">
      <c r="B5975" s="34"/>
      <c r="D5975" s="161" t="s">
        <v>371</v>
      </c>
      <c r="F5975" s="187" t="s">
        <v>3429</v>
      </c>
      <c r="L5975" s="34"/>
      <c r="M5975" s="158"/>
      <c r="T5975" s="62"/>
      <c r="AT5975" s="20" t="s">
        <v>371</v>
      </c>
      <c r="AU5975" s="20" t="s">
        <v>95</v>
      </c>
    </row>
    <row r="5976" spans="2:65" s="35" customFormat="1" ht="66.75" customHeight="1">
      <c r="B5976" s="34"/>
      <c r="C5976" s="144" t="s">
        <v>3434</v>
      </c>
      <c r="D5976" s="144" t="s">
        <v>175</v>
      </c>
      <c r="E5976" s="145" t="s">
        <v>3435</v>
      </c>
      <c r="F5976" s="146" t="s">
        <v>3436</v>
      </c>
      <c r="G5976" s="147" t="s">
        <v>1464</v>
      </c>
      <c r="H5976" s="148">
        <v>2</v>
      </c>
      <c r="I5976" s="3"/>
      <c r="J5976" s="149">
        <f>ROUND(I5976*H5976,2)</f>
        <v>0</v>
      </c>
      <c r="K5976" s="146" t="s">
        <v>1</v>
      </c>
      <c r="L5976" s="34"/>
      <c r="M5976" s="150" t="s">
        <v>1</v>
      </c>
      <c r="N5976" s="151" t="s">
        <v>50</v>
      </c>
      <c r="P5976" s="152">
        <f>O5976*H5976</f>
        <v>0</v>
      </c>
      <c r="Q5976" s="152">
        <v>0</v>
      </c>
      <c r="R5976" s="152">
        <f>Q5976*H5976</f>
        <v>0</v>
      </c>
      <c r="S5976" s="152">
        <v>0</v>
      </c>
      <c r="T5976" s="153">
        <f>S5976*H5976</f>
        <v>0</v>
      </c>
      <c r="AR5976" s="154" t="s">
        <v>354</v>
      </c>
      <c r="AT5976" s="154" t="s">
        <v>175</v>
      </c>
      <c r="AU5976" s="154" t="s">
        <v>95</v>
      </c>
      <c r="AY5976" s="20" t="s">
        <v>173</v>
      </c>
      <c r="BE5976" s="155">
        <f>IF(N5976="základní",J5976,0)</f>
        <v>0</v>
      </c>
      <c r="BF5976" s="155">
        <f>IF(N5976="snížená",J5976,0)</f>
        <v>0</v>
      </c>
      <c r="BG5976" s="155">
        <f>IF(N5976="zákl. přenesená",J5976,0)</f>
        <v>0</v>
      </c>
      <c r="BH5976" s="155">
        <f>IF(N5976="sníž. přenesená",J5976,0)</f>
        <v>0</v>
      </c>
      <c r="BI5976" s="155">
        <f>IF(N5976="nulová",J5976,0)</f>
        <v>0</v>
      </c>
      <c r="BJ5976" s="20" t="s">
        <v>93</v>
      </c>
      <c r="BK5976" s="155">
        <f>ROUND(I5976*H5976,2)</f>
        <v>0</v>
      </c>
      <c r="BL5976" s="20" t="s">
        <v>354</v>
      </c>
      <c r="BM5976" s="154" t="s">
        <v>3437</v>
      </c>
    </row>
    <row r="5977" spans="2:65" s="35" customFormat="1" ht="19.5">
      <c r="B5977" s="34"/>
      <c r="D5977" s="161" t="s">
        <v>371</v>
      </c>
      <c r="F5977" s="187" t="s">
        <v>3438</v>
      </c>
      <c r="L5977" s="34"/>
      <c r="M5977" s="158"/>
      <c r="T5977" s="62"/>
      <c r="AT5977" s="20" t="s">
        <v>371</v>
      </c>
      <c r="AU5977" s="20" t="s">
        <v>95</v>
      </c>
    </row>
    <row r="5978" spans="2:65" s="35" customFormat="1" ht="66.75" customHeight="1">
      <c r="B5978" s="34"/>
      <c r="C5978" s="144" t="s">
        <v>3439</v>
      </c>
      <c r="D5978" s="144" t="s">
        <v>175</v>
      </c>
      <c r="E5978" s="145" t="s">
        <v>3440</v>
      </c>
      <c r="F5978" s="146" t="s">
        <v>3441</v>
      </c>
      <c r="G5978" s="147" t="s">
        <v>1464</v>
      </c>
      <c r="H5978" s="148">
        <v>1</v>
      </c>
      <c r="I5978" s="3"/>
      <c r="J5978" s="149">
        <f>ROUND(I5978*H5978,2)</f>
        <v>0</v>
      </c>
      <c r="K5978" s="146" t="s">
        <v>1</v>
      </c>
      <c r="L5978" s="34"/>
      <c r="M5978" s="150" t="s">
        <v>1</v>
      </c>
      <c r="N5978" s="151" t="s">
        <v>50</v>
      </c>
      <c r="P5978" s="152">
        <f>O5978*H5978</f>
        <v>0</v>
      </c>
      <c r="Q5978" s="152">
        <v>0</v>
      </c>
      <c r="R5978" s="152">
        <f>Q5978*H5978</f>
        <v>0</v>
      </c>
      <c r="S5978" s="152">
        <v>0</v>
      </c>
      <c r="T5978" s="153">
        <f>S5978*H5978</f>
        <v>0</v>
      </c>
      <c r="AR5978" s="154" t="s">
        <v>354</v>
      </c>
      <c r="AT5978" s="154" t="s">
        <v>175</v>
      </c>
      <c r="AU5978" s="154" t="s">
        <v>95</v>
      </c>
      <c r="AY5978" s="20" t="s">
        <v>173</v>
      </c>
      <c r="BE5978" s="155">
        <f>IF(N5978="základní",J5978,0)</f>
        <v>0</v>
      </c>
      <c r="BF5978" s="155">
        <f>IF(N5978="snížená",J5978,0)</f>
        <v>0</v>
      </c>
      <c r="BG5978" s="155">
        <f>IF(N5978="zákl. přenesená",J5978,0)</f>
        <v>0</v>
      </c>
      <c r="BH5978" s="155">
        <f>IF(N5978="sníž. přenesená",J5978,0)</f>
        <v>0</v>
      </c>
      <c r="BI5978" s="155">
        <f>IF(N5978="nulová",J5978,0)</f>
        <v>0</v>
      </c>
      <c r="BJ5978" s="20" t="s">
        <v>93</v>
      </c>
      <c r="BK5978" s="155">
        <f>ROUND(I5978*H5978,2)</f>
        <v>0</v>
      </c>
      <c r="BL5978" s="20" t="s">
        <v>354</v>
      </c>
      <c r="BM5978" s="154" t="s">
        <v>3442</v>
      </c>
    </row>
    <row r="5979" spans="2:65" s="35" customFormat="1" ht="19.5">
      <c r="B5979" s="34"/>
      <c r="D5979" s="161" t="s">
        <v>371</v>
      </c>
      <c r="F5979" s="187" t="s">
        <v>3438</v>
      </c>
      <c r="L5979" s="34"/>
      <c r="M5979" s="158"/>
      <c r="T5979" s="62"/>
      <c r="AT5979" s="20" t="s">
        <v>371</v>
      </c>
      <c r="AU5979" s="20" t="s">
        <v>95</v>
      </c>
    </row>
    <row r="5980" spans="2:65" s="35" customFormat="1" ht="62.65" customHeight="1">
      <c r="B5980" s="34"/>
      <c r="C5980" s="144" t="s">
        <v>3443</v>
      </c>
      <c r="D5980" s="144" t="s">
        <v>175</v>
      </c>
      <c r="E5980" s="145" t="s">
        <v>3444</v>
      </c>
      <c r="F5980" s="146" t="s">
        <v>3445</v>
      </c>
      <c r="G5980" s="147" t="s">
        <v>1464</v>
      </c>
      <c r="H5980" s="148">
        <v>2</v>
      </c>
      <c r="I5980" s="3"/>
      <c r="J5980" s="149">
        <f>ROUND(I5980*H5980,2)</f>
        <v>0</v>
      </c>
      <c r="K5980" s="146" t="s">
        <v>1</v>
      </c>
      <c r="L5980" s="34"/>
      <c r="M5980" s="150" t="s">
        <v>1</v>
      </c>
      <c r="N5980" s="151" t="s">
        <v>50</v>
      </c>
      <c r="P5980" s="152">
        <f>O5980*H5980</f>
        <v>0</v>
      </c>
      <c r="Q5980" s="152">
        <v>0</v>
      </c>
      <c r="R5980" s="152">
        <f>Q5980*H5980</f>
        <v>0</v>
      </c>
      <c r="S5980" s="152">
        <v>0</v>
      </c>
      <c r="T5980" s="153">
        <f>S5980*H5980</f>
        <v>0</v>
      </c>
      <c r="AR5980" s="154" t="s">
        <v>354</v>
      </c>
      <c r="AT5980" s="154" t="s">
        <v>175</v>
      </c>
      <c r="AU5980" s="154" t="s">
        <v>95</v>
      </c>
      <c r="AY5980" s="20" t="s">
        <v>173</v>
      </c>
      <c r="BE5980" s="155">
        <f>IF(N5980="základní",J5980,0)</f>
        <v>0</v>
      </c>
      <c r="BF5980" s="155">
        <f>IF(N5980="snížená",J5980,0)</f>
        <v>0</v>
      </c>
      <c r="BG5980" s="155">
        <f>IF(N5980="zákl. přenesená",J5980,0)</f>
        <v>0</v>
      </c>
      <c r="BH5980" s="155">
        <f>IF(N5980="sníž. přenesená",J5980,0)</f>
        <v>0</v>
      </c>
      <c r="BI5980" s="155">
        <f>IF(N5980="nulová",J5980,0)</f>
        <v>0</v>
      </c>
      <c r="BJ5980" s="20" t="s">
        <v>93</v>
      </c>
      <c r="BK5980" s="155">
        <f>ROUND(I5980*H5980,2)</f>
        <v>0</v>
      </c>
      <c r="BL5980" s="20" t="s">
        <v>354</v>
      </c>
      <c r="BM5980" s="154" t="s">
        <v>3446</v>
      </c>
    </row>
    <row r="5981" spans="2:65" s="35" customFormat="1" ht="62.65" customHeight="1">
      <c r="B5981" s="34"/>
      <c r="C5981" s="144" t="s">
        <v>3447</v>
      </c>
      <c r="D5981" s="144" t="s">
        <v>175</v>
      </c>
      <c r="E5981" s="145" t="s">
        <v>3448</v>
      </c>
      <c r="F5981" s="146" t="s">
        <v>3449</v>
      </c>
      <c r="G5981" s="147" t="s">
        <v>1464</v>
      </c>
      <c r="H5981" s="148">
        <v>2</v>
      </c>
      <c r="I5981" s="3"/>
      <c r="J5981" s="149">
        <f>ROUND(I5981*H5981,2)</f>
        <v>0</v>
      </c>
      <c r="K5981" s="146" t="s">
        <v>1</v>
      </c>
      <c r="L5981" s="34"/>
      <c r="M5981" s="150" t="s">
        <v>1</v>
      </c>
      <c r="N5981" s="151" t="s">
        <v>50</v>
      </c>
      <c r="P5981" s="152">
        <f>O5981*H5981</f>
        <v>0</v>
      </c>
      <c r="Q5981" s="152">
        <v>0</v>
      </c>
      <c r="R5981" s="152">
        <f>Q5981*H5981</f>
        <v>0</v>
      </c>
      <c r="S5981" s="152">
        <v>0</v>
      </c>
      <c r="T5981" s="153">
        <f>S5981*H5981</f>
        <v>0</v>
      </c>
      <c r="AR5981" s="154" t="s">
        <v>354</v>
      </c>
      <c r="AT5981" s="154" t="s">
        <v>175</v>
      </c>
      <c r="AU5981" s="154" t="s">
        <v>95</v>
      </c>
      <c r="AY5981" s="20" t="s">
        <v>173</v>
      </c>
      <c r="BE5981" s="155">
        <f>IF(N5981="základní",J5981,0)</f>
        <v>0</v>
      </c>
      <c r="BF5981" s="155">
        <f>IF(N5981="snížená",J5981,0)</f>
        <v>0</v>
      </c>
      <c r="BG5981" s="155">
        <f>IF(N5981="zákl. přenesená",J5981,0)</f>
        <v>0</v>
      </c>
      <c r="BH5981" s="155">
        <f>IF(N5981="sníž. přenesená",J5981,0)</f>
        <v>0</v>
      </c>
      <c r="BI5981" s="155">
        <f>IF(N5981="nulová",J5981,0)</f>
        <v>0</v>
      </c>
      <c r="BJ5981" s="20" t="s">
        <v>93</v>
      </c>
      <c r="BK5981" s="155">
        <f>ROUND(I5981*H5981,2)</f>
        <v>0</v>
      </c>
      <c r="BL5981" s="20" t="s">
        <v>354</v>
      </c>
      <c r="BM5981" s="154" t="s">
        <v>3450</v>
      </c>
    </row>
    <row r="5982" spans="2:65" s="35" customFormat="1" ht="78" customHeight="1">
      <c r="B5982" s="34"/>
      <c r="C5982" s="144" t="s">
        <v>3451</v>
      </c>
      <c r="D5982" s="144" t="s">
        <v>175</v>
      </c>
      <c r="E5982" s="145" t="s">
        <v>3452</v>
      </c>
      <c r="F5982" s="146" t="s">
        <v>3453</v>
      </c>
      <c r="G5982" s="147" t="s">
        <v>1464</v>
      </c>
      <c r="H5982" s="148">
        <v>36</v>
      </c>
      <c r="I5982" s="3"/>
      <c r="J5982" s="149">
        <f>ROUND(I5982*H5982,2)</f>
        <v>0</v>
      </c>
      <c r="K5982" s="146" t="s">
        <v>1</v>
      </c>
      <c r="L5982" s="34"/>
      <c r="M5982" s="150" t="s">
        <v>1</v>
      </c>
      <c r="N5982" s="151" t="s">
        <v>50</v>
      </c>
      <c r="P5982" s="152">
        <f>O5982*H5982</f>
        <v>0</v>
      </c>
      <c r="Q5982" s="152">
        <v>0</v>
      </c>
      <c r="R5982" s="152">
        <f>Q5982*H5982</f>
        <v>0</v>
      </c>
      <c r="S5982" s="152">
        <v>0</v>
      </c>
      <c r="T5982" s="153">
        <f>S5982*H5982</f>
        <v>0</v>
      </c>
      <c r="AR5982" s="154" t="s">
        <v>354</v>
      </c>
      <c r="AT5982" s="154" t="s">
        <v>175</v>
      </c>
      <c r="AU5982" s="154" t="s">
        <v>95</v>
      </c>
      <c r="AY5982" s="20" t="s">
        <v>173</v>
      </c>
      <c r="BE5982" s="155">
        <f>IF(N5982="základní",J5982,0)</f>
        <v>0</v>
      </c>
      <c r="BF5982" s="155">
        <f>IF(N5982="snížená",J5982,0)</f>
        <v>0</v>
      </c>
      <c r="BG5982" s="155">
        <f>IF(N5982="zákl. přenesená",J5982,0)</f>
        <v>0</v>
      </c>
      <c r="BH5982" s="155">
        <f>IF(N5982="sníž. přenesená",J5982,0)</f>
        <v>0</v>
      </c>
      <c r="BI5982" s="155">
        <f>IF(N5982="nulová",J5982,0)</f>
        <v>0</v>
      </c>
      <c r="BJ5982" s="20" t="s">
        <v>93</v>
      </c>
      <c r="BK5982" s="155">
        <f>ROUND(I5982*H5982,2)</f>
        <v>0</v>
      </c>
      <c r="BL5982" s="20" t="s">
        <v>354</v>
      </c>
      <c r="BM5982" s="154" t="s">
        <v>3454</v>
      </c>
    </row>
    <row r="5983" spans="2:65" s="35" customFormat="1" ht="29.25">
      <c r="B5983" s="34"/>
      <c r="D5983" s="161" t="s">
        <v>371</v>
      </c>
      <c r="F5983" s="187" t="s">
        <v>3455</v>
      </c>
      <c r="L5983" s="34"/>
      <c r="M5983" s="158"/>
      <c r="T5983" s="62"/>
      <c r="AT5983" s="20" t="s">
        <v>371</v>
      </c>
      <c r="AU5983" s="20" t="s">
        <v>95</v>
      </c>
    </row>
    <row r="5984" spans="2:65" s="35" customFormat="1" ht="66.75" customHeight="1">
      <c r="B5984" s="34"/>
      <c r="C5984" s="144" t="s">
        <v>3456</v>
      </c>
      <c r="D5984" s="144" t="s">
        <v>175</v>
      </c>
      <c r="E5984" s="145" t="s">
        <v>3457</v>
      </c>
      <c r="F5984" s="146" t="s">
        <v>3458</v>
      </c>
      <c r="G5984" s="147" t="s">
        <v>1464</v>
      </c>
      <c r="H5984" s="148">
        <v>2</v>
      </c>
      <c r="I5984" s="3"/>
      <c r="J5984" s="149">
        <f>ROUND(I5984*H5984,2)</f>
        <v>0</v>
      </c>
      <c r="K5984" s="146" t="s">
        <v>1</v>
      </c>
      <c r="L5984" s="34"/>
      <c r="M5984" s="150" t="s">
        <v>1</v>
      </c>
      <c r="N5984" s="151" t="s">
        <v>50</v>
      </c>
      <c r="P5984" s="152">
        <f>O5984*H5984</f>
        <v>0</v>
      </c>
      <c r="Q5984" s="152">
        <v>0</v>
      </c>
      <c r="R5984" s="152">
        <f>Q5984*H5984</f>
        <v>0</v>
      </c>
      <c r="S5984" s="152">
        <v>0</v>
      </c>
      <c r="T5984" s="153">
        <f>S5984*H5984</f>
        <v>0</v>
      </c>
      <c r="AR5984" s="154" t="s">
        <v>354</v>
      </c>
      <c r="AT5984" s="154" t="s">
        <v>175</v>
      </c>
      <c r="AU5984" s="154" t="s">
        <v>95</v>
      </c>
      <c r="AY5984" s="20" t="s">
        <v>173</v>
      </c>
      <c r="BE5984" s="155">
        <f>IF(N5984="základní",J5984,0)</f>
        <v>0</v>
      </c>
      <c r="BF5984" s="155">
        <f>IF(N5984="snížená",J5984,0)</f>
        <v>0</v>
      </c>
      <c r="BG5984" s="155">
        <f>IF(N5984="zákl. přenesená",J5984,0)</f>
        <v>0</v>
      </c>
      <c r="BH5984" s="155">
        <f>IF(N5984="sníž. přenesená",J5984,0)</f>
        <v>0</v>
      </c>
      <c r="BI5984" s="155">
        <f>IF(N5984="nulová",J5984,0)</f>
        <v>0</v>
      </c>
      <c r="BJ5984" s="20" t="s">
        <v>93</v>
      </c>
      <c r="BK5984" s="155">
        <f>ROUND(I5984*H5984,2)</f>
        <v>0</v>
      </c>
      <c r="BL5984" s="20" t="s">
        <v>354</v>
      </c>
      <c r="BM5984" s="154" t="s">
        <v>3459</v>
      </c>
    </row>
    <row r="5985" spans="2:65" s="35" customFormat="1" ht="48.75">
      <c r="B5985" s="34"/>
      <c r="D5985" s="161" t="s">
        <v>371</v>
      </c>
      <c r="F5985" s="187" t="s">
        <v>3460</v>
      </c>
      <c r="L5985" s="34"/>
      <c r="M5985" s="158"/>
      <c r="T5985" s="62"/>
      <c r="AT5985" s="20" t="s">
        <v>371</v>
      </c>
      <c r="AU5985" s="20" t="s">
        <v>95</v>
      </c>
    </row>
    <row r="5986" spans="2:65" s="35" customFormat="1" ht="66.75" customHeight="1">
      <c r="B5986" s="34"/>
      <c r="C5986" s="144" t="s">
        <v>3461</v>
      </c>
      <c r="D5986" s="144" t="s">
        <v>175</v>
      </c>
      <c r="E5986" s="145" t="s">
        <v>3462</v>
      </c>
      <c r="F5986" s="146" t="s">
        <v>3463</v>
      </c>
      <c r="G5986" s="147" t="s">
        <v>1464</v>
      </c>
      <c r="H5986" s="148">
        <v>1</v>
      </c>
      <c r="I5986" s="3"/>
      <c r="J5986" s="149">
        <f>ROUND(I5986*H5986,2)</f>
        <v>0</v>
      </c>
      <c r="K5986" s="146" t="s">
        <v>1</v>
      </c>
      <c r="L5986" s="34"/>
      <c r="M5986" s="150" t="s">
        <v>1</v>
      </c>
      <c r="N5986" s="151" t="s">
        <v>50</v>
      </c>
      <c r="P5986" s="152">
        <f>O5986*H5986</f>
        <v>0</v>
      </c>
      <c r="Q5986" s="152">
        <v>0</v>
      </c>
      <c r="R5986" s="152">
        <f>Q5986*H5986</f>
        <v>0</v>
      </c>
      <c r="S5986" s="152">
        <v>0</v>
      </c>
      <c r="T5986" s="153">
        <f>S5986*H5986</f>
        <v>0</v>
      </c>
      <c r="AR5986" s="154" t="s">
        <v>354</v>
      </c>
      <c r="AT5986" s="154" t="s">
        <v>175</v>
      </c>
      <c r="AU5986" s="154" t="s">
        <v>95</v>
      </c>
      <c r="AY5986" s="20" t="s">
        <v>173</v>
      </c>
      <c r="BE5986" s="155">
        <f>IF(N5986="základní",J5986,0)</f>
        <v>0</v>
      </c>
      <c r="BF5986" s="155">
        <f>IF(N5986="snížená",J5986,0)</f>
        <v>0</v>
      </c>
      <c r="BG5986" s="155">
        <f>IF(N5986="zákl. přenesená",J5986,0)</f>
        <v>0</v>
      </c>
      <c r="BH5986" s="155">
        <f>IF(N5986="sníž. přenesená",J5986,0)</f>
        <v>0</v>
      </c>
      <c r="BI5986" s="155">
        <f>IF(N5986="nulová",J5986,0)</f>
        <v>0</v>
      </c>
      <c r="BJ5986" s="20" t="s">
        <v>93</v>
      </c>
      <c r="BK5986" s="155">
        <f>ROUND(I5986*H5986,2)</f>
        <v>0</v>
      </c>
      <c r="BL5986" s="20" t="s">
        <v>354</v>
      </c>
      <c r="BM5986" s="154" t="s">
        <v>3464</v>
      </c>
    </row>
    <row r="5987" spans="2:65" s="35" customFormat="1" ht="48.75">
      <c r="B5987" s="34"/>
      <c r="D5987" s="161" t="s">
        <v>371</v>
      </c>
      <c r="F5987" s="187" t="s">
        <v>3465</v>
      </c>
      <c r="L5987" s="34"/>
      <c r="M5987" s="158"/>
      <c r="T5987" s="62"/>
      <c r="AT5987" s="20" t="s">
        <v>371</v>
      </c>
      <c r="AU5987" s="20" t="s">
        <v>95</v>
      </c>
    </row>
    <row r="5988" spans="2:65" s="35" customFormat="1" ht="49.15" customHeight="1">
      <c r="B5988" s="34"/>
      <c r="C5988" s="144" t="s">
        <v>3466</v>
      </c>
      <c r="D5988" s="144" t="s">
        <v>175</v>
      </c>
      <c r="E5988" s="145" t="s">
        <v>3467</v>
      </c>
      <c r="F5988" s="146" t="s">
        <v>3468</v>
      </c>
      <c r="G5988" s="147" t="s">
        <v>1464</v>
      </c>
      <c r="H5988" s="148">
        <v>3</v>
      </c>
      <c r="I5988" s="3"/>
      <c r="J5988" s="149">
        <f>ROUND(I5988*H5988,2)</f>
        <v>0</v>
      </c>
      <c r="K5988" s="146" t="s">
        <v>1</v>
      </c>
      <c r="L5988" s="34"/>
      <c r="M5988" s="150" t="s">
        <v>1</v>
      </c>
      <c r="N5988" s="151" t="s">
        <v>50</v>
      </c>
      <c r="P5988" s="152">
        <f>O5988*H5988</f>
        <v>0</v>
      </c>
      <c r="Q5988" s="152">
        <v>0</v>
      </c>
      <c r="R5988" s="152">
        <f>Q5988*H5988</f>
        <v>0</v>
      </c>
      <c r="S5988" s="152">
        <v>0</v>
      </c>
      <c r="T5988" s="153">
        <f>S5988*H5988</f>
        <v>0</v>
      </c>
      <c r="AR5988" s="154" t="s">
        <v>354</v>
      </c>
      <c r="AT5988" s="154" t="s">
        <v>175</v>
      </c>
      <c r="AU5988" s="154" t="s">
        <v>95</v>
      </c>
      <c r="AY5988" s="20" t="s">
        <v>173</v>
      </c>
      <c r="BE5988" s="155">
        <f>IF(N5988="základní",J5988,0)</f>
        <v>0</v>
      </c>
      <c r="BF5988" s="155">
        <f>IF(N5988="snížená",J5988,0)</f>
        <v>0</v>
      </c>
      <c r="BG5988" s="155">
        <f>IF(N5988="zákl. přenesená",J5988,0)</f>
        <v>0</v>
      </c>
      <c r="BH5988" s="155">
        <f>IF(N5988="sníž. přenesená",J5988,0)</f>
        <v>0</v>
      </c>
      <c r="BI5988" s="155">
        <f>IF(N5988="nulová",J5988,0)</f>
        <v>0</v>
      </c>
      <c r="BJ5988" s="20" t="s">
        <v>93</v>
      </c>
      <c r="BK5988" s="155">
        <f>ROUND(I5988*H5988,2)</f>
        <v>0</v>
      </c>
      <c r="BL5988" s="20" t="s">
        <v>354</v>
      </c>
      <c r="BM5988" s="154" t="s">
        <v>3469</v>
      </c>
    </row>
    <row r="5989" spans="2:65" s="35" customFormat="1" ht="29.25">
      <c r="B5989" s="34"/>
      <c r="D5989" s="161" t="s">
        <v>371</v>
      </c>
      <c r="F5989" s="187" t="s">
        <v>3470</v>
      </c>
      <c r="L5989" s="34"/>
      <c r="M5989" s="158"/>
      <c r="T5989" s="62"/>
      <c r="AT5989" s="20" t="s">
        <v>371</v>
      </c>
      <c r="AU5989" s="20" t="s">
        <v>95</v>
      </c>
    </row>
    <row r="5990" spans="2:65" s="35" customFormat="1" ht="49.15" customHeight="1">
      <c r="B5990" s="34"/>
      <c r="C5990" s="144" t="s">
        <v>3471</v>
      </c>
      <c r="D5990" s="144" t="s">
        <v>175</v>
      </c>
      <c r="E5990" s="145" t="s">
        <v>3472</v>
      </c>
      <c r="F5990" s="146" t="s">
        <v>3473</v>
      </c>
      <c r="G5990" s="147" t="s">
        <v>1464</v>
      </c>
      <c r="H5990" s="148">
        <v>2</v>
      </c>
      <c r="I5990" s="3"/>
      <c r="J5990" s="149">
        <f>ROUND(I5990*H5990,2)</f>
        <v>0</v>
      </c>
      <c r="K5990" s="146" t="s">
        <v>1</v>
      </c>
      <c r="L5990" s="34"/>
      <c r="M5990" s="150" t="s">
        <v>1</v>
      </c>
      <c r="N5990" s="151" t="s">
        <v>50</v>
      </c>
      <c r="P5990" s="152">
        <f>O5990*H5990</f>
        <v>0</v>
      </c>
      <c r="Q5990" s="152">
        <v>0</v>
      </c>
      <c r="R5990" s="152">
        <f>Q5990*H5990</f>
        <v>0</v>
      </c>
      <c r="S5990" s="152">
        <v>0</v>
      </c>
      <c r="T5990" s="153">
        <f>S5990*H5990</f>
        <v>0</v>
      </c>
      <c r="AR5990" s="154" t="s">
        <v>354</v>
      </c>
      <c r="AT5990" s="154" t="s">
        <v>175</v>
      </c>
      <c r="AU5990" s="154" t="s">
        <v>95</v>
      </c>
      <c r="AY5990" s="20" t="s">
        <v>173</v>
      </c>
      <c r="BE5990" s="155">
        <f>IF(N5990="základní",J5990,0)</f>
        <v>0</v>
      </c>
      <c r="BF5990" s="155">
        <f>IF(N5990="snížená",J5990,0)</f>
        <v>0</v>
      </c>
      <c r="BG5990" s="155">
        <f>IF(N5990="zákl. přenesená",J5990,0)</f>
        <v>0</v>
      </c>
      <c r="BH5990" s="155">
        <f>IF(N5990="sníž. přenesená",J5990,0)</f>
        <v>0</v>
      </c>
      <c r="BI5990" s="155">
        <f>IF(N5990="nulová",J5990,0)</f>
        <v>0</v>
      </c>
      <c r="BJ5990" s="20" t="s">
        <v>93</v>
      </c>
      <c r="BK5990" s="155">
        <f>ROUND(I5990*H5990,2)</f>
        <v>0</v>
      </c>
      <c r="BL5990" s="20" t="s">
        <v>354</v>
      </c>
      <c r="BM5990" s="154" t="s">
        <v>3474</v>
      </c>
    </row>
    <row r="5991" spans="2:65" s="35" customFormat="1" ht="29.25">
      <c r="B5991" s="34"/>
      <c r="D5991" s="161" t="s">
        <v>371</v>
      </c>
      <c r="F5991" s="187" t="s">
        <v>3475</v>
      </c>
      <c r="L5991" s="34"/>
      <c r="M5991" s="158"/>
      <c r="T5991" s="62"/>
      <c r="AT5991" s="20" t="s">
        <v>371</v>
      </c>
      <c r="AU5991" s="20" t="s">
        <v>95</v>
      </c>
    </row>
    <row r="5992" spans="2:65" s="35" customFormat="1" ht="37.9" customHeight="1">
      <c r="B5992" s="34"/>
      <c r="C5992" s="144" t="s">
        <v>3476</v>
      </c>
      <c r="D5992" s="144" t="s">
        <v>175</v>
      </c>
      <c r="E5992" s="145" t="s">
        <v>3477</v>
      </c>
      <c r="F5992" s="146" t="s">
        <v>3478</v>
      </c>
      <c r="G5992" s="147" t="s">
        <v>524</v>
      </c>
      <c r="H5992" s="148">
        <v>1</v>
      </c>
      <c r="I5992" s="3"/>
      <c r="J5992" s="149">
        <f>ROUND(I5992*H5992,2)</f>
        <v>0</v>
      </c>
      <c r="K5992" s="146" t="s">
        <v>1</v>
      </c>
      <c r="L5992" s="34"/>
      <c r="M5992" s="150" t="s">
        <v>1</v>
      </c>
      <c r="N5992" s="151" t="s">
        <v>50</v>
      </c>
      <c r="P5992" s="152">
        <f>O5992*H5992</f>
        <v>0</v>
      </c>
      <c r="Q5992" s="152">
        <v>0</v>
      </c>
      <c r="R5992" s="152">
        <f>Q5992*H5992</f>
        <v>0</v>
      </c>
      <c r="S5992" s="152">
        <v>0</v>
      </c>
      <c r="T5992" s="153">
        <f>S5992*H5992</f>
        <v>0</v>
      </c>
      <c r="AR5992" s="154" t="s">
        <v>354</v>
      </c>
      <c r="AT5992" s="154" t="s">
        <v>175</v>
      </c>
      <c r="AU5992" s="154" t="s">
        <v>95</v>
      </c>
      <c r="AY5992" s="20" t="s">
        <v>173</v>
      </c>
      <c r="BE5992" s="155">
        <f>IF(N5992="základní",J5992,0)</f>
        <v>0</v>
      </c>
      <c r="BF5992" s="155">
        <f>IF(N5992="snížená",J5992,0)</f>
        <v>0</v>
      </c>
      <c r="BG5992" s="155">
        <f>IF(N5992="zákl. přenesená",J5992,0)</f>
        <v>0</v>
      </c>
      <c r="BH5992" s="155">
        <f>IF(N5992="sníž. přenesená",J5992,0)</f>
        <v>0</v>
      </c>
      <c r="BI5992" s="155">
        <f>IF(N5992="nulová",J5992,0)</f>
        <v>0</v>
      </c>
      <c r="BJ5992" s="20" t="s">
        <v>93</v>
      </c>
      <c r="BK5992" s="155">
        <f>ROUND(I5992*H5992,2)</f>
        <v>0</v>
      </c>
      <c r="BL5992" s="20" t="s">
        <v>354</v>
      </c>
      <c r="BM5992" s="154" t="s">
        <v>3479</v>
      </c>
    </row>
    <row r="5993" spans="2:65" s="35" customFormat="1" ht="37.9" customHeight="1">
      <c r="B5993" s="34"/>
      <c r="C5993" s="144" t="s">
        <v>3480</v>
      </c>
      <c r="D5993" s="144" t="s">
        <v>175</v>
      </c>
      <c r="E5993" s="145" t="s">
        <v>3481</v>
      </c>
      <c r="F5993" s="146" t="s">
        <v>3482</v>
      </c>
      <c r="G5993" s="147" t="s">
        <v>524</v>
      </c>
      <c r="H5993" s="148">
        <v>1</v>
      </c>
      <c r="I5993" s="3"/>
      <c r="J5993" s="149">
        <f>ROUND(I5993*H5993,2)</f>
        <v>0</v>
      </c>
      <c r="K5993" s="146" t="s">
        <v>1</v>
      </c>
      <c r="L5993" s="34"/>
      <c r="M5993" s="150" t="s">
        <v>1</v>
      </c>
      <c r="N5993" s="151" t="s">
        <v>50</v>
      </c>
      <c r="P5993" s="152">
        <f>O5993*H5993</f>
        <v>0</v>
      </c>
      <c r="Q5993" s="152">
        <v>0</v>
      </c>
      <c r="R5993" s="152">
        <f>Q5993*H5993</f>
        <v>0</v>
      </c>
      <c r="S5993" s="152">
        <v>0</v>
      </c>
      <c r="T5993" s="153">
        <f>S5993*H5993</f>
        <v>0</v>
      </c>
      <c r="AR5993" s="154" t="s">
        <v>354</v>
      </c>
      <c r="AT5993" s="154" t="s">
        <v>175</v>
      </c>
      <c r="AU5993" s="154" t="s">
        <v>95</v>
      </c>
      <c r="AY5993" s="20" t="s">
        <v>173</v>
      </c>
      <c r="BE5993" s="155">
        <f>IF(N5993="základní",J5993,0)</f>
        <v>0</v>
      </c>
      <c r="BF5993" s="155">
        <f>IF(N5993="snížená",J5993,0)</f>
        <v>0</v>
      </c>
      <c r="BG5993" s="155">
        <f>IF(N5993="zákl. přenesená",J5993,0)</f>
        <v>0</v>
      </c>
      <c r="BH5993" s="155">
        <f>IF(N5993="sníž. přenesená",J5993,0)</f>
        <v>0</v>
      </c>
      <c r="BI5993" s="155">
        <f>IF(N5993="nulová",J5993,0)</f>
        <v>0</v>
      </c>
      <c r="BJ5993" s="20" t="s">
        <v>93</v>
      </c>
      <c r="BK5993" s="155">
        <f>ROUND(I5993*H5993,2)</f>
        <v>0</v>
      </c>
      <c r="BL5993" s="20" t="s">
        <v>354</v>
      </c>
      <c r="BM5993" s="154" t="s">
        <v>3483</v>
      </c>
    </row>
    <row r="5994" spans="2:65" s="35" customFormat="1" ht="16.5" customHeight="1">
      <c r="B5994" s="34"/>
      <c r="C5994" s="144" t="s">
        <v>3484</v>
      </c>
      <c r="D5994" s="144" t="s">
        <v>175</v>
      </c>
      <c r="E5994" s="145" t="s">
        <v>3485</v>
      </c>
      <c r="F5994" s="146" t="s">
        <v>3486</v>
      </c>
      <c r="G5994" s="147" t="s">
        <v>524</v>
      </c>
      <c r="H5994" s="148">
        <v>1</v>
      </c>
      <c r="I5994" s="3"/>
      <c r="J5994" s="149">
        <f>ROUND(I5994*H5994,2)</f>
        <v>0</v>
      </c>
      <c r="K5994" s="146" t="s">
        <v>1</v>
      </c>
      <c r="L5994" s="34"/>
      <c r="M5994" s="150" t="s">
        <v>1</v>
      </c>
      <c r="N5994" s="151" t="s">
        <v>50</v>
      </c>
      <c r="P5994" s="152">
        <f>O5994*H5994</f>
        <v>0</v>
      </c>
      <c r="Q5994" s="152">
        <v>0</v>
      </c>
      <c r="R5994" s="152">
        <f>Q5994*H5994</f>
        <v>0</v>
      </c>
      <c r="S5994" s="152">
        <v>0</v>
      </c>
      <c r="T5994" s="153">
        <f>S5994*H5994</f>
        <v>0</v>
      </c>
      <c r="AR5994" s="154" t="s">
        <v>354</v>
      </c>
      <c r="AT5994" s="154" t="s">
        <v>175</v>
      </c>
      <c r="AU5994" s="154" t="s">
        <v>95</v>
      </c>
      <c r="AY5994" s="20" t="s">
        <v>173</v>
      </c>
      <c r="BE5994" s="155">
        <f>IF(N5994="základní",J5994,0)</f>
        <v>0</v>
      </c>
      <c r="BF5994" s="155">
        <f>IF(N5994="snížená",J5994,0)</f>
        <v>0</v>
      </c>
      <c r="BG5994" s="155">
        <f>IF(N5994="zákl. přenesená",J5994,0)</f>
        <v>0</v>
      </c>
      <c r="BH5994" s="155">
        <f>IF(N5994="sníž. přenesená",J5994,0)</f>
        <v>0</v>
      </c>
      <c r="BI5994" s="155">
        <f>IF(N5994="nulová",J5994,0)</f>
        <v>0</v>
      </c>
      <c r="BJ5994" s="20" t="s">
        <v>93</v>
      </c>
      <c r="BK5994" s="155">
        <f>ROUND(I5994*H5994,2)</f>
        <v>0</v>
      </c>
      <c r="BL5994" s="20" t="s">
        <v>354</v>
      </c>
      <c r="BM5994" s="154" t="s">
        <v>3487</v>
      </c>
    </row>
    <row r="5995" spans="2:65" s="160" customFormat="1" ht="22.5">
      <c r="B5995" s="159"/>
      <c r="D5995" s="161" t="s">
        <v>184</v>
      </c>
      <c r="E5995" s="162" t="s">
        <v>1</v>
      </c>
      <c r="F5995" s="163" t="s">
        <v>3488</v>
      </c>
      <c r="H5995" s="162" t="s">
        <v>1</v>
      </c>
      <c r="L5995" s="159"/>
      <c r="M5995" s="164"/>
      <c r="T5995" s="165"/>
      <c r="AT5995" s="162" t="s">
        <v>184</v>
      </c>
      <c r="AU5995" s="162" t="s">
        <v>95</v>
      </c>
      <c r="AV5995" s="160" t="s">
        <v>93</v>
      </c>
      <c r="AW5995" s="160" t="s">
        <v>41</v>
      </c>
      <c r="AX5995" s="160" t="s">
        <v>85</v>
      </c>
      <c r="AY5995" s="162" t="s">
        <v>173</v>
      </c>
    </row>
    <row r="5996" spans="2:65" s="167" customFormat="1">
      <c r="B5996" s="166"/>
      <c r="D5996" s="161" t="s">
        <v>184</v>
      </c>
      <c r="E5996" s="168" t="s">
        <v>1</v>
      </c>
      <c r="F5996" s="169" t="s">
        <v>93</v>
      </c>
      <c r="H5996" s="170">
        <v>1</v>
      </c>
      <c r="L5996" s="166"/>
      <c r="M5996" s="171"/>
      <c r="T5996" s="172"/>
      <c r="AT5996" s="168" t="s">
        <v>184</v>
      </c>
      <c r="AU5996" s="168" t="s">
        <v>95</v>
      </c>
      <c r="AV5996" s="167" t="s">
        <v>95</v>
      </c>
      <c r="AW5996" s="167" t="s">
        <v>41</v>
      </c>
      <c r="AX5996" s="167" t="s">
        <v>85</v>
      </c>
      <c r="AY5996" s="168" t="s">
        <v>173</v>
      </c>
    </row>
    <row r="5997" spans="2:65" s="174" customFormat="1">
      <c r="B5997" s="173"/>
      <c r="D5997" s="161" t="s">
        <v>184</v>
      </c>
      <c r="E5997" s="175" t="s">
        <v>1</v>
      </c>
      <c r="F5997" s="176" t="s">
        <v>232</v>
      </c>
      <c r="H5997" s="177">
        <v>1</v>
      </c>
      <c r="L5997" s="173"/>
      <c r="M5997" s="178"/>
      <c r="T5997" s="179"/>
      <c r="AT5997" s="175" t="s">
        <v>184</v>
      </c>
      <c r="AU5997" s="175" t="s">
        <v>95</v>
      </c>
      <c r="AV5997" s="174" t="s">
        <v>180</v>
      </c>
      <c r="AW5997" s="174" t="s">
        <v>41</v>
      </c>
      <c r="AX5997" s="174" t="s">
        <v>93</v>
      </c>
      <c r="AY5997" s="175" t="s">
        <v>173</v>
      </c>
    </row>
    <row r="5998" spans="2:65" s="35" customFormat="1" ht="37.9" customHeight="1">
      <c r="B5998" s="34"/>
      <c r="C5998" s="144" t="s">
        <v>3489</v>
      </c>
      <c r="D5998" s="144" t="s">
        <v>175</v>
      </c>
      <c r="E5998" s="145" t="s">
        <v>3490</v>
      </c>
      <c r="F5998" s="146" t="s">
        <v>3491</v>
      </c>
      <c r="G5998" s="147" t="s">
        <v>1464</v>
      </c>
      <c r="H5998" s="148">
        <v>3</v>
      </c>
      <c r="I5998" s="3"/>
      <c r="J5998" s="149">
        <f t="shared" ref="J5998:J6004" si="20">ROUND(I5998*H5998,2)</f>
        <v>0</v>
      </c>
      <c r="K5998" s="146" t="s">
        <v>1</v>
      </c>
      <c r="L5998" s="34"/>
      <c r="M5998" s="150" t="s">
        <v>1</v>
      </c>
      <c r="N5998" s="151" t="s">
        <v>50</v>
      </c>
      <c r="P5998" s="152">
        <f t="shared" ref="P5998:P6004" si="21">O5998*H5998</f>
        <v>0</v>
      </c>
      <c r="Q5998" s="152">
        <v>0</v>
      </c>
      <c r="R5998" s="152">
        <f t="shared" ref="R5998:R6004" si="22">Q5998*H5998</f>
        <v>0</v>
      </c>
      <c r="S5998" s="152">
        <v>0</v>
      </c>
      <c r="T5998" s="153">
        <f t="shared" ref="T5998:T6004" si="23">S5998*H5998</f>
        <v>0</v>
      </c>
      <c r="AR5998" s="154" t="s">
        <v>354</v>
      </c>
      <c r="AT5998" s="154" t="s">
        <v>175</v>
      </c>
      <c r="AU5998" s="154" t="s">
        <v>95</v>
      </c>
      <c r="AY5998" s="20" t="s">
        <v>173</v>
      </c>
      <c r="BE5998" s="155">
        <f t="shared" ref="BE5998:BE6004" si="24">IF(N5998="základní",J5998,0)</f>
        <v>0</v>
      </c>
      <c r="BF5998" s="155">
        <f t="shared" ref="BF5998:BF6004" si="25">IF(N5998="snížená",J5998,0)</f>
        <v>0</v>
      </c>
      <c r="BG5998" s="155">
        <f t="shared" ref="BG5998:BG6004" si="26">IF(N5998="zákl. přenesená",J5998,0)</f>
        <v>0</v>
      </c>
      <c r="BH5998" s="155">
        <f t="shared" ref="BH5998:BH6004" si="27">IF(N5998="sníž. přenesená",J5998,0)</f>
        <v>0</v>
      </c>
      <c r="BI5998" s="155">
        <f t="shared" ref="BI5998:BI6004" si="28">IF(N5998="nulová",J5998,0)</f>
        <v>0</v>
      </c>
      <c r="BJ5998" s="20" t="s">
        <v>93</v>
      </c>
      <c r="BK5998" s="155">
        <f t="shared" ref="BK5998:BK6004" si="29">ROUND(I5998*H5998,2)</f>
        <v>0</v>
      </c>
      <c r="BL5998" s="20" t="s">
        <v>354</v>
      </c>
      <c r="BM5998" s="154" t="s">
        <v>3492</v>
      </c>
    </row>
    <row r="5999" spans="2:65" s="35" customFormat="1" ht="33" customHeight="1">
      <c r="B5999" s="34"/>
      <c r="C5999" s="144" t="s">
        <v>3493</v>
      </c>
      <c r="D5999" s="144" t="s">
        <v>175</v>
      </c>
      <c r="E5999" s="145" t="s">
        <v>3494</v>
      </c>
      <c r="F5999" s="146" t="s">
        <v>3495</v>
      </c>
      <c r="G5999" s="147" t="s">
        <v>1464</v>
      </c>
      <c r="H5999" s="148">
        <v>1</v>
      </c>
      <c r="I5999" s="3"/>
      <c r="J5999" s="149">
        <f t="shared" si="20"/>
        <v>0</v>
      </c>
      <c r="K5999" s="146" t="s">
        <v>1</v>
      </c>
      <c r="L5999" s="34"/>
      <c r="M5999" s="150" t="s">
        <v>1</v>
      </c>
      <c r="N5999" s="151" t="s">
        <v>50</v>
      </c>
      <c r="P5999" s="152">
        <f t="shared" si="21"/>
        <v>0</v>
      </c>
      <c r="Q5999" s="152">
        <v>0</v>
      </c>
      <c r="R5999" s="152">
        <f t="shared" si="22"/>
        <v>0</v>
      </c>
      <c r="S5999" s="152">
        <v>0</v>
      </c>
      <c r="T5999" s="153">
        <f t="shared" si="23"/>
        <v>0</v>
      </c>
      <c r="AR5999" s="154" t="s">
        <v>354</v>
      </c>
      <c r="AT5999" s="154" t="s">
        <v>175</v>
      </c>
      <c r="AU5999" s="154" t="s">
        <v>95</v>
      </c>
      <c r="AY5999" s="20" t="s">
        <v>173</v>
      </c>
      <c r="BE5999" s="155">
        <f t="shared" si="24"/>
        <v>0</v>
      </c>
      <c r="BF5999" s="155">
        <f t="shared" si="25"/>
        <v>0</v>
      </c>
      <c r="BG5999" s="155">
        <f t="shared" si="26"/>
        <v>0</v>
      </c>
      <c r="BH5999" s="155">
        <f t="shared" si="27"/>
        <v>0</v>
      </c>
      <c r="BI5999" s="155">
        <f t="shared" si="28"/>
        <v>0</v>
      </c>
      <c r="BJ5999" s="20" t="s">
        <v>93</v>
      </c>
      <c r="BK5999" s="155">
        <f t="shared" si="29"/>
        <v>0</v>
      </c>
      <c r="BL5999" s="20" t="s">
        <v>354</v>
      </c>
      <c r="BM5999" s="154" t="s">
        <v>3496</v>
      </c>
    </row>
    <row r="6000" spans="2:65" s="35" customFormat="1" ht="37.9" customHeight="1">
      <c r="B6000" s="34"/>
      <c r="C6000" s="144" t="s">
        <v>3497</v>
      </c>
      <c r="D6000" s="144" t="s">
        <v>175</v>
      </c>
      <c r="E6000" s="145" t="s">
        <v>3498</v>
      </c>
      <c r="F6000" s="146" t="s">
        <v>3499</v>
      </c>
      <c r="G6000" s="147" t="s">
        <v>1464</v>
      </c>
      <c r="H6000" s="148">
        <v>11</v>
      </c>
      <c r="I6000" s="3"/>
      <c r="J6000" s="149">
        <f t="shared" si="20"/>
        <v>0</v>
      </c>
      <c r="K6000" s="146" t="s">
        <v>1</v>
      </c>
      <c r="L6000" s="34"/>
      <c r="M6000" s="150" t="s">
        <v>1</v>
      </c>
      <c r="N6000" s="151" t="s">
        <v>50</v>
      </c>
      <c r="P6000" s="152">
        <f t="shared" si="21"/>
        <v>0</v>
      </c>
      <c r="Q6000" s="152">
        <v>0</v>
      </c>
      <c r="R6000" s="152">
        <f t="shared" si="22"/>
        <v>0</v>
      </c>
      <c r="S6000" s="152">
        <v>0</v>
      </c>
      <c r="T6000" s="153">
        <f t="shared" si="23"/>
        <v>0</v>
      </c>
      <c r="AR6000" s="154" t="s">
        <v>354</v>
      </c>
      <c r="AT6000" s="154" t="s">
        <v>175</v>
      </c>
      <c r="AU6000" s="154" t="s">
        <v>95</v>
      </c>
      <c r="AY6000" s="20" t="s">
        <v>173</v>
      </c>
      <c r="BE6000" s="155">
        <f t="shared" si="24"/>
        <v>0</v>
      </c>
      <c r="BF6000" s="155">
        <f t="shared" si="25"/>
        <v>0</v>
      </c>
      <c r="BG6000" s="155">
        <f t="shared" si="26"/>
        <v>0</v>
      </c>
      <c r="BH6000" s="155">
        <f t="shared" si="27"/>
        <v>0</v>
      </c>
      <c r="BI6000" s="155">
        <f t="shared" si="28"/>
        <v>0</v>
      </c>
      <c r="BJ6000" s="20" t="s">
        <v>93</v>
      </c>
      <c r="BK6000" s="155">
        <f t="shared" si="29"/>
        <v>0</v>
      </c>
      <c r="BL6000" s="20" t="s">
        <v>354</v>
      </c>
      <c r="BM6000" s="154" t="s">
        <v>3500</v>
      </c>
    </row>
    <row r="6001" spans="2:65" s="35" customFormat="1" ht="33" customHeight="1">
      <c r="B6001" s="34"/>
      <c r="C6001" s="144" t="s">
        <v>3501</v>
      </c>
      <c r="D6001" s="144" t="s">
        <v>175</v>
      </c>
      <c r="E6001" s="145" t="s">
        <v>3502</v>
      </c>
      <c r="F6001" s="146" t="s">
        <v>3503</v>
      </c>
      <c r="G6001" s="147" t="s">
        <v>1464</v>
      </c>
      <c r="H6001" s="148">
        <v>1</v>
      </c>
      <c r="I6001" s="3"/>
      <c r="J6001" s="149">
        <f t="shared" si="20"/>
        <v>0</v>
      </c>
      <c r="K6001" s="146" t="s">
        <v>1</v>
      </c>
      <c r="L6001" s="34"/>
      <c r="M6001" s="150" t="s">
        <v>1</v>
      </c>
      <c r="N6001" s="151" t="s">
        <v>50</v>
      </c>
      <c r="P6001" s="152">
        <f t="shared" si="21"/>
        <v>0</v>
      </c>
      <c r="Q6001" s="152">
        <v>0</v>
      </c>
      <c r="R6001" s="152">
        <f t="shared" si="22"/>
        <v>0</v>
      </c>
      <c r="S6001" s="152">
        <v>0</v>
      </c>
      <c r="T6001" s="153">
        <f t="shared" si="23"/>
        <v>0</v>
      </c>
      <c r="AR6001" s="154" t="s">
        <v>354</v>
      </c>
      <c r="AT6001" s="154" t="s">
        <v>175</v>
      </c>
      <c r="AU6001" s="154" t="s">
        <v>95</v>
      </c>
      <c r="AY6001" s="20" t="s">
        <v>173</v>
      </c>
      <c r="BE6001" s="155">
        <f t="shared" si="24"/>
        <v>0</v>
      </c>
      <c r="BF6001" s="155">
        <f t="shared" si="25"/>
        <v>0</v>
      </c>
      <c r="BG6001" s="155">
        <f t="shared" si="26"/>
        <v>0</v>
      </c>
      <c r="BH6001" s="155">
        <f t="shared" si="27"/>
        <v>0</v>
      </c>
      <c r="BI6001" s="155">
        <f t="shared" si="28"/>
        <v>0</v>
      </c>
      <c r="BJ6001" s="20" t="s">
        <v>93</v>
      </c>
      <c r="BK6001" s="155">
        <f t="shared" si="29"/>
        <v>0</v>
      </c>
      <c r="BL6001" s="20" t="s">
        <v>354</v>
      </c>
      <c r="BM6001" s="154" t="s">
        <v>3504</v>
      </c>
    </row>
    <row r="6002" spans="2:65" s="35" customFormat="1" ht="24.2" customHeight="1">
      <c r="B6002" s="34"/>
      <c r="C6002" s="144" t="s">
        <v>3505</v>
      </c>
      <c r="D6002" s="144" t="s">
        <v>175</v>
      </c>
      <c r="E6002" s="145" t="s">
        <v>3506</v>
      </c>
      <c r="F6002" s="146" t="s">
        <v>3507</v>
      </c>
      <c r="G6002" s="147" t="s">
        <v>1464</v>
      </c>
      <c r="H6002" s="148">
        <v>1</v>
      </c>
      <c r="I6002" s="3"/>
      <c r="J6002" s="149">
        <f t="shared" si="20"/>
        <v>0</v>
      </c>
      <c r="K6002" s="146" t="s">
        <v>1</v>
      </c>
      <c r="L6002" s="34"/>
      <c r="M6002" s="150" t="s">
        <v>1</v>
      </c>
      <c r="N6002" s="151" t="s">
        <v>50</v>
      </c>
      <c r="P6002" s="152">
        <f t="shared" si="21"/>
        <v>0</v>
      </c>
      <c r="Q6002" s="152">
        <v>0</v>
      </c>
      <c r="R6002" s="152">
        <f t="shared" si="22"/>
        <v>0</v>
      </c>
      <c r="S6002" s="152">
        <v>0</v>
      </c>
      <c r="T6002" s="153">
        <f t="shared" si="23"/>
        <v>0</v>
      </c>
      <c r="AR6002" s="154" t="s">
        <v>354</v>
      </c>
      <c r="AT6002" s="154" t="s">
        <v>175</v>
      </c>
      <c r="AU6002" s="154" t="s">
        <v>95</v>
      </c>
      <c r="AY6002" s="20" t="s">
        <v>173</v>
      </c>
      <c r="BE6002" s="155">
        <f t="shared" si="24"/>
        <v>0</v>
      </c>
      <c r="BF6002" s="155">
        <f t="shared" si="25"/>
        <v>0</v>
      </c>
      <c r="BG6002" s="155">
        <f t="shared" si="26"/>
        <v>0</v>
      </c>
      <c r="BH6002" s="155">
        <f t="shared" si="27"/>
        <v>0</v>
      </c>
      <c r="BI6002" s="155">
        <f t="shared" si="28"/>
        <v>0</v>
      </c>
      <c r="BJ6002" s="20" t="s">
        <v>93</v>
      </c>
      <c r="BK6002" s="155">
        <f t="shared" si="29"/>
        <v>0</v>
      </c>
      <c r="BL6002" s="20" t="s">
        <v>354</v>
      </c>
      <c r="BM6002" s="154" t="s">
        <v>3508</v>
      </c>
    </row>
    <row r="6003" spans="2:65" s="35" customFormat="1" ht="33" customHeight="1">
      <c r="B6003" s="34"/>
      <c r="C6003" s="144" t="s">
        <v>3509</v>
      </c>
      <c r="D6003" s="144" t="s">
        <v>175</v>
      </c>
      <c r="E6003" s="145" t="s">
        <v>3510</v>
      </c>
      <c r="F6003" s="146" t="s">
        <v>3511</v>
      </c>
      <c r="G6003" s="147" t="s">
        <v>1464</v>
      </c>
      <c r="H6003" s="148">
        <v>4</v>
      </c>
      <c r="I6003" s="3"/>
      <c r="J6003" s="149">
        <f t="shared" si="20"/>
        <v>0</v>
      </c>
      <c r="K6003" s="146" t="s">
        <v>1</v>
      </c>
      <c r="L6003" s="34"/>
      <c r="M6003" s="150" t="s">
        <v>1</v>
      </c>
      <c r="N6003" s="151" t="s">
        <v>50</v>
      </c>
      <c r="P6003" s="152">
        <f t="shared" si="21"/>
        <v>0</v>
      </c>
      <c r="Q6003" s="152">
        <v>0</v>
      </c>
      <c r="R6003" s="152">
        <f t="shared" si="22"/>
        <v>0</v>
      </c>
      <c r="S6003" s="152">
        <v>0</v>
      </c>
      <c r="T6003" s="153">
        <f t="shared" si="23"/>
        <v>0</v>
      </c>
      <c r="AR6003" s="154" t="s">
        <v>354</v>
      </c>
      <c r="AT6003" s="154" t="s">
        <v>175</v>
      </c>
      <c r="AU6003" s="154" t="s">
        <v>95</v>
      </c>
      <c r="AY6003" s="20" t="s">
        <v>173</v>
      </c>
      <c r="BE6003" s="155">
        <f t="shared" si="24"/>
        <v>0</v>
      </c>
      <c r="BF6003" s="155">
        <f t="shared" si="25"/>
        <v>0</v>
      </c>
      <c r="BG6003" s="155">
        <f t="shared" si="26"/>
        <v>0</v>
      </c>
      <c r="BH6003" s="155">
        <f t="shared" si="27"/>
        <v>0</v>
      </c>
      <c r="BI6003" s="155">
        <f t="shared" si="28"/>
        <v>0</v>
      </c>
      <c r="BJ6003" s="20" t="s">
        <v>93</v>
      </c>
      <c r="BK6003" s="155">
        <f t="shared" si="29"/>
        <v>0</v>
      </c>
      <c r="BL6003" s="20" t="s">
        <v>354</v>
      </c>
      <c r="BM6003" s="154" t="s">
        <v>3512</v>
      </c>
    </row>
    <row r="6004" spans="2:65" s="35" customFormat="1" ht="49.15" customHeight="1">
      <c r="B6004" s="34"/>
      <c r="C6004" s="144" t="s">
        <v>3513</v>
      </c>
      <c r="D6004" s="144" t="s">
        <v>175</v>
      </c>
      <c r="E6004" s="145" t="s">
        <v>3514</v>
      </c>
      <c r="F6004" s="146" t="s">
        <v>3515</v>
      </c>
      <c r="G6004" s="147" t="s">
        <v>322</v>
      </c>
      <c r="H6004" s="148">
        <v>0.93400000000000005</v>
      </c>
      <c r="I6004" s="3"/>
      <c r="J6004" s="149">
        <f t="shared" si="20"/>
        <v>0</v>
      </c>
      <c r="K6004" s="146" t="s">
        <v>179</v>
      </c>
      <c r="L6004" s="34"/>
      <c r="M6004" s="150" t="s">
        <v>1</v>
      </c>
      <c r="N6004" s="151" t="s">
        <v>50</v>
      </c>
      <c r="P6004" s="152">
        <f t="shared" si="21"/>
        <v>0</v>
      </c>
      <c r="Q6004" s="152">
        <v>0</v>
      </c>
      <c r="R6004" s="152">
        <f t="shared" si="22"/>
        <v>0</v>
      </c>
      <c r="S6004" s="152">
        <v>0</v>
      </c>
      <c r="T6004" s="153">
        <f t="shared" si="23"/>
        <v>0</v>
      </c>
      <c r="AR6004" s="154" t="s">
        <v>354</v>
      </c>
      <c r="AT6004" s="154" t="s">
        <v>175</v>
      </c>
      <c r="AU6004" s="154" t="s">
        <v>95</v>
      </c>
      <c r="AY6004" s="20" t="s">
        <v>173</v>
      </c>
      <c r="BE6004" s="155">
        <f t="shared" si="24"/>
        <v>0</v>
      </c>
      <c r="BF6004" s="155">
        <f t="shared" si="25"/>
        <v>0</v>
      </c>
      <c r="BG6004" s="155">
        <f t="shared" si="26"/>
        <v>0</v>
      </c>
      <c r="BH6004" s="155">
        <f t="shared" si="27"/>
        <v>0</v>
      </c>
      <c r="BI6004" s="155">
        <f t="shared" si="28"/>
        <v>0</v>
      </c>
      <c r="BJ6004" s="20" t="s">
        <v>93</v>
      </c>
      <c r="BK6004" s="155">
        <f t="shared" si="29"/>
        <v>0</v>
      </c>
      <c r="BL6004" s="20" t="s">
        <v>354</v>
      </c>
      <c r="BM6004" s="154" t="s">
        <v>3516</v>
      </c>
    </row>
    <row r="6005" spans="2:65" s="35" customFormat="1">
      <c r="B6005" s="34"/>
      <c r="D6005" s="156" t="s">
        <v>182</v>
      </c>
      <c r="F6005" s="157" t="s">
        <v>3517</v>
      </c>
      <c r="L6005" s="34"/>
      <c r="M6005" s="158"/>
      <c r="T6005" s="62"/>
      <c r="AT6005" s="20" t="s">
        <v>182</v>
      </c>
      <c r="AU6005" s="20" t="s">
        <v>95</v>
      </c>
    </row>
    <row r="6006" spans="2:65" s="133" customFormat="1" ht="22.9" customHeight="1">
      <c r="B6006" s="132"/>
      <c r="D6006" s="134" t="s">
        <v>84</v>
      </c>
      <c r="E6006" s="142" t="s">
        <v>3518</v>
      </c>
      <c r="F6006" s="142" t="s">
        <v>3519</v>
      </c>
      <c r="J6006" s="143">
        <f>BK6006</f>
        <v>0</v>
      </c>
      <c r="L6006" s="132"/>
      <c r="M6006" s="137"/>
      <c r="P6006" s="138">
        <f>SUM(P6007:P6280)</f>
        <v>0</v>
      </c>
      <c r="R6006" s="138">
        <f>SUM(R6007:R6280)</f>
        <v>5.1240411000000003</v>
      </c>
      <c r="T6006" s="139">
        <f>SUM(T6007:T6280)</f>
        <v>17.056479</v>
      </c>
      <c r="AR6006" s="134" t="s">
        <v>95</v>
      </c>
      <c r="AT6006" s="140" t="s">
        <v>84</v>
      </c>
      <c r="AU6006" s="140" t="s">
        <v>93</v>
      </c>
      <c r="AY6006" s="134" t="s">
        <v>173</v>
      </c>
      <c r="BK6006" s="141">
        <f>SUM(BK6007:BK6280)</f>
        <v>0</v>
      </c>
    </row>
    <row r="6007" spans="2:65" s="35" customFormat="1" ht="24.2" customHeight="1">
      <c r="B6007" s="34"/>
      <c r="C6007" s="144" t="s">
        <v>3520</v>
      </c>
      <c r="D6007" s="144" t="s">
        <v>175</v>
      </c>
      <c r="E6007" s="145" t="s">
        <v>3521</v>
      </c>
      <c r="F6007" s="146" t="s">
        <v>3522</v>
      </c>
      <c r="G6007" s="147" t="s">
        <v>270</v>
      </c>
      <c r="H6007" s="148">
        <v>124.105</v>
      </c>
      <c r="I6007" s="3"/>
      <c r="J6007" s="149">
        <f>ROUND(I6007*H6007,2)</f>
        <v>0</v>
      </c>
      <c r="K6007" s="146" t="s">
        <v>179</v>
      </c>
      <c r="L6007" s="34"/>
      <c r="M6007" s="150" t="s">
        <v>1</v>
      </c>
      <c r="N6007" s="151" t="s">
        <v>50</v>
      </c>
      <c r="P6007" s="152">
        <f>O6007*H6007</f>
        <v>0</v>
      </c>
      <c r="Q6007" s="152">
        <v>0</v>
      </c>
      <c r="R6007" s="152">
        <f>Q6007*H6007</f>
        <v>0</v>
      </c>
      <c r="S6007" s="152">
        <v>7.5999999999999998E-2</v>
      </c>
      <c r="T6007" s="153">
        <f>S6007*H6007</f>
        <v>9.4319799999999994</v>
      </c>
      <c r="AR6007" s="154" t="s">
        <v>354</v>
      </c>
      <c r="AT6007" s="154" t="s">
        <v>175</v>
      </c>
      <c r="AU6007" s="154" t="s">
        <v>95</v>
      </c>
      <c r="AY6007" s="20" t="s">
        <v>173</v>
      </c>
      <c r="BE6007" s="155">
        <f>IF(N6007="základní",J6007,0)</f>
        <v>0</v>
      </c>
      <c r="BF6007" s="155">
        <f>IF(N6007="snížená",J6007,0)</f>
        <v>0</v>
      </c>
      <c r="BG6007" s="155">
        <f>IF(N6007="zákl. přenesená",J6007,0)</f>
        <v>0</v>
      </c>
      <c r="BH6007" s="155">
        <f>IF(N6007="sníž. přenesená",J6007,0)</f>
        <v>0</v>
      </c>
      <c r="BI6007" s="155">
        <f>IF(N6007="nulová",J6007,0)</f>
        <v>0</v>
      </c>
      <c r="BJ6007" s="20" t="s">
        <v>93</v>
      </c>
      <c r="BK6007" s="155">
        <f>ROUND(I6007*H6007,2)</f>
        <v>0</v>
      </c>
      <c r="BL6007" s="20" t="s">
        <v>354</v>
      </c>
      <c r="BM6007" s="154" t="s">
        <v>3523</v>
      </c>
    </row>
    <row r="6008" spans="2:65" s="35" customFormat="1">
      <c r="B6008" s="34"/>
      <c r="D6008" s="156" t="s">
        <v>182</v>
      </c>
      <c r="F6008" s="157" t="s">
        <v>3524</v>
      </c>
      <c r="L6008" s="34"/>
      <c r="M6008" s="158"/>
      <c r="T6008" s="62"/>
      <c r="AT6008" s="20" t="s">
        <v>182</v>
      </c>
      <c r="AU6008" s="20" t="s">
        <v>95</v>
      </c>
    </row>
    <row r="6009" spans="2:65" s="160" customFormat="1">
      <c r="B6009" s="159"/>
      <c r="D6009" s="161" t="s">
        <v>184</v>
      </c>
      <c r="E6009" s="162" t="s">
        <v>1</v>
      </c>
      <c r="F6009" s="163" t="s">
        <v>1721</v>
      </c>
      <c r="H6009" s="162" t="s">
        <v>1</v>
      </c>
      <c r="L6009" s="159"/>
      <c r="M6009" s="164"/>
      <c r="T6009" s="165"/>
      <c r="AT6009" s="162" t="s">
        <v>184</v>
      </c>
      <c r="AU6009" s="162" t="s">
        <v>95</v>
      </c>
      <c r="AV6009" s="160" t="s">
        <v>93</v>
      </c>
      <c r="AW6009" s="160" t="s">
        <v>41</v>
      </c>
      <c r="AX6009" s="160" t="s">
        <v>85</v>
      </c>
      <c r="AY6009" s="162" t="s">
        <v>173</v>
      </c>
    </row>
    <row r="6010" spans="2:65" s="160" customFormat="1" ht="22.5">
      <c r="B6010" s="159"/>
      <c r="D6010" s="161" t="s">
        <v>184</v>
      </c>
      <c r="E6010" s="162" t="s">
        <v>1</v>
      </c>
      <c r="F6010" s="163" t="s">
        <v>3525</v>
      </c>
      <c r="H6010" s="162" t="s">
        <v>1</v>
      </c>
      <c r="L6010" s="159"/>
      <c r="M6010" s="164"/>
      <c r="T6010" s="165"/>
      <c r="AT6010" s="162" t="s">
        <v>184</v>
      </c>
      <c r="AU6010" s="162" t="s">
        <v>95</v>
      </c>
      <c r="AV6010" s="160" t="s">
        <v>93</v>
      </c>
      <c r="AW6010" s="160" t="s">
        <v>41</v>
      </c>
      <c r="AX6010" s="160" t="s">
        <v>85</v>
      </c>
      <c r="AY6010" s="162" t="s">
        <v>173</v>
      </c>
    </row>
    <row r="6011" spans="2:65" s="167" customFormat="1">
      <c r="B6011" s="166"/>
      <c r="D6011" s="161" t="s">
        <v>184</v>
      </c>
      <c r="E6011" s="168" t="s">
        <v>1</v>
      </c>
      <c r="F6011" s="169" t="s">
        <v>3526</v>
      </c>
      <c r="H6011" s="170">
        <v>70</v>
      </c>
      <c r="L6011" s="166"/>
      <c r="M6011" s="171"/>
      <c r="T6011" s="172"/>
      <c r="AT6011" s="168" t="s">
        <v>184</v>
      </c>
      <c r="AU6011" s="168" t="s">
        <v>95</v>
      </c>
      <c r="AV6011" s="167" t="s">
        <v>95</v>
      </c>
      <c r="AW6011" s="167" t="s">
        <v>41</v>
      </c>
      <c r="AX6011" s="167" t="s">
        <v>85</v>
      </c>
      <c r="AY6011" s="168" t="s">
        <v>173</v>
      </c>
    </row>
    <row r="6012" spans="2:65" s="167" customFormat="1">
      <c r="B6012" s="166"/>
      <c r="D6012" s="161" t="s">
        <v>184</v>
      </c>
      <c r="E6012" s="168" t="s">
        <v>1</v>
      </c>
      <c r="F6012" s="169" t="s">
        <v>2226</v>
      </c>
      <c r="H6012" s="170">
        <v>-0.495</v>
      </c>
      <c r="L6012" s="166"/>
      <c r="M6012" s="171"/>
      <c r="T6012" s="172"/>
      <c r="AT6012" s="168" t="s">
        <v>184</v>
      </c>
      <c r="AU6012" s="168" t="s">
        <v>95</v>
      </c>
      <c r="AV6012" s="167" t="s">
        <v>95</v>
      </c>
      <c r="AW6012" s="167" t="s">
        <v>41</v>
      </c>
      <c r="AX6012" s="167" t="s">
        <v>85</v>
      </c>
      <c r="AY6012" s="168" t="s">
        <v>173</v>
      </c>
    </row>
    <row r="6013" spans="2:65" s="160" customFormat="1">
      <c r="B6013" s="159"/>
      <c r="D6013" s="161" t="s">
        <v>184</v>
      </c>
      <c r="E6013" s="162" t="s">
        <v>1</v>
      </c>
      <c r="F6013" s="163" t="s">
        <v>1724</v>
      </c>
      <c r="H6013" s="162" t="s">
        <v>1</v>
      </c>
      <c r="L6013" s="159"/>
      <c r="M6013" s="164"/>
      <c r="T6013" s="165"/>
      <c r="AT6013" s="162" t="s">
        <v>184</v>
      </c>
      <c r="AU6013" s="162" t="s">
        <v>95</v>
      </c>
      <c r="AV6013" s="160" t="s">
        <v>93</v>
      </c>
      <c r="AW6013" s="160" t="s">
        <v>41</v>
      </c>
      <c r="AX6013" s="160" t="s">
        <v>85</v>
      </c>
      <c r="AY6013" s="162" t="s">
        <v>173</v>
      </c>
    </row>
    <row r="6014" spans="2:65" s="167" customFormat="1">
      <c r="B6014" s="166"/>
      <c r="D6014" s="161" t="s">
        <v>184</v>
      </c>
      <c r="E6014" s="168" t="s">
        <v>1</v>
      </c>
      <c r="F6014" s="169" t="s">
        <v>2405</v>
      </c>
      <c r="H6014" s="170">
        <v>18.399999999999999</v>
      </c>
      <c r="L6014" s="166"/>
      <c r="M6014" s="171"/>
      <c r="T6014" s="172"/>
      <c r="AT6014" s="168" t="s">
        <v>184</v>
      </c>
      <c r="AU6014" s="168" t="s">
        <v>95</v>
      </c>
      <c r="AV6014" s="167" t="s">
        <v>95</v>
      </c>
      <c r="AW6014" s="167" t="s">
        <v>41</v>
      </c>
      <c r="AX6014" s="167" t="s">
        <v>85</v>
      </c>
      <c r="AY6014" s="168" t="s">
        <v>173</v>
      </c>
    </row>
    <row r="6015" spans="2:65" s="181" customFormat="1">
      <c r="B6015" s="180"/>
      <c r="D6015" s="161" t="s">
        <v>184</v>
      </c>
      <c r="E6015" s="182" t="s">
        <v>1</v>
      </c>
      <c r="F6015" s="183" t="s">
        <v>266</v>
      </c>
      <c r="H6015" s="184">
        <v>87.905000000000001</v>
      </c>
      <c r="L6015" s="180"/>
      <c r="M6015" s="185"/>
      <c r="T6015" s="186"/>
      <c r="AT6015" s="182" t="s">
        <v>184</v>
      </c>
      <c r="AU6015" s="182" t="s">
        <v>95</v>
      </c>
      <c r="AV6015" s="181" t="s">
        <v>243</v>
      </c>
      <c r="AW6015" s="181" t="s">
        <v>41</v>
      </c>
      <c r="AX6015" s="181" t="s">
        <v>85</v>
      </c>
      <c r="AY6015" s="182" t="s">
        <v>173</v>
      </c>
    </row>
    <row r="6016" spans="2:65" s="160" customFormat="1">
      <c r="B6016" s="159"/>
      <c r="D6016" s="161" t="s">
        <v>184</v>
      </c>
      <c r="E6016" s="162" t="s">
        <v>1</v>
      </c>
      <c r="F6016" s="163" t="s">
        <v>2186</v>
      </c>
      <c r="H6016" s="162" t="s">
        <v>1</v>
      </c>
      <c r="L6016" s="159"/>
      <c r="M6016" s="164"/>
      <c r="T6016" s="165"/>
      <c r="AT6016" s="162" t="s">
        <v>184</v>
      </c>
      <c r="AU6016" s="162" t="s">
        <v>95</v>
      </c>
      <c r="AV6016" s="160" t="s">
        <v>93</v>
      </c>
      <c r="AW6016" s="160" t="s">
        <v>41</v>
      </c>
      <c r="AX6016" s="160" t="s">
        <v>85</v>
      </c>
      <c r="AY6016" s="162" t="s">
        <v>173</v>
      </c>
    </row>
    <row r="6017" spans="2:65" s="160" customFormat="1" ht="22.5">
      <c r="B6017" s="159"/>
      <c r="D6017" s="161" t="s">
        <v>184</v>
      </c>
      <c r="E6017" s="162" t="s">
        <v>1</v>
      </c>
      <c r="F6017" s="163" t="s">
        <v>3525</v>
      </c>
      <c r="H6017" s="162" t="s">
        <v>1</v>
      </c>
      <c r="L6017" s="159"/>
      <c r="M6017" s="164"/>
      <c r="T6017" s="165"/>
      <c r="AT6017" s="162" t="s">
        <v>184</v>
      </c>
      <c r="AU6017" s="162" t="s">
        <v>95</v>
      </c>
      <c r="AV6017" s="160" t="s">
        <v>93</v>
      </c>
      <c r="AW6017" s="160" t="s">
        <v>41</v>
      </c>
      <c r="AX6017" s="160" t="s">
        <v>85</v>
      </c>
      <c r="AY6017" s="162" t="s">
        <v>173</v>
      </c>
    </row>
    <row r="6018" spans="2:65" s="160" customFormat="1">
      <c r="B6018" s="159"/>
      <c r="D6018" s="161" t="s">
        <v>184</v>
      </c>
      <c r="E6018" s="162" t="s">
        <v>1</v>
      </c>
      <c r="F6018" s="163" t="s">
        <v>2208</v>
      </c>
      <c r="H6018" s="162" t="s">
        <v>1</v>
      </c>
      <c r="L6018" s="159"/>
      <c r="M6018" s="164"/>
      <c r="T6018" s="165"/>
      <c r="AT6018" s="162" t="s">
        <v>184</v>
      </c>
      <c r="AU6018" s="162" t="s">
        <v>95</v>
      </c>
      <c r="AV6018" s="160" t="s">
        <v>93</v>
      </c>
      <c r="AW6018" s="160" t="s">
        <v>41</v>
      </c>
      <c r="AX6018" s="160" t="s">
        <v>85</v>
      </c>
      <c r="AY6018" s="162" t="s">
        <v>173</v>
      </c>
    </row>
    <row r="6019" spans="2:65" s="167" customFormat="1">
      <c r="B6019" s="166"/>
      <c r="D6019" s="161" t="s">
        <v>184</v>
      </c>
      <c r="E6019" s="168" t="s">
        <v>1</v>
      </c>
      <c r="F6019" s="169" t="s">
        <v>2209</v>
      </c>
      <c r="H6019" s="170">
        <v>36.200000000000003</v>
      </c>
      <c r="L6019" s="166"/>
      <c r="M6019" s="171"/>
      <c r="T6019" s="172"/>
      <c r="AT6019" s="168" t="s">
        <v>184</v>
      </c>
      <c r="AU6019" s="168" t="s">
        <v>95</v>
      </c>
      <c r="AV6019" s="167" t="s">
        <v>95</v>
      </c>
      <c r="AW6019" s="167" t="s">
        <v>41</v>
      </c>
      <c r="AX6019" s="167" t="s">
        <v>85</v>
      </c>
      <c r="AY6019" s="168" t="s">
        <v>173</v>
      </c>
    </row>
    <row r="6020" spans="2:65" s="181" customFormat="1">
      <c r="B6020" s="180"/>
      <c r="D6020" s="161" t="s">
        <v>184</v>
      </c>
      <c r="E6020" s="182" t="s">
        <v>1</v>
      </c>
      <c r="F6020" s="183" t="s">
        <v>266</v>
      </c>
      <c r="H6020" s="184">
        <v>36.200000000000003</v>
      </c>
      <c r="L6020" s="180"/>
      <c r="M6020" s="185"/>
      <c r="T6020" s="186"/>
      <c r="AT6020" s="182" t="s">
        <v>184</v>
      </c>
      <c r="AU6020" s="182" t="s">
        <v>95</v>
      </c>
      <c r="AV6020" s="181" t="s">
        <v>243</v>
      </c>
      <c r="AW6020" s="181" t="s">
        <v>41</v>
      </c>
      <c r="AX6020" s="181" t="s">
        <v>85</v>
      </c>
      <c r="AY6020" s="182" t="s">
        <v>173</v>
      </c>
    </row>
    <row r="6021" spans="2:65" s="174" customFormat="1">
      <c r="B6021" s="173"/>
      <c r="D6021" s="161" t="s">
        <v>184</v>
      </c>
      <c r="E6021" s="175" t="s">
        <v>1</v>
      </c>
      <c r="F6021" s="176" t="s">
        <v>232</v>
      </c>
      <c r="H6021" s="177">
        <v>124.105</v>
      </c>
      <c r="L6021" s="173"/>
      <c r="M6021" s="178"/>
      <c r="T6021" s="179"/>
      <c r="AT6021" s="175" t="s">
        <v>184</v>
      </c>
      <c r="AU6021" s="175" t="s">
        <v>95</v>
      </c>
      <c r="AV6021" s="174" t="s">
        <v>180</v>
      </c>
      <c r="AW6021" s="174" t="s">
        <v>41</v>
      </c>
      <c r="AX6021" s="174" t="s">
        <v>93</v>
      </c>
      <c r="AY6021" s="175" t="s">
        <v>173</v>
      </c>
    </row>
    <row r="6022" spans="2:65" s="35" customFormat="1" ht="24.2" customHeight="1">
      <c r="B6022" s="34"/>
      <c r="C6022" s="144" t="s">
        <v>3527</v>
      </c>
      <c r="D6022" s="144" t="s">
        <v>175</v>
      </c>
      <c r="E6022" s="145" t="s">
        <v>3528</v>
      </c>
      <c r="F6022" s="146" t="s">
        <v>3529</v>
      </c>
      <c r="G6022" s="147" t="s">
        <v>270</v>
      </c>
      <c r="H6022" s="148">
        <v>69.2</v>
      </c>
      <c r="I6022" s="3"/>
      <c r="J6022" s="149">
        <f>ROUND(I6022*H6022,2)</f>
        <v>0</v>
      </c>
      <c r="K6022" s="146" t="s">
        <v>179</v>
      </c>
      <c r="L6022" s="34"/>
      <c r="M6022" s="150" t="s">
        <v>1</v>
      </c>
      <c r="N6022" s="151" t="s">
        <v>50</v>
      </c>
      <c r="P6022" s="152">
        <f>O6022*H6022</f>
        <v>0</v>
      </c>
      <c r="Q6022" s="152">
        <v>0</v>
      </c>
      <c r="R6022" s="152">
        <f>Q6022*H6022</f>
        <v>0</v>
      </c>
      <c r="S6022" s="152">
        <v>8.3169999999999994E-2</v>
      </c>
      <c r="T6022" s="153">
        <f>S6022*H6022</f>
        <v>5.7553640000000001</v>
      </c>
      <c r="AR6022" s="154" t="s">
        <v>354</v>
      </c>
      <c r="AT6022" s="154" t="s">
        <v>175</v>
      </c>
      <c r="AU6022" s="154" t="s">
        <v>95</v>
      </c>
      <c r="AY6022" s="20" t="s">
        <v>173</v>
      </c>
      <c r="BE6022" s="155">
        <f>IF(N6022="základní",J6022,0)</f>
        <v>0</v>
      </c>
      <c r="BF6022" s="155">
        <f>IF(N6022="snížená",J6022,0)</f>
        <v>0</v>
      </c>
      <c r="BG6022" s="155">
        <f>IF(N6022="zákl. přenesená",J6022,0)</f>
        <v>0</v>
      </c>
      <c r="BH6022" s="155">
        <f>IF(N6022="sníž. přenesená",J6022,0)</f>
        <v>0</v>
      </c>
      <c r="BI6022" s="155">
        <f>IF(N6022="nulová",J6022,0)</f>
        <v>0</v>
      </c>
      <c r="BJ6022" s="20" t="s">
        <v>93</v>
      </c>
      <c r="BK6022" s="155">
        <f>ROUND(I6022*H6022,2)</f>
        <v>0</v>
      </c>
      <c r="BL6022" s="20" t="s">
        <v>354</v>
      </c>
      <c r="BM6022" s="154" t="s">
        <v>3530</v>
      </c>
    </row>
    <row r="6023" spans="2:65" s="35" customFormat="1">
      <c r="B6023" s="34"/>
      <c r="D6023" s="156" t="s">
        <v>182</v>
      </c>
      <c r="F6023" s="157" t="s">
        <v>3531</v>
      </c>
      <c r="L6023" s="34"/>
      <c r="M6023" s="158"/>
      <c r="T6023" s="62"/>
      <c r="AT6023" s="20" t="s">
        <v>182</v>
      </c>
      <c r="AU6023" s="20" t="s">
        <v>95</v>
      </c>
    </row>
    <row r="6024" spans="2:65" s="160" customFormat="1">
      <c r="B6024" s="159"/>
      <c r="D6024" s="161" t="s">
        <v>184</v>
      </c>
      <c r="E6024" s="162" t="s">
        <v>1</v>
      </c>
      <c r="F6024" s="163" t="s">
        <v>185</v>
      </c>
      <c r="H6024" s="162" t="s">
        <v>1</v>
      </c>
      <c r="L6024" s="159"/>
      <c r="M6024" s="164"/>
      <c r="T6024" s="165"/>
      <c r="AT6024" s="162" t="s">
        <v>184</v>
      </c>
      <c r="AU6024" s="162" t="s">
        <v>95</v>
      </c>
      <c r="AV6024" s="160" t="s">
        <v>93</v>
      </c>
      <c r="AW6024" s="160" t="s">
        <v>41</v>
      </c>
      <c r="AX6024" s="160" t="s">
        <v>85</v>
      </c>
      <c r="AY6024" s="162" t="s">
        <v>173</v>
      </c>
    </row>
    <row r="6025" spans="2:65" s="160" customFormat="1">
      <c r="B6025" s="159"/>
      <c r="D6025" s="161" t="s">
        <v>184</v>
      </c>
      <c r="E6025" s="162" t="s">
        <v>1</v>
      </c>
      <c r="F6025" s="163" t="s">
        <v>3532</v>
      </c>
      <c r="H6025" s="162" t="s">
        <v>1</v>
      </c>
      <c r="L6025" s="159"/>
      <c r="M6025" s="164"/>
      <c r="T6025" s="165"/>
      <c r="AT6025" s="162" t="s">
        <v>184</v>
      </c>
      <c r="AU6025" s="162" t="s">
        <v>95</v>
      </c>
      <c r="AV6025" s="160" t="s">
        <v>93</v>
      </c>
      <c r="AW6025" s="160" t="s">
        <v>41</v>
      </c>
      <c r="AX6025" s="160" t="s">
        <v>85</v>
      </c>
      <c r="AY6025" s="162" t="s">
        <v>173</v>
      </c>
    </row>
    <row r="6026" spans="2:65" s="160" customFormat="1">
      <c r="B6026" s="159"/>
      <c r="D6026" s="161" t="s">
        <v>184</v>
      </c>
      <c r="E6026" s="162" t="s">
        <v>1</v>
      </c>
      <c r="F6026" s="163" t="s">
        <v>187</v>
      </c>
      <c r="H6026" s="162" t="s">
        <v>1</v>
      </c>
      <c r="L6026" s="159"/>
      <c r="M6026" s="164"/>
      <c r="T6026" s="165"/>
      <c r="AT6026" s="162" t="s">
        <v>184</v>
      </c>
      <c r="AU6026" s="162" t="s">
        <v>95</v>
      </c>
      <c r="AV6026" s="160" t="s">
        <v>93</v>
      </c>
      <c r="AW6026" s="160" t="s">
        <v>41</v>
      </c>
      <c r="AX6026" s="160" t="s">
        <v>85</v>
      </c>
      <c r="AY6026" s="162" t="s">
        <v>173</v>
      </c>
    </row>
    <row r="6027" spans="2:65" s="167" customFormat="1">
      <c r="B6027" s="166"/>
      <c r="D6027" s="161" t="s">
        <v>184</v>
      </c>
      <c r="E6027" s="168" t="s">
        <v>1</v>
      </c>
      <c r="F6027" s="169" t="s">
        <v>1661</v>
      </c>
      <c r="H6027" s="170">
        <v>17.8</v>
      </c>
      <c r="L6027" s="166"/>
      <c r="M6027" s="171"/>
      <c r="T6027" s="172"/>
      <c r="AT6027" s="168" t="s">
        <v>184</v>
      </c>
      <c r="AU6027" s="168" t="s">
        <v>95</v>
      </c>
      <c r="AV6027" s="167" t="s">
        <v>95</v>
      </c>
      <c r="AW6027" s="167" t="s">
        <v>41</v>
      </c>
      <c r="AX6027" s="167" t="s">
        <v>85</v>
      </c>
      <c r="AY6027" s="168" t="s">
        <v>173</v>
      </c>
    </row>
    <row r="6028" spans="2:65" s="160" customFormat="1">
      <c r="B6028" s="159"/>
      <c r="D6028" s="161" t="s">
        <v>184</v>
      </c>
      <c r="E6028" s="162" t="s">
        <v>1</v>
      </c>
      <c r="F6028" s="163" t="s">
        <v>207</v>
      </c>
      <c r="H6028" s="162" t="s">
        <v>1</v>
      </c>
      <c r="L6028" s="159"/>
      <c r="M6028" s="164"/>
      <c r="T6028" s="165"/>
      <c r="AT6028" s="162" t="s">
        <v>184</v>
      </c>
      <c r="AU6028" s="162" t="s">
        <v>95</v>
      </c>
      <c r="AV6028" s="160" t="s">
        <v>93</v>
      </c>
      <c r="AW6028" s="160" t="s">
        <v>41</v>
      </c>
      <c r="AX6028" s="160" t="s">
        <v>85</v>
      </c>
      <c r="AY6028" s="162" t="s">
        <v>173</v>
      </c>
    </row>
    <row r="6029" spans="2:65" s="167" customFormat="1">
      <c r="B6029" s="166"/>
      <c r="D6029" s="161" t="s">
        <v>184</v>
      </c>
      <c r="E6029" s="168" t="s">
        <v>1</v>
      </c>
      <c r="F6029" s="169" t="s">
        <v>1668</v>
      </c>
      <c r="H6029" s="170">
        <v>18.649999999999999</v>
      </c>
      <c r="L6029" s="166"/>
      <c r="M6029" s="171"/>
      <c r="T6029" s="172"/>
      <c r="AT6029" s="168" t="s">
        <v>184</v>
      </c>
      <c r="AU6029" s="168" t="s">
        <v>95</v>
      </c>
      <c r="AV6029" s="167" t="s">
        <v>95</v>
      </c>
      <c r="AW6029" s="167" t="s">
        <v>41</v>
      </c>
      <c r="AX6029" s="167" t="s">
        <v>85</v>
      </c>
      <c r="AY6029" s="168" t="s">
        <v>173</v>
      </c>
    </row>
    <row r="6030" spans="2:65" s="160" customFormat="1">
      <c r="B6030" s="159"/>
      <c r="D6030" s="161" t="s">
        <v>184</v>
      </c>
      <c r="E6030" s="162" t="s">
        <v>1</v>
      </c>
      <c r="F6030" s="163" t="s">
        <v>209</v>
      </c>
      <c r="H6030" s="162" t="s">
        <v>1</v>
      </c>
      <c r="L6030" s="159"/>
      <c r="M6030" s="164"/>
      <c r="T6030" s="165"/>
      <c r="AT6030" s="162" t="s">
        <v>184</v>
      </c>
      <c r="AU6030" s="162" t="s">
        <v>95</v>
      </c>
      <c r="AV6030" s="160" t="s">
        <v>93</v>
      </c>
      <c r="AW6030" s="160" t="s">
        <v>41</v>
      </c>
      <c r="AX6030" s="160" t="s">
        <v>85</v>
      </c>
      <c r="AY6030" s="162" t="s">
        <v>173</v>
      </c>
    </row>
    <row r="6031" spans="2:65" s="167" customFormat="1">
      <c r="B6031" s="166"/>
      <c r="D6031" s="161" t="s">
        <v>184</v>
      </c>
      <c r="E6031" s="168" t="s">
        <v>1</v>
      </c>
      <c r="F6031" s="169" t="s">
        <v>1666</v>
      </c>
      <c r="H6031" s="170">
        <v>7.9</v>
      </c>
      <c r="L6031" s="166"/>
      <c r="M6031" s="171"/>
      <c r="T6031" s="172"/>
      <c r="AT6031" s="168" t="s">
        <v>184</v>
      </c>
      <c r="AU6031" s="168" t="s">
        <v>95</v>
      </c>
      <c r="AV6031" s="167" t="s">
        <v>95</v>
      </c>
      <c r="AW6031" s="167" t="s">
        <v>41</v>
      </c>
      <c r="AX6031" s="167" t="s">
        <v>85</v>
      </c>
      <c r="AY6031" s="168" t="s">
        <v>173</v>
      </c>
    </row>
    <row r="6032" spans="2:65" s="160" customFormat="1">
      <c r="B6032" s="159"/>
      <c r="D6032" s="161" t="s">
        <v>184</v>
      </c>
      <c r="E6032" s="162" t="s">
        <v>1</v>
      </c>
      <c r="F6032" s="163" t="s">
        <v>212</v>
      </c>
      <c r="H6032" s="162" t="s">
        <v>1</v>
      </c>
      <c r="L6032" s="159"/>
      <c r="M6032" s="164"/>
      <c r="T6032" s="165"/>
      <c r="AT6032" s="162" t="s">
        <v>184</v>
      </c>
      <c r="AU6032" s="162" t="s">
        <v>95</v>
      </c>
      <c r="AV6032" s="160" t="s">
        <v>93</v>
      </c>
      <c r="AW6032" s="160" t="s">
        <v>41</v>
      </c>
      <c r="AX6032" s="160" t="s">
        <v>85</v>
      </c>
      <c r="AY6032" s="162" t="s">
        <v>173</v>
      </c>
    </row>
    <row r="6033" spans="2:65" s="167" customFormat="1">
      <c r="B6033" s="166"/>
      <c r="D6033" s="161" t="s">
        <v>184</v>
      </c>
      <c r="E6033" s="168" t="s">
        <v>1</v>
      </c>
      <c r="F6033" s="169" t="s">
        <v>1669</v>
      </c>
      <c r="H6033" s="170">
        <v>14.3</v>
      </c>
      <c r="L6033" s="166"/>
      <c r="M6033" s="171"/>
      <c r="T6033" s="172"/>
      <c r="AT6033" s="168" t="s">
        <v>184</v>
      </c>
      <c r="AU6033" s="168" t="s">
        <v>95</v>
      </c>
      <c r="AV6033" s="167" t="s">
        <v>95</v>
      </c>
      <c r="AW6033" s="167" t="s">
        <v>41</v>
      </c>
      <c r="AX6033" s="167" t="s">
        <v>85</v>
      </c>
      <c r="AY6033" s="168" t="s">
        <v>173</v>
      </c>
    </row>
    <row r="6034" spans="2:65" s="160" customFormat="1">
      <c r="B6034" s="159"/>
      <c r="D6034" s="161" t="s">
        <v>184</v>
      </c>
      <c r="E6034" s="162" t="s">
        <v>1</v>
      </c>
      <c r="F6034" s="163" t="s">
        <v>214</v>
      </c>
      <c r="H6034" s="162" t="s">
        <v>1</v>
      </c>
      <c r="L6034" s="159"/>
      <c r="M6034" s="164"/>
      <c r="T6034" s="165"/>
      <c r="AT6034" s="162" t="s">
        <v>184</v>
      </c>
      <c r="AU6034" s="162" t="s">
        <v>95</v>
      </c>
      <c r="AV6034" s="160" t="s">
        <v>93</v>
      </c>
      <c r="AW6034" s="160" t="s">
        <v>41</v>
      </c>
      <c r="AX6034" s="160" t="s">
        <v>85</v>
      </c>
      <c r="AY6034" s="162" t="s">
        <v>173</v>
      </c>
    </row>
    <row r="6035" spans="2:65" s="167" customFormat="1">
      <c r="B6035" s="166"/>
      <c r="D6035" s="161" t="s">
        <v>184</v>
      </c>
      <c r="E6035" s="168" t="s">
        <v>1</v>
      </c>
      <c r="F6035" s="169" t="s">
        <v>1297</v>
      </c>
      <c r="H6035" s="170">
        <v>10.55</v>
      </c>
      <c r="L6035" s="166"/>
      <c r="M6035" s="171"/>
      <c r="T6035" s="172"/>
      <c r="AT6035" s="168" t="s">
        <v>184</v>
      </c>
      <c r="AU6035" s="168" t="s">
        <v>95</v>
      </c>
      <c r="AV6035" s="167" t="s">
        <v>95</v>
      </c>
      <c r="AW6035" s="167" t="s">
        <v>41</v>
      </c>
      <c r="AX6035" s="167" t="s">
        <v>85</v>
      </c>
      <c r="AY6035" s="168" t="s">
        <v>173</v>
      </c>
    </row>
    <row r="6036" spans="2:65" s="174" customFormat="1">
      <c r="B6036" s="173"/>
      <c r="D6036" s="161" t="s">
        <v>184</v>
      </c>
      <c r="E6036" s="175" t="s">
        <v>1</v>
      </c>
      <c r="F6036" s="176" t="s">
        <v>232</v>
      </c>
      <c r="H6036" s="177">
        <v>69.2</v>
      </c>
      <c r="L6036" s="173"/>
      <c r="M6036" s="178"/>
      <c r="T6036" s="179"/>
      <c r="AT6036" s="175" t="s">
        <v>184</v>
      </c>
      <c r="AU6036" s="175" t="s">
        <v>95</v>
      </c>
      <c r="AV6036" s="174" t="s">
        <v>180</v>
      </c>
      <c r="AW6036" s="174" t="s">
        <v>41</v>
      </c>
      <c r="AX6036" s="174" t="s">
        <v>93</v>
      </c>
      <c r="AY6036" s="175" t="s">
        <v>173</v>
      </c>
    </row>
    <row r="6037" spans="2:65" s="35" customFormat="1" ht="16.5" customHeight="1">
      <c r="B6037" s="34"/>
      <c r="C6037" s="144" t="s">
        <v>3533</v>
      </c>
      <c r="D6037" s="144" t="s">
        <v>175</v>
      </c>
      <c r="E6037" s="145" t="s">
        <v>3534</v>
      </c>
      <c r="F6037" s="146" t="s">
        <v>3535</v>
      </c>
      <c r="G6037" s="147" t="s">
        <v>270</v>
      </c>
      <c r="H6037" s="148">
        <v>52.95</v>
      </c>
      <c r="I6037" s="3"/>
      <c r="J6037" s="149">
        <f>ROUND(I6037*H6037,2)</f>
        <v>0</v>
      </c>
      <c r="K6037" s="146" t="s">
        <v>179</v>
      </c>
      <c r="L6037" s="34"/>
      <c r="M6037" s="150" t="s">
        <v>1</v>
      </c>
      <c r="N6037" s="151" t="s">
        <v>50</v>
      </c>
      <c r="P6037" s="152">
        <f>O6037*H6037</f>
        <v>0</v>
      </c>
      <c r="Q6037" s="152">
        <v>0</v>
      </c>
      <c r="R6037" s="152">
        <f>Q6037*H6037</f>
        <v>0</v>
      </c>
      <c r="S6037" s="152">
        <v>3.5299999999999998E-2</v>
      </c>
      <c r="T6037" s="153">
        <f>S6037*H6037</f>
        <v>1.869135</v>
      </c>
      <c r="AR6037" s="154" t="s">
        <v>354</v>
      </c>
      <c r="AT6037" s="154" t="s">
        <v>175</v>
      </c>
      <c r="AU6037" s="154" t="s">
        <v>95</v>
      </c>
      <c r="AY6037" s="20" t="s">
        <v>173</v>
      </c>
      <c r="BE6037" s="155">
        <f>IF(N6037="základní",J6037,0)</f>
        <v>0</v>
      </c>
      <c r="BF6037" s="155">
        <f>IF(N6037="snížená",J6037,0)</f>
        <v>0</v>
      </c>
      <c r="BG6037" s="155">
        <f>IF(N6037="zákl. přenesená",J6037,0)</f>
        <v>0</v>
      </c>
      <c r="BH6037" s="155">
        <f>IF(N6037="sníž. přenesená",J6037,0)</f>
        <v>0</v>
      </c>
      <c r="BI6037" s="155">
        <f>IF(N6037="nulová",J6037,0)</f>
        <v>0</v>
      </c>
      <c r="BJ6037" s="20" t="s">
        <v>93</v>
      </c>
      <c r="BK6037" s="155">
        <f>ROUND(I6037*H6037,2)</f>
        <v>0</v>
      </c>
      <c r="BL6037" s="20" t="s">
        <v>354</v>
      </c>
      <c r="BM6037" s="154" t="s">
        <v>3536</v>
      </c>
    </row>
    <row r="6038" spans="2:65" s="35" customFormat="1">
      <c r="B6038" s="34"/>
      <c r="D6038" s="156" t="s">
        <v>182</v>
      </c>
      <c r="F6038" s="157" t="s">
        <v>3537</v>
      </c>
      <c r="L6038" s="34"/>
      <c r="M6038" s="158"/>
      <c r="T6038" s="62"/>
      <c r="AT6038" s="20" t="s">
        <v>182</v>
      </c>
      <c r="AU6038" s="20" t="s">
        <v>95</v>
      </c>
    </row>
    <row r="6039" spans="2:65" s="160" customFormat="1">
      <c r="B6039" s="159"/>
      <c r="D6039" s="161" t="s">
        <v>184</v>
      </c>
      <c r="E6039" s="162" t="s">
        <v>1</v>
      </c>
      <c r="F6039" s="163" t="s">
        <v>185</v>
      </c>
      <c r="H6039" s="162" t="s">
        <v>1</v>
      </c>
      <c r="L6039" s="159"/>
      <c r="M6039" s="164"/>
      <c r="T6039" s="165"/>
      <c r="AT6039" s="162" t="s">
        <v>184</v>
      </c>
      <c r="AU6039" s="162" t="s">
        <v>95</v>
      </c>
      <c r="AV6039" s="160" t="s">
        <v>93</v>
      </c>
      <c r="AW6039" s="160" t="s">
        <v>41</v>
      </c>
      <c r="AX6039" s="160" t="s">
        <v>85</v>
      </c>
      <c r="AY6039" s="162" t="s">
        <v>173</v>
      </c>
    </row>
    <row r="6040" spans="2:65" s="160" customFormat="1">
      <c r="B6040" s="159"/>
      <c r="D6040" s="161" t="s">
        <v>184</v>
      </c>
      <c r="E6040" s="162" t="s">
        <v>1</v>
      </c>
      <c r="F6040" s="163" t="s">
        <v>3538</v>
      </c>
      <c r="H6040" s="162" t="s">
        <v>1</v>
      </c>
      <c r="L6040" s="159"/>
      <c r="M6040" s="164"/>
      <c r="T6040" s="165"/>
      <c r="AT6040" s="162" t="s">
        <v>184</v>
      </c>
      <c r="AU6040" s="162" t="s">
        <v>95</v>
      </c>
      <c r="AV6040" s="160" t="s">
        <v>93</v>
      </c>
      <c r="AW6040" s="160" t="s">
        <v>41</v>
      </c>
      <c r="AX6040" s="160" t="s">
        <v>85</v>
      </c>
      <c r="AY6040" s="162" t="s">
        <v>173</v>
      </c>
    </row>
    <row r="6041" spans="2:65" s="160" customFormat="1">
      <c r="B6041" s="159"/>
      <c r="D6041" s="161" t="s">
        <v>184</v>
      </c>
      <c r="E6041" s="162" t="s">
        <v>1</v>
      </c>
      <c r="F6041" s="163" t="s">
        <v>3539</v>
      </c>
      <c r="H6041" s="162" t="s">
        <v>1</v>
      </c>
      <c r="L6041" s="159"/>
      <c r="M6041" s="164"/>
      <c r="T6041" s="165"/>
      <c r="AT6041" s="162" t="s">
        <v>184</v>
      </c>
      <c r="AU6041" s="162" t="s">
        <v>95</v>
      </c>
      <c r="AV6041" s="160" t="s">
        <v>93</v>
      </c>
      <c r="AW6041" s="160" t="s">
        <v>41</v>
      </c>
      <c r="AX6041" s="160" t="s">
        <v>85</v>
      </c>
      <c r="AY6041" s="162" t="s">
        <v>173</v>
      </c>
    </row>
    <row r="6042" spans="2:65" s="167" customFormat="1">
      <c r="B6042" s="166"/>
      <c r="D6042" s="161" t="s">
        <v>184</v>
      </c>
      <c r="E6042" s="168" t="s">
        <v>1</v>
      </c>
      <c r="F6042" s="169" t="s">
        <v>845</v>
      </c>
      <c r="H6042" s="170">
        <v>3.3</v>
      </c>
      <c r="L6042" s="166"/>
      <c r="M6042" s="171"/>
      <c r="T6042" s="172"/>
      <c r="AT6042" s="168" t="s">
        <v>184</v>
      </c>
      <c r="AU6042" s="168" t="s">
        <v>95</v>
      </c>
      <c r="AV6042" s="167" t="s">
        <v>95</v>
      </c>
      <c r="AW6042" s="167" t="s">
        <v>41</v>
      </c>
      <c r="AX6042" s="167" t="s">
        <v>85</v>
      </c>
      <c r="AY6042" s="168" t="s">
        <v>173</v>
      </c>
    </row>
    <row r="6043" spans="2:65" s="160" customFormat="1">
      <c r="B6043" s="159"/>
      <c r="D6043" s="161" t="s">
        <v>184</v>
      </c>
      <c r="E6043" s="162" t="s">
        <v>1</v>
      </c>
      <c r="F6043" s="163" t="s">
        <v>3540</v>
      </c>
      <c r="H6043" s="162" t="s">
        <v>1</v>
      </c>
      <c r="L6043" s="159"/>
      <c r="M6043" s="164"/>
      <c r="T6043" s="165"/>
      <c r="AT6043" s="162" t="s">
        <v>184</v>
      </c>
      <c r="AU6043" s="162" t="s">
        <v>95</v>
      </c>
      <c r="AV6043" s="160" t="s">
        <v>93</v>
      </c>
      <c r="AW6043" s="160" t="s">
        <v>41</v>
      </c>
      <c r="AX6043" s="160" t="s">
        <v>85</v>
      </c>
      <c r="AY6043" s="162" t="s">
        <v>173</v>
      </c>
    </row>
    <row r="6044" spans="2:65" s="167" customFormat="1">
      <c r="B6044" s="166"/>
      <c r="D6044" s="161" t="s">
        <v>184</v>
      </c>
      <c r="E6044" s="168" t="s">
        <v>1</v>
      </c>
      <c r="F6044" s="169" t="s">
        <v>1134</v>
      </c>
      <c r="H6044" s="170">
        <v>5.0999999999999996</v>
      </c>
      <c r="L6044" s="166"/>
      <c r="M6044" s="171"/>
      <c r="T6044" s="172"/>
      <c r="AT6044" s="168" t="s">
        <v>184</v>
      </c>
      <c r="AU6044" s="168" t="s">
        <v>95</v>
      </c>
      <c r="AV6044" s="167" t="s">
        <v>95</v>
      </c>
      <c r="AW6044" s="167" t="s">
        <v>41</v>
      </c>
      <c r="AX6044" s="167" t="s">
        <v>85</v>
      </c>
      <c r="AY6044" s="168" t="s">
        <v>173</v>
      </c>
    </row>
    <row r="6045" spans="2:65" s="160" customFormat="1">
      <c r="B6045" s="159"/>
      <c r="D6045" s="161" t="s">
        <v>184</v>
      </c>
      <c r="E6045" s="162" t="s">
        <v>1</v>
      </c>
      <c r="F6045" s="163" t="s">
        <v>3541</v>
      </c>
      <c r="H6045" s="162" t="s">
        <v>1</v>
      </c>
      <c r="L6045" s="159"/>
      <c r="M6045" s="164"/>
      <c r="T6045" s="165"/>
      <c r="AT6045" s="162" t="s">
        <v>184</v>
      </c>
      <c r="AU6045" s="162" t="s">
        <v>95</v>
      </c>
      <c r="AV6045" s="160" t="s">
        <v>93</v>
      </c>
      <c r="AW6045" s="160" t="s">
        <v>41</v>
      </c>
      <c r="AX6045" s="160" t="s">
        <v>85</v>
      </c>
      <c r="AY6045" s="162" t="s">
        <v>173</v>
      </c>
    </row>
    <row r="6046" spans="2:65" s="167" customFormat="1">
      <c r="B6046" s="166"/>
      <c r="D6046" s="161" t="s">
        <v>184</v>
      </c>
      <c r="E6046" s="168" t="s">
        <v>1</v>
      </c>
      <c r="F6046" s="169" t="s">
        <v>1671</v>
      </c>
      <c r="H6046" s="170">
        <v>14.1</v>
      </c>
      <c r="L6046" s="166"/>
      <c r="M6046" s="171"/>
      <c r="T6046" s="172"/>
      <c r="AT6046" s="168" t="s">
        <v>184</v>
      </c>
      <c r="AU6046" s="168" t="s">
        <v>95</v>
      </c>
      <c r="AV6046" s="167" t="s">
        <v>95</v>
      </c>
      <c r="AW6046" s="167" t="s">
        <v>41</v>
      </c>
      <c r="AX6046" s="167" t="s">
        <v>85</v>
      </c>
      <c r="AY6046" s="168" t="s">
        <v>173</v>
      </c>
    </row>
    <row r="6047" spans="2:65" s="160" customFormat="1">
      <c r="B6047" s="159"/>
      <c r="D6047" s="161" t="s">
        <v>184</v>
      </c>
      <c r="E6047" s="162" t="s">
        <v>1</v>
      </c>
      <c r="F6047" s="163" t="s">
        <v>3542</v>
      </c>
      <c r="H6047" s="162" t="s">
        <v>1</v>
      </c>
      <c r="L6047" s="159"/>
      <c r="M6047" s="164"/>
      <c r="T6047" s="165"/>
      <c r="AT6047" s="162" t="s">
        <v>184</v>
      </c>
      <c r="AU6047" s="162" t="s">
        <v>95</v>
      </c>
      <c r="AV6047" s="160" t="s">
        <v>93</v>
      </c>
      <c r="AW6047" s="160" t="s">
        <v>41</v>
      </c>
      <c r="AX6047" s="160" t="s">
        <v>85</v>
      </c>
      <c r="AY6047" s="162" t="s">
        <v>173</v>
      </c>
    </row>
    <row r="6048" spans="2:65" s="167" customFormat="1">
      <c r="B6048" s="166"/>
      <c r="D6048" s="161" t="s">
        <v>184</v>
      </c>
      <c r="E6048" s="168" t="s">
        <v>1</v>
      </c>
      <c r="F6048" s="169" t="s">
        <v>1672</v>
      </c>
      <c r="H6048" s="170">
        <v>9.5</v>
      </c>
      <c r="L6048" s="166"/>
      <c r="M6048" s="171"/>
      <c r="T6048" s="172"/>
      <c r="AT6048" s="168" t="s">
        <v>184</v>
      </c>
      <c r="AU6048" s="168" t="s">
        <v>95</v>
      </c>
      <c r="AV6048" s="167" t="s">
        <v>95</v>
      </c>
      <c r="AW6048" s="167" t="s">
        <v>41</v>
      </c>
      <c r="AX6048" s="167" t="s">
        <v>85</v>
      </c>
      <c r="AY6048" s="168" t="s">
        <v>173</v>
      </c>
    </row>
    <row r="6049" spans="2:65" s="160" customFormat="1">
      <c r="B6049" s="159"/>
      <c r="D6049" s="161" t="s">
        <v>184</v>
      </c>
      <c r="E6049" s="162" t="s">
        <v>1</v>
      </c>
      <c r="F6049" s="163" t="s">
        <v>3543</v>
      </c>
      <c r="H6049" s="162" t="s">
        <v>1</v>
      </c>
      <c r="L6049" s="159"/>
      <c r="M6049" s="164"/>
      <c r="T6049" s="165"/>
      <c r="AT6049" s="162" t="s">
        <v>184</v>
      </c>
      <c r="AU6049" s="162" t="s">
        <v>95</v>
      </c>
      <c r="AV6049" s="160" t="s">
        <v>93</v>
      </c>
      <c r="AW6049" s="160" t="s">
        <v>41</v>
      </c>
      <c r="AX6049" s="160" t="s">
        <v>85</v>
      </c>
      <c r="AY6049" s="162" t="s">
        <v>173</v>
      </c>
    </row>
    <row r="6050" spans="2:65" s="167" customFormat="1">
      <c r="B6050" s="166"/>
      <c r="D6050" s="161" t="s">
        <v>184</v>
      </c>
      <c r="E6050" s="168" t="s">
        <v>1</v>
      </c>
      <c r="F6050" s="169" t="s">
        <v>1673</v>
      </c>
      <c r="H6050" s="170">
        <v>10.5</v>
      </c>
      <c r="L6050" s="166"/>
      <c r="M6050" s="171"/>
      <c r="T6050" s="172"/>
      <c r="AT6050" s="168" t="s">
        <v>184</v>
      </c>
      <c r="AU6050" s="168" t="s">
        <v>95</v>
      </c>
      <c r="AV6050" s="167" t="s">
        <v>95</v>
      </c>
      <c r="AW6050" s="167" t="s">
        <v>41</v>
      </c>
      <c r="AX6050" s="167" t="s">
        <v>85</v>
      </c>
      <c r="AY6050" s="168" t="s">
        <v>173</v>
      </c>
    </row>
    <row r="6051" spans="2:65" s="160" customFormat="1">
      <c r="B6051" s="159"/>
      <c r="D6051" s="161" t="s">
        <v>184</v>
      </c>
      <c r="E6051" s="162" t="s">
        <v>1</v>
      </c>
      <c r="F6051" s="163" t="s">
        <v>3544</v>
      </c>
      <c r="H6051" s="162" t="s">
        <v>1</v>
      </c>
      <c r="L6051" s="159"/>
      <c r="M6051" s="164"/>
      <c r="T6051" s="165"/>
      <c r="AT6051" s="162" t="s">
        <v>184</v>
      </c>
      <c r="AU6051" s="162" t="s">
        <v>95</v>
      </c>
      <c r="AV6051" s="160" t="s">
        <v>93</v>
      </c>
      <c r="AW6051" s="160" t="s">
        <v>41</v>
      </c>
      <c r="AX6051" s="160" t="s">
        <v>85</v>
      </c>
      <c r="AY6051" s="162" t="s">
        <v>173</v>
      </c>
    </row>
    <row r="6052" spans="2:65" s="167" customFormat="1">
      <c r="B6052" s="166"/>
      <c r="D6052" s="161" t="s">
        <v>184</v>
      </c>
      <c r="E6052" s="168" t="s">
        <v>1</v>
      </c>
      <c r="F6052" s="169" t="s">
        <v>782</v>
      </c>
      <c r="H6052" s="170">
        <v>2.8</v>
      </c>
      <c r="L6052" s="166"/>
      <c r="M6052" s="171"/>
      <c r="T6052" s="172"/>
      <c r="AT6052" s="168" t="s">
        <v>184</v>
      </c>
      <c r="AU6052" s="168" t="s">
        <v>95</v>
      </c>
      <c r="AV6052" s="167" t="s">
        <v>95</v>
      </c>
      <c r="AW6052" s="167" t="s">
        <v>41</v>
      </c>
      <c r="AX6052" s="167" t="s">
        <v>85</v>
      </c>
      <c r="AY6052" s="168" t="s">
        <v>173</v>
      </c>
    </row>
    <row r="6053" spans="2:65" s="160" customFormat="1">
      <c r="B6053" s="159"/>
      <c r="D6053" s="161" t="s">
        <v>184</v>
      </c>
      <c r="E6053" s="162" t="s">
        <v>1</v>
      </c>
      <c r="F6053" s="163" t="s">
        <v>3545</v>
      </c>
      <c r="H6053" s="162" t="s">
        <v>1</v>
      </c>
      <c r="L6053" s="159"/>
      <c r="M6053" s="164"/>
      <c r="T6053" s="165"/>
      <c r="AT6053" s="162" t="s">
        <v>184</v>
      </c>
      <c r="AU6053" s="162" t="s">
        <v>95</v>
      </c>
      <c r="AV6053" s="160" t="s">
        <v>93</v>
      </c>
      <c r="AW6053" s="160" t="s">
        <v>41</v>
      </c>
      <c r="AX6053" s="160" t="s">
        <v>85</v>
      </c>
      <c r="AY6053" s="162" t="s">
        <v>173</v>
      </c>
    </row>
    <row r="6054" spans="2:65" s="167" customFormat="1">
      <c r="B6054" s="166"/>
      <c r="D6054" s="161" t="s">
        <v>184</v>
      </c>
      <c r="E6054" s="168" t="s">
        <v>1</v>
      </c>
      <c r="F6054" s="169" t="s">
        <v>788</v>
      </c>
      <c r="H6054" s="170">
        <v>1.5</v>
      </c>
      <c r="L6054" s="166"/>
      <c r="M6054" s="171"/>
      <c r="T6054" s="172"/>
      <c r="AT6054" s="168" t="s">
        <v>184</v>
      </c>
      <c r="AU6054" s="168" t="s">
        <v>95</v>
      </c>
      <c r="AV6054" s="167" t="s">
        <v>95</v>
      </c>
      <c r="AW6054" s="167" t="s">
        <v>41</v>
      </c>
      <c r="AX6054" s="167" t="s">
        <v>85</v>
      </c>
      <c r="AY6054" s="168" t="s">
        <v>173</v>
      </c>
    </row>
    <row r="6055" spans="2:65" s="160" customFormat="1">
      <c r="B6055" s="159"/>
      <c r="D6055" s="161" t="s">
        <v>184</v>
      </c>
      <c r="E6055" s="162" t="s">
        <v>1</v>
      </c>
      <c r="F6055" s="163" t="s">
        <v>3546</v>
      </c>
      <c r="H6055" s="162" t="s">
        <v>1</v>
      </c>
      <c r="L6055" s="159"/>
      <c r="M6055" s="164"/>
      <c r="T6055" s="165"/>
      <c r="AT6055" s="162" t="s">
        <v>184</v>
      </c>
      <c r="AU6055" s="162" t="s">
        <v>95</v>
      </c>
      <c r="AV6055" s="160" t="s">
        <v>93</v>
      </c>
      <c r="AW6055" s="160" t="s">
        <v>41</v>
      </c>
      <c r="AX6055" s="160" t="s">
        <v>85</v>
      </c>
      <c r="AY6055" s="162" t="s">
        <v>173</v>
      </c>
    </row>
    <row r="6056" spans="2:65" s="167" customFormat="1">
      <c r="B6056" s="166"/>
      <c r="D6056" s="161" t="s">
        <v>184</v>
      </c>
      <c r="E6056" s="168" t="s">
        <v>1</v>
      </c>
      <c r="F6056" s="169" t="s">
        <v>1674</v>
      </c>
      <c r="H6056" s="170">
        <v>2.65</v>
      </c>
      <c r="L6056" s="166"/>
      <c r="M6056" s="171"/>
      <c r="T6056" s="172"/>
      <c r="AT6056" s="168" t="s">
        <v>184</v>
      </c>
      <c r="AU6056" s="168" t="s">
        <v>95</v>
      </c>
      <c r="AV6056" s="167" t="s">
        <v>95</v>
      </c>
      <c r="AW6056" s="167" t="s">
        <v>41</v>
      </c>
      <c r="AX6056" s="167" t="s">
        <v>85</v>
      </c>
      <c r="AY6056" s="168" t="s">
        <v>173</v>
      </c>
    </row>
    <row r="6057" spans="2:65" s="160" customFormat="1">
      <c r="B6057" s="159"/>
      <c r="D6057" s="161" t="s">
        <v>184</v>
      </c>
      <c r="E6057" s="162" t="s">
        <v>1</v>
      </c>
      <c r="F6057" s="163" t="s">
        <v>3547</v>
      </c>
      <c r="H6057" s="162" t="s">
        <v>1</v>
      </c>
      <c r="L6057" s="159"/>
      <c r="M6057" s="164"/>
      <c r="T6057" s="165"/>
      <c r="AT6057" s="162" t="s">
        <v>184</v>
      </c>
      <c r="AU6057" s="162" t="s">
        <v>95</v>
      </c>
      <c r="AV6057" s="160" t="s">
        <v>93</v>
      </c>
      <c r="AW6057" s="160" t="s">
        <v>41</v>
      </c>
      <c r="AX6057" s="160" t="s">
        <v>85</v>
      </c>
      <c r="AY6057" s="162" t="s">
        <v>173</v>
      </c>
    </row>
    <row r="6058" spans="2:65" s="167" customFormat="1">
      <c r="B6058" s="166"/>
      <c r="D6058" s="161" t="s">
        <v>184</v>
      </c>
      <c r="E6058" s="168" t="s">
        <v>1</v>
      </c>
      <c r="F6058" s="169" t="s">
        <v>853</v>
      </c>
      <c r="H6058" s="170">
        <v>3.5</v>
      </c>
      <c r="L6058" s="166"/>
      <c r="M6058" s="171"/>
      <c r="T6058" s="172"/>
      <c r="AT6058" s="168" t="s">
        <v>184</v>
      </c>
      <c r="AU6058" s="168" t="s">
        <v>95</v>
      </c>
      <c r="AV6058" s="167" t="s">
        <v>95</v>
      </c>
      <c r="AW6058" s="167" t="s">
        <v>41</v>
      </c>
      <c r="AX6058" s="167" t="s">
        <v>85</v>
      </c>
      <c r="AY6058" s="168" t="s">
        <v>173</v>
      </c>
    </row>
    <row r="6059" spans="2:65" s="174" customFormat="1">
      <c r="B6059" s="173"/>
      <c r="D6059" s="161" t="s">
        <v>184</v>
      </c>
      <c r="E6059" s="175" t="s">
        <v>1</v>
      </c>
      <c r="F6059" s="176" t="s">
        <v>232</v>
      </c>
      <c r="H6059" s="177">
        <v>52.95</v>
      </c>
      <c r="L6059" s="173"/>
      <c r="M6059" s="178"/>
      <c r="T6059" s="179"/>
      <c r="AT6059" s="175" t="s">
        <v>184</v>
      </c>
      <c r="AU6059" s="175" t="s">
        <v>95</v>
      </c>
      <c r="AV6059" s="174" t="s">
        <v>180</v>
      </c>
      <c r="AW6059" s="174" t="s">
        <v>41</v>
      </c>
      <c r="AX6059" s="174" t="s">
        <v>93</v>
      </c>
      <c r="AY6059" s="175" t="s">
        <v>173</v>
      </c>
    </row>
    <row r="6060" spans="2:65" s="35" customFormat="1" ht="24.2" customHeight="1">
      <c r="B6060" s="34"/>
      <c r="C6060" s="144" t="s">
        <v>3548</v>
      </c>
      <c r="D6060" s="144" t="s">
        <v>175</v>
      </c>
      <c r="E6060" s="145" t="s">
        <v>3549</v>
      </c>
      <c r="F6060" s="146" t="s">
        <v>3550</v>
      </c>
      <c r="G6060" s="147" t="s">
        <v>270</v>
      </c>
      <c r="H6060" s="148">
        <v>111.35</v>
      </c>
      <c r="I6060" s="3"/>
      <c r="J6060" s="149">
        <f>ROUND(I6060*H6060,2)</f>
        <v>0</v>
      </c>
      <c r="K6060" s="146" t="s">
        <v>179</v>
      </c>
      <c r="L6060" s="34"/>
      <c r="M6060" s="150" t="s">
        <v>1</v>
      </c>
      <c r="N6060" s="151" t="s">
        <v>50</v>
      </c>
      <c r="P6060" s="152">
        <f>O6060*H6060</f>
        <v>0</v>
      </c>
      <c r="Q6060" s="152">
        <v>0</v>
      </c>
      <c r="R6060" s="152">
        <f>Q6060*H6060</f>
        <v>0</v>
      </c>
      <c r="S6060" s="152">
        <v>0</v>
      </c>
      <c r="T6060" s="153">
        <f>S6060*H6060</f>
        <v>0</v>
      </c>
      <c r="AR6060" s="154" t="s">
        <v>354</v>
      </c>
      <c r="AT6060" s="154" t="s">
        <v>175</v>
      </c>
      <c r="AU6060" s="154" t="s">
        <v>95</v>
      </c>
      <c r="AY6060" s="20" t="s">
        <v>173</v>
      </c>
      <c r="BE6060" s="155">
        <f>IF(N6060="základní",J6060,0)</f>
        <v>0</v>
      </c>
      <c r="BF6060" s="155">
        <f>IF(N6060="snížená",J6060,0)</f>
        <v>0</v>
      </c>
      <c r="BG6060" s="155">
        <f>IF(N6060="zákl. přenesená",J6060,0)</f>
        <v>0</v>
      </c>
      <c r="BH6060" s="155">
        <f>IF(N6060="sníž. přenesená",J6060,0)</f>
        <v>0</v>
      </c>
      <c r="BI6060" s="155">
        <f>IF(N6060="nulová",J6060,0)</f>
        <v>0</v>
      </c>
      <c r="BJ6060" s="20" t="s">
        <v>93</v>
      </c>
      <c r="BK6060" s="155">
        <f>ROUND(I6060*H6060,2)</f>
        <v>0</v>
      </c>
      <c r="BL6060" s="20" t="s">
        <v>354</v>
      </c>
      <c r="BM6060" s="154" t="s">
        <v>3551</v>
      </c>
    </row>
    <row r="6061" spans="2:65" s="35" customFormat="1">
      <c r="B6061" s="34"/>
      <c r="D6061" s="156" t="s">
        <v>182</v>
      </c>
      <c r="F6061" s="157" t="s">
        <v>3552</v>
      </c>
      <c r="L6061" s="34"/>
      <c r="M6061" s="158"/>
      <c r="T6061" s="62"/>
      <c r="AT6061" s="20" t="s">
        <v>182</v>
      </c>
      <c r="AU6061" s="20" t="s">
        <v>95</v>
      </c>
    </row>
    <row r="6062" spans="2:65" s="160" customFormat="1">
      <c r="B6062" s="159"/>
      <c r="D6062" s="161" t="s">
        <v>184</v>
      </c>
      <c r="E6062" s="162" t="s">
        <v>1</v>
      </c>
      <c r="F6062" s="163" t="s">
        <v>3553</v>
      </c>
      <c r="H6062" s="162" t="s">
        <v>1</v>
      </c>
      <c r="L6062" s="159"/>
      <c r="M6062" s="164"/>
      <c r="T6062" s="165"/>
      <c r="AT6062" s="162" t="s">
        <v>184</v>
      </c>
      <c r="AU6062" s="162" t="s">
        <v>95</v>
      </c>
      <c r="AV6062" s="160" t="s">
        <v>93</v>
      </c>
      <c r="AW6062" s="160" t="s">
        <v>41</v>
      </c>
      <c r="AX6062" s="160" t="s">
        <v>85</v>
      </c>
      <c r="AY6062" s="162" t="s">
        <v>173</v>
      </c>
    </row>
    <row r="6063" spans="2:65" s="160" customFormat="1">
      <c r="B6063" s="159"/>
      <c r="D6063" s="161" t="s">
        <v>184</v>
      </c>
      <c r="E6063" s="162" t="s">
        <v>1</v>
      </c>
      <c r="F6063" s="163" t="s">
        <v>338</v>
      </c>
      <c r="H6063" s="162" t="s">
        <v>1</v>
      </c>
      <c r="L6063" s="159"/>
      <c r="M6063" s="164"/>
      <c r="T6063" s="165"/>
      <c r="AT6063" s="162" t="s">
        <v>184</v>
      </c>
      <c r="AU6063" s="162" t="s">
        <v>95</v>
      </c>
      <c r="AV6063" s="160" t="s">
        <v>93</v>
      </c>
      <c r="AW6063" s="160" t="s">
        <v>41</v>
      </c>
      <c r="AX6063" s="160" t="s">
        <v>85</v>
      </c>
      <c r="AY6063" s="162" t="s">
        <v>173</v>
      </c>
    </row>
    <row r="6064" spans="2:65" s="160" customFormat="1">
      <c r="B6064" s="159"/>
      <c r="D6064" s="161" t="s">
        <v>184</v>
      </c>
      <c r="E6064" s="162" t="s">
        <v>1</v>
      </c>
      <c r="F6064" s="163" t="s">
        <v>1172</v>
      </c>
      <c r="H6064" s="162" t="s">
        <v>1</v>
      </c>
      <c r="L6064" s="159"/>
      <c r="M6064" s="164"/>
      <c r="T6064" s="165"/>
      <c r="AT6064" s="162" t="s">
        <v>184</v>
      </c>
      <c r="AU6064" s="162" t="s">
        <v>95</v>
      </c>
      <c r="AV6064" s="160" t="s">
        <v>93</v>
      </c>
      <c r="AW6064" s="160" t="s">
        <v>41</v>
      </c>
      <c r="AX6064" s="160" t="s">
        <v>85</v>
      </c>
      <c r="AY6064" s="162" t="s">
        <v>173</v>
      </c>
    </row>
    <row r="6065" spans="2:51" s="167" customFormat="1">
      <c r="B6065" s="166"/>
      <c r="D6065" s="161" t="s">
        <v>184</v>
      </c>
      <c r="E6065" s="168" t="s">
        <v>1</v>
      </c>
      <c r="F6065" s="169" t="s">
        <v>1313</v>
      </c>
      <c r="H6065" s="170">
        <v>17</v>
      </c>
      <c r="L6065" s="166"/>
      <c r="M6065" s="171"/>
      <c r="T6065" s="172"/>
      <c r="AT6065" s="168" t="s">
        <v>184</v>
      </c>
      <c r="AU6065" s="168" t="s">
        <v>95</v>
      </c>
      <c r="AV6065" s="167" t="s">
        <v>95</v>
      </c>
      <c r="AW6065" s="167" t="s">
        <v>41</v>
      </c>
      <c r="AX6065" s="167" t="s">
        <v>85</v>
      </c>
      <c r="AY6065" s="168" t="s">
        <v>173</v>
      </c>
    </row>
    <row r="6066" spans="2:51" s="160" customFormat="1">
      <c r="B6066" s="159"/>
      <c r="D6066" s="161" t="s">
        <v>184</v>
      </c>
      <c r="E6066" s="162" t="s">
        <v>1</v>
      </c>
      <c r="F6066" s="163" t="s">
        <v>1174</v>
      </c>
      <c r="H6066" s="162" t="s">
        <v>1</v>
      </c>
      <c r="L6066" s="159"/>
      <c r="M6066" s="164"/>
      <c r="T6066" s="165"/>
      <c r="AT6066" s="162" t="s">
        <v>184</v>
      </c>
      <c r="AU6066" s="162" t="s">
        <v>95</v>
      </c>
      <c r="AV6066" s="160" t="s">
        <v>93</v>
      </c>
      <c r="AW6066" s="160" t="s">
        <v>41</v>
      </c>
      <c r="AX6066" s="160" t="s">
        <v>85</v>
      </c>
      <c r="AY6066" s="162" t="s">
        <v>173</v>
      </c>
    </row>
    <row r="6067" spans="2:51" s="167" customFormat="1">
      <c r="B6067" s="166"/>
      <c r="D6067" s="161" t="s">
        <v>184</v>
      </c>
      <c r="E6067" s="168" t="s">
        <v>1</v>
      </c>
      <c r="F6067" s="169" t="s">
        <v>1314</v>
      </c>
      <c r="H6067" s="170">
        <v>12.1</v>
      </c>
      <c r="L6067" s="166"/>
      <c r="M6067" s="171"/>
      <c r="T6067" s="172"/>
      <c r="AT6067" s="168" t="s">
        <v>184</v>
      </c>
      <c r="AU6067" s="168" t="s">
        <v>95</v>
      </c>
      <c r="AV6067" s="167" t="s">
        <v>95</v>
      </c>
      <c r="AW6067" s="167" t="s">
        <v>41</v>
      </c>
      <c r="AX6067" s="167" t="s">
        <v>85</v>
      </c>
      <c r="AY6067" s="168" t="s">
        <v>173</v>
      </c>
    </row>
    <row r="6068" spans="2:51" s="160" customFormat="1">
      <c r="B6068" s="159"/>
      <c r="D6068" s="161" t="s">
        <v>184</v>
      </c>
      <c r="E6068" s="162" t="s">
        <v>1</v>
      </c>
      <c r="F6068" s="163" t="s">
        <v>1182</v>
      </c>
      <c r="H6068" s="162" t="s">
        <v>1</v>
      </c>
      <c r="L6068" s="159"/>
      <c r="M6068" s="164"/>
      <c r="T6068" s="165"/>
      <c r="AT6068" s="162" t="s">
        <v>184</v>
      </c>
      <c r="AU6068" s="162" t="s">
        <v>95</v>
      </c>
      <c r="AV6068" s="160" t="s">
        <v>93</v>
      </c>
      <c r="AW6068" s="160" t="s">
        <v>41</v>
      </c>
      <c r="AX6068" s="160" t="s">
        <v>85</v>
      </c>
      <c r="AY6068" s="162" t="s">
        <v>173</v>
      </c>
    </row>
    <row r="6069" spans="2:51" s="167" customFormat="1">
      <c r="B6069" s="166"/>
      <c r="D6069" s="161" t="s">
        <v>184</v>
      </c>
      <c r="E6069" s="168" t="s">
        <v>1</v>
      </c>
      <c r="F6069" s="169" t="s">
        <v>1319</v>
      </c>
      <c r="H6069" s="170">
        <v>53.2</v>
      </c>
      <c r="L6069" s="166"/>
      <c r="M6069" s="171"/>
      <c r="T6069" s="172"/>
      <c r="AT6069" s="168" t="s">
        <v>184</v>
      </c>
      <c r="AU6069" s="168" t="s">
        <v>95</v>
      </c>
      <c r="AV6069" s="167" t="s">
        <v>95</v>
      </c>
      <c r="AW6069" s="167" t="s">
        <v>41</v>
      </c>
      <c r="AX6069" s="167" t="s">
        <v>85</v>
      </c>
      <c r="AY6069" s="168" t="s">
        <v>173</v>
      </c>
    </row>
    <row r="6070" spans="2:51" s="181" customFormat="1">
      <c r="B6070" s="180"/>
      <c r="D6070" s="161" t="s">
        <v>184</v>
      </c>
      <c r="E6070" s="182" t="s">
        <v>1</v>
      </c>
      <c r="F6070" s="183" t="s">
        <v>266</v>
      </c>
      <c r="H6070" s="184">
        <v>82.3</v>
      </c>
      <c r="L6070" s="180"/>
      <c r="M6070" s="185"/>
      <c r="T6070" s="186"/>
      <c r="AT6070" s="182" t="s">
        <v>184</v>
      </c>
      <c r="AU6070" s="182" t="s">
        <v>95</v>
      </c>
      <c r="AV6070" s="181" t="s">
        <v>243</v>
      </c>
      <c r="AW6070" s="181" t="s">
        <v>41</v>
      </c>
      <c r="AX6070" s="181" t="s">
        <v>85</v>
      </c>
      <c r="AY6070" s="182" t="s">
        <v>173</v>
      </c>
    </row>
    <row r="6071" spans="2:51" s="160" customFormat="1">
      <c r="B6071" s="159"/>
      <c r="D6071" s="161" t="s">
        <v>184</v>
      </c>
      <c r="E6071" s="162" t="s">
        <v>1</v>
      </c>
      <c r="F6071" s="163" t="s">
        <v>3554</v>
      </c>
      <c r="H6071" s="162" t="s">
        <v>1</v>
      </c>
      <c r="L6071" s="159"/>
      <c r="M6071" s="164"/>
      <c r="T6071" s="165"/>
      <c r="AT6071" s="162" t="s">
        <v>184</v>
      </c>
      <c r="AU6071" s="162" t="s">
        <v>95</v>
      </c>
      <c r="AV6071" s="160" t="s">
        <v>93</v>
      </c>
      <c r="AW6071" s="160" t="s">
        <v>41</v>
      </c>
      <c r="AX6071" s="160" t="s">
        <v>85</v>
      </c>
      <c r="AY6071" s="162" t="s">
        <v>173</v>
      </c>
    </row>
    <row r="6072" spans="2:51" s="160" customFormat="1">
      <c r="B6072" s="159"/>
      <c r="D6072" s="161" t="s">
        <v>184</v>
      </c>
      <c r="E6072" s="162" t="s">
        <v>1</v>
      </c>
      <c r="F6072" s="163" t="s">
        <v>338</v>
      </c>
      <c r="H6072" s="162" t="s">
        <v>1</v>
      </c>
      <c r="L6072" s="159"/>
      <c r="M6072" s="164"/>
      <c r="T6072" s="165"/>
      <c r="AT6072" s="162" t="s">
        <v>184</v>
      </c>
      <c r="AU6072" s="162" t="s">
        <v>95</v>
      </c>
      <c r="AV6072" s="160" t="s">
        <v>93</v>
      </c>
      <c r="AW6072" s="160" t="s">
        <v>41</v>
      </c>
      <c r="AX6072" s="160" t="s">
        <v>85</v>
      </c>
      <c r="AY6072" s="162" t="s">
        <v>173</v>
      </c>
    </row>
    <row r="6073" spans="2:51" s="160" customFormat="1">
      <c r="B6073" s="159"/>
      <c r="D6073" s="161" t="s">
        <v>184</v>
      </c>
      <c r="E6073" s="162" t="s">
        <v>1</v>
      </c>
      <c r="F6073" s="163" t="s">
        <v>426</v>
      </c>
      <c r="H6073" s="162" t="s">
        <v>1</v>
      </c>
      <c r="L6073" s="159"/>
      <c r="M6073" s="164"/>
      <c r="T6073" s="165"/>
      <c r="AT6073" s="162" t="s">
        <v>184</v>
      </c>
      <c r="AU6073" s="162" t="s">
        <v>95</v>
      </c>
      <c r="AV6073" s="160" t="s">
        <v>93</v>
      </c>
      <c r="AW6073" s="160" t="s">
        <v>41</v>
      </c>
      <c r="AX6073" s="160" t="s">
        <v>85</v>
      </c>
      <c r="AY6073" s="162" t="s">
        <v>173</v>
      </c>
    </row>
    <row r="6074" spans="2:51" s="167" customFormat="1">
      <c r="B6074" s="166"/>
      <c r="D6074" s="161" t="s">
        <v>184</v>
      </c>
      <c r="E6074" s="168" t="s">
        <v>1</v>
      </c>
      <c r="F6074" s="169" t="s">
        <v>1322</v>
      </c>
      <c r="H6074" s="170">
        <v>7.05</v>
      </c>
      <c r="L6074" s="166"/>
      <c r="M6074" s="171"/>
      <c r="T6074" s="172"/>
      <c r="AT6074" s="168" t="s">
        <v>184</v>
      </c>
      <c r="AU6074" s="168" t="s">
        <v>95</v>
      </c>
      <c r="AV6074" s="167" t="s">
        <v>95</v>
      </c>
      <c r="AW6074" s="167" t="s">
        <v>41</v>
      </c>
      <c r="AX6074" s="167" t="s">
        <v>85</v>
      </c>
      <c r="AY6074" s="168" t="s">
        <v>173</v>
      </c>
    </row>
    <row r="6075" spans="2:51" s="160" customFormat="1">
      <c r="B6075" s="159"/>
      <c r="D6075" s="161" t="s">
        <v>184</v>
      </c>
      <c r="E6075" s="162" t="s">
        <v>1</v>
      </c>
      <c r="F6075" s="163" t="s">
        <v>602</v>
      </c>
      <c r="H6075" s="162" t="s">
        <v>1</v>
      </c>
      <c r="L6075" s="159"/>
      <c r="M6075" s="164"/>
      <c r="T6075" s="165"/>
      <c r="AT6075" s="162" t="s">
        <v>184</v>
      </c>
      <c r="AU6075" s="162" t="s">
        <v>95</v>
      </c>
      <c r="AV6075" s="160" t="s">
        <v>93</v>
      </c>
      <c r="AW6075" s="160" t="s">
        <v>41</v>
      </c>
      <c r="AX6075" s="160" t="s">
        <v>85</v>
      </c>
      <c r="AY6075" s="162" t="s">
        <v>173</v>
      </c>
    </row>
    <row r="6076" spans="2:51" s="167" customFormat="1">
      <c r="B6076" s="166"/>
      <c r="D6076" s="161" t="s">
        <v>184</v>
      </c>
      <c r="E6076" s="168" t="s">
        <v>1</v>
      </c>
      <c r="F6076" s="169" t="s">
        <v>1323</v>
      </c>
      <c r="H6076" s="170">
        <v>3.1</v>
      </c>
      <c r="L6076" s="166"/>
      <c r="M6076" s="171"/>
      <c r="T6076" s="172"/>
      <c r="AT6076" s="168" t="s">
        <v>184</v>
      </c>
      <c r="AU6076" s="168" t="s">
        <v>95</v>
      </c>
      <c r="AV6076" s="167" t="s">
        <v>95</v>
      </c>
      <c r="AW6076" s="167" t="s">
        <v>41</v>
      </c>
      <c r="AX6076" s="167" t="s">
        <v>85</v>
      </c>
      <c r="AY6076" s="168" t="s">
        <v>173</v>
      </c>
    </row>
    <row r="6077" spans="2:51" s="160" customFormat="1">
      <c r="B6077" s="159"/>
      <c r="D6077" s="161" t="s">
        <v>184</v>
      </c>
      <c r="E6077" s="162" t="s">
        <v>1</v>
      </c>
      <c r="F6077" s="163" t="s">
        <v>614</v>
      </c>
      <c r="H6077" s="162" t="s">
        <v>1</v>
      </c>
      <c r="L6077" s="159"/>
      <c r="M6077" s="164"/>
      <c r="T6077" s="165"/>
      <c r="AT6077" s="162" t="s">
        <v>184</v>
      </c>
      <c r="AU6077" s="162" t="s">
        <v>95</v>
      </c>
      <c r="AV6077" s="160" t="s">
        <v>93</v>
      </c>
      <c r="AW6077" s="160" t="s">
        <v>41</v>
      </c>
      <c r="AX6077" s="160" t="s">
        <v>85</v>
      </c>
      <c r="AY6077" s="162" t="s">
        <v>173</v>
      </c>
    </row>
    <row r="6078" spans="2:51" s="167" customFormat="1">
      <c r="B6078" s="166"/>
      <c r="D6078" s="161" t="s">
        <v>184</v>
      </c>
      <c r="E6078" s="168" t="s">
        <v>1</v>
      </c>
      <c r="F6078" s="169" t="s">
        <v>846</v>
      </c>
      <c r="H6078" s="170">
        <v>11</v>
      </c>
      <c r="L6078" s="166"/>
      <c r="M6078" s="171"/>
      <c r="T6078" s="172"/>
      <c r="AT6078" s="168" t="s">
        <v>184</v>
      </c>
      <c r="AU6078" s="168" t="s">
        <v>95</v>
      </c>
      <c r="AV6078" s="167" t="s">
        <v>95</v>
      </c>
      <c r="AW6078" s="167" t="s">
        <v>41</v>
      </c>
      <c r="AX6078" s="167" t="s">
        <v>85</v>
      </c>
      <c r="AY6078" s="168" t="s">
        <v>173</v>
      </c>
    </row>
    <row r="6079" spans="2:51" s="181" customFormat="1">
      <c r="B6079" s="180"/>
      <c r="D6079" s="161" t="s">
        <v>184</v>
      </c>
      <c r="E6079" s="182" t="s">
        <v>1</v>
      </c>
      <c r="F6079" s="183" t="s">
        <v>266</v>
      </c>
      <c r="H6079" s="184">
        <v>21.15</v>
      </c>
      <c r="L6079" s="180"/>
      <c r="M6079" s="185"/>
      <c r="T6079" s="186"/>
      <c r="AT6079" s="182" t="s">
        <v>184</v>
      </c>
      <c r="AU6079" s="182" t="s">
        <v>95</v>
      </c>
      <c r="AV6079" s="181" t="s">
        <v>243</v>
      </c>
      <c r="AW6079" s="181" t="s">
        <v>41</v>
      </c>
      <c r="AX6079" s="181" t="s">
        <v>85</v>
      </c>
      <c r="AY6079" s="182" t="s">
        <v>173</v>
      </c>
    </row>
    <row r="6080" spans="2:51" s="160" customFormat="1">
      <c r="B6080" s="159"/>
      <c r="D6080" s="161" t="s">
        <v>184</v>
      </c>
      <c r="E6080" s="162" t="s">
        <v>1</v>
      </c>
      <c r="F6080" s="163" t="s">
        <v>3554</v>
      </c>
      <c r="H6080" s="162" t="s">
        <v>1</v>
      </c>
      <c r="L6080" s="159"/>
      <c r="M6080" s="164"/>
      <c r="T6080" s="165"/>
      <c r="AT6080" s="162" t="s">
        <v>184</v>
      </c>
      <c r="AU6080" s="162" t="s">
        <v>95</v>
      </c>
      <c r="AV6080" s="160" t="s">
        <v>93</v>
      </c>
      <c r="AW6080" s="160" t="s">
        <v>41</v>
      </c>
      <c r="AX6080" s="160" t="s">
        <v>85</v>
      </c>
      <c r="AY6080" s="162" t="s">
        <v>173</v>
      </c>
    </row>
    <row r="6081" spans="2:65" s="160" customFormat="1">
      <c r="B6081" s="159"/>
      <c r="D6081" s="161" t="s">
        <v>184</v>
      </c>
      <c r="E6081" s="162" t="s">
        <v>1</v>
      </c>
      <c r="F6081" s="163" t="s">
        <v>1195</v>
      </c>
      <c r="H6081" s="162" t="s">
        <v>1</v>
      </c>
      <c r="L6081" s="159"/>
      <c r="M6081" s="164"/>
      <c r="T6081" s="165"/>
      <c r="AT6081" s="162" t="s">
        <v>184</v>
      </c>
      <c r="AU6081" s="162" t="s">
        <v>95</v>
      </c>
      <c r="AV6081" s="160" t="s">
        <v>93</v>
      </c>
      <c r="AW6081" s="160" t="s">
        <v>41</v>
      </c>
      <c r="AX6081" s="160" t="s">
        <v>85</v>
      </c>
      <c r="AY6081" s="162" t="s">
        <v>173</v>
      </c>
    </row>
    <row r="6082" spans="2:65" s="160" customFormat="1">
      <c r="B6082" s="159"/>
      <c r="D6082" s="161" t="s">
        <v>184</v>
      </c>
      <c r="E6082" s="162" t="s">
        <v>1</v>
      </c>
      <c r="F6082" s="163" t="s">
        <v>1196</v>
      </c>
      <c r="H6082" s="162" t="s">
        <v>1</v>
      </c>
      <c r="L6082" s="159"/>
      <c r="M6082" s="164"/>
      <c r="T6082" s="165"/>
      <c r="AT6082" s="162" t="s">
        <v>184</v>
      </c>
      <c r="AU6082" s="162" t="s">
        <v>95</v>
      </c>
      <c r="AV6082" s="160" t="s">
        <v>93</v>
      </c>
      <c r="AW6082" s="160" t="s">
        <v>41</v>
      </c>
      <c r="AX6082" s="160" t="s">
        <v>85</v>
      </c>
      <c r="AY6082" s="162" t="s">
        <v>173</v>
      </c>
    </row>
    <row r="6083" spans="2:65" s="167" customFormat="1">
      <c r="B6083" s="166"/>
      <c r="D6083" s="161" t="s">
        <v>184</v>
      </c>
      <c r="E6083" s="168" t="s">
        <v>1</v>
      </c>
      <c r="F6083" s="169" t="s">
        <v>857</v>
      </c>
      <c r="H6083" s="170">
        <v>2.1</v>
      </c>
      <c r="L6083" s="166"/>
      <c r="M6083" s="171"/>
      <c r="T6083" s="172"/>
      <c r="AT6083" s="168" t="s">
        <v>184</v>
      </c>
      <c r="AU6083" s="168" t="s">
        <v>95</v>
      </c>
      <c r="AV6083" s="167" t="s">
        <v>95</v>
      </c>
      <c r="AW6083" s="167" t="s">
        <v>41</v>
      </c>
      <c r="AX6083" s="167" t="s">
        <v>85</v>
      </c>
      <c r="AY6083" s="168" t="s">
        <v>173</v>
      </c>
    </row>
    <row r="6084" spans="2:65" s="160" customFormat="1">
      <c r="B6084" s="159"/>
      <c r="D6084" s="161" t="s">
        <v>184</v>
      </c>
      <c r="E6084" s="162" t="s">
        <v>1</v>
      </c>
      <c r="F6084" s="163" t="s">
        <v>785</v>
      </c>
      <c r="H6084" s="162" t="s">
        <v>1</v>
      </c>
      <c r="L6084" s="159"/>
      <c r="M6084" s="164"/>
      <c r="T6084" s="165"/>
      <c r="AT6084" s="162" t="s">
        <v>184</v>
      </c>
      <c r="AU6084" s="162" t="s">
        <v>95</v>
      </c>
      <c r="AV6084" s="160" t="s">
        <v>93</v>
      </c>
      <c r="AW6084" s="160" t="s">
        <v>41</v>
      </c>
      <c r="AX6084" s="160" t="s">
        <v>85</v>
      </c>
      <c r="AY6084" s="162" t="s">
        <v>173</v>
      </c>
    </row>
    <row r="6085" spans="2:65" s="167" customFormat="1">
      <c r="B6085" s="166"/>
      <c r="D6085" s="161" t="s">
        <v>184</v>
      </c>
      <c r="E6085" s="168" t="s">
        <v>1</v>
      </c>
      <c r="F6085" s="169" t="s">
        <v>763</v>
      </c>
      <c r="H6085" s="170">
        <v>2.2999999999999998</v>
      </c>
      <c r="L6085" s="166"/>
      <c r="M6085" s="171"/>
      <c r="T6085" s="172"/>
      <c r="AT6085" s="168" t="s">
        <v>184</v>
      </c>
      <c r="AU6085" s="168" t="s">
        <v>95</v>
      </c>
      <c r="AV6085" s="167" t="s">
        <v>95</v>
      </c>
      <c r="AW6085" s="167" t="s">
        <v>41</v>
      </c>
      <c r="AX6085" s="167" t="s">
        <v>85</v>
      </c>
      <c r="AY6085" s="168" t="s">
        <v>173</v>
      </c>
    </row>
    <row r="6086" spans="2:65" s="160" customFormat="1">
      <c r="B6086" s="159"/>
      <c r="D6086" s="161" t="s">
        <v>184</v>
      </c>
      <c r="E6086" s="162" t="s">
        <v>1</v>
      </c>
      <c r="F6086" s="163" t="s">
        <v>790</v>
      </c>
      <c r="H6086" s="162" t="s">
        <v>1</v>
      </c>
      <c r="L6086" s="159"/>
      <c r="M6086" s="164"/>
      <c r="T6086" s="165"/>
      <c r="AT6086" s="162" t="s">
        <v>184</v>
      </c>
      <c r="AU6086" s="162" t="s">
        <v>95</v>
      </c>
      <c r="AV6086" s="160" t="s">
        <v>93</v>
      </c>
      <c r="AW6086" s="160" t="s">
        <v>41</v>
      </c>
      <c r="AX6086" s="160" t="s">
        <v>85</v>
      </c>
      <c r="AY6086" s="162" t="s">
        <v>173</v>
      </c>
    </row>
    <row r="6087" spans="2:65" s="167" customFormat="1">
      <c r="B6087" s="166"/>
      <c r="D6087" s="161" t="s">
        <v>184</v>
      </c>
      <c r="E6087" s="168" t="s">
        <v>1</v>
      </c>
      <c r="F6087" s="169" t="s">
        <v>853</v>
      </c>
      <c r="H6087" s="170">
        <v>3.5</v>
      </c>
      <c r="L6087" s="166"/>
      <c r="M6087" s="171"/>
      <c r="T6087" s="172"/>
      <c r="AT6087" s="168" t="s">
        <v>184</v>
      </c>
      <c r="AU6087" s="168" t="s">
        <v>95</v>
      </c>
      <c r="AV6087" s="167" t="s">
        <v>95</v>
      </c>
      <c r="AW6087" s="167" t="s">
        <v>41</v>
      </c>
      <c r="AX6087" s="167" t="s">
        <v>85</v>
      </c>
      <c r="AY6087" s="168" t="s">
        <v>173</v>
      </c>
    </row>
    <row r="6088" spans="2:65" s="181" customFormat="1">
      <c r="B6088" s="180"/>
      <c r="D6088" s="161" t="s">
        <v>184</v>
      </c>
      <c r="E6088" s="182" t="s">
        <v>1</v>
      </c>
      <c r="F6088" s="183" t="s">
        <v>266</v>
      </c>
      <c r="H6088" s="184">
        <v>7.9</v>
      </c>
      <c r="L6088" s="180"/>
      <c r="M6088" s="185"/>
      <c r="T6088" s="186"/>
      <c r="AT6088" s="182" t="s">
        <v>184</v>
      </c>
      <c r="AU6088" s="182" t="s">
        <v>95</v>
      </c>
      <c r="AV6088" s="181" t="s">
        <v>243</v>
      </c>
      <c r="AW6088" s="181" t="s">
        <v>41</v>
      </c>
      <c r="AX6088" s="181" t="s">
        <v>85</v>
      </c>
      <c r="AY6088" s="182" t="s">
        <v>173</v>
      </c>
    </row>
    <row r="6089" spans="2:65" s="174" customFormat="1">
      <c r="B6089" s="173"/>
      <c r="D6089" s="161" t="s">
        <v>184</v>
      </c>
      <c r="E6089" s="175" t="s">
        <v>1</v>
      </c>
      <c r="F6089" s="176" t="s">
        <v>232</v>
      </c>
      <c r="H6089" s="177">
        <v>111.35</v>
      </c>
      <c r="L6089" s="173"/>
      <c r="M6089" s="178"/>
      <c r="T6089" s="179"/>
      <c r="AT6089" s="175" t="s">
        <v>184</v>
      </c>
      <c r="AU6089" s="175" t="s">
        <v>95</v>
      </c>
      <c r="AV6089" s="174" t="s">
        <v>180</v>
      </c>
      <c r="AW6089" s="174" t="s">
        <v>41</v>
      </c>
      <c r="AX6089" s="174" t="s">
        <v>93</v>
      </c>
      <c r="AY6089" s="175" t="s">
        <v>173</v>
      </c>
    </row>
    <row r="6090" spans="2:65" s="35" customFormat="1" ht="24.2" customHeight="1">
      <c r="B6090" s="34"/>
      <c r="C6090" s="144" t="s">
        <v>3555</v>
      </c>
      <c r="D6090" s="144" t="s">
        <v>175</v>
      </c>
      <c r="E6090" s="145" t="s">
        <v>3556</v>
      </c>
      <c r="F6090" s="146" t="s">
        <v>3557</v>
      </c>
      <c r="G6090" s="147" t="s">
        <v>270</v>
      </c>
      <c r="H6090" s="148">
        <v>111.35</v>
      </c>
      <c r="I6090" s="3"/>
      <c r="J6090" s="149">
        <f>ROUND(I6090*H6090,2)</f>
        <v>0</v>
      </c>
      <c r="K6090" s="146" t="s">
        <v>179</v>
      </c>
      <c r="L6090" s="34"/>
      <c r="M6090" s="150" t="s">
        <v>1</v>
      </c>
      <c r="N6090" s="151" t="s">
        <v>50</v>
      </c>
      <c r="P6090" s="152">
        <f>O6090*H6090</f>
        <v>0</v>
      </c>
      <c r="Q6090" s="152">
        <v>2.9999999999999997E-4</v>
      </c>
      <c r="R6090" s="152">
        <f>Q6090*H6090</f>
        <v>3.3404999999999997E-2</v>
      </c>
      <c r="S6090" s="152">
        <v>0</v>
      </c>
      <c r="T6090" s="153">
        <f>S6090*H6090</f>
        <v>0</v>
      </c>
      <c r="AR6090" s="154" t="s">
        <v>354</v>
      </c>
      <c r="AT6090" s="154" t="s">
        <v>175</v>
      </c>
      <c r="AU6090" s="154" t="s">
        <v>95</v>
      </c>
      <c r="AY6090" s="20" t="s">
        <v>173</v>
      </c>
      <c r="BE6090" s="155">
        <f>IF(N6090="základní",J6090,0)</f>
        <v>0</v>
      </c>
      <c r="BF6090" s="155">
        <f>IF(N6090="snížená",J6090,0)</f>
        <v>0</v>
      </c>
      <c r="BG6090" s="155">
        <f>IF(N6090="zákl. přenesená",J6090,0)</f>
        <v>0</v>
      </c>
      <c r="BH6090" s="155">
        <f>IF(N6090="sníž. přenesená",J6090,0)</f>
        <v>0</v>
      </c>
      <c r="BI6090" s="155">
        <f>IF(N6090="nulová",J6090,0)</f>
        <v>0</v>
      </c>
      <c r="BJ6090" s="20" t="s">
        <v>93</v>
      </c>
      <c r="BK6090" s="155">
        <f>ROUND(I6090*H6090,2)</f>
        <v>0</v>
      </c>
      <c r="BL6090" s="20" t="s">
        <v>354</v>
      </c>
      <c r="BM6090" s="154" t="s">
        <v>3558</v>
      </c>
    </row>
    <row r="6091" spans="2:65" s="35" customFormat="1">
      <c r="B6091" s="34"/>
      <c r="D6091" s="156" t="s">
        <v>182</v>
      </c>
      <c r="F6091" s="157" t="s">
        <v>3559</v>
      </c>
      <c r="L6091" s="34"/>
      <c r="M6091" s="158"/>
      <c r="T6091" s="62"/>
      <c r="AT6091" s="20" t="s">
        <v>182</v>
      </c>
      <c r="AU6091" s="20" t="s">
        <v>95</v>
      </c>
    </row>
    <row r="6092" spans="2:65" s="160" customFormat="1">
      <c r="B6092" s="159"/>
      <c r="D6092" s="161" t="s">
        <v>184</v>
      </c>
      <c r="E6092" s="162" t="s">
        <v>1</v>
      </c>
      <c r="F6092" s="163" t="s">
        <v>3553</v>
      </c>
      <c r="H6092" s="162" t="s">
        <v>1</v>
      </c>
      <c r="L6092" s="159"/>
      <c r="M6092" s="164"/>
      <c r="T6092" s="165"/>
      <c r="AT6092" s="162" t="s">
        <v>184</v>
      </c>
      <c r="AU6092" s="162" t="s">
        <v>95</v>
      </c>
      <c r="AV6092" s="160" t="s">
        <v>93</v>
      </c>
      <c r="AW6092" s="160" t="s">
        <v>41</v>
      </c>
      <c r="AX6092" s="160" t="s">
        <v>85</v>
      </c>
      <c r="AY6092" s="162" t="s">
        <v>173</v>
      </c>
    </row>
    <row r="6093" spans="2:65" s="160" customFormat="1">
      <c r="B6093" s="159"/>
      <c r="D6093" s="161" t="s">
        <v>184</v>
      </c>
      <c r="E6093" s="162" t="s">
        <v>1</v>
      </c>
      <c r="F6093" s="163" t="s">
        <v>338</v>
      </c>
      <c r="H6093" s="162" t="s">
        <v>1</v>
      </c>
      <c r="L6093" s="159"/>
      <c r="M6093" s="164"/>
      <c r="T6093" s="165"/>
      <c r="AT6093" s="162" t="s">
        <v>184</v>
      </c>
      <c r="AU6093" s="162" t="s">
        <v>95</v>
      </c>
      <c r="AV6093" s="160" t="s">
        <v>93</v>
      </c>
      <c r="AW6093" s="160" t="s">
        <v>41</v>
      </c>
      <c r="AX6093" s="160" t="s">
        <v>85</v>
      </c>
      <c r="AY6093" s="162" t="s">
        <v>173</v>
      </c>
    </row>
    <row r="6094" spans="2:65" s="160" customFormat="1">
      <c r="B6094" s="159"/>
      <c r="D6094" s="161" t="s">
        <v>184</v>
      </c>
      <c r="E6094" s="162" t="s">
        <v>1</v>
      </c>
      <c r="F6094" s="163" t="s">
        <v>1172</v>
      </c>
      <c r="H6094" s="162" t="s">
        <v>1</v>
      </c>
      <c r="L6094" s="159"/>
      <c r="M6094" s="164"/>
      <c r="T6094" s="165"/>
      <c r="AT6094" s="162" t="s">
        <v>184</v>
      </c>
      <c r="AU6094" s="162" t="s">
        <v>95</v>
      </c>
      <c r="AV6094" s="160" t="s">
        <v>93</v>
      </c>
      <c r="AW6094" s="160" t="s">
        <v>41</v>
      </c>
      <c r="AX6094" s="160" t="s">
        <v>85</v>
      </c>
      <c r="AY6094" s="162" t="s">
        <v>173</v>
      </c>
    </row>
    <row r="6095" spans="2:65" s="167" customFormat="1">
      <c r="B6095" s="166"/>
      <c r="D6095" s="161" t="s">
        <v>184</v>
      </c>
      <c r="E6095" s="168" t="s">
        <v>1</v>
      </c>
      <c r="F6095" s="169" t="s">
        <v>1313</v>
      </c>
      <c r="H6095" s="170">
        <v>17</v>
      </c>
      <c r="L6095" s="166"/>
      <c r="M6095" s="171"/>
      <c r="T6095" s="172"/>
      <c r="AT6095" s="168" t="s">
        <v>184</v>
      </c>
      <c r="AU6095" s="168" t="s">
        <v>95</v>
      </c>
      <c r="AV6095" s="167" t="s">
        <v>95</v>
      </c>
      <c r="AW6095" s="167" t="s">
        <v>41</v>
      </c>
      <c r="AX6095" s="167" t="s">
        <v>85</v>
      </c>
      <c r="AY6095" s="168" t="s">
        <v>173</v>
      </c>
    </row>
    <row r="6096" spans="2:65" s="160" customFormat="1">
      <c r="B6096" s="159"/>
      <c r="D6096" s="161" t="s">
        <v>184</v>
      </c>
      <c r="E6096" s="162" t="s">
        <v>1</v>
      </c>
      <c r="F6096" s="163" t="s">
        <v>1174</v>
      </c>
      <c r="H6096" s="162" t="s">
        <v>1</v>
      </c>
      <c r="L6096" s="159"/>
      <c r="M6096" s="164"/>
      <c r="T6096" s="165"/>
      <c r="AT6096" s="162" t="s">
        <v>184</v>
      </c>
      <c r="AU6096" s="162" t="s">
        <v>95</v>
      </c>
      <c r="AV6096" s="160" t="s">
        <v>93</v>
      </c>
      <c r="AW6096" s="160" t="s">
        <v>41</v>
      </c>
      <c r="AX6096" s="160" t="s">
        <v>85</v>
      </c>
      <c r="AY6096" s="162" t="s">
        <v>173</v>
      </c>
    </row>
    <row r="6097" spans="2:51" s="167" customFormat="1">
      <c r="B6097" s="166"/>
      <c r="D6097" s="161" t="s">
        <v>184</v>
      </c>
      <c r="E6097" s="168" t="s">
        <v>1</v>
      </c>
      <c r="F6097" s="169" t="s">
        <v>1314</v>
      </c>
      <c r="H6097" s="170">
        <v>12.1</v>
      </c>
      <c r="L6097" s="166"/>
      <c r="M6097" s="171"/>
      <c r="T6097" s="172"/>
      <c r="AT6097" s="168" t="s">
        <v>184</v>
      </c>
      <c r="AU6097" s="168" t="s">
        <v>95</v>
      </c>
      <c r="AV6097" s="167" t="s">
        <v>95</v>
      </c>
      <c r="AW6097" s="167" t="s">
        <v>41</v>
      </c>
      <c r="AX6097" s="167" t="s">
        <v>85</v>
      </c>
      <c r="AY6097" s="168" t="s">
        <v>173</v>
      </c>
    </row>
    <row r="6098" spans="2:51" s="160" customFormat="1">
      <c r="B6098" s="159"/>
      <c r="D6098" s="161" t="s">
        <v>184</v>
      </c>
      <c r="E6098" s="162" t="s">
        <v>1</v>
      </c>
      <c r="F6098" s="163" t="s">
        <v>1182</v>
      </c>
      <c r="H6098" s="162" t="s">
        <v>1</v>
      </c>
      <c r="L6098" s="159"/>
      <c r="M6098" s="164"/>
      <c r="T6098" s="165"/>
      <c r="AT6098" s="162" t="s">
        <v>184</v>
      </c>
      <c r="AU6098" s="162" t="s">
        <v>95</v>
      </c>
      <c r="AV6098" s="160" t="s">
        <v>93</v>
      </c>
      <c r="AW6098" s="160" t="s">
        <v>41</v>
      </c>
      <c r="AX6098" s="160" t="s">
        <v>85</v>
      </c>
      <c r="AY6098" s="162" t="s">
        <v>173</v>
      </c>
    </row>
    <row r="6099" spans="2:51" s="167" customFormat="1">
      <c r="B6099" s="166"/>
      <c r="D6099" s="161" t="s">
        <v>184</v>
      </c>
      <c r="E6099" s="168" t="s">
        <v>1</v>
      </c>
      <c r="F6099" s="169" t="s">
        <v>1319</v>
      </c>
      <c r="H6099" s="170">
        <v>53.2</v>
      </c>
      <c r="L6099" s="166"/>
      <c r="M6099" s="171"/>
      <c r="T6099" s="172"/>
      <c r="AT6099" s="168" t="s">
        <v>184</v>
      </c>
      <c r="AU6099" s="168" t="s">
        <v>95</v>
      </c>
      <c r="AV6099" s="167" t="s">
        <v>95</v>
      </c>
      <c r="AW6099" s="167" t="s">
        <v>41</v>
      </c>
      <c r="AX6099" s="167" t="s">
        <v>85</v>
      </c>
      <c r="AY6099" s="168" t="s">
        <v>173</v>
      </c>
    </row>
    <row r="6100" spans="2:51" s="181" customFormat="1">
      <c r="B6100" s="180"/>
      <c r="D6100" s="161" t="s">
        <v>184</v>
      </c>
      <c r="E6100" s="182" t="s">
        <v>1</v>
      </c>
      <c r="F6100" s="183" t="s">
        <v>266</v>
      </c>
      <c r="H6100" s="184">
        <v>82.3</v>
      </c>
      <c r="L6100" s="180"/>
      <c r="M6100" s="185"/>
      <c r="T6100" s="186"/>
      <c r="AT6100" s="182" t="s">
        <v>184</v>
      </c>
      <c r="AU6100" s="182" t="s">
        <v>95</v>
      </c>
      <c r="AV6100" s="181" t="s">
        <v>243</v>
      </c>
      <c r="AW6100" s="181" t="s">
        <v>41</v>
      </c>
      <c r="AX6100" s="181" t="s">
        <v>85</v>
      </c>
      <c r="AY6100" s="182" t="s">
        <v>173</v>
      </c>
    </row>
    <row r="6101" spans="2:51" s="160" customFormat="1">
      <c r="B6101" s="159"/>
      <c r="D6101" s="161" t="s">
        <v>184</v>
      </c>
      <c r="E6101" s="162" t="s">
        <v>1</v>
      </c>
      <c r="F6101" s="163" t="s">
        <v>3554</v>
      </c>
      <c r="H6101" s="162" t="s">
        <v>1</v>
      </c>
      <c r="L6101" s="159"/>
      <c r="M6101" s="164"/>
      <c r="T6101" s="165"/>
      <c r="AT6101" s="162" t="s">
        <v>184</v>
      </c>
      <c r="AU6101" s="162" t="s">
        <v>95</v>
      </c>
      <c r="AV6101" s="160" t="s">
        <v>93</v>
      </c>
      <c r="AW6101" s="160" t="s">
        <v>41</v>
      </c>
      <c r="AX6101" s="160" t="s">
        <v>85</v>
      </c>
      <c r="AY6101" s="162" t="s">
        <v>173</v>
      </c>
    </row>
    <row r="6102" spans="2:51" s="160" customFormat="1">
      <c r="B6102" s="159"/>
      <c r="D6102" s="161" t="s">
        <v>184</v>
      </c>
      <c r="E6102" s="162" t="s">
        <v>1</v>
      </c>
      <c r="F6102" s="163" t="s">
        <v>338</v>
      </c>
      <c r="H6102" s="162" t="s">
        <v>1</v>
      </c>
      <c r="L6102" s="159"/>
      <c r="M6102" s="164"/>
      <c r="T6102" s="165"/>
      <c r="AT6102" s="162" t="s">
        <v>184</v>
      </c>
      <c r="AU6102" s="162" t="s">
        <v>95</v>
      </c>
      <c r="AV6102" s="160" t="s">
        <v>93</v>
      </c>
      <c r="AW6102" s="160" t="s">
        <v>41</v>
      </c>
      <c r="AX6102" s="160" t="s">
        <v>85</v>
      </c>
      <c r="AY6102" s="162" t="s">
        <v>173</v>
      </c>
    </row>
    <row r="6103" spans="2:51" s="160" customFormat="1">
      <c r="B6103" s="159"/>
      <c r="D6103" s="161" t="s">
        <v>184</v>
      </c>
      <c r="E6103" s="162" t="s">
        <v>1</v>
      </c>
      <c r="F6103" s="163" t="s">
        <v>426</v>
      </c>
      <c r="H6103" s="162" t="s">
        <v>1</v>
      </c>
      <c r="L6103" s="159"/>
      <c r="M6103" s="164"/>
      <c r="T6103" s="165"/>
      <c r="AT6103" s="162" t="s">
        <v>184</v>
      </c>
      <c r="AU6103" s="162" t="s">
        <v>95</v>
      </c>
      <c r="AV6103" s="160" t="s">
        <v>93</v>
      </c>
      <c r="AW6103" s="160" t="s">
        <v>41</v>
      </c>
      <c r="AX6103" s="160" t="s">
        <v>85</v>
      </c>
      <c r="AY6103" s="162" t="s">
        <v>173</v>
      </c>
    </row>
    <row r="6104" spans="2:51" s="167" customFormat="1">
      <c r="B6104" s="166"/>
      <c r="D6104" s="161" t="s">
        <v>184</v>
      </c>
      <c r="E6104" s="168" t="s">
        <v>1</v>
      </c>
      <c r="F6104" s="169" t="s">
        <v>1322</v>
      </c>
      <c r="H6104" s="170">
        <v>7.05</v>
      </c>
      <c r="L6104" s="166"/>
      <c r="M6104" s="171"/>
      <c r="T6104" s="172"/>
      <c r="AT6104" s="168" t="s">
        <v>184</v>
      </c>
      <c r="AU6104" s="168" t="s">
        <v>95</v>
      </c>
      <c r="AV6104" s="167" t="s">
        <v>95</v>
      </c>
      <c r="AW6104" s="167" t="s">
        <v>41</v>
      </c>
      <c r="AX6104" s="167" t="s">
        <v>85</v>
      </c>
      <c r="AY6104" s="168" t="s">
        <v>173</v>
      </c>
    </row>
    <row r="6105" spans="2:51" s="160" customFormat="1">
      <c r="B6105" s="159"/>
      <c r="D6105" s="161" t="s">
        <v>184</v>
      </c>
      <c r="E6105" s="162" t="s">
        <v>1</v>
      </c>
      <c r="F6105" s="163" t="s">
        <v>602</v>
      </c>
      <c r="H6105" s="162" t="s">
        <v>1</v>
      </c>
      <c r="L6105" s="159"/>
      <c r="M6105" s="164"/>
      <c r="T6105" s="165"/>
      <c r="AT6105" s="162" t="s">
        <v>184</v>
      </c>
      <c r="AU6105" s="162" t="s">
        <v>95</v>
      </c>
      <c r="AV6105" s="160" t="s">
        <v>93</v>
      </c>
      <c r="AW6105" s="160" t="s">
        <v>41</v>
      </c>
      <c r="AX6105" s="160" t="s">
        <v>85</v>
      </c>
      <c r="AY6105" s="162" t="s">
        <v>173</v>
      </c>
    </row>
    <row r="6106" spans="2:51" s="167" customFormat="1">
      <c r="B6106" s="166"/>
      <c r="D6106" s="161" t="s">
        <v>184</v>
      </c>
      <c r="E6106" s="168" t="s">
        <v>1</v>
      </c>
      <c r="F6106" s="169" t="s">
        <v>1323</v>
      </c>
      <c r="H6106" s="170">
        <v>3.1</v>
      </c>
      <c r="L6106" s="166"/>
      <c r="M6106" s="171"/>
      <c r="T6106" s="172"/>
      <c r="AT6106" s="168" t="s">
        <v>184</v>
      </c>
      <c r="AU6106" s="168" t="s">
        <v>95</v>
      </c>
      <c r="AV6106" s="167" t="s">
        <v>95</v>
      </c>
      <c r="AW6106" s="167" t="s">
        <v>41</v>
      </c>
      <c r="AX6106" s="167" t="s">
        <v>85</v>
      </c>
      <c r="AY6106" s="168" t="s">
        <v>173</v>
      </c>
    </row>
    <row r="6107" spans="2:51" s="160" customFormat="1">
      <c r="B6107" s="159"/>
      <c r="D6107" s="161" t="s">
        <v>184</v>
      </c>
      <c r="E6107" s="162" t="s">
        <v>1</v>
      </c>
      <c r="F6107" s="163" t="s">
        <v>614</v>
      </c>
      <c r="H6107" s="162" t="s">
        <v>1</v>
      </c>
      <c r="L6107" s="159"/>
      <c r="M6107" s="164"/>
      <c r="T6107" s="165"/>
      <c r="AT6107" s="162" t="s">
        <v>184</v>
      </c>
      <c r="AU6107" s="162" t="s">
        <v>95</v>
      </c>
      <c r="AV6107" s="160" t="s">
        <v>93</v>
      </c>
      <c r="AW6107" s="160" t="s">
        <v>41</v>
      </c>
      <c r="AX6107" s="160" t="s">
        <v>85</v>
      </c>
      <c r="AY6107" s="162" t="s">
        <v>173</v>
      </c>
    </row>
    <row r="6108" spans="2:51" s="167" customFormat="1">
      <c r="B6108" s="166"/>
      <c r="D6108" s="161" t="s">
        <v>184</v>
      </c>
      <c r="E6108" s="168" t="s">
        <v>1</v>
      </c>
      <c r="F6108" s="169" t="s">
        <v>846</v>
      </c>
      <c r="H6108" s="170">
        <v>11</v>
      </c>
      <c r="L6108" s="166"/>
      <c r="M6108" s="171"/>
      <c r="T6108" s="172"/>
      <c r="AT6108" s="168" t="s">
        <v>184</v>
      </c>
      <c r="AU6108" s="168" t="s">
        <v>95</v>
      </c>
      <c r="AV6108" s="167" t="s">
        <v>95</v>
      </c>
      <c r="AW6108" s="167" t="s">
        <v>41</v>
      </c>
      <c r="AX6108" s="167" t="s">
        <v>85</v>
      </c>
      <c r="AY6108" s="168" t="s">
        <v>173</v>
      </c>
    </row>
    <row r="6109" spans="2:51" s="181" customFormat="1">
      <c r="B6109" s="180"/>
      <c r="D6109" s="161" t="s">
        <v>184</v>
      </c>
      <c r="E6109" s="182" t="s">
        <v>1</v>
      </c>
      <c r="F6109" s="183" t="s">
        <v>266</v>
      </c>
      <c r="H6109" s="184">
        <v>21.15</v>
      </c>
      <c r="L6109" s="180"/>
      <c r="M6109" s="185"/>
      <c r="T6109" s="186"/>
      <c r="AT6109" s="182" t="s">
        <v>184</v>
      </c>
      <c r="AU6109" s="182" t="s">
        <v>95</v>
      </c>
      <c r="AV6109" s="181" t="s">
        <v>243</v>
      </c>
      <c r="AW6109" s="181" t="s">
        <v>41</v>
      </c>
      <c r="AX6109" s="181" t="s">
        <v>85</v>
      </c>
      <c r="AY6109" s="182" t="s">
        <v>173</v>
      </c>
    </row>
    <row r="6110" spans="2:51" s="160" customFormat="1">
      <c r="B6110" s="159"/>
      <c r="D6110" s="161" t="s">
        <v>184</v>
      </c>
      <c r="E6110" s="162" t="s">
        <v>1</v>
      </c>
      <c r="F6110" s="163" t="s">
        <v>3554</v>
      </c>
      <c r="H6110" s="162" t="s">
        <v>1</v>
      </c>
      <c r="L6110" s="159"/>
      <c r="M6110" s="164"/>
      <c r="T6110" s="165"/>
      <c r="AT6110" s="162" t="s">
        <v>184</v>
      </c>
      <c r="AU6110" s="162" t="s">
        <v>95</v>
      </c>
      <c r="AV6110" s="160" t="s">
        <v>93</v>
      </c>
      <c r="AW6110" s="160" t="s">
        <v>41</v>
      </c>
      <c r="AX6110" s="160" t="s">
        <v>85</v>
      </c>
      <c r="AY6110" s="162" t="s">
        <v>173</v>
      </c>
    </row>
    <row r="6111" spans="2:51" s="160" customFormat="1">
      <c r="B6111" s="159"/>
      <c r="D6111" s="161" t="s">
        <v>184</v>
      </c>
      <c r="E6111" s="162" t="s">
        <v>1</v>
      </c>
      <c r="F6111" s="163" t="s">
        <v>1195</v>
      </c>
      <c r="H6111" s="162" t="s">
        <v>1</v>
      </c>
      <c r="L6111" s="159"/>
      <c r="M6111" s="164"/>
      <c r="T6111" s="165"/>
      <c r="AT6111" s="162" t="s">
        <v>184</v>
      </c>
      <c r="AU6111" s="162" t="s">
        <v>95</v>
      </c>
      <c r="AV6111" s="160" t="s">
        <v>93</v>
      </c>
      <c r="AW6111" s="160" t="s">
        <v>41</v>
      </c>
      <c r="AX6111" s="160" t="s">
        <v>85</v>
      </c>
      <c r="AY6111" s="162" t="s">
        <v>173</v>
      </c>
    </row>
    <row r="6112" spans="2:51" s="160" customFormat="1">
      <c r="B6112" s="159"/>
      <c r="D6112" s="161" t="s">
        <v>184</v>
      </c>
      <c r="E6112" s="162" t="s">
        <v>1</v>
      </c>
      <c r="F6112" s="163" t="s">
        <v>1196</v>
      </c>
      <c r="H6112" s="162" t="s">
        <v>1</v>
      </c>
      <c r="L6112" s="159"/>
      <c r="M6112" s="164"/>
      <c r="T6112" s="165"/>
      <c r="AT6112" s="162" t="s">
        <v>184</v>
      </c>
      <c r="AU6112" s="162" t="s">
        <v>95</v>
      </c>
      <c r="AV6112" s="160" t="s">
        <v>93</v>
      </c>
      <c r="AW6112" s="160" t="s">
        <v>41</v>
      </c>
      <c r="AX6112" s="160" t="s">
        <v>85</v>
      </c>
      <c r="AY6112" s="162" t="s">
        <v>173</v>
      </c>
    </row>
    <row r="6113" spans="2:65" s="167" customFormat="1">
      <c r="B6113" s="166"/>
      <c r="D6113" s="161" t="s">
        <v>184</v>
      </c>
      <c r="E6113" s="168" t="s">
        <v>1</v>
      </c>
      <c r="F6113" s="169" t="s">
        <v>857</v>
      </c>
      <c r="H6113" s="170">
        <v>2.1</v>
      </c>
      <c r="L6113" s="166"/>
      <c r="M6113" s="171"/>
      <c r="T6113" s="172"/>
      <c r="AT6113" s="168" t="s">
        <v>184</v>
      </c>
      <c r="AU6113" s="168" t="s">
        <v>95</v>
      </c>
      <c r="AV6113" s="167" t="s">
        <v>95</v>
      </c>
      <c r="AW6113" s="167" t="s">
        <v>41</v>
      </c>
      <c r="AX6113" s="167" t="s">
        <v>85</v>
      </c>
      <c r="AY6113" s="168" t="s">
        <v>173</v>
      </c>
    </row>
    <row r="6114" spans="2:65" s="160" customFormat="1">
      <c r="B6114" s="159"/>
      <c r="D6114" s="161" t="s">
        <v>184</v>
      </c>
      <c r="E6114" s="162" t="s">
        <v>1</v>
      </c>
      <c r="F6114" s="163" t="s">
        <v>785</v>
      </c>
      <c r="H6114" s="162" t="s">
        <v>1</v>
      </c>
      <c r="L6114" s="159"/>
      <c r="M6114" s="164"/>
      <c r="T6114" s="165"/>
      <c r="AT6114" s="162" t="s">
        <v>184</v>
      </c>
      <c r="AU6114" s="162" t="s">
        <v>95</v>
      </c>
      <c r="AV6114" s="160" t="s">
        <v>93</v>
      </c>
      <c r="AW6114" s="160" t="s">
        <v>41</v>
      </c>
      <c r="AX6114" s="160" t="s">
        <v>85</v>
      </c>
      <c r="AY6114" s="162" t="s">
        <v>173</v>
      </c>
    </row>
    <row r="6115" spans="2:65" s="167" customFormat="1">
      <c r="B6115" s="166"/>
      <c r="D6115" s="161" t="s">
        <v>184</v>
      </c>
      <c r="E6115" s="168" t="s">
        <v>1</v>
      </c>
      <c r="F6115" s="169" t="s">
        <v>763</v>
      </c>
      <c r="H6115" s="170">
        <v>2.2999999999999998</v>
      </c>
      <c r="L6115" s="166"/>
      <c r="M6115" s="171"/>
      <c r="T6115" s="172"/>
      <c r="AT6115" s="168" t="s">
        <v>184</v>
      </c>
      <c r="AU6115" s="168" t="s">
        <v>95</v>
      </c>
      <c r="AV6115" s="167" t="s">
        <v>95</v>
      </c>
      <c r="AW6115" s="167" t="s">
        <v>41</v>
      </c>
      <c r="AX6115" s="167" t="s">
        <v>85</v>
      </c>
      <c r="AY6115" s="168" t="s">
        <v>173</v>
      </c>
    </row>
    <row r="6116" spans="2:65" s="160" customFormat="1">
      <c r="B6116" s="159"/>
      <c r="D6116" s="161" t="s">
        <v>184</v>
      </c>
      <c r="E6116" s="162" t="s">
        <v>1</v>
      </c>
      <c r="F6116" s="163" t="s">
        <v>790</v>
      </c>
      <c r="H6116" s="162" t="s">
        <v>1</v>
      </c>
      <c r="L6116" s="159"/>
      <c r="M6116" s="164"/>
      <c r="T6116" s="165"/>
      <c r="AT6116" s="162" t="s">
        <v>184</v>
      </c>
      <c r="AU6116" s="162" t="s">
        <v>95</v>
      </c>
      <c r="AV6116" s="160" t="s">
        <v>93</v>
      </c>
      <c r="AW6116" s="160" t="s">
        <v>41</v>
      </c>
      <c r="AX6116" s="160" t="s">
        <v>85</v>
      </c>
      <c r="AY6116" s="162" t="s">
        <v>173</v>
      </c>
    </row>
    <row r="6117" spans="2:65" s="167" customFormat="1">
      <c r="B6117" s="166"/>
      <c r="D6117" s="161" t="s">
        <v>184</v>
      </c>
      <c r="E6117" s="168" t="s">
        <v>1</v>
      </c>
      <c r="F6117" s="169" t="s">
        <v>853</v>
      </c>
      <c r="H6117" s="170">
        <v>3.5</v>
      </c>
      <c r="L6117" s="166"/>
      <c r="M6117" s="171"/>
      <c r="T6117" s="172"/>
      <c r="AT6117" s="168" t="s">
        <v>184</v>
      </c>
      <c r="AU6117" s="168" t="s">
        <v>95</v>
      </c>
      <c r="AV6117" s="167" t="s">
        <v>95</v>
      </c>
      <c r="AW6117" s="167" t="s">
        <v>41</v>
      </c>
      <c r="AX6117" s="167" t="s">
        <v>85</v>
      </c>
      <c r="AY6117" s="168" t="s">
        <v>173</v>
      </c>
    </row>
    <row r="6118" spans="2:65" s="181" customFormat="1">
      <c r="B6118" s="180"/>
      <c r="D6118" s="161" t="s">
        <v>184</v>
      </c>
      <c r="E6118" s="182" t="s">
        <v>1</v>
      </c>
      <c r="F6118" s="183" t="s">
        <v>266</v>
      </c>
      <c r="H6118" s="184">
        <v>7.9</v>
      </c>
      <c r="L6118" s="180"/>
      <c r="M6118" s="185"/>
      <c r="T6118" s="186"/>
      <c r="AT6118" s="182" t="s">
        <v>184</v>
      </c>
      <c r="AU6118" s="182" t="s">
        <v>95</v>
      </c>
      <c r="AV6118" s="181" t="s">
        <v>243</v>
      </c>
      <c r="AW6118" s="181" t="s">
        <v>41</v>
      </c>
      <c r="AX6118" s="181" t="s">
        <v>85</v>
      </c>
      <c r="AY6118" s="182" t="s">
        <v>173</v>
      </c>
    </row>
    <row r="6119" spans="2:65" s="174" customFormat="1">
      <c r="B6119" s="173"/>
      <c r="D6119" s="161" t="s">
        <v>184</v>
      </c>
      <c r="E6119" s="175" t="s">
        <v>1</v>
      </c>
      <c r="F6119" s="176" t="s">
        <v>232</v>
      </c>
      <c r="H6119" s="177">
        <v>111.35</v>
      </c>
      <c r="L6119" s="173"/>
      <c r="M6119" s="178"/>
      <c r="T6119" s="179"/>
      <c r="AT6119" s="175" t="s">
        <v>184</v>
      </c>
      <c r="AU6119" s="175" t="s">
        <v>95</v>
      </c>
      <c r="AV6119" s="174" t="s">
        <v>180</v>
      </c>
      <c r="AW6119" s="174" t="s">
        <v>41</v>
      </c>
      <c r="AX6119" s="174" t="s">
        <v>93</v>
      </c>
      <c r="AY6119" s="175" t="s">
        <v>173</v>
      </c>
    </row>
    <row r="6120" spans="2:65" s="35" customFormat="1" ht="24.2" customHeight="1">
      <c r="B6120" s="34"/>
      <c r="C6120" s="144" t="s">
        <v>3560</v>
      </c>
      <c r="D6120" s="144" t="s">
        <v>175</v>
      </c>
      <c r="E6120" s="145" t="s">
        <v>3561</v>
      </c>
      <c r="F6120" s="146" t="s">
        <v>3562</v>
      </c>
      <c r="G6120" s="147" t="s">
        <v>270</v>
      </c>
      <c r="H6120" s="148">
        <v>26.95</v>
      </c>
      <c r="I6120" s="3"/>
      <c r="J6120" s="149">
        <f>ROUND(I6120*H6120,2)</f>
        <v>0</v>
      </c>
      <c r="K6120" s="146" t="s">
        <v>179</v>
      </c>
      <c r="L6120" s="34"/>
      <c r="M6120" s="150" t="s">
        <v>1</v>
      </c>
      <c r="N6120" s="151" t="s">
        <v>50</v>
      </c>
      <c r="P6120" s="152">
        <f>O6120*H6120</f>
        <v>0</v>
      </c>
      <c r="Q6120" s="152">
        <v>1.5E-3</v>
      </c>
      <c r="R6120" s="152">
        <f>Q6120*H6120</f>
        <v>4.0425000000000003E-2</v>
      </c>
      <c r="S6120" s="152">
        <v>0</v>
      </c>
      <c r="T6120" s="153">
        <f>S6120*H6120</f>
        <v>0</v>
      </c>
      <c r="AR6120" s="154" t="s">
        <v>354</v>
      </c>
      <c r="AT6120" s="154" t="s">
        <v>175</v>
      </c>
      <c r="AU6120" s="154" t="s">
        <v>95</v>
      </c>
      <c r="AY6120" s="20" t="s">
        <v>173</v>
      </c>
      <c r="BE6120" s="155">
        <f>IF(N6120="základní",J6120,0)</f>
        <v>0</v>
      </c>
      <c r="BF6120" s="155">
        <f>IF(N6120="snížená",J6120,0)</f>
        <v>0</v>
      </c>
      <c r="BG6120" s="155">
        <f>IF(N6120="zákl. přenesená",J6120,0)</f>
        <v>0</v>
      </c>
      <c r="BH6120" s="155">
        <f>IF(N6120="sníž. přenesená",J6120,0)</f>
        <v>0</v>
      </c>
      <c r="BI6120" s="155">
        <f>IF(N6120="nulová",J6120,0)</f>
        <v>0</v>
      </c>
      <c r="BJ6120" s="20" t="s">
        <v>93</v>
      </c>
      <c r="BK6120" s="155">
        <f>ROUND(I6120*H6120,2)</f>
        <v>0</v>
      </c>
      <c r="BL6120" s="20" t="s">
        <v>354</v>
      </c>
      <c r="BM6120" s="154" t="s">
        <v>3563</v>
      </c>
    </row>
    <row r="6121" spans="2:65" s="35" customFormat="1">
      <c r="B6121" s="34"/>
      <c r="D6121" s="156" t="s">
        <v>182</v>
      </c>
      <c r="F6121" s="157" t="s">
        <v>3564</v>
      </c>
      <c r="L6121" s="34"/>
      <c r="M6121" s="158"/>
      <c r="T6121" s="62"/>
      <c r="AT6121" s="20" t="s">
        <v>182</v>
      </c>
      <c r="AU6121" s="20" t="s">
        <v>95</v>
      </c>
    </row>
    <row r="6122" spans="2:65" s="160" customFormat="1">
      <c r="B6122" s="159"/>
      <c r="D6122" s="161" t="s">
        <v>184</v>
      </c>
      <c r="E6122" s="162" t="s">
        <v>1</v>
      </c>
      <c r="F6122" s="163" t="s">
        <v>338</v>
      </c>
      <c r="H6122" s="162" t="s">
        <v>1</v>
      </c>
      <c r="L6122" s="159"/>
      <c r="M6122" s="164"/>
      <c r="T6122" s="165"/>
      <c r="AT6122" s="162" t="s">
        <v>184</v>
      </c>
      <c r="AU6122" s="162" t="s">
        <v>95</v>
      </c>
      <c r="AV6122" s="160" t="s">
        <v>93</v>
      </c>
      <c r="AW6122" s="160" t="s">
        <v>41</v>
      </c>
      <c r="AX6122" s="160" t="s">
        <v>85</v>
      </c>
      <c r="AY6122" s="162" t="s">
        <v>173</v>
      </c>
    </row>
    <row r="6123" spans="2:65" s="160" customFormat="1">
      <c r="B6123" s="159"/>
      <c r="D6123" s="161" t="s">
        <v>184</v>
      </c>
      <c r="E6123" s="162" t="s">
        <v>1</v>
      </c>
      <c r="F6123" s="163" t="s">
        <v>426</v>
      </c>
      <c r="H6123" s="162" t="s">
        <v>1</v>
      </c>
      <c r="L6123" s="159"/>
      <c r="M6123" s="164"/>
      <c r="T6123" s="165"/>
      <c r="AT6123" s="162" t="s">
        <v>184</v>
      </c>
      <c r="AU6123" s="162" t="s">
        <v>95</v>
      </c>
      <c r="AV6123" s="160" t="s">
        <v>93</v>
      </c>
      <c r="AW6123" s="160" t="s">
        <v>41</v>
      </c>
      <c r="AX6123" s="160" t="s">
        <v>85</v>
      </c>
      <c r="AY6123" s="162" t="s">
        <v>173</v>
      </c>
    </row>
    <row r="6124" spans="2:65" s="167" customFormat="1">
      <c r="B6124" s="166"/>
      <c r="D6124" s="161" t="s">
        <v>184</v>
      </c>
      <c r="E6124" s="168" t="s">
        <v>1</v>
      </c>
      <c r="F6124" s="169" t="s">
        <v>1322</v>
      </c>
      <c r="H6124" s="170">
        <v>7.05</v>
      </c>
      <c r="L6124" s="166"/>
      <c r="M6124" s="171"/>
      <c r="T6124" s="172"/>
      <c r="AT6124" s="168" t="s">
        <v>184</v>
      </c>
      <c r="AU6124" s="168" t="s">
        <v>95</v>
      </c>
      <c r="AV6124" s="167" t="s">
        <v>95</v>
      </c>
      <c r="AW6124" s="167" t="s">
        <v>41</v>
      </c>
      <c r="AX6124" s="167" t="s">
        <v>85</v>
      </c>
      <c r="AY6124" s="168" t="s">
        <v>173</v>
      </c>
    </row>
    <row r="6125" spans="2:65" s="160" customFormat="1">
      <c r="B6125" s="159"/>
      <c r="D6125" s="161" t="s">
        <v>184</v>
      </c>
      <c r="E6125" s="162" t="s">
        <v>1</v>
      </c>
      <c r="F6125" s="163" t="s">
        <v>602</v>
      </c>
      <c r="H6125" s="162" t="s">
        <v>1</v>
      </c>
      <c r="L6125" s="159"/>
      <c r="M6125" s="164"/>
      <c r="T6125" s="165"/>
      <c r="AT6125" s="162" t="s">
        <v>184</v>
      </c>
      <c r="AU6125" s="162" t="s">
        <v>95</v>
      </c>
      <c r="AV6125" s="160" t="s">
        <v>93</v>
      </c>
      <c r="AW6125" s="160" t="s">
        <v>41</v>
      </c>
      <c r="AX6125" s="160" t="s">
        <v>85</v>
      </c>
      <c r="AY6125" s="162" t="s">
        <v>173</v>
      </c>
    </row>
    <row r="6126" spans="2:65" s="167" customFormat="1">
      <c r="B6126" s="166"/>
      <c r="D6126" s="161" t="s">
        <v>184</v>
      </c>
      <c r="E6126" s="168" t="s">
        <v>1</v>
      </c>
      <c r="F6126" s="169" t="s">
        <v>1323</v>
      </c>
      <c r="H6126" s="170">
        <v>3.1</v>
      </c>
      <c r="L6126" s="166"/>
      <c r="M6126" s="171"/>
      <c r="T6126" s="172"/>
      <c r="AT6126" s="168" t="s">
        <v>184</v>
      </c>
      <c r="AU6126" s="168" t="s">
        <v>95</v>
      </c>
      <c r="AV6126" s="167" t="s">
        <v>95</v>
      </c>
      <c r="AW6126" s="167" t="s">
        <v>41</v>
      </c>
      <c r="AX6126" s="167" t="s">
        <v>85</v>
      </c>
      <c r="AY6126" s="168" t="s">
        <v>173</v>
      </c>
    </row>
    <row r="6127" spans="2:65" s="160" customFormat="1">
      <c r="B6127" s="159"/>
      <c r="D6127" s="161" t="s">
        <v>184</v>
      </c>
      <c r="E6127" s="162" t="s">
        <v>1</v>
      </c>
      <c r="F6127" s="163" t="s">
        <v>614</v>
      </c>
      <c r="H6127" s="162" t="s">
        <v>1</v>
      </c>
      <c r="L6127" s="159"/>
      <c r="M6127" s="164"/>
      <c r="T6127" s="165"/>
      <c r="AT6127" s="162" t="s">
        <v>184</v>
      </c>
      <c r="AU6127" s="162" t="s">
        <v>95</v>
      </c>
      <c r="AV6127" s="160" t="s">
        <v>93</v>
      </c>
      <c r="AW6127" s="160" t="s">
        <v>41</v>
      </c>
      <c r="AX6127" s="160" t="s">
        <v>85</v>
      </c>
      <c r="AY6127" s="162" t="s">
        <v>173</v>
      </c>
    </row>
    <row r="6128" spans="2:65" s="167" customFormat="1">
      <c r="B6128" s="166"/>
      <c r="D6128" s="161" t="s">
        <v>184</v>
      </c>
      <c r="E6128" s="168" t="s">
        <v>1</v>
      </c>
      <c r="F6128" s="169" t="s">
        <v>846</v>
      </c>
      <c r="H6128" s="170">
        <v>11</v>
      </c>
      <c r="L6128" s="166"/>
      <c r="M6128" s="171"/>
      <c r="T6128" s="172"/>
      <c r="AT6128" s="168" t="s">
        <v>184</v>
      </c>
      <c r="AU6128" s="168" t="s">
        <v>95</v>
      </c>
      <c r="AV6128" s="167" t="s">
        <v>95</v>
      </c>
      <c r="AW6128" s="167" t="s">
        <v>41</v>
      </c>
      <c r="AX6128" s="167" t="s">
        <v>85</v>
      </c>
      <c r="AY6128" s="168" t="s">
        <v>173</v>
      </c>
    </row>
    <row r="6129" spans="2:65" s="181" customFormat="1">
      <c r="B6129" s="180"/>
      <c r="D6129" s="161" t="s">
        <v>184</v>
      </c>
      <c r="E6129" s="182" t="s">
        <v>1</v>
      </c>
      <c r="F6129" s="183" t="s">
        <v>266</v>
      </c>
      <c r="H6129" s="184">
        <v>21.15</v>
      </c>
      <c r="L6129" s="180"/>
      <c r="M6129" s="185"/>
      <c r="T6129" s="186"/>
      <c r="AT6129" s="182" t="s">
        <v>184</v>
      </c>
      <c r="AU6129" s="182" t="s">
        <v>95</v>
      </c>
      <c r="AV6129" s="181" t="s">
        <v>243</v>
      </c>
      <c r="AW6129" s="181" t="s">
        <v>41</v>
      </c>
      <c r="AX6129" s="181" t="s">
        <v>85</v>
      </c>
      <c r="AY6129" s="182" t="s">
        <v>173</v>
      </c>
    </row>
    <row r="6130" spans="2:65" s="160" customFormat="1">
      <c r="B6130" s="159"/>
      <c r="D6130" s="161" t="s">
        <v>184</v>
      </c>
      <c r="E6130" s="162" t="s">
        <v>1</v>
      </c>
      <c r="F6130" s="163" t="s">
        <v>1195</v>
      </c>
      <c r="H6130" s="162" t="s">
        <v>1</v>
      </c>
      <c r="L6130" s="159"/>
      <c r="M6130" s="164"/>
      <c r="T6130" s="165"/>
      <c r="AT6130" s="162" t="s">
        <v>184</v>
      </c>
      <c r="AU6130" s="162" t="s">
        <v>95</v>
      </c>
      <c r="AV6130" s="160" t="s">
        <v>93</v>
      </c>
      <c r="AW6130" s="160" t="s">
        <v>41</v>
      </c>
      <c r="AX6130" s="160" t="s">
        <v>85</v>
      </c>
      <c r="AY6130" s="162" t="s">
        <v>173</v>
      </c>
    </row>
    <row r="6131" spans="2:65" s="160" customFormat="1">
      <c r="B6131" s="159"/>
      <c r="D6131" s="161" t="s">
        <v>184</v>
      </c>
      <c r="E6131" s="162" t="s">
        <v>1</v>
      </c>
      <c r="F6131" s="163" t="s">
        <v>785</v>
      </c>
      <c r="H6131" s="162" t="s">
        <v>1</v>
      </c>
      <c r="L6131" s="159"/>
      <c r="M6131" s="164"/>
      <c r="T6131" s="165"/>
      <c r="AT6131" s="162" t="s">
        <v>184</v>
      </c>
      <c r="AU6131" s="162" t="s">
        <v>95</v>
      </c>
      <c r="AV6131" s="160" t="s">
        <v>93</v>
      </c>
      <c r="AW6131" s="160" t="s">
        <v>41</v>
      </c>
      <c r="AX6131" s="160" t="s">
        <v>85</v>
      </c>
      <c r="AY6131" s="162" t="s">
        <v>173</v>
      </c>
    </row>
    <row r="6132" spans="2:65" s="167" customFormat="1">
      <c r="B6132" s="166"/>
      <c r="D6132" s="161" t="s">
        <v>184</v>
      </c>
      <c r="E6132" s="168" t="s">
        <v>1</v>
      </c>
      <c r="F6132" s="169" t="s">
        <v>763</v>
      </c>
      <c r="H6132" s="170">
        <v>2.2999999999999998</v>
      </c>
      <c r="L6132" s="166"/>
      <c r="M6132" s="171"/>
      <c r="T6132" s="172"/>
      <c r="AT6132" s="168" t="s">
        <v>184</v>
      </c>
      <c r="AU6132" s="168" t="s">
        <v>95</v>
      </c>
      <c r="AV6132" s="167" t="s">
        <v>95</v>
      </c>
      <c r="AW6132" s="167" t="s">
        <v>41</v>
      </c>
      <c r="AX6132" s="167" t="s">
        <v>85</v>
      </c>
      <c r="AY6132" s="168" t="s">
        <v>173</v>
      </c>
    </row>
    <row r="6133" spans="2:65" s="160" customFormat="1">
      <c r="B6133" s="159"/>
      <c r="D6133" s="161" t="s">
        <v>184</v>
      </c>
      <c r="E6133" s="162" t="s">
        <v>1</v>
      </c>
      <c r="F6133" s="163" t="s">
        <v>790</v>
      </c>
      <c r="H6133" s="162" t="s">
        <v>1</v>
      </c>
      <c r="L6133" s="159"/>
      <c r="M6133" s="164"/>
      <c r="T6133" s="165"/>
      <c r="AT6133" s="162" t="s">
        <v>184</v>
      </c>
      <c r="AU6133" s="162" t="s">
        <v>95</v>
      </c>
      <c r="AV6133" s="160" t="s">
        <v>93</v>
      </c>
      <c r="AW6133" s="160" t="s">
        <v>41</v>
      </c>
      <c r="AX6133" s="160" t="s">
        <v>85</v>
      </c>
      <c r="AY6133" s="162" t="s">
        <v>173</v>
      </c>
    </row>
    <row r="6134" spans="2:65" s="167" customFormat="1">
      <c r="B6134" s="166"/>
      <c r="D6134" s="161" t="s">
        <v>184</v>
      </c>
      <c r="E6134" s="168" t="s">
        <v>1</v>
      </c>
      <c r="F6134" s="169" t="s">
        <v>853</v>
      </c>
      <c r="H6134" s="170">
        <v>3.5</v>
      </c>
      <c r="L6134" s="166"/>
      <c r="M6134" s="171"/>
      <c r="T6134" s="172"/>
      <c r="AT6134" s="168" t="s">
        <v>184</v>
      </c>
      <c r="AU6134" s="168" t="s">
        <v>95</v>
      </c>
      <c r="AV6134" s="167" t="s">
        <v>95</v>
      </c>
      <c r="AW6134" s="167" t="s">
        <v>41</v>
      </c>
      <c r="AX6134" s="167" t="s">
        <v>85</v>
      </c>
      <c r="AY6134" s="168" t="s">
        <v>173</v>
      </c>
    </row>
    <row r="6135" spans="2:65" s="181" customFormat="1">
      <c r="B6135" s="180"/>
      <c r="D6135" s="161" t="s">
        <v>184</v>
      </c>
      <c r="E6135" s="182" t="s">
        <v>1</v>
      </c>
      <c r="F6135" s="183" t="s">
        <v>266</v>
      </c>
      <c r="H6135" s="184">
        <v>5.8</v>
      </c>
      <c r="L6135" s="180"/>
      <c r="M6135" s="185"/>
      <c r="T6135" s="186"/>
      <c r="AT6135" s="182" t="s">
        <v>184</v>
      </c>
      <c r="AU6135" s="182" t="s">
        <v>95</v>
      </c>
      <c r="AV6135" s="181" t="s">
        <v>243</v>
      </c>
      <c r="AW6135" s="181" t="s">
        <v>41</v>
      </c>
      <c r="AX6135" s="181" t="s">
        <v>85</v>
      </c>
      <c r="AY6135" s="182" t="s">
        <v>173</v>
      </c>
    </row>
    <row r="6136" spans="2:65" s="174" customFormat="1">
      <c r="B6136" s="173"/>
      <c r="D6136" s="161" t="s">
        <v>184</v>
      </c>
      <c r="E6136" s="175" t="s">
        <v>1</v>
      </c>
      <c r="F6136" s="176" t="s">
        <v>232</v>
      </c>
      <c r="H6136" s="177">
        <v>26.95</v>
      </c>
      <c r="L6136" s="173"/>
      <c r="M6136" s="178"/>
      <c r="T6136" s="179"/>
      <c r="AT6136" s="175" t="s">
        <v>184</v>
      </c>
      <c r="AU6136" s="175" t="s">
        <v>95</v>
      </c>
      <c r="AV6136" s="174" t="s">
        <v>180</v>
      </c>
      <c r="AW6136" s="174" t="s">
        <v>41</v>
      </c>
      <c r="AX6136" s="174" t="s">
        <v>93</v>
      </c>
      <c r="AY6136" s="175" t="s">
        <v>173</v>
      </c>
    </row>
    <row r="6137" spans="2:65" s="35" customFormat="1" ht="24.2" customHeight="1">
      <c r="B6137" s="34"/>
      <c r="C6137" s="144" t="s">
        <v>3565</v>
      </c>
      <c r="D6137" s="144" t="s">
        <v>175</v>
      </c>
      <c r="E6137" s="145" t="s">
        <v>3566</v>
      </c>
      <c r="F6137" s="146" t="s">
        <v>3567</v>
      </c>
      <c r="G6137" s="147" t="s">
        <v>586</v>
      </c>
      <c r="H6137" s="148">
        <v>48.7</v>
      </c>
      <c r="I6137" s="3"/>
      <c r="J6137" s="149">
        <f>ROUND(I6137*H6137,2)</f>
        <v>0</v>
      </c>
      <c r="K6137" s="146" t="s">
        <v>179</v>
      </c>
      <c r="L6137" s="34"/>
      <c r="M6137" s="150" t="s">
        <v>1</v>
      </c>
      <c r="N6137" s="151" t="s">
        <v>50</v>
      </c>
      <c r="P6137" s="152">
        <f>O6137*H6137</f>
        <v>0</v>
      </c>
      <c r="Q6137" s="152">
        <v>2.7999999999999998E-4</v>
      </c>
      <c r="R6137" s="152">
        <f>Q6137*H6137</f>
        <v>1.3635999999999999E-2</v>
      </c>
      <c r="S6137" s="152">
        <v>0</v>
      </c>
      <c r="T6137" s="153">
        <f>S6137*H6137</f>
        <v>0</v>
      </c>
      <c r="AR6137" s="154" t="s">
        <v>354</v>
      </c>
      <c r="AT6137" s="154" t="s">
        <v>175</v>
      </c>
      <c r="AU6137" s="154" t="s">
        <v>95</v>
      </c>
      <c r="AY6137" s="20" t="s">
        <v>173</v>
      </c>
      <c r="BE6137" s="155">
        <f>IF(N6137="základní",J6137,0)</f>
        <v>0</v>
      </c>
      <c r="BF6137" s="155">
        <f>IF(N6137="snížená",J6137,0)</f>
        <v>0</v>
      </c>
      <c r="BG6137" s="155">
        <f>IF(N6137="zákl. přenesená",J6137,0)</f>
        <v>0</v>
      </c>
      <c r="BH6137" s="155">
        <f>IF(N6137="sníž. přenesená",J6137,0)</f>
        <v>0</v>
      </c>
      <c r="BI6137" s="155">
        <f>IF(N6137="nulová",J6137,0)</f>
        <v>0</v>
      </c>
      <c r="BJ6137" s="20" t="s">
        <v>93</v>
      </c>
      <c r="BK6137" s="155">
        <f>ROUND(I6137*H6137,2)</f>
        <v>0</v>
      </c>
      <c r="BL6137" s="20" t="s">
        <v>354</v>
      </c>
      <c r="BM6137" s="154" t="s">
        <v>3568</v>
      </c>
    </row>
    <row r="6138" spans="2:65" s="35" customFormat="1">
      <c r="B6138" s="34"/>
      <c r="D6138" s="156" t="s">
        <v>182</v>
      </c>
      <c r="F6138" s="157" t="s">
        <v>3569</v>
      </c>
      <c r="L6138" s="34"/>
      <c r="M6138" s="158"/>
      <c r="T6138" s="62"/>
      <c r="AT6138" s="20" t="s">
        <v>182</v>
      </c>
      <c r="AU6138" s="20" t="s">
        <v>95</v>
      </c>
    </row>
    <row r="6139" spans="2:65" s="160" customFormat="1">
      <c r="B6139" s="159"/>
      <c r="D6139" s="161" t="s">
        <v>184</v>
      </c>
      <c r="E6139" s="162" t="s">
        <v>1</v>
      </c>
      <c r="F6139" s="163" t="s">
        <v>338</v>
      </c>
      <c r="H6139" s="162" t="s">
        <v>1</v>
      </c>
      <c r="L6139" s="159"/>
      <c r="M6139" s="164"/>
      <c r="T6139" s="165"/>
      <c r="AT6139" s="162" t="s">
        <v>184</v>
      </c>
      <c r="AU6139" s="162" t="s">
        <v>95</v>
      </c>
      <c r="AV6139" s="160" t="s">
        <v>93</v>
      </c>
      <c r="AW6139" s="160" t="s">
        <v>41</v>
      </c>
      <c r="AX6139" s="160" t="s">
        <v>85</v>
      </c>
      <c r="AY6139" s="162" t="s">
        <v>173</v>
      </c>
    </row>
    <row r="6140" spans="2:65" s="160" customFormat="1">
      <c r="B6140" s="159"/>
      <c r="D6140" s="161" t="s">
        <v>184</v>
      </c>
      <c r="E6140" s="162" t="s">
        <v>1</v>
      </c>
      <c r="F6140" s="163" t="s">
        <v>426</v>
      </c>
      <c r="H6140" s="162" t="s">
        <v>1</v>
      </c>
      <c r="L6140" s="159"/>
      <c r="M6140" s="164"/>
      <c r="T6140" s="165"/>
      <c r="AT6140" s="162" t="s">
        <v>184</v>
      </c>
      <c r="AU6140" s="162" t="s">
        <v>95</v>
      </c>
      <c r="AV6140" s="160" t="s">
        <v>93</v>
      </c>
      <c r="AW6140" s="160" t="s">
        <v>41</v>
      </c>
      <c r="AX6140" s="160" t="s">
        <v>85</v>
      </c>
      <c r="AY6140" s="162" t="s">
        <v>173</v>
      </c>
    </row>
    <row r="6141" spans="2:65" s="167" customFormat="1">
      <c r="B6141" s="166"/>
      <c r="D6141" s="161" t="s">
        <v>184</v>
      </c>
      <c r="E6141" s="168" t="s">
        <v>1</v>
      </c>
      <c r="F6141" s="169" t="s">
        <v>3570</v>
      </c>
      <c r="H6141" s="170">
        <v>13.5</v>
      </c>
      <c r="L6141" s="166"/>
      <c r="M6141" s="171"/>
      <c r="T6141" s="172"/>
      <c r="AT6141" s="168" t="s">
        <v>184</v>
      </c>
      <c r="AU6141" s="168" t="s">
        <v>95</v>
      </c>
      <c r="AV6141" s="167" t="s">
        <v>95</v>
      </c>
      <c r="AW6141" s="167" t="s">
        <v>41</v>
      </c>
      <c r="AX6141" s="167" t="s">
        <v>85</v>
      </c>
      <c r="AY6141" s="168" t="s">
        <v>173</v>
      </c>
    </row>
    <row r="6142" spans="2:65" s="160" customFormat="1">
      <c r="B6142" s="159"/>
      <c r="D6142" s="161" t="s">
        <v>184</v>
      </c>
      <c r="E6142" s="162" t="s">
        <v>1</v>
      </c>
      <c r="F6142" s="163" t="s">
        <v>602</v>
      </c>
      <c r="H6142" s="162" t="s">
        <v>1</v>
      </c>
      <c r="L6142" s="159"/>
      <c r="M6142" s="164"/>
      <c r="T6142" s="165"/>
      <c r="AT6142" s="162" t="s">
        <v>184</v>
      </c>
      <c r="AU6142" s="162" t="s">
        <v>95</v>
      </c>
      <c r="AV6142" s="160" t="s">
        <v>93</v>
      </c>
      <c r="AW6142" s="160" t="s">
        <v>41</v>
      </c>
      <c r="AX6142" s="160" t="s">
        <v>85</v>
      </c>
      <c r="AY6142" s="162" t="s">
        <v>173</v>
      </c>
    </row>
    <row r="6143" spans="2:65" s="167" customFormat="1">
      <c r="B6143" s="166"/>
      <c r="D6143" s="161" t="s">
        <v>184</v>
      </c>
      <c r="E6143" s="168" t="s">
        <v>1</v>
      </c>
      <c r="F6143" s="169" t="s">
        <v>2986</v>
      </c>
      <c r="H6143" s="170">
        <v>5.85</v>
      </c>
      <c r="L6143" s="166"/>
      <c r="M6143" s="171"/>
      <c r="T6143" s="172"/>
      <c r="AT6143" s="168" t="s">
        <v>184</v>
      </c>
      <c r="AU6143" s="168" t="s">
        <v>95</v>
      </c>
      <c r="AV6143" s="167" t="s">
        <v>95</v>
      </c>
      <c r="AW6143" s="167" t="s">
        <v>41</v>
      </c>
      <c r="AX6143" s="167" t="s">
        <v>85</v>
      </c>
      <c r="AY6143" s="168" t="s">
        <v>173</v>
      </c>
    </row>
    <row r="6144" spans="2:65" s="160" customFormat="1">
      <c r="B6144" s="159"/>
      <c r="D6144" s="161" t="s">
        <v>184</v>
      </c>
      <c r="E6144" s="162" t="s">
        <v>1</v>
      </c>
      <c r="F6144" s="163" t="s">
        <v>614</v>
      </c>
      <c r="H6144" s="162" t="s">
        <v>1</v>
      </c>
      <c r="L6144" s="159"/>
      <c r="M6144" s="164"/>
      <c r="T6144" s="165"/>
      <c r="AT6144" s="162" t="s">
        <v>184</v>
      </c>
      <c r="AU6144" s="162" t="s">
        <v>95</v>
      </c>
      <c r="AV6144" s="160" t="s">
        <v>93</v>
      </c>
      <c r="AW6144" s="160" t="s">
        <v>41</v>
      </c>
      <c r="AX6144" s="160" t="s">
        <v>85</v>
      </c>
      <c r="AY6144" s="162" t="s">
        <v>173</v>
      </c>
    </row>
    <row r="6145" spans="2:65" s="167" customFormat="1">
      <c r="B6145" s="166"/>
      <c r="D6145" s="161" t="s">
        <v>184</v>
      </c>
      <c r="E6145" s="168" t="s">
        <v>1</v>
      </c>
      <c r="F6145" s="169" t="s">
        <v>3571</v>
      </c>
      <c r="H6145" s="170">
        <v>19.8</v>
      </c>
      <c r="L6145" s="166"/>
      <c r="M6145" s="171"/>
      <c r="T6145" s="172"/>
      <c r="AT6145" s="168" t="s">
        <v>184</v>
      </c>
      <c r="AU6145" s="168" t="s">
        <v>95</v>
      </c>
      <c r="AV6145" s="167" t="s">
        <v>95</v>
      </c>
      <c r="AW6145" s="167" t="s">
        <v>41</v>
      </c>
      <c r="AX6145" s="167" t="s">
        <v>85</v>
      </c>
      <c r="AY6145" s="168" t="s">
        <v>173</v>
      </c>
    </row>
    <row r="6146" spans="2:65" s="181" customFormat="1">
      <c r="B6146" s="180"/>
      <c r="D6146" s="161" t="s">
        <v>184</v>
      </c>
      <c r="E6146" s="182" t="s">
        <v>1</v>
      </c>
      <c r="F6146" s="183" t="s">
        <v>266</v>
      </c>
      <c r="H6146" s="184">
        <v>39.15</v>
      </c>
      <c r="L6146" s="180"/>
      <c r="M6146" s="185"/>
      <c r="T6146" s="186"/>
      <c r="AT6146" s="182" t="s">
        <v>184</v>
      </c>
      <c r="AU6146" s="182" t="s">
        <v>95</v>
      </c>
      <c r="AV6146" s="181" t="s">
        <v>243</v>
      </c>
      <c r="AW6146" s="181" t="s">
        <v>41</v>
      </c>
      <c r="AX6146" s="181" t="s">
        <v>85</v>
      </c>
      <c r="AY6146" s="182" t="s">
        <v>173</v>
      </c>
    </row>
    <row r="6147" spans="2:65" s="160" customFormat="1">
      <c r="B6147" s="159"/>
      <c r="D6147" s="161" t="s">
        <v>184</v>
      </c>
      <c r="E6147" s="162" t="s">
        <v>1</v>
      </c>
      <c r="F6147" s="163" t="s">
        <v>1195</v>
      </c>
      <c r="H6147" s="162" t="s">
        <v>1</v>
      </c>
      <c r="L6147" s="159"/>
      <c r="M6147" s="164"/>
      <c r="T6147" s="165"/>
      <c r="AT6147" s="162" t="s">
        <v>184</v>
      </c>
      <c r="AU6147" s="162" t="s">
        <v>95</v>
      </c>
      <c r="AV6147" s="160" t="s">
        <v>93</v>
      </c>
      <c r="AW6147" s="160" t="s">
        <v>41</v>
      </c>
      <c r="AX6147" s="160" t="s">
        <v>85</v>
      </c>
      <c r="AY6147" s="162" t="s">
        <v>173</v>
      </c>
    </row>
    <row r="6148" spans="2:65" s="160" customFormat="1">
      <c r="B6148" s="159"/>
      <c r="D6148" s="161" t="s">
        <v>184</v>
      </c>
      <c r="E6148" s="162" t="s">
        <v>1</v>
      </c>
      <c r="F6148" s="163" t="s">
        <v>785</v>
      </c>
      <c r="H6148" s="162" t="s">
        <v>1</v>
      </c>
      <c r="L6148" s="159"/>
      <c r="M6148" s="164"/>
      <c r="T6148" s="165"/>
      <c r="AT6148" s="162" t="s">
        <v>184</v>
      </c>
      <c r="AU6148" s="162" t="s">
        <v>95</v>
      </c>
      <c r="AV6148" s="160" t="s">
        <v>93</v>
      </c>
      <c r="AW6148" s="160" t="s">
        <v>41</v>
      </c>
      <c r="AX6148" s="160" t="s">
        <v>85</v>
      </c>
      <c r="AY6148" s="162" t="s">
        <v>173</v>
      </c>
    </row>
    <row r="6149" spans="2:65" s="167" customFormat="1">
      <c r="B6149" s="166"/>
      <c r="D6149" s="161" t="s">
        <v>184</v>
      </c>
      <c r="E6149" s="168" t="s">
        <v>1</v>
      </c>
      <c r="F6149" s="169" t="s">
        <v>3572</v>
      </c>
      <c r="H6149" s="170">
        <v>0.59</v>
      </c>
      <c r="L6149" s="166"/>
      <c r="M6149" s="171"/>
      <c r="T6149" s="172"/>
      <c r="AT6149" s="168" t="s">
        <v>184</v>
      </c>
      <c r="AU6149" s="168" t="s">
        <v>95</v>
      </c>
      <c r="AV6149" s="167" t="s">
        <v>95</v>
      </c>
      <c r="AW6149" s="167" t="s">
        <v>41</v>
      </c>
      <c r="AX6149" s="167" t="s">
        <v>85</v>
      </c>
      <c r="AY6149" s="168" t="s">
        <v>173</v>
      </c>
    </row>
    <row r="6150" spans="2:65" s="167" customFormat="1">
      <c r="B6150" s="166"/>
      <c r="D6150" s="161" t="s">
        <v>184</v>
      </c>
      <c r="E6150" s="168" t="s">
        <v>1</v>
      </c>
      <c r="F6150" s="169" t="s">
        <v>3573</v>
      </c>
      <c r="H6150" s="170">
        <v>0.76</v>
      </c>
      <c r="L6150" s="166"/>
      <c r="M6150" s="171"/>
      <c r="T6150" s="172"/>
      <c r="AT6150" s="168" t="s">
        <v>184</v>
      </c>
      <c r="AU6150" s="168" t="s">
        <v>95</v>
      </c>
      <c r="AV6150" s="167" t="s">
        <v>95</v>
      </c>
      <c r="AW6150" s="167" t="s">
        <v>41</v>
      </c>
      <c r="AX6150" s="167" t="s">
        <v>85</v>
      </c>
      <c r="AY6150" s="168" t="s">
        <v>173</v>
      </c>
    </row>
    <row r="6151" spans="2:65" s="160" customFormat="1">
      <c r="B6151" s="159"/>
      <c r="D6151" s="161" t="s">
        <v>184</v>
      </c>
      <c r="E6151" s="162" t="s">
        <v>1</v>
      </c>
      <c r="F6151" s="163" t="s">
        <v>790</v>
      </c>
      <c r="H6151" s="162" t="s">
        <v>1</v>
      </c>
      <c r="L6151" s="159"/>
      <c r="M6151" s="164"/>
      <c r="T6151" s="165"/>
      <c r="AT6151" s="162" t="s">
        <v>184</v>
      </c>
      <c r="AU6151" s="162" t="s">
        <v>95</v>
      </c>
      <c r="AV6151" s="160" t="s">
        <v>93</v>
      </c>
      <c r="AW6151" s="160" t="s">
        <v>41</v>
      </c>
      <c r="AX6151" s="160" t="s">
        <v>85</v>
      </c>
      <c r="AY6151" s="162" t="s">
        <v>173</v>
      </c>
    </row>
    <row r="6152" spans="2:65" s="167" customFormat="1">
      <c r="B6152" s="166"/>
      <c r="D6152" s="161" t="s">
        <v>184</v>
      </c>
      <c r="E6152" s="168" t="s">
        <v>1</v>
      </c>
      <c r="F6152" s="169" t="s">
        <v>3574</v>
      </c>
      <c r="H6152" s="170">
        <v>8.1999999999999993</v>
      </c>
      <c r="L6152" s="166"/>
      <c r="M6152" s="171"/>
      <c r="T6152" s="172"/>
      <c r="AT6152" s="168" t="s">
        <v>184</v>
      </c>
      <c r="AU6152" s="168" t="s">
        <v>95</v>
      </c>
      <c r="AV6152" s="167" t="s">
        <v>95</v>
      </c>
      <c r="AW6152" s="167" t="s">
        <v>41</v>
      </c>
      <c r="AX6152" s="167" t="s">
        <v>85</v>
      </c>
      <c r="AY6152" s="168" t="s">
        <v>173</v>
      </c>
    </row>
    <row r="6153" spans="2:65" s="181" customFormat="1">
      <c r="B6153" s="180"/>
      <c r="D6153" s="161" t="s">
        <v>184</v>
      </c>
      <c r="E6153" s="182" t="s">
        <v>1</v>
      </c>
      <c r="F6153" s="183" t="s">
        <v>266</v>
      </c>
      <c r="H6153" s="184">
        <v>9.5500000000000007</v>
      </c>
      <c r="L6153" s="180"/>
      <c r="M6153" s="185"/>
      <c r="T6153" s="186"/>
      <c r="AT6153" s="182" t="s">
        <v>184</v>
      </c>
      <c r="AU6153" s="182" t="s">
        <v>95</v>
      </c>
      <c r="AV6153" s="181" t="s">
        <v>243</v>
      </c>
      <c r="AW6153" s="181" t="s">
        <v>41</v>
      </c>
      <c r="AX6153" s="181" t="s">
        <v>85</v>
      </c>
      <c r="AY6153" s="182" t="s">
        <v>173</v>
      </c>
    </row>
    <row r="6154" spans="2:65" s="174" customFormat="1">
      <c r="B6154" s="173"/>
      <c r="D6154" s="161" t="s">
        <v>184</v>
      </c>
      <c r="E6154" s="175" t="s">
        <v>1</v>
      </c>
      <c r="F6154" s="176" t="s">
        <v>232</v>
      </c>
      <c r="H6154" s="177">
        <v>48.7</v>
      </c>
      <c r="L6154" s="173"/>
      <c r="M6154" s="178"/>
      <c r="T6154" s="179"/>
      <c r="AT6154" s="175" t="s">
        <v>184</v>
      </c>
      <c r="AU6154" s="175" t="s">
        <v>95</v>
      </c>
      <c r="AV6154" s="174" t="s">
        <v>180</v>
      </c>
      <c r="AW6154" s="174" t="s">
        <v>41</v>
      </c>
      <c r="AX6154" s="174" t="s">
        <v>93</v>
      </c>
      <c r="AY6154" s="175" t="s">
        <v>173</v>
      </c>
    </row>
    <row r="6155" spans="2:65" s="35" customFormat="1" ht="24.2" customHeight="1">
      <c r="B6155" s="34"/>
      <c r="C6155" s="144" t="s">
        <v>3575</v>
      </c>
      <c r="D6155" s="144" t="s">
        <v>175</v>
      </c>
      <c r="E6155" s="145" t="s">
        <v>3576</v>
      </c>
      <c r="F6155" s="146" t="s">
        <v>3577</v>
      </c>
      <c r="G6155" s="147" t="s">
        <v>362</v>
      </c>
      <c r="H6155" s="148">
        <v>37</v>
      </c>
      <c r="I6155" s="3"/>
      <c r="J6155" s="149">
        <f>ROUND(I6155*H6155,2)</f>
        <v>0</v>
      </c>
      <c r="K6155" s="146" t="s">
        <v>179</v>
      </c>
      <c r="L6155" s="34"/>
      <c r="M6155" s="150" t="s">
        <v>1</v>
      </c>
      <c r="N6155" s="151" t="s">
        <v>50</v>
      </c>
      <c r="P6155" s="152">
        <f>O6155*H6155</f>
        <v>0</v>
      </c>
      <c r="Q6155" s="152">
        <v>2.1000000000000001E-4</v>
      </c>
      <c r="R6155" s="152">
        <f>Q6155*H6155</f>
        <v>7.77E-3</v>
      </c>
      <c r="S6155" s="152">
        <v>0</v>
      </c>
      <c r="T6155" s="153">
        <f>S6155*H6155</f>
        <v>0</v>
      </c>
      <c r="AR6155" s="154" t="s">
        <v>354</v>
      </c>
      <c r="AT6155" s="154" t="s">
        <v>175</v>
      </c>
      <c r="AU6155" s="154" t="s">
        <v>95</v>
      </c>
      <c r="AY6155" s="20" t="s">
        <v>173</v>
      </c>
      <c r="BE6155" s="155">
        <f>IF(N6155="základní",J6155,0)</f>
        <v>0</v>
      </c>
      <c r="BF6155" s="155">
        <f>IF(N6155="snížená",J6155,0)</f>
        <v>0</v>
      </c>
      <c r="BG6155" s="155">
        <f>IF(N6155="zákl. přenesená",J6155,0)</f>
        <v>0</v>
      </c>
      <c r="BH6155" s="155">
        <f>IF(N6155="sníž. přenesená",J6155,0)</f>
        <v>0</v>
      </c>
      <c r="BI6155" s="155">
        <f>IF(N6155="nulová",J6155,0)</f>
        <v>0</v>
      </c>
      <c r="BJ6155" s="20" t="s">
        <v>93</v>
      </c>
      <c r="BK6155" s="155">
        <f>ROUND(I6155*H6155,2)</f>
        <v>0</v>
      </c>
      <c r="BL6155" s="20" t="s">
        <v>354</v>
      </c>
      <c r="BM6155" s="154" t="s">
        <v>3578</v>
      </c>
    </row>
    <row r="6156" spans="2:65" s="35" customFormat="1">
      <c r="B6156" s="34"/>
      <c r="D6156" s="156" t="s">
        <v>182</v>
      </c>
      <c r="F6156" s="157" t="s">
        <v>3579</v>
      </c>
      <c r="L6156" s="34"/>
      <c r="M6156" s="158"/>
      <c r="T6156" s="62"/>
      <c r="AT6156" s="20" t="s">
        <v>182</v>
      </c>
      <c r="AU6156" s="20" t="s">
        <v>95</v>
      </c>
    </row>
    <row r="6157" spans="2:65" s="160" customFormat="1">
      <c r="B6157" s="159"/>
      <c r="D6157" s="161" t="s">
        <v>184</v>
      </c>
      <c r="E6157" s="162" t="s">
        <v>1</v>
      </c>
      <c r="F6157" s="163" t="s">
        <v>338</v>
      </c>
      <c r="H6157" s="162" t="s">
        <v>1</v>
      </c>
      <c r="L6157" s="159"/>
      <c r="M6157" s="164"/>
      <c r="T6157" s="165"/>
      <c r="AT6157" s="162" t="s">
        <v>184</v>
      </c>
      <c r="AU6157" s="162" t="s">
        <v>95</v>
      </c>
      <c r="AV6157" s="160" t="s">
        <v>93</v>
      </c>
      <c r="AW6157" s="160" t="s">
        <v>41</v>
      </c>
      <c r="AX6157" s="160" t="s">
        <v>85</v>
      </c>
      <c r="AY6157" s="162" t="s">
        <v>173</v>
      </c>
    </row>
    <row r="6158" spans="2:65" s="160" customFormat="1">
      <c r="B6158" s="159"/>
      <c r="D6158" s="161" t="s">
        <v>184</v>
      </c>
      <c r="E6158" s="162" t="s">
        <v>1</v>
      </c>
      <c r="F6158" s="163" t="s">
        <v>426</v>
      </c>
      <c r="H6158" s="162" t="s">
        <v>1</v>
      </c>
      <c r="L6158" s="159"/>
      <c r="M6158" s="164"/>
      <c r="T6158" s="165"/>
      <c r="AT6158" s="162" t="s">
        <v>184</v>
      </c>
      <c r="AU6158" s="162" t="s">
        <v>95</v>
      </c>
      <c r="AV6158" s="160" t="s">
        <v>93</v>
      </c>
      <c r="AW6158" s="160" t="s">
        <v>41</v>
      </c>
      <c r="AX6158" s="160" t="s">
        <v>85</v>
      </c>
      <c r="AY6158" s="162" t="s">
        <v>173</v>
      </c>
    </row>
    <row r="6159" spans="2:65" s="167" customFormat="1">
      <c r="B6159" s="166"/>
      <c r="D6159" s="161" t="s">
        <v>184</v>
      </c>
      <c r="E6159" s="168" t="s">
        <v>1</v>
      </c>
      <c r="F6159" s="169" t="s">
        <v>3580</v>
      </c>
      <c r="H6159" s="170">
        <v>10</v>
      </c>
      <c r="L6159" s="166"/>
      <c r="M6159" s="171"/>
      <c r="T6159" s="172"/>
      <c r="AT6159" s="168" t="s">
        <v>184</v>
      </c>
      <c r="AU6159" s="168" t="s">
        <v>95</v>
      </c>
      <c r="AV6159" s="167" t="s">
        <v>95</v>
      </c>
      <c r="AW6159" s="167" t="s">
        <v>41</v>
      </c>
      <c r="AX6159" s="167" t="s">
        <v>85</v>
      </c>
      <c r="AY6159" s="168" t="s">
        <v>173</v>
      </c>
    </row>
    <row r="6160" spans="2:65" s="160" customFormat="1">
      <c r="B6160" s="159"/>
      <c r="D6160" s="161" t="s">
        <v>184</v>
      </c>
      <c r="E6160" s="162" t="s">
        <v>1</v>
      </c>
      <c r="F6160" s="163" t="s">
        <v>602</v>
      </c>
      <c r="H6160" s="162" t="s">
        <v>1</v>
      </c>
      <c r="L6160" s="159"/>
      <c r="M6160" s="164"/>
      <c r="T6160" s="165"/>
      <c r="AT6160" s="162" t="s">
        <v>184</v>
      </c>
      <c r="AU6160" s="162" t="s">
        <v>95</v>
      </c>
      <c r="AV6160" s="160" t="s">
        <v>93</v>
      </c>
      <c r="AW6160" s="160" t="s">
        <v>41</v>
      </c>
      <c r="AX6160" s="160" t="s">
        <v>85</v>
      </c>
      <c r="AY6160" s="162" t="s">
        <v>173</v>
      </c>
    </row>
    <row r="6161" spans="2:65" s="167" customFormat="1">
      <c r="B6161" s="166"/>
      <c r="D6161" s="161" t="s">
        <v>184</v>
      </c>
      <c r="E6161" s="168" t="s">
        <v>1</v>
      </c>
      <c r="F6161" s="169" t="s">
        <v>1471</v>
      </c>
      <c r="H6161" s="170">
        <v>6</v>
      </c>
      <c r="L6161" s="166"/>
      <c r="M6161" s="171"/>
      <c r="T6161" s="172"/>
      <c r="AT6161" s="168" t="s">
        <v>184</v>
      </c>
      <c r="AU6161" s="168" t="s">
        <v>95</v>
      </c>
      <c r="AV6161" s="167" t="s">
        <v>95</v>
      </c>
      <c r="AW6161" s="167" t="s">
        <v>41</v>
      </c>
      <c r="AX6161" s="167" t="s">
        <v>85</v>
      </c>
      <c r="AY6161" s="168" t="s">
        <v>173</v>
      </c>
    </row>
    <row r="6162" spans="2:65" s="160" customFormat="1">
      <c r="B6162" s="159"/>
      <c r="D6162" s="161" t="s">
        <v>184</v>
      </c>
      <c r="E6162" s="162" t="s">
        <v>1</v>
      </c>
      <c r="F6162" s="163" t="s">
        <v>614</v>
      </c>
      <c r="H6162" s="162" t="s">
        <v>1</v>
      </c>
      <c r="L6162" s="159"/>
      <c r="M6162" s="164"/>
      <c r="T6162" s="165"/>
      <c r="AT6162" s="162" t="s">
        <v>184</v>
      </c>
      <c r="AU6162" s="162" t="s">
        <v>95</v>
      </c>
      <c r="AV6162" s="160" t="s">
        <v>93</v>
      </c>
      <c r="AW6162" s="160" t="s">
        <v>41</v>
      </c>
      <c r="AX6162" s="160" t="s">
        <v>85</v>
      </c>
      <c r="AY6162" s="162" t="s">
        <v>173</v>
      </c>
    </row>
    <row r="6163" spans="2:65" s="167" customFormat="1">
      <c r="B6163" s="166"/>
      <c r="D6163" s="161" t="s">
        <v>184</v>
      </c>
      <c r="E6163" s="168" t="s">
        <v>1</v>
      </c>
      <c r="F6163" s="169" t="s">
        <v>3581</v>
      </c>
      <c r="H6163" s="170">
        <v>13</v>
      </c>
      <c r="L6163" s="166"/>
      <c r="M6163" s="171"/>
      <c r="T6163" s="172"/>
      <c r="AT6163" s="168" t="s">
        <v>184</v>
      </c>
      <c r="AU6163" s="168" t="s">
        <v>95</v>
      </c>
      <c r="AV6163" s="167" t="s">
        <v>95</v>
      </c>
      <c r="AW6163" s="167" t="s">
        <v>41</v>
      </c>
      <c r="AX6163" s="167" t="s">
        <v>85</v>
      </c>
      <c r="AY6163" s="168" t="s">
        <v>173</v>
      </c>
    </row>
    <row r="6164" spans="2:65" s="181" customFormat="1">
      <c r="B6164" s="180"/>
      <c r="D6164" s="161" t="s">
        <v>184</v>
      </c>
      <c r="E6164" s="182" t="s">
        <v>1</v>
      </c>
      <c r="F6164" s="183" t="s">
        <v>266</v>
      </c>
      <c r="H6164" s="184">
        <v>29</v>
      </c>
      <c r="L6164" s="180"/>
      <c r="M6164" s="185"/>
      <c r="T6164" s="186"/>
      <c r="AT6164" s="182" t="s">
        <v>184</v>
      </c>
      <c r="AU6164" s="182" t="s">
        <v>95</v>
      </c>
      <c r="AV6164" s="181" t="s">
        <v>243</v>
      </c>
      <c r="AW6164" s="181" t="s">
        <v>41</v>
      </c>
      <c r="AX6164" s="181" t="s">
        <v>85</v>
      </c>
      <c r="AY6164" s="182" t="s">
        <v>173</v>
      </c>
    </row>
    <row r="6165" spans="2:65" s="160" customFormat="1">
      <c r="B6165" s="159"/>
      <c r="D6165" s="161" t="s">
        <v>184</v>
      </c>
      <c r="E6165" s="162" t="s">
        <v>1</v>
      </c>
      <c r="F6165" s="163" t="s">
        <v>1195</v>
      </c>
      <c r="H6165" s="162" t="s">
        <v>1</v>
      </c>
      <c r="L6165" s="159"/>
      <c r="M6165" s="164"/>
      <c r="T6165" s="165"/>
      <c r="AT6165" s="162" t="s">
        <v>184</v>
      </c>
      <c r="AU6165" s="162" t="s">
        <v>95</v>
      </c>
      <c r="AV6165" s="160" t="s">
        <v>93</v>
      </c>
      <c r="AW6165" s="160" t="s">
        <v>41</v>
      </c>
      <c r="AX6165" s="160" t="s">
        <v>85</v>
      </c>
      <c r="AY6165" s="162" t="s">
        <v>173</v>
      </c>
    </row>
    <row r="6166" spans="2:65" s="160" customFormat="1">
      <c r="B6166" s="159"/>
      <c r="D6166" s="161" t="s">
        <v>184</v>
      </c>
      <c r="E6166" s="162" t="s">
        <v>1</v>
      </c>
      <c r="F6166" s="163" t="s">
        <v>785</v>
      </c>
      <c r="H6166" s="162" t="s">
        <v>1</v>
      </c>
      <c r="L6166" s="159"/>
      <c r="M6166" s="164"/>
      <c r="T6166" s="165"/>
      <c r="AT6166" s="162" t="s">
        <v>184</v>
      </c>
      <c r="AU6166" s="162" t="s">
        <v>95</v>
      </c>
      <c r="AV6166" s="160" t="s">
        <v>93</v>
      </c>
      <c r="AW6166" s="160" t="s">
        <v>41</v>
      </c>
      <c r="AX6166" s="160" t="s">
        <v>85</v>
      </c>
      <c r="AY6166" s="162" t="s">
        <v>173</v>
      </c>
    </row>
    <row r="6167" spans="2:65" s="167" customFormat="1">
      <c r="B6167" s="166"/>
      <c r="D6167" s="161" t="s">
        <v>184</v>
      </c>
      <c r="E6167" s="168" t="s">
        <v>1</v>
      </c>
      <c r="F6167" s="169" t="s">
        <v>365</v>
      </c>
      <c r="H6167" s="170">
        <v>2</v>
      </c>
      <c r="L6167" s="166"/>
      <c r="M6167" s="171"/>
      <c r="T6167" s="172"/>
      <c r="AT6167" s="168" t="s">
        <v>184</v>
      </c>
      <c r="AU6167" s="168" t="s">
        <v>95</v>
      </c>
      <c r="AV6167" s="167" t="s">
        <v>95</v>
      </c>
      <c r="AW6167" s="167" t="s">
        <v>41</v>
      </c>
      <c r="AX6167" s="167" t="s">
        <v>85</v>
      </c>
      <c r="AY6167" s="168" t="s">
        <v>173</v>
      </c>
    </row>
    <row r="6168" spans="2:65" s="160" customFormat="1">
      <c r="B6168" s="159"/>
      <c r="D6168" s="161" t="s">
        <v>184</v>
      </c>
      <c r="E6168" s="162" t="s">
        <v>1</v>
      </c>
      <c r="F6168" s="163" t="s">
        <v>790</v>
      </c>
      <c r="H6168" s="162" t="s">
        <v>1</v>
      </c>
      <c r="L6168" s="159"/>
      <c r="M6168" s="164"/>
      <c r="T6168" s="165"/>
      <c r="AT6168" s="162" t="s">
        <v>184</v>
      </c>
      <c r="AU6168" s="162" t="s">
        <v>95</v>
      </c>
      <c r="AV6168" s="160" t="s">
        <v>93</v>
      </c>
      <c r="AW6168" s="160" t="s">
        <v>41</v>
      </c>
      <c r="AX6168" s="160" t="s">
        <v>85</v>
      </c>
      <c r="AY6168" s="162" t="s">
        <v>173</v>
      </c>
    </row>
    <row r="6169" spans="2:65" s="167" customFormat="1">
      <c r="B6169" s="166"/>
      <c r="D6169" s="161" t="s">
        <v>184</v>
      </c>
      <c r="E6169" s="168" t="s">
        <v>1</v>
      </c>
      <c r="F6169" s="169" t="s">
        <v>1471</v>
      </c>
      <c r="H6169" s="170">
        <v>6</v>
      </c>
      <c r="L6169" s="166"/>
      <c r="M6169" s="171"/>
      <c r="T6169" s="172"/>
      <c r="AT6169" s="168" t="s">
        <v>184</v>
      </c>
      <c r="AU6169" s="168" t="s">
        <v>95</v>
      </c>
      <c r="AV6169" s="167" t="s">
        <v>95</v>
      </c>
      <c r="AW6169" s="167" t="s">
        <v>41</v>
      </c>
      <c r="AX6169" s="167" t="s">
        <v>85</v>
      </c>
      <c r="AY6169" s="168" t="s">
        <v>173</v>
      </c>
    </row>
    <row r="6170" spans="2:65" s="181" customFormat="1">
      <c r="B6170" s="180"/>
      <c r="D6170" s="161" t="s">
        <v>184</v>
      </c>
      <c r="E6170" s="182" t="s">
        <v>1</v>
      </c>
      <c r="F6170" s="183" t="s">
        <v>266</v>
      </c>
      <c r="H6170" s="184">
        <v>8</v>
      </c>
      <c r="L6170" s="180"/>
      <c r="M6170" s="185"/>
      <c r="T6170" s="186"/>
      <c r="AT6170" s="182" t="s">
        <v>184</v>
      </c>
      <c r="AU6170" s="182" t="s">
        <v>95</v>
      </c>
      <c r="AV6170" s="181" t="s">
        <v>243</v>
      </c>
      <c r="AW6170" s="181" t="s">
        <v>41</v>
      </c>
      <c r="AX6170" s="181" t="s">
        <v>85</v>
      </c>
      <c r="AY6170" s="182" t="s">
        <v>173</v>
      </c>
    </row>
    <row r="6171" spans="2:65" s="174" customFormat="1">
      <c r="B6171" s="173"/>
      <c r="D6171" s="161" t="s">
        <v>184</v>
      </c>
      <c r="E6171" s="175" t="s">
        <v>1</v>
      </c>
      <c r="F6171" s="176" t="s">
        <v>232</v>
      </c>
      <c r="H6171" s="177">
        <v>37</v>
      </c>
      <c r="L6171" s="173"/>
      <c r="M6171" s="178"/>
      <c r="T6171" s="179"/>
      <c r="AT6171" s="175" t="s">
        <v>184</v>
      </c>
      <c r="AU6171" s="175" t="s">
        <v>95</v>
      </c>
      <c r="AV6171" s="174" t="s">
        <v>180</v>
      </c>
      <c r="AW6171" s="174" t="s">
        <v>41</v>
      </c>
      <c r="AX6171" s="174" t="s">
        <v>93</v>
      </c>
      <c r="AY6171" s="175" t="s">
        <v>173</v>
      </c>
    </row>
    <row r="6172" spans="2:65" s="35" customFormat="1" ht="24.2" customHeight="1">
      <c r="B6172" s="34"/>
      <c r="C6172" s="144" t="s">
        <v>3582</v>
      </c>
      <c r="D6172" s="144" t="s">
        <v>175</v>
      </c>
      <c r="E6172" s="145" t="s">
        <v>3583</v>
      </c>
      <c r="F6172" s="146" t="s">
        <v>3584</v>
      </c>
      <c r="G6172" s="147" t="s">
        <v>362</v>
      </c>
      <c r="H6172" s="148">
        <v>22</v>
      </c>
      <c r="I6172" s="3"/>
      <c r="J6172" s="149">
        <f>ROUND(I6172*H6172,2)</f>
        <v>0</v>
      </c>
      <c r="K6172" s="146" t="s">
        <v>179</v>
      </c>
      <c r="L6172" s="34"/>
      <c r="M6172" s="150" t="s">
        <v>1</v>
      </c>
      <c r="N6172" s="151" t="s">
        <v>50</v>
      </c>
      <c r="P6172" s="152">
        <f>O6172*H6172</f>
        <v>0</v>
      </c>
      <c r="Q6172" s="152">
        <v>2.0000000000000001E-4</v>
      </c>
      <c r="R6172" s="152">
        <f>Q6172*H6172</f>
        <v>4.4000000000000003E-3</v>
      </c>
      <c r="S6172" s="152">
        <v>0</v>
      </c>
      <c r="T6172" s="153">
        <f>S6172*H6172</f>
        <v>0</v>
      </c>
      <c r="AR6172" s="154" t="s">
        <v>354</v>
      </c>
      <c r="AT6172" s="154" t="s">
        <v>175</v>
      </c>
      <c r="AU6172" s="154" t="s">
        <v>95</v>
      </c>
      <c r="AY6172" s="20" t="s">
        <v>173</v>
      </c>
      <c r="BE6172" s="155">
        <f>IF(N6172="základní",J6172,0)</f>
        <v>0</v>
      </c>
      <c r="BF6172" s="155">
        <f>IF(N6172="snížená",J6172,0)</f>
        <v>0</v>
      </c>
      <c r="BG6172" s="155">
        <f>IF(N6172="zákl. přenesená",J6172,0)</f>
        <v>0</v>
      </c>
      <c r="BH6172" s="155">
        <f>IF(N6172="sníž. přenesená",J6172,0)</f>
        <v>0</v>
      </c>
      <c r="BI6172" s="155">
        <f>IF(N6172="nulová",J6172,0)</f>
        <v>0</v>
      </c>
      <c r="BJ6172" s="20" t="s">
        <v>93</v>
      </c>
      <c r="BK6172" s="155">
        <f>ROUND(I6172*H6172,2)</f>
        <v>0</v>
      </c>
      <c r="BL6172" s="20" t="s">
        <v>354</v>
      </c>
      <c r="BM6172" s="154" t="s">
        <v>3585</v>
      </c>
    </row>
    <row r="6173" spans="2:65" s="35" customFormat="1">
      <c r="B6173" s="34"/>
      <c r="D6173" s="156" t="s">
        <v>182</v>
      </c>
      <c r="F6173" s="157" t="s">
        <v>3586</v>
      </c>
      <c r="L6173" s="34"/>
      <c r="M6173" s="158"/>
      <c r="T6173" s="62"/>
      <c r="AT6173" s="20" t="s">
        <v>182</v>
      </c>
      <c r="AU6173" s="20" t="s">
        <v>95</v>
      </c>
    </row>
    <row r="6174" spans="2:65" s="160" customFormat="1">
      <c r="B6174" s="159"/>
      <c r="D6174" s="161" t="s">
        <v>184</v>
      </c>
      <c r="E6174" s="162" t="s">
        <v>1</v>
      </c>
      <c r="F6174" s="163" t="s">
        <v>338</v>
      </c>
      <c r="H6174" s="162" t="s">
        <v>1</v>
      </c>
      <c r="L6174" s="159"/>
      <c r="M6174" s="164"/>
      <c r="T6174" s="165"/>
      <c r="AT6174" s="162" t="s">
        <v>184</v>
      </c>
      <c r="AU6174" s="162" t="s">
        <v>95</v>
      </c>
      <c r="AV6174" s="160" t="s">
        <v>93</v>
      </c>
      <c r="AW6174" s="160" t="s">
        <v>41</v>
      </c>
      <c r="AX6174" s="160" t="s">
        <v>85</v>
      </c>
      <c r="AY6174" s="162" t="s">
        <v>173</v>
      </c>
    </row>
    <row r="6175" spans="2:65" s="160" customFormat="1">
      <c r="B6175" s="159"/>
      <c r="D6175" s="161" t="s">
        <v>184</v>
      </c>
      <c r="E6175" s="162" t="s">
        <v>1</v>
      </c>
      <c r="F6175" s="163" t="s">
        <v>426</v>
      </c>
      <c r="H6175" s="162" t="s">
        <v>1</v>
      </c>
      <c r="L6175" s="159"/>
      <c r="M6175" s="164"/>
      <c r="T6175" s="165"/>
      <c r="AT6175" s="162" t="s">
        <v>184</v>
      </c>
      <c r="AU6175" s="162" t="s">
        <v>95</v>
      </c>
      <c r="AV6175" s="160" t="s">
        <v>93</v>
      </c>
      <c r="AW6175" s="160" t="s">
        <v>41</v>
      </c>
      <c r="AX6175" s="160" t="s">
        <v>85</v>
      </c>
      <c r="AY6175" s="162" t="s">
        <v>173</v>
      </c>
    </row>
    <row r="6176" spans="2:65" s="167" customFormat="1">
      <c r="B6176" s="166"/>
      <c r="D6176" s="161" t="s">
        <v>184</v>
      </c>
      <c r="E6176" s="168" t="s">
        <v>1</v>
      </c>
      <c r="F6176" s="169" t="s">
        <v>1471</v>
      </c>
      <c r="H6176" s="170">
        <v>6</v>
      </c>
      <c r="L6176" s="166"/>
      <c r="M6176" s="171"/>
      <c r="T6176" s="172"/>
      <c r="AT6176" s="168" t="s">
        <v>184</v>
      </c>
      <c r="AU6176" s="168" t="s">
        <v>95</v>
      </c>
      <c r="AV6176" s="167" t="s">
        <v>95</v>
      </c>
      <c r="AW6176" s="167" t="s">
        <v>41</v>
      </c>
      <c r="AX6176" s="167" t="s">
        <v>85</v>
      </c>
      <c r="AY6176" s="168" t="s">
        <v>173</v>
      </c>
    </row>
    <row r="6177" spans="2:65" s="160" customFormat="1">
      <c r="B6177" s="159"/>
      <c r="D6177" s="161" t="s">
        <v>184</v>
      </c>
      <c r="E6177" s="162" t="s">
        <v>1</v>
      </c>
      <c r="F6177" s="163" t="s">
        <v>602</v>
      </c>
      <c r="H6177" s="162" t="s">
        <v>1</v>
      </c>
      <c r="L6177" s="159"/>
      <c r="M6177" s="164"/>
      <c r="T6177" s="165"/>
      <c r="AT6177" s="162" t="s">
        <v>184</v>
      </c>
      <c r="AU6177" s="162" t="s">
        <v>95</v>
      </c>
      <c r="AV6177" s="160" t="s">
        <v>93</v>
      </c>
      <c r="AW6177" s="160" t="s">
        <v>41</v>
      </c>
      <c r="AX6177" s="160" t="s">
        <v>85</v>
      </c>
      <c r="AY6177" s="162" t="s">
        <v>173</v>
      </c>
    </row>
    <row r="6178" spans="2:65" s="167" customFormat="1">
      <c r="B6178" s="166"/>
      <c r="D6178" s="161" t="s">
        <v>184</v>
      </c>
      <c r="E6178" s="168" t="s">
        <v>1</v>
      </c>
      <c r="F6178" s="169" t="s">
        <v>365</v>
      </c>
      <c r="H6178" s="170">
        <v>2</v>
      </c>
      <c r="L6178" s="166"/>
      <c r="M6178" s="171"/>
      <c r="T6178" s="172"/>
      <c r="AT6178" s="168" t="s">
        <v>184</v>
      </c>
      <c r="AU6178" s="168" t="s">
        <v>95</v>
      </c>
      <c r="AV6178" s="167" t="s">
        <v>95</v>
      </c>
      <c r="AW6178" s="167" t="s">
        <v>41</v>
      </c>
      <c r="AX6178" s="167" t="s">
        <v>85</v>
      </c>
      <c r="AY6178" s="168" t="s">
        <v>173</v>
      </c>
    </row>
    <row r="6179" spans="2:65" s="160" customFormat="1">
      <c r="B6179" s="159"/>
      <c r="D6179" s="161" t="s">
        <v>184</v>
      </c>
      <c r="E6179" s="162" t="s">
        <v>1</v>
      </c>
      <c r="F6179" s="163" t="s">
        <v>614</v>
      </c>
      <c r="H6179" s="162" t="s">
        <v>1</v>
      </c>
      <c r="L6179" s="159"/>
      <c r="M6179" s="164"/>
      <c r="T6179" s="165"/>
      <c r="AT6179" s="162" t="s">
        <v>184</v>
      </c>
      <c r="AU6179" s="162" t="s">
        <v>95</v>
      </c>
      <c r="AV6179" s="160" t="s">
        <v>93</v>
      </c>
      <c r="AW6179" s="160" t="s">
        <v>41</v>
      </c>
      <c r="AX6179" s="160" t="s">
        <v>85</v>
      </c>
      <c r="AY6179" s="162" t="s">
        <v>173</v>
      </c>
    </row>
    <row r="6180" spans="2:65" s="167" customFormat="1">
      <c r="B6180" s="166"/>
      <c r="D6180" s="161" t="s">
        <v>184</v>
      </c>
      <c r="E6180" s="168" t="s">
        <v>1</v>
      </c>
      <c r="F6180" s="169" t="s">
        <v>2744</v>
      </c>
      <c r="H6180" s="170">
        <v>9</v>
      </c>
      <c r="L6180" s="166"/>
      <c r="M6180" s="171"/>
      <c r="T6180" s="172"/>
      <c r="AT6180" s="168" t="s">
        <v>184</v>
      </c>
      <c r="AU6180" s="168" t="s">
        <v>95</v>
      </c>
      <c r="AV6180" s="167" t="s">
        <v>95</v>
      </c>
      <c r="AW6180" s="167" t="s">
        <v>41</v>
      </c>
      <c r="AX6180" s="167" t="s">
        <v>85</v>
      </c>
      <c r="AY6180" s="168" t="s">
        <v>173</v>
      </c>
    </row>
    <row r="6181" spans="2:65" s="181" customFormat="1">
      <c r="B6181" s="180"/>
      <c r="D6181" s="161" t="s">
        <v>184</v>
      </c>
      <c r="E6181" s="182" t="s">
        <v>1</v>
      </c>
      <c r="F6181" s="183" t="s">
        <v>266</v>
      </c>
      <c r="H6181" s="184">
        <v>17</v>
      </c>
      <c r="L6181" s="180"/>
      <c r="M6181" s="185"/>
      <c r="T6181" s="186"/>
      <c r="AT6181" s="182" t="s">
        <v>184</v>
      </c>
      <c r="AU6181" s="182" t="s">
        <v>95</v>
      </c>
      <c r="AV6181" s="181" t="s">
        <v>243</v>
      </c>
      <c r="AW6181" s="181" t="s">
        <v>41</v>
      </c>
      <c r="AX6181" s="181" t="s">
        <v>85</v>
      </c>
      <c r="AY6181" s="182" t="s">
        <v>173</v>
      </c>
    </row>
    <row r="6182" spans="2:65" s="160" customFormat="1">
      <c r="B6182" s="159"/>
      <c r="D6182" s="161" t="s">
        <v>184</v>
      </c>
      <c r="E6182" s="162" t="s">
        <v>1</v>
      </c>
      <c r="F6182" s="163" t="s">
        <v>1195</v>
      </c>
      <c r="H6182" s="162" t="s">
        <v>1</v>
      </c>
      <c r="L6182" s="159"/>
      <c r="M6182" s="164"/>
      <c r="T6182" s="165"/>
      <c r="AT6182" s="162" t="s">
        <v>184</v>
      </c>
      <c r="AU6182" s="162" t="s">
        <v>95</v>
      </c>
      <c r="AV6182" s="160" t="s">
        <v>93</v>
      </c>
      <c r="AW6182" s="160" t="s">
        <v>41</v>
      </c>
      <c r="AX6182" s="160" t="s">
        <v>85</v>
      </c>
      <c r="AY6182" s="162" t="s">
        <v>173</v>
      </c>
    </row>
    <row r="6183" spans="2:65" s="160" customFormat="1">
      <c r="B6183" s="159"/>
      <c r="D6183" s="161" t="s">
        <v>184</v>
      </c>
      <c r="E6183" s="162" t="s">
        <v>1</v>
      </c>
      <c r="F6183" s="163" t="s">
        <v>785</v>
      </c>
      <c r="H6183" s="162" t="s">
        <v>1</v>
      </c>
      <c r="L6183" s="159"/>
      <c r="M6183" s="164"/>
      <c r="T6183" s="165"/>
      <c r="AT6183" s="162" t="s">
        <v>184</v>
      </c>
      <c r="AU6183" s="162" t="s">
        <v>95</v>
      </c>
      <c r="AV6183" s="160" t="s">
        <v>93</v>
      </c>
      <c r="AW6183" s="160" t="s">
        <v>41</v>
      </c>
      <c r="AX6183" s="160" t="s">
        <v>85</v>
      </c>
      <c r="AY6183" s="162" t="s">
        <v>173</v>
      </c>
    </row>
    <row r="6184" spans="2:65" s="167" customFormat="1">
      <c r="B6184" s="166"/>
      <c r="D6184" s="161" t="s">
        <v>184</v>
      </c>
      <c r="E6184" s="168" t="s">
        <v>1</v>
      </c>
      <c r="F6184" s="169" t="s">
        <v>365</v>
      </c>
      <c r="H6184" s="170">
        <v>2</v>
      </c>
      <c r="L6184" s="166"/>
      <c r="M6184" s="171"/>
      <c r="T6184" s="172"/>
      <c r="AT6184" s="168" t="s">
        <v>184</v>
      </c>
      <c r="AU6184" s="168" t="s">
        <v>95</v>
      </c>
      <c r="AV6184" s="167" t="s">
        <v>95</v>
      </c>
      <c r="AW6184" s="167" t="s">
        <v>41</v>
      </c>
      <c r="AX6184" s="167" t="s">
        <v>85</v>
      </c>
      <c r="AY6184" s="168" t="s">
        <v>173</v>
      </c>
    </row>
    <row r="6185" spans="2:65" s="160" customFormat="1">
      <c r="B6185" s="159"/>
      <c r="D6185" s="161" t="s">
        <v>184</v>
      </c>
      <c r="E6185" s="162" t="s">
        <v>1</v>
      </c>
      <c r="F6185" s="163" t="s">
        <v>790</v>
      </c>
      <c r="H6185" s="162" t="s">
        <v>1</v>
      </c>
      <c r="L6185" s="159"/>
      <c r="M6185" s="164"/>
      <c r="T6185" s="165"/>
      <c r="AT6185" s="162" t="s">
        <v>184</v>
      </c>
      <c r="AU6185" s="162" t="s">
        <v>95</v>
      </c>
      <c r="AV6185" s="160" t="s">
        <v>93</v>
      </c>
      <c r="AW6185" s="160" t="s">
        <v>41</v>
      </c>
      <c r="AX6185" s="160" t="s">
        <v>85</v>
      </c>
      <c r="AY6185" s="162" t="s">
        <v>173</v>
      </c>
    </row>
    <row r="6186" spans="2:65" s="167" customFormat="1">
      <c r="B6186" s="166"/>
      <c r="D6186" s="161" t="s">
        <v>184</v>
      </c>
      <c r="E6186" s="168" t="s">
        <v>1</v>
      </c>
      <c r="F6186" s="169" t="s">
        <v>858</v>
      </c>
      <c r="H6186" s="170">
        <v>3</v>
      </c>
      <c r="L6186" s="166"/>
      <c r="M6186" s="171"/>
      <c r="T6186" s="172"/>
      <c r="AT6186" s="168" t="s">
        <v>184</v>
      </c>
      <c r="AU6186" s="168" t="s">
        <v>95</v>
      </c>
      <c r="AV6186" s="167" t="s">
        <v>95</v>
      </c>
      <c r="AW6186" s="167" t="s">
        <v>41</v>
      </c>
      <c r="AX6186" s="167" t="s">
        <v>85</v>
      </c>
      <c r="AY6186" s="168" t="s">
        <v>173</v>
      </c>
    </row>
    <row r="6187" spans="2:65" s="181" customFormat="1">
      <c r="B6187" s="180"/>
      <c r="D6187" s="161" t="s">
        <v>184</v>
      </c>
      <c r="E6187" s="182" t="s">
        <v>1</v>
      </c>
      <c r="F6187" s="183" t="s">
        <v>266</v>
      </c>
      <c r="H6187" s="184">
        <v>5</v>
      </c>
      <c r="L6187" s="180"/>
      <c r="M6187" s="185"/>
      <c r="T6187" s="186"/>
      <c r="AT6187" s="182" t="s">
        <v>184</v>
      </c>
      <c r="AU6187" s="182" t="s">
        <v>95</v>
      </c>
      <c r="AV6187" s="181" t="s">
        <v>243</v>
      </c>
      <c r="AW6187" s="181" t="s">
        <v>41</v>
      </c>
      <c r="AX6187" s="181" t="s">
        <v>85</v>
      </c>
      <c r="AY6187" s="182" t="s">
        <v>173</v>
      </c>
    </row>
    <row r="6188" spans="2:65" s="174" customFormat="1">
      <c r="B6188" s="173"/>
      <c r="D6188" s="161" t="s">
        <v>184</v>
      </c>
      <c r="E6188" s="175" t="s">
        <v>1</v>
      </c>
      <c r="F6188" s="176" t="s">
        <v>232</v>
      </c>
      <c r="H6188" s="177">
        <v>22</v>
      </c>
      <c r="L6188" s="173"/>
      <c r="M6188" s="178"/>
      <c r="T6188" s="179"/>
      <c r="AT6188" s="175" t="s">
        <v>184</v>
      </c>
      <c r="AU6188" s="175" t="s">
        <v>95</v>
      </c>
      <c r="AV6188" s="174" t="s">
        <v>180</v>
      </c>
      <c r="AW6188" s="174" t="s">
        <v>41</v>
      </c>
      <c r="AX6188" s="174" t="s">
        <v>93</v>
      </c>
      <c r="AY6188" s="175" t="s">
        <v>173</v>
      </c>
    </row>
    <row r="6189" spans="2:65" s="35" customFormat="1" ht="37.9" customHeight="1">
      <c r="B6189" s="34"/>
      <c r="C6189" s="144" t="s">
        <v>3587</v>
      </c>
      <c r="D6189" s="144" t="s">
        <v>175</v>
      </c>
      <c r="E6189" s="145" t="s">
        <v>3588</v>
      </c>
      <c r="F6189" s="146" t="s">
        <v>3589</v>
      </c>
      <c r="G6189" s="147" t="s">
        <v>270</v>
      </c>
      <c r="H6189" s="148">
        <v>103.45</v>
      </c>
      <c r="I6189" s="3"/>
      <c r="J6189" s="149">
        <f>ROUND(I6189*H6189,2)</f>
        <v>0</v>
      </c>
      <c r="K6189" s="146" t="s">
        <v>179</v>
      </c>
      <c r="L6189" s="34"/>
      <c r="M6189" s="150" t="s">
        <v>1</v>
      </c>
      <c r="N6189" s="151" t="s">
        <v>50</v>
      </c>
      <c r="P6189" s="152">
        <f>O6189*H6189</f>
        <v>0</v>
      </c>
      <c r="Q6189" s="152">
        <v>1.4999999999999999E-2</v>
      </c>
      <c r="R6189" s="152">
        <f>Q6189*H6189</f>
        <v>1.55175</v>
      </c>
      <c r="S6189" s="152">
        <v>0</v>
      </c>
      <c r="T6189" s="153">
        <f>S6189*H6189</f>
        <v>0</v>
      </c>
      <c r="AR6189" s="154" t="s">
        <v>354</v>
      </c>
      <c r="AT6189" s="154" t="s">
        <v>175</v>
      </c>
      <c r="AU6189" s="154" t="s">
        <v>95</v>
      </c>
      <c r="AY6189" s="20" t="s">
        <v>173</v>
      </c>
      <c r="BE6189" s="155">
        <f>IF(N6189="základní",J6189,0)</f>
        <v>0</v>
      </c>
      <c r="BF6189" s="155">
        <f>IF(N6189="snížená",J6189,0)</f>
        <v>0</v>
      </c>
      <c r="BG6189" s="155">
        <f>IF(N6189="zákl. přenesená",J6189,0)</f>
        <v>0</v>
      </c>
      <c r="BH6189" s="155">
        <f>IF(N6189="sníž. přenesená",J6189,0)</f>
        <v>0</v>
      </c>
      <c r="BI6189" s="155">
        <f>IF(N6189="nulová",J6189,0)</f>
        <v>0</v>
      </c>
      <c r="BJ6189" s="20" t="s">
        <v>93</v>
      </c>
      <c r="BK6189" s="155">
        <f>ROUND(I6189*H6189,2)</f>
        <v>0</v>
      </c>
      <c r="BL6189" s="20" t="s">
        <v>354</v>
      </c>
      <c r="BM6189" s="154" t="s">
        <v>3590</v>
      </c>
    </row>
    <row r="6190" spans="2:65" s="35" customFormat="1">
      <c r="B6190" s="34"/>
      <c r="D6190" s="156" t="s">
        <v>182</v>
      </c>
      <c r="F6190" s="157" t="s">
        <v>3591</v>
      </c>
      <c r="L6190" s="34"/>
      <c r="M6190" s="158"/>
      <c r="T6190" s="62"/>
      <c r="AT6190" s="20" t="s">
        <v>182</v>
      </c>
      <c r="AU6190" s="20" t="s">
        <v>95</v>
      </c>
    </row>
    <row r="6191" spans="2:65" s="160" customFormat="1">
      <c r="B6191" s="159"/>
      <c r="D6191" s="161" t="s">
        <v>184</v>
      </c>
      <c r="E6191" s="162" t="s">
        <v>1</v>
      </c>
      <c r="F6191" s="163" t="s">
        <v>3553</v>
      </c>
      <c r="H6191" s="162" t="s">
        <v>1</v>
      </c>
      <c r="L6191" s="159"/>
      <c r="M6191" s="164"/>
      <c r="T6191" s="165"/>
      <c r="AT6191" s="162" t="s">
        <v>184</v>
      </c>
      <c r="AU6191" s="162" t="s">
        <v>95</v>
      </c>
      <c r="AV6191" s="160" t="s">
        <v>93</v>
      </c>
      <c r="AW6191" s="160" t="s">
        <v>41</v>
      </c>
      <c r="AX6191" s="160" t="s">
        <v>85</v>
      </c>
      <c r="AY6191" s="162" t="s">
        <v>173</v>
      </c>
    </row>
    <row r="6192" spans="2:65" s="160" customFormat="1">
      <c r="B6192" s="159"/>
      <c r="D6192" s="161" t="s">
        <v>184</v>
      </c>
      <c r="E6192" s="162" t="s">
        <v>1</v>
      </c>
      <c r="F6192" s="163" t="s">
        <v>338</v>
      </c>
      <c r="H6192" s="162" t="s">
        <v>1</v>
      </c>
      <c r="L6192" s="159"/>
      <c r="M6192" s="164"/>
      <c r="T6192" s="165"/>
      <c r="AT6192" s="162" t="s">
        <v>184</v>
      </c>
      <c r="AU6192" s="162" t="s">
        <v>95</v>
      </c>
      <c r="AV6192" s="160" t="s">
        <v>93</v>
      </c>
      <c r="AW6192" s="160" t="s">
        <v>41</v>
      </c>
      <c r="AX6192" s="160" t="s">
        <v>85</v>
      </c>
      <c r="AY6192" s="162" t="s">
        <v>173</v>
      </c>
    </row>
    <row r="6193" spans="2:51" s="160" customFormat="1">
      <c r="B6193" s="159"/>
      <c r="D6193" s="161" t="s">
        <v>184</v>
      </c>
      <c r="E6193" s="162" t="s">
        <v>1</v>
      </c>
      <c r="F6193" s="163" t="s">
        <v>1172</v>
      </c>
      <c r="H6193" s="162" t="s">
        <v>1</v>
      </c>
      <c r="L6193" s="159"/>
      <c r="M6193" s="164"/>
      <c r="T6193" s="165"/>
      <c r="AT6193" s="162" t="s">
        <v>184</v>
      </c>
      <c r="AU6193" s="162" t="s">
        <v>95</v>
      </c>
      <c r="AV6193" s="160" t="s">
        <v>93</v>
      </c>
      <c r="AW6193" s="160" t="s">
        <v>41</v>
      </c>
      <c r="AX6193" s="160" t="s">
        <v>85</v>
      </c>
      <c r="AY6193" s="162" t="s">
        <v>173</v>
      </c>
    </row>
    <row r="6194" spans="2:51" s="167" customFormat="1">
      <c r="B6194" s="166"/>
      <c r="D6194" s="161" t="s">
        <v>184</v>
      </c>
      <c r="E6194" s="168" t="s">
        <v>1</v>
      </c>
      <c r="F6194" s="169" t="s">
        <v>1313</v>
      </c>
      <c r="H6194" s="170">
        <v>17</v>
      </c>
      <c r="L6194" s="166"/>
      <c r="M6194" s="171"/>
      <c r="T6194" s="172"/>
      <c r="AT6194" s="168" t="s">
        <v>184</v>
      </c>
      <c r="AU6194" s="168" t="s">
        <v>95</v>
      </c>
      <c r="AV6194" s="167" t="s">
        <v>95</v>
      </c>
      <c r="AW6194" s="167" t="s">
        <v>41</v>
      </c>
      <c r="AX6194" s="167" t="s">
        <v>85</v>
      </c>
      <c r="AY6194" s="168" t="s">
        <v>173</v>
      </c>
    </row>
    <row r="6195" spans="2:51" s="160" customFormat="1">
      <c r="B6195" s="159"/>
      <c r="D6195" s="161" t="s">
        <v>184</v>
      </c>
      <c r="E6195" s="162" t="s">
        <v>1</v>
      </c>
      <c r="F6195" s="163" t="s">
        <v>1174</v>
      </c>
      <c r="H6195" s="162" t="s">
        <v>1</v>
      </c>
      <c r="L6195" s="159"/>
      <c r="M6195" s="164"/>
      <c r="T6195" s="165"/>
      <c r="AT6195" s="162" t="s">
        <v>184</v>
      </c>
      <c r="AU6195" s="162" t="s">
        <v>95</v>
      </c>
      <c r="AV6195" s="160" t="s">
        <v>93</v>
      </c>
      <c r="AW6195" s="160" t="s">
        <v>41</v>
      </c>
      <c r="AX6195" s="160" t="s">
        <v>85</v>
      </c>
      <c r="AY6195" s="162" t="s">
        <v>173</v>
      </c>
    </row>
    <row r="6196" spans="2:51" s="167" customFormat="1">
      <c r="B6196" s="166"/>
      <c r="D6196" s="161" t="s">
        <v>184</v>
      </c>
      <c r="E6196" s="168" t="s">
        <v>1</v>
      </c>
      <c r="F6196" s="169" t="s">
        <v>1314</v>
      </c>
      <c r="H6196" s="170">
        <v>12.1</v>
      </c>
      <c r="L6196" s="166"/>
      <c r="M6196" s="171"/>
      <c r="T6196" s="172"/>
      <c r="AT6196" s="168" t="s">
        <v>184</v>
      </c>
      <c r="AU6196" s="168" t="s">
        <v>95</v>
      </c>
      <c r="AV6196" s="167" t="s">
        <v>95</v>
      </c>
      <c r="AW6196" s="167" t="s">
        <v>41</v>
      </c>
      <c r="AX6196" s="167" t="s">
        <v>85</v>
      </c>
      <c r="AY6196" s="168" t="s">
        <v>173</v>
      </c>
    </row>
    <row r="6197" spans="2:51" s="160" customFormat="1">
      <c r="B6197" s="159"/>
      <c r="D6197" s="161" t="s">
        <v>184</v>
      </c>
      <c r="E6197" s="162" t="s">
        <v>1</v>
      </c>
      <c r="F6197" s="163" t="s">
        <v>1182</v>
      </c>
      <c r="H6197" s="162" t="s">
        <v>1</v>
      </c>
      <c r="L6197" s="159"/>
      <c r="M6197" s="164"/>
      <c r="T6197" s="165"/>
      <c r="AT6197" s="162" t="s">
        <v>184</v>
      </c>
      <c r="AU6197" s="162" t="s">
        <v>95</v>
      </c>
      <c r="AV6197" s="160" t="s">
        <v>93</v>
      </c>
      <c r="AW6197" s="160" t="s">
        <v>41</v>
      </c>
      <c r="AX6197" s="160" t="s">
        <v>85</v>
      </c>
      <c r="AY6197" s="162" t="s">
        <v>173</v>
      </c>
    </row>
    <row r="6198" spans="2:51" s="167" customFormat="1">
      <c r="B6198" s="166"/>
      <c r="D6198" s="161" t="s">
        <v>184</v>
      </c>
      <c r="E6198" s="168" t="s">
        <v>1</v>
      </c>
      <c r="F6198" s="169" t="s">
        <v>1319</v>
      </c>
      <c r="H6198" s="170">
        <v>53.2</v>
      </c>
      <c r="L6198" s="166"/>
      <c r="M6198" s="171"/>
      <c r="T6198" s="172"/>
      <c r="AT6198" s="168" t="s">
        <v>184</v>
      </c>
      <c r="AU6198" s="168" t="s">
        <v>95</v>
      </c>
      <c r="AV6198" s="167" t="s">
        <v>95</v>
      </c>
      <c r="AW6198" s="167" t="s">
        <v>41</v>
      </c>
      <c r="AX6198" s="167" t="s">
        <v>85</v>
      </c>
      <c r="AY6198" s="168" t="s">
        <v>173</v>
      </c>
    </row>
    <row r="6199" spans="2:51" s="181" customFormat="1">
      <c r="B6199" s="180"/>
      <c r="D6199" s="161" t="s">
        <v>184</v>
      </c>
      <c r="E6199" s="182" t="s">
        <v>1</v>
      </c>
      <c r="F6199" s="183" t="s">
        <v>266</v>
      </c>
      <c r="H6199" s="184">
        <v>82.3</v>
      </c>
      <c r="L6199" s="180"/>
      <c r="M6199" s="185"/>
      <c r="T6199" s="186"/>
      <c r="AT6199" s="182" t="s">
        <v>184</v>
      </c>
      <c r="AU6199" s="182" t="s">
        <v>95</v>
      </c>
      <c r="AV6199" s="181" t="s">
        <v>243</v>
      </c>
      <c r="AW6199" s="181" t="s">
        <v>41</v>
      </c>
      <c r="AX6199" s="181" t="s">
        <v>85</v>
      </c>
      <c r="AY6199" s="182" t="s">
        <v>173</v>
      </c>
    </row>
    <row r="6200" spans="2:51" s="160" customFormat="1">
      <c r="B6200" s="159"/>
      <c r="D6200" s="161" t="s">
        <v>184</v>
      </c>
      <c r="E6200" s="162" t="s">
        <v>1</v>
      </c>
      <c r="F6200" s="163" t="s">
        <v>3554</v>
      </c>
      <c r="H6200" s="162" t="s">
        <v>1</v>
      </c>
      <c r="L6200" s="159"/>
      <c r="M6200" s="164"/>
      <c r="T6200" s="165"/>
      <c r="AT6200" s="162" t="s">
        <v>184</v>
      </c>
      <c r="AU6200" s="162" t="s">
        <v>95</v>
      </c>
      <c r="AV6200" s="160" t="s">
        <v>93</v>
      </c>
      <c r="AW6200" s="160" t="s">
        <v>41</v>
      </c>
      <c r="AX6200" s="160" t="s">
        <v>85</v>
      </c>
      <c r="AY6200" s="162" t="s">
        <v>173</v>
      </c>
    </row>
    <row r="6201" spans="2:51" s="160" customFormat="1">
      <c r="B6201" s="159"/>
      <c r="D6201" s="161" t="s">
        <v>184</v>
      </c>
      <c r="E6201" s="162" t="s">
        <v>1</v>
      </c>
      <c r="F6201" s="163" t="s">
        <v>338</v>
      </c>
      <c r="H6201" s="162" t="s">
        <v>1</v>
      </c>
      <c r="L6201" s="159"/>
      <c r="M6201" s="164"/>
      <c r="T6201" s="165"/>
      <c r="AT6201" s="162" t="s">
        <v>184</v>
      </c>
      <c r="AU6201" s="162" t="s">
        <v>95</v>
      </c>
      <c r="AV6201" s="160" t="s">
        <v>93</v>
      </c>
      <c r="AW6201" s="160" t="s">
        <v>41</v>
      </c>
      <c r="AX6201" s="160" t="s">
        <v>85</v>
      </c>
      <c r="AY6201" s="162" t="s">
        <v>173</v>
      </c>
    </row>
    <row r="6202" spans="2:51" s="160" customFormat="1">
      <c r="B6202" s="159"/>
      <c r="D6202" s="161" t="s">
        <v>184</v>
      </c>
      <c r="E6202" s="162" t="s">
        <v>1</v>
      </c>
      <c r="F6202" s="163" t="s">
        <v>426</v>
      </c>
      <c r="H6202" s="162" t="s">
        <v>1</v>
      </c>
      <c r="L6202" s="159"/>
      <c r="M6202" s="164"/>
      <c r="T6202" s="165"/>
      <c r="AT6202" s="162" t="s">
        <v>184</v>
      </c>
      <c r="AU6202" s="162" t="s">
        <v>95</v>
      </c>
      <c r="AV6202" s="160" t="s">
        <v>93</v>
      </c>
      <c r="AW6202" s="160" t="s">
        <v>41</v>
      </c>
      <c r="AX6202" s="160" t="s">
        <v>85</v>
      </c>
      <c r="AY6202" s="162" t="s">
        <v>173</v>
      </c>
    </row>
    <row r="6203" spans="2:51" s="167" customFormat="1">
      <c r="B6203" s="166"/>
      <c r="D6203" s="161" t="s">
        <v>184</v>
      </c>
      <c r="E6203" s="168" t="s">
        <v>1</v>
      </c>
      <c r="F6203" s="169" t="s">
        <v>1322</v>
      </c>
      <c r="H6203" s="170">
        <v>7.05</v>
      </c>
      <c r="L6203" s="166"/>
      <c r="M6203" s="171"/>
      <c r="T6203" s="172"/>
      <c r="AT6203" s="168" t="s">
        <v>184</v>
      </c>
      <c r="AU6203" s="168" t="s">
        <v>95</v>
      </c>
      <c r="AV6203" s="167" t="s">
        <v>95</v>
      </c>
      <c r="AW6203" s="167" t="s">
        <v>41</v>
      </c>
      <c r="AX6203" s="167" t="s">
        <v>85</v>
      </c>
      <c r="AY6203" s="168" t="s">
        <v>173</v>
      </c>
    </row>
    <row r="6204" spans="2:51" s="160" customFormat="1">
      <c r="B6204" s="159"/>
      <c r="D6204" s="161" t="s">
        <v>184</v>
      </c>
      <c r="E6204" s="162" t="s">
        <v>1</v>
      </c>
      <c r="F6204" s="163" t="s">
        <v>602</v>
      </c>
      <c r="H6204" s="162" t="s">
        <v>1</v>
      </c>
      <c r="L6204" s="159"/>
      <c r="M6204" s="164"/>
      <c r="T6204" s="165"/>
      <c r="AT6204" s="162" t="s">
        <v>184</v>
      </c>
      <c r="AU6204" s="162" t="s">
        <v>95</v>
      </c>
      <c r="AV6204" s="160" t="s">
        <v>93</v>
      </c>
      <c r="AW6204" s="160" t="s">
        <v>41</v>
      </c>
      <c r="AX6204" s="160" t="s">
        <v>85</v>
      </c>
      <c r="AY6204" s="162" t="s">
        <v>173</v>
      </c>
    </row>
    <row r="6205" spans="2:51" s="167" customFormat="1">
      <c r="B6205" s="166"/>
      <c r="D6205" s="161" t="s">
        <v>184</v>
      </c>
      <c r="E6205" s="168" t="s">
        <v>1</v>
      </c>
      <c r="F6205" s="169" t="s">
        <v>1323</v>
      </c>
      <c r="H6205" s="170">
        <v>3.1</v>
      </c>
      <c r="L6205" s="166"/>
      <c r="M6205" s="171"/>
      <c r="T6205" s="172"/>
      <c r="AT6205" s="168" t="s">
        <v>184</v>
      </c>
      <c r="AU6205" s="168" t="s">
        <v>95</v>
      </c>
      <c r="AV6205" s="167" t="s">
        <v>95</v>
      </c>
      <c r="AW6205" s="167" t="s">
        <v>41</v>
      </c>
      <c r="AX6205" s="167" t="s">
        <v>85</v>
      </c>
      <c r="AY6205" s="168" t="s">
        <v>173</v>
      </c>
    </row>
    <row r="6206" spans="2:51" s="160" customFormat="1">
      <c r="B6206" s="159"/>
      <c r="D6206" s="161" t="s">
        <v>184</v>
      </c>
      <c r="E6206" s="162" t="s">
        <v>1</v>
      </c>
      <c r="F6206" s="163" t="s">
        <v>614</v>
      </c>
      <c r="H6206" s="162" t="s">
        <v>1</v>
      </c>
      <c r="L6206" s="159"/>
      <c r="M6206" s="164"/>
      <c r="T6206" s="165"/>
      <c r="AT6206" s="162" t="s">
        <v>184</v>
      </c>
      <c r="AU6206" s="162" t="s">
        <v>95</v>
      </c>
      <c r="AV6206" s="160" t="s">
        <v>93</v>
      </c>
      <c r="AW6206" s="160" t="s">
        <v>41</v>
      </c>
      <c r="AX6206" s="160" t="s">
        <v>85</v>
      </c>
      <c r="AY6206" s="162" t="s">
        <v>173</v>
      </c>
    </row>
    <row r="6207" spans="2:51" s="167" customFormat="1">
      <c r="B6207" s="166"/>
      <c r="D6207" s="161" t="s">
        <v>184</v>
      </c>
      <c r="E6207" s="168" t="s">
        <v>1</v>
      </c>
      <c r="F6207" s="169" t="s">
        <v>846</v>
      </c>
      <c r="H6207" s="170">
        <v>11</v>
      </c>
      <c r="L6207" s="166"/>
      <c r="M6207" s="171"/>
      <c r="T6207" s="172"/>
      <c r="AT6207" s="168" t="s">
        <v>184</v>
      </c>
      <c r="AU6207" s="168" t="s">
        <v>95</v>
      </c>
      <c r="AV6207" s="167" t="s">
        <v>95</v>
      </c>
      <c r="AW6207" s="167" t="s">
        <v>41</v>
      </c>
      <c r="AX6207" s="167" t="s">
        <v>85</v>
      </c>
      <c r="AY6207" s="168" t="s">
        <v>173</v>
      </c>
    </row>
    <row r="6208" spans="2:51" s="181" customFormat="1">
      <c r="B6208" s="180"/>
      <c r="D6208" s="161" t="s">
        <v>184</v>
      </c>
      <c r="E6208" s="182" t="s">
        <v>1</v>
      </c>
      <c r="F6208" s="183" t="s">
        <v>266</v>
      </c>
      <c r="H6208" s="184">
        <v>21.15</v>
      </c>
      <c r="L6208" s="180"/>
      <c r="M6208" s="185"/>
      <c r="T6208" s="186"/>
      <c r="AT6208" s="182" t="s">
        <v>184</v>
      </c>
      <c r="AU6208" s="182" t="s">
        <v>95</v>
      </c>
      <c r="AV6208" s="181" t="s">
        <v>243</v>
      </c>
      <c r="AW6208" s="181" t="s">
        <v>41</v>
      </c>
      <c r="AX6208" s="181" t="s">
        <v>85</v>
      </c>
      <c r="AY6208" s="182" t="s">
        <v>173</v>
      </c>
    </row>
    <row r="6209" spans="2:65" s="174" customFormat="1">
      <c r="B6209" s="173"/>
      <c r="D6209" s="161" t="s">
        <v>184</v>
      </c>
      <c r="E6209" s="175" t="s">
        <v>1</v>
      </c>
      <c r="F6209" s="176" t="s">
        <v>232</v>
      </c>
      <c r="H6209" s="177">
        <v>103.45</v>
      </c>
      <c r="L6209" s="173"/>
      <c r="M6209" s="178"/>
      <c r="T6209" s="179"/>
      <c r="AT6209" s="175" t="s">
        <v>184</v>
      </c>
      <c r="AU6209" s="175" t="s">
        <v>95</v>
      </c>
      <c r="AV6209" s="174" t="s">
        <v>180</v>
      </c>
      <c r="AW6209" s="174" t="s">
        <v>41</v>
      </c>
      <c r="AX6209" s="174" t="s">
        <v>93</v>
      </c>
      <c r="AY6209" s="175" t="s">
        <v>173</v>
      </c>
    </row>
    <row r="6210" spans="2:65" s="35" customFormat="1" ht="37.9" customHeight="1">
      <c r="B6210" s="34"/>
      <c r="C6210" s="144" t="s">
        <v>3592</v>
      </c>
      <c r="D6210" s="144" t="s">
        <v>175</v>
      </c>
      <c r="E6210" s="145" t="s">
        <v>3593</v>
      </c>
      <c r="F6210" s="146" t="s">
        <v>3594</v>
      </c>
      <c r="G6210" s="147" t="s">
        <v>270</v>
      </c>
      <c r="H6210" s="148">
        <v>82.3</v>
      </c>
      <c r="I6210" s="3"/>
      <c r="J6210" s="149">
        <f>ROUND(I6210*H6210,2)</f>
        <v>0</v>
      </c>
      <c r="K6210" s="146" t="s">
        <v>179</v>
      </c>
      <c r="L6210" s="34"/>
      <c r="M6210" s="150" t="s">
        <v>1</v>
      </c>
      <c r="N6210" s="151" t="s">
        <v>50</v>
      </c>
      <c r="P6210" s="152">
        <f>O6210*H6210</f>
        <v>0</v>
      </c>
      <c r="Q6210" s="152">
        <v>5.4000000000000003E-3</v>
      </c>
      <c r="R6210" s="152">
        <f>Q6210*H6210</f>
        <v>0.44441999999999998</v>
      </c>
      <c r="S6210" s="152">
        <v>0</v>
      </c>
      <c r="T6210" s="153">
        <f>S6210*H6210</f>
        <v>0</v>
      </c>
      <c r="AR6210" s="154" t="s">
        <v>354</v>
      </c>
      <c r="AT6210" s="154" t="s">
        <v>175</v>
      </c>
      <c r="AU6210" s="154" t="s">
        <v>95</v>
      </c>
      <c r="AY6210" s="20" t="s">
        <v>173</v>
      </c>
      <c r="BE6210" s="155">
        <f>IF(N6210="základní",J6210,0)</f>
        <v>0</v>
      </c>
      <c r="BF6210" s="155">
        <f>IF(N6210="snížená",J6210,0)</f>
        <v>0</v>
      </c>
      <c r="BG6210" s="155">
        <f>IF(N6210="zákl. přenesená",J6210,0)</f>
        <v>0</v>
      </c>
      <c r="BH6210" s="155">
        <f>IF(N6210="sníž. přenesená",J6210,0)</f>
        <v>0</v>
      </c>
      <c r="BI6210" s="155">
        <f>IF(N6210="nulová",J6210,0)</f>
        <v>0</v>
      </c>
      <c r="BJ6210" s="20" t="s">
        <v>93</v>
      </c>
      <c r="BK6210" s="155">
        <f>ROUND(I6210*H6210,2)</f>
        <v>0</v>
      </c>
      <c r="BL6210" s="20" t="s">
        <v>354</v>
      </c>
      <c r="BM6210" s="154" t="s">
        <v>3595</v>
      </c>
    </row>
    <row r="6211" spans="2:65" s="35" customFormat="1">
      <c r="B6211" s="34"/>
      <c r="D6211" s="156" t="s">
        <v>182</v>
      </c>
      <c r="F6211" s="157" t="s">
        <v>3596</v>
      </c>
      <c r="L6211" s="34"/>
      <c r="M6211" s="158"/>
      <c r="T6211" s="62"/>
      <c r="AT6211" s="20" t="s">
        <v>182</v>
      </c>
      <c r="AU6211" s="20" t="s">
        <v>95</v>
      </c>
    </row>
    <row r="6212" spans="2:65" s="160" customFormat="1">
      <c r="B6212" s="159"/>
      <c r="D6212" s="161" t="s">
        <v>184</v>
      </c>
      <c r="E6212" s="162" t="s">
        <v>1</v>
      </c>
      <c r="F6212" s="163" t="s">
        <v>3553</v>
      </c>
      <c r="H6212" s="162" t="s">
        <v>1</v>
      </c>
      <c r="L6212" s="159"/>
      <c r="M6212" s="164"/>
      <c r="T6212" s="165"/>
      <c r="AT6212" s="162" t="s">
        <v>184</v>
      </c>
      <c r="AU6212" s="162" t="s">
        <v>95</v>
      </c>
      <c r="AV6212" s="160" t="s">
        <v>93</v>
      </c>
      <c r="AW6212" s="160" t="s">
        <v>41</v>
      </c>
      <c r="AX6212" s="160" t="s">
        <v>85</v>
      </c>
      <c r="AY6212" s="162" t="s">
        <v>173</v>
      </c>
    </row>
    <row r="6213" spans="2:65" s="160" customFormat="1">
      <c r="B6213" s="159"/>
      <c r="D6213" s="161" t="s">
        <v>184</v>
      </c>
      <c r="E6213" s="162" t="s">
        <v>1</v>
      </c>
      <c r="F6213" s="163" t="s">
        <v>338</v>
      </c>
      <c r="H6213" s="162" t="s">
        <v>1</v>
      </c>
      <c r="L6213" s="159"/>
      <c r="M6213" s="164"/>
      <c r="T6213" s="165"/>
      <c r="AT6213" s="162" t="s">
        <v>184</v>
      </c>
      <c r="AU6213" s="162" t="s">
        <v>95</v>
      </c>
      <c r="AV6213" s="160" t="s">
        <v>93</v>
      </c>
      <c r="AW6213" s="160" t="s">
        <v>41</v>
      </c>
      <c r="AX6213" s="160" t="s">
        <v>85</v>
      </c>
      <c r="AY6213" s="162" t="s">
        <v>173</v>
      </c>
    </row>
    <row r="6214" spans="2:65" s="160" customFormat="1">
      <c r="B6214" s="159"/>
      <c r="D6214" s="161" t="s">
        <v>184</v>
      </c>
      <c r="E6214" s="162" t="s">
        <v>1</v>
      </c>
      <c r="F6214" s="163" t="s">
        <v>1172</v>
      </c>
      <c r="H6214" s="162" t="s">
        <v>1</v>
      </c>
      <c r="L6214" s="159"/>
      <c r="M6214" s="164"/>
      <c r="T6214" s="165"/>
      <c r="AT6214" s="162" t="s">
        <v>184</v>
      </c>
      <c r="AU6214" s="162" t="s">
        <v>95</v>
      </c>
      <c r="AV6214" s="160" t="s">
        <v>93</v>
      </c>
      <c r="AW6214" s="160" t="s">
        <v>41</v>
      </c>
      <c r="AX6214" s="160" t="s">
        <v>85</v>
      </c>
      <c r="AY6214" s="162" t="s">
        <v>173</v>
      </c>
    </row>
    <row r="6215" spans="2:65" s="167" customFormat="1">
      <c r="B6215" s="166"/>
      <c r="D6215" s="161" t="s">
        <v>184</v>
      </c>
      <c r="E6215" s="168" t="s">
        <v>1</v>
      </c>
      <c r="F6215" s="169" t="s">
        <v>1313</v>
      </c>
      <c r="H6215" s="170">
        <v>17</v>
      </c>
      <c r="L6215" s="166"/>
      <c r="M6215" s="171"/>
      <c r="T6215" s="172"/>
      <c r="AT6215" s="168" t="s">
        <v>184</v>
      </c>
      <c r="AU6215" s="168" t="s">
        <v>95</v>
      </c>
      <c r="AV6215" s="167" t="s">
        <v>95</v>
      </c>
      <c r="AW6215" s="167" t="s">
        <v>41</v>
      </c>
      <c r="AX6215" s="167" t="s">
        <v>85</v>
      </c>
      <c r="AY6215" s="168" t="s">
        <v>173</v>
      </c>
    </row>
    <row r="6216" spans="2:65" s="160" customFormat="1">
      <c r="B6216" s="159"/>
      <c r="D6216" s="161" t="s">
        <v>184</v>
      </c>
      <c r="E6216" s="162" t="s">
        <v>1</v>
      </c>
      <c r="F6216" s="163" t="s">
        <v>1174</v>
      </c>
      <c r="H6216" s="162" t="s">
        <v>1</v>
      </c>
      <c r="L6216" s="159"/>
      <c r="M6216" s="164"/>
      <c r="T6216" s="165"/>
      <c r="AT6216" s="162" t="s">
        <v>184</v>
      </c>
      <c r="AU6216" s="162" t="s">
        <v>95</v>
      </c>
      <c r="AV6216" s="160" t="s">
        <v>93</v>
      </c>
      <c r="AW6216" s="160" t="s">
        <v>41</v>
      </c>
      <c r="AX6216" s="160" t="s">
        <v>85</v>
      </c>
      <c r="AY6216" s="162" t="s">
        <v>173</v>
      </c>
    </row>
    <row r="6217" spans="2:65" s="167" customFormat="1">
      <c r="B6217" s="166"/>
      <c r="D6217" s="161" t="s">
        <v>184</v>
      </c>
      <c r="E6217" s="168" t="s">
        <v>1</v>
      </c>
      <c r="F6217" s="169" t="s">
        <v>1314</v>
      </c>
      <c r="H6217" s="170">
        <v>12.1</v>
      </c>
      <c r="L6217" s="166"/>
      <c r="M6217" s="171"/>
      <c r="T6217" s="172"/>
      <c r="AT6217" s="168" t="s">
        <v>184</v>
      </c>
      <c r="AU6217" s="168" t="s">
        <v>95</v>
      </c>
      <c r="AV6217" s="167" t="s">
        <v>95</v>
      </c>
      <c r="AW6217" s="167" t="s">
        <v>41</v>
      </c>
      <c r="AX6217" s="167" t="s">
        <v>85</v>
      </c>
      <c r="AY6217" s="168" t="s">
        <v>173</v>
      </c>
    </row>
    <row r="6218" spans="2:65" s="160" customFormat="1">
      <c r="B6218" s="159"/>
      <c r="D6218" s="161" t="s">
        <v>184</v>
      </c>
      <c r="E6218" s="162" t="s">
        <v>1</v>
      </c>
      <c r="F6218" s="163" t="s">
        <v>1182</v>
      </c>
      <c r="H6218" s="162" t="s">
        <v>1</v>
      </c>
      <c r="L6218" s="159"/>
      <c r="M6218" s="164"/>
      <c r="T6218" s="165"/>
      <c r="AT6218" s="162" t="s">
        <v>184</v>
      </c>
      <c r="AU6218" s="162" t="s">
        <v>95</v>
      </c>
      <c r="AV6218" s="160" t="s">
        <v>93</v>
      </c>
      <c r="AW6218" s="160" t="s">
        <v>41</v>
      </c>
      <c r="AX6218" s="160" t="s">
        <v>85</v>
      </c>
      <c r="AY6218" s="162" t="s">
        <v>173</v>
      </c>
    </row>
    <row r="6219" spans="2:65" s="167" customFormat="1">
      <c r="B6219" s="166"/>
      <c r="D6219" s="161" t="s">
        <v>184</v>
      </c>
      <c r="E6219" s="168" t="s">
        <v>1</v>
      </c>
      <c r="F6219" s="169" t="s">
        <v>1319</v>
      </c>
      <c r="H6219" s="170">
        <v>53.2</v>
      </c>
      <c r="L6219" s="166"/>
      <c r="M6219" s="171"/>
      <c r="T6219" s="172"/>
      <c r="AT6219" s="168" t="s">
        <v>184</v>
      </c>
      <c r="AU6219" s="168" t="s">
        <v>95</v>
      </c>
      <c r="AV6219" s="167" t="s">
        <v>95</v>
      </c>
      <c r="AW6219" s="167" t="s">
        <v>41</v>
      </c>
      <c r="AX6219" s="167" t="s">
        <v>85</v>
      </c>
      <c r="AY6219" s="168" t="s">
        <v>173</v>
      </c>
    </row>
    <row r="6220" spans="2:65" s="174" customFormat="1">
      <c r="B6220" s="173"/>
      <c r="D6220" s="161" t="s">
        <v>184</v>
      </c>
      <c r="E6220" s="175" t="s">
        <v>1</v>
      </c>
      <c r="F6220" s="176" t="s">
        <v>232</v>
      </c>
      <c r="H6220" s="177">
        <v>82.3</v>
      </c>
      <c r="L6220" s="173"/>
      <c r="M6220" s="178"/>
      <c r="T6220" s="179"/>
      <c r="AT6220" s="175" t="s">
        <v>184</v>
      </c>
      <c r="AU6220" s="175" t="s">
        <v>95</v>
      </c>
      <c r="AV6220" s="174" t="s">
        <v>180</v>
      </c>
      <c r="AW6220" s="174" t="s">
        <v>41</v>
      </c>
      <c r="AX6220" s="174" t="s">
        <v>93</v>
      </c>
      <c r="AY6220" s="175" t="s">
        <v>173</v>
      </c>
    </row>
    <row r="6221" spans="2:65" s="35" customFormat="1" ht="16.5" customHeight="1">
      <c r="B6221" s="34"/>
      <c r="C6221" s="188" t="s">
        <v>3597</v>
      </c>
      <c r="D6221" s="188" t="s">
        <v>1161</v>
      </c>
      <c r="E6221" s="189" t="s">
        <v>3598</v>
      </c>
      <c r="F6221" s="190" t="s">
        <v>3599</v>
      </c>
      <c r="G6221" s="191" t="s">
        <v>270</v>
      </c>
      <c r="H6221" s="192">
        <v>90.53</v>
      </c>
      <c r="I6221" s="4"/>
      <c r="J6221" s="193">
        <f>ROUND(I6221*H6221,2)</f>
        <v>0</v>
      </c>
      <c r="K6221" s="190" t="s">
        <v>1</v>
      </c>
      <c r="L6221" s="194"/>
      <c r="M6221" s="195" t="s">
        <v>1</v>
      </c>
      <c r="N6221" s="196" t="s">
        <v>50</v>
      </c>
      <c r="P6221" s="152">
        <f>O6221*H6221</f>
        <v>0</v>
      </c>
      <c r="Q6221" s="152">
        <v>2.3E-2</v>
      </c>
      <c r="R6221" s="152">
        <f>Q6221*H6221</f>
        <v>2.0821900000000002</v>
      </c>
      <c r="S6221" s="152">
        <v>0</v>
      </c>
      <c r="T6221" s="153">
        <f>S6221*H6221</f>
        <v>0</v>
      </c>
      <c r="AR6221" s="154" t="s">
        <v>533</v>
      </c>
      <c r="AT6221" s="154" t="s">
        <v>1161</v>
      </c>
      <c r="AU6221" s="154" t="s">
        <v>95</v>
      </c>
      <c r="AY6221" s="20" t="s">
        <v>173</v>
      </c>
      <c r="BE6221" s="155">
        <f>IF(N6221="základní",J6221,0)</f>
        <v>0</v>
      </c>
      <c r="BF6221" s="155">
        <f>IF(N6221="snížená",J6221,0)</f>
        <v>0</v>
      </c>
      <c r="BG6221" s="155">
        <f>IF(N6221="zákl. přenesená",J6221,0)</f>
        <v>0</v>
      </c>
      <c r="BH6221" s="155">
        <f>IF(N6221="sníž. přenesená",J6221,0)</f>
        <v>0</v>
      </c>
      <c r="BI6221" s="155">
        <f>IF(N6221="nulová",J6221,0)</f>
        <v>0</v>
      </c>
      <c r="BJ6221" s="20" t="s">
        <v>93</v>
      </c>
      <c r="BK6221" s="155">
        <f>ROUND(I6221*H6221,2)</f>
        <v>0</v>
      </c>
      <c r="BL6221" s="20" t="s">
        <v>354</v>
      </c>
      <c r="BM6221" s="154" t="s">
        <v>3600</v>
      </c>
    </row>
    <row r="6222" spans="2:65" s="35" customFormat="1" ht="29.25">
      <c r="B6222" s="34"/>
      <c r="D6222" s="161" t="s">
        <v>371</v>
      </c>
      <c r="F6222" s="187" t="s">
        <v>3601</v>
      </c>
      <c r="L6222" s="34"/>
      <c r="M6222" s="158"/>
      <c r="T6222" s="62"/>
      <c r="AT6222" s="20" t="s">
        <v>371</v>
      </c>
      <c r="AU6222" s="20" t="s">
        <v>95</v>
      </c>
    </row>
    <row r="6223" spans="2:65" s="167" customFormat="1">
      <c r="B6223" s="166"/>
      <c r="D6223" s="161" t="s">
        <v>184</v>
      </c>
      <c r="F6223" s="169" t="s">
        <v>3602</v>
      </c>
      <c r="H6223" s="170">
        <v>90.53</v>
      </c>
      <c r="L6223" s="166"/>
      <c r="M6223" s="171"/>
      <c r="T6223" s="172"/>
      <c r="AT6223" s="168" t="s">
        <v>184</v>
      </c>
      <c r="AU6223" s="168" t="s">
        <v>95</v>
      </c>
      <c r="AV6223" s="167" t="s">
        <v>95</v>
      </c>
      <c r="AW6223" s="167" t="s">
        <v>3</v>
      </c>
      <c r="AX6223" s="167" t="s">
        <v>93</v>
      </c>
      <c r="AY6223" s="168" t="s">
        <v>173</v>
      </c>
    </row>
    <row r="6224" spans="2:65" s="35" customFormat="1" ht="33" customHeight="1">
      <c r="B6224" s="34"/>
      <c r="C6224" s="144" t="s">
        <v>3603</v>
      </c>
      <c r="D6224" s="144" t="s">
        <v>175</v>
      </c>
      <c r="E6224" s="145" t="s">
        <v>3604</v>
      </c>
      <c r="F6224" s="146" t="s">
        <v>3605</v>
      </c>
      <c r="G6224" s="147" t="s">
        <v>586</v>
      </c>
      <c r="H6224" s="148">
        <v>43.55</v>
      </c>
      <c r="I6224" s="3"/>
      <c r="J6224" s="149">
        <f>ROUND(I6224*H6224,2)</f>
        <v>0</v>
      </c>
      <c r="K6224" s="146" t="s">
        <v>179</v>
      </c>
      <c r="L6224" s="34"/>
      <c r="M6224" s="150" t="s">
        <v>1</v>
      </c>
      <c r="N6224" s="151" t="s">
        <v>50</v>
      </c>
      <c r="P6224" s="152">
        <f>O6224*H6224</f>
        <v>0</v>
      </c>
      <c r="Q6224" s="152">
        <v>5.8E-4</v>
      </c>
      <c r="R6224" s="152">
        <f>Q6224*H6224</f>
        <v>2.5259E-2</v>
      </c>
      <c r="S6224" s="152">
        <v>0</v>
      </c>
      <c r="T6224" s="153">
        <f>S6224*H6224</f>
        <v>0</v>
      </c>
      <c r="AR6224" s="154" t="s">
        <v>354</v>
      </c>
      <c r="AT6224" s="154" t="s">
        <v>175</v>
      </c>
      <c r="AU6224" s="154" t="s">
        <v>95</v>
      </c>
      <c r="AY6224" s="20" t="s">
        <v>173</v>
      </c>
      <c r="BE6224" s="155">
        <f>IF(N6224="základní",J6224,0)</f>
        <v>0</v>
      </c>
      <c r="BF6224" s="155">
        <f>IF(N6224="snížená",J6224,0)</f>
        <v>0</v>
      </c>
      <c r="BG6224" s="155">
        <f>IF(N6224="zákl. přenesená",J6224,0)</f>
        <v>0</v>
      </c>
      <c r="BH6224" s="155">
        <f>IF(N6224="sníž. přenesená",J6224,0)</f>
        <v>0</v>
      </c>
      <c r="BI6224" s="155">
        <f>IF(N6224="nulová",J6224,0)</f>
        <v>0</v>
      </c>
      <c r="BJ6224" s="20" t="s">
        <v>93</v>
      </c>
      <c r="BK6224" s="155">
        <f>ROUND(I6224*H6224,2)</f>
        <v>0</v>
      </c>
      <c r="BL6224" s="20" t="s">
        <v>354</v>
      </c>
      <c r="BM6224" s="154" t="s">
        <v>3606</v>
      </c>
    </row>
    <row r="6225" spans="2:65" s="35" customFormat="1">
      <c r="B6225" s="34"/>
      <c r="D6225" s="156" t="s">
        <v>182</v>
      </c>
      <c r="F6225" s="157" t="s">
        <v>3607</v>
      </c>
      <c r="L6225" s="34"/>
      <c r="M6225" s="158"/>
      <c r="T6225" s="62"/>
      <c r="AT6225" s="20" t="s">
        <v>182</v>
      </c>
      <c r="AU6225" s="20" t="s">
        <v>95</v>
      </c>
    </row>
    <row r="6226" spans="2:65" s="160" customFormat="1">
      <c r="B6226" s="159"/>
      <c r="D6226" s="161" t="s">
        <v>184</v>
      </c>
      <c r="E6226" s="162" t="s">
        <v>1</v>
      </c>
      <c r="F6226" s="163" t="s">
        <v>338</v>
      </c>
      <c r="H6226" s="162" t="s">
        <v>1</v>
      </c>
      <c r="L6226" s="159"/>
      <c r="M6226" s="164"/>
      <c r="T6226" s="165"/>
      <c r="AT6226" s="162" t="s">
        <v>184</v>
      </c>
      <c r="AU6226" s="162" t="s">
        <v>95</v>
      </c>
      <c r="AV6226" s="160" t="s">
        <v>93</v>
      </c>
      <c r="AW6226" s="160" t="s">
        <v>41</v>
      </c>
      <c r="AX6226" s="160" t="s">
        <v>85</v>
      </c>
      <c r="AY6226" s="162" t="s">
        <v>173</v>
      </c>
    </row>
    <row r="6227" spans="2:65" s="160" customFormat="1">
      <c r="B6227" s="159"/>
      <c r="D6227" s="161" t="s">
        <v>184</v>
      </c>
      <c r="E6227" s="162" t="s">
        <v>1</v>
      </c>
      <c r="F6227" s="163" t="s">
        <v>1172</v>
      </c>
      <c r="H6227" s="162" t="s">
        <v>1</v>
      </c>
      <c r="L6227" s="159"/>
      <c r="M6227" s="164"/>
      <c r="T6227" s="165"/>
      <c r="AT6227" s="162" t="s">
        <v>184</v>
      </c>
      <c r="AU6227" s="162" t="s">
        <v>95</v>
      </c>
      <c r="AV6227" s="160" t="s">
        <v>93</v>
      </c>
      <c r="AW6227" s="160" t="s">
        <v>41</v>
      </c>
      <c r="AX6227" s="160" t="s">
        <v>85</v>
      </c>
      <c r="AY6227" s="162" t="s">
        <v>173</v>
      </c>
    </row>
    <row r="6228" spans="2:65" s="167" customFormat="1">
      <c r="B6228" s="166"/>
      <c r="D6228" s="161" t="s">
        <v>184</v>
      </c>
      <c r="E6228" s="168" t="s">
        <v>1</v>
      </c>
      <c r="F6228" s="169" t="s">
        <v>1672</v>
      </c>
      <c r="H6228" s="170">
        <v>9.5</v>
      </c>
      <c r="L6228" s="166"/>
      <c r="M6228" s="171"/>
      <c r="T6228" s="172"/>
      <c r="AT6228" s="168" t="s">
        <v>184</v>
      </c>
      <c r="AU6228" s="168" t="s">
        <v>95</v>
      </c>
      <c r="AV6228" s="167" t="s">
        <v>95</v>
      </c>
      <c r="AW6228" s="167" t="s">
        <v>41</v>
      </c>
      <c r="AX6228" s="167" t="s">
        <v>85</v>
      </c>
      <c r="AY6228" s="168" t="s">
        <v>173</v>
      </c>
    </row>
    <row r="6229" spans="2:65" s="160" customFormat="1">
      <c r="B6229" s="159"/>
      <c r="D6229" s="161" t="s">
        <v>184</v>
      </c>
      <c r="E6229" s="162" t="s">
        <v>1</v>
      </c>
      <c r="F6229" s="163" t="s">
        <v>1174</v>
      </c>
      <c r="H6229" s="162" t="s">
        <v>1</v>
      </c>
      <c r="L6229" s="159"/>
      <c r="M6229" s="164"/>
      <c r="T6229" s="165"/>
      <c r="AT6229" s="162" t="s">
        <v>184</v>
      </c>
      <c r="AU6229" s="162" t="s">
        <v>95</v>
      </c>
      <c r="AV6229" s="160" t="s">
        <v>93</v>
      </c>
      <c r="AW6229" s="160" t="s">
        <v>41</v>
      </c>
      <c r="AX6229" s="160" t="s">
        <v>85</v>
      </c>
      <c r="AY6229" s="162" t="s">
        <v>173</v>
      </c>
    </row>
    <row r="6230" spans="2:65" s="167" customFormat="1">
      <c r="B6230" s="166"/>
      <c r="D6230" s="161" t="s">
        <v>184</v>
      </c>
      <c r="E6230" s="168" t="s">
        <v>1</v>
      </c>
      <c r="F6230" s="169" t="s">
        <v>2744</v>
      </c>
      <c r="H6230" s="170">
        <v>9</v>
      </c>
      <c r="L6230" s="166"/>
      <c r="M6230" s="171"/>
      <c r="T6230" s="172"/>
      <c r="AT6230" s="168" t="s">
        <v>184</v>
      </c>
      <c r="AU6230" s="168" t="s">
        <v>95</v>
      </c>
      <c r="AV6230" s="167" t="s">
        <v>95</v>
      </c>
      <c r="AW6230" s="167" t="s">
        <v>41</v>
      </c>
      <c r="AX6230" s="167" t="s">
        <v>85</v>
      </c>
      <c r="AY6230" s="168" t="s">
        <v>173</v>
      </c>
    </row>
    <row r="6231" spans="2:65" s="160" customFormat="1">
      <c r="B6231" s="159"/>
      <c r="D6231" s="161" t="s">
        <v>184</v>
      </c>
      <c r="E6231" s="162" t="s">
        <v>1</v>
      </c>
      <c r="F6231" s="163" t="s">
        <v>1182</v>
      </c>
      <c r="H6231" s="162" t="s">
        <v>1</v>
      </c>
      <c r="L6231" s="159"/>
      <c r="M6231" s="164"/>
      <c r="T6231" s="165"/>
      <c r="AT6231" s="162" t="s">
        <v>184</v>
      </c>
      <c r="AU6231" s="162" t="s">
        <v>95</v>
      </c>
      <c r="AV6231" s="160" t="s">
        <v>93</v>
      </c>
      <c r="AW6231" s="160" t="s">
        <v>41</v>
      </c>
      <c r="AX6231" s="160" t="s">
        <v>85</v>
      </c>
      <c r="AY6231" s="162" t="s">
        <v>173</v>
      </c>
    </row>
    <row r="6232" spans="2:65" s="167" customFormat="1">
      <c r="B6232" s="166"/>
      <c r="D6232" s="161" t="s">
        <v>184</v>
      </c>
      <c r="E6232" s="168" t="s">
        <v>1</v>
      </c>
      <c r="F6232" s="169" t="s">
        <v>3608</v>
      </c>
      <c r="H6232" s="170">
        <v>25.05</v>
      </c>
      <c r="L6232" s="166"/>
      <c r="M6232" s="171"/>
      <c r="T6232" s="172"/>
      <c r="AT6232" s="168" t="s">
        <v>184</v>
      </c>
      <c r="AU6232" s="168" t="s">
        <v>95</v>
      </c>
      <c r="AV6232" s="167" t="s">
        <v>95</v>
      </c>
      <c r="AW6232" s="167" t="s">
        <v>41</v>
      </c>
      <c r="AX6232" s="167" t="s">
        <v>85</v>
      </c>
      <c r="AY6232" s="168" t="s">
        <v>173</v>
      </c>
    </row>
    <row r="6233" spans="2:65" s="174" customFormat="1">
      <c r="B6233" s="173"/>
      <c r="D6233" s="161" t="s">
        <v>184</v>
      </c>
      <c r="E6233" s="175" t="s">
        <v>1</v>
      </c>
      <c r="F6233" s="176" t="s">
        <v>232</v>
      </c>
      <c r="H6233" s="177">
        <v>43.55</v>
      </c>
      <c r="L6233" s="173"/>
      <c r="M6233" s="178"/>
      <c r="T6233" s="179"/>
      <c r="AT6233" s="175" t="s">
        <v>184</v>
      </c>
      <c r="AU6233" s="175" t="s">
        <v>95</v>
      </c>
      <c r="AV6233" s="174" t="s">
        <v>180</v>
      </c>
      <c r="AW6233" s="174" t="s">
        <v>41</v>
      </c>
      <c r="AX6233" s="174" t="s">
        <v>93</v>
      </c>
      <c r="AY6233" s="175" t="s">
        <v>173</v>
      </c>
    </row>
    <row r="6234" spans="2:65" s="35" customFormat="1" ht="16.5" customHeight="1">
      <c r="B6234" s="34"/>
      <c r="C6234" s="188" t="s">
        <v>3609</v>
      </c>
      <c r="D6234" s="188" t="s">
        <v>1161</v>
      </c>
      <c r="E6234" s="189" t="s">
        <v>3610</v>
      </c>
      <c r="F6234" s="190" t="s">
        <v>3611</v>
      </c>
      <c r="G6234" s="191" t="s">
        <v>586</v>
      </c>
      <c r="H6234" s="192">
        <v>52.26</v>
      </c>
      <c r="I6234" s="4"/>
      <c r="J6234" s="193">
        <f>ROUND(I6234*H6234,2)</f>
        <v>0</v>
      </c>
      <c r="K6234" s="190" t="s">
        <v>1</v>
      </c>
      <c r="L6234" s="194"/>
      <c r="M6234" s="195" t="s">
        <v>1</v>
      </c>
      <c r="N6234" s="196" t="s">
        <v>50</v>
      </c>
      <c r="P6234" s="152">
        <f>O6234*H6234</f>
        <v>0</v>
      </c>
      <c r="Q6234" s="152">
        <v>1.1999999999999999E-3</v>
      </c>
      <c r="R6234" s="152">
        <f>Q6234*H6234</f>
        <v>6.271199999999999E-2</v>
      </c>
      <c r="S6234" s="152">
        <v>0</v>
      </c>
      <c r="T6234" s="153">
        <f>S6234*H6234</f>
        <v>0</v>
      </c>
      <c r="AR6234" s="154" t="s">
        <v>533</v>
      </c>
      <c r="AT6234" s="154" t="s">
        <v>1161</v>
      </c>
      <c r="AU6234" s="154" t="s">
        <v>95</v>
      </c>
      <c r="AY6234" s="20" t="s">
        <v>173</v>
      </c>
      <c r="BE6234" s="155">
        <f>IF(N6234="základní",J6234,0)</f>
        <v>0</v>
      </c>
      <c r="BF6234" s="155">
        <f>IF(N6234="snížená",J6234,0)</f>
        <v>0</v>
      </c>
      <c r="BG6234" s="155">
        <f>IF(N6234="zákl. přenesená",J6234,0)</f>
        <v>0</v>
      </c>
      <c r="BH6234" s="155">
        <f>IF(N6234="sníž. přenesená",J6234,0)</f>
        <v>0</v>
      </c>
      <c r="BI6234" s="155">
        <f>IF(N6234="nulová",J6234,0)</f>
        <v>0</v>
      </c>
      <c r="BJ6234" s="20" t="s">
        <v>93</v>
      </c>
      <c r="BK6234" s="155">
        <f>ROUND(I6234*H6234,2)</f>
        <v>0</v>
      </c>
      <c r="BL6234" s="20" t="s">
        <v>354</v>
      </c>
      <c r="BM6234" s="154" t="s">
        <v>3612</v>
      </c>
    </row>
    <row r="6235" spans="2:65" s="167" customFormat="1">
      <c r="B6235" s="166"/>
      <c r="D6235" s="161" t="s">
        <v>184</v>
      </c>
      <c r="F6235" s="169" t="s">
        <v>3613</v>
      </c>
      <c r="H6235" s="170">
        <v>52.26</v>
      </c>
      <c r="L6235" s="166"/>
      <c r="M6235" s="171"/>
      <c r="T6235" s="172"/>
      <c r="AT6235" s="168" t="s">
        <v>184</v>
      </c>
      <c r="AU6235" s="168" t="s">
        <v>95</v>
      </c>
      <c r="AV6235" s="167" t="s">
        <v>95</v>
      </c>
      <c r="AW6235" s="167" t="s">
        <v>3</v>
      </c>
      <c r="AX6235" s="167" t="s">
        <v>93</v>
      </c>
      <c r="AY6235" s="168" t="s">
        <v>173</v>
      </c>
    </row>
    <row r="6236" spans="2:65" s="35" customFormat="1" ht="49.15" customHeight="1">
      <c r="B6236" s="34"/>
      <c r="C6236" s="144" t="s">
        <v>3614</v>
      </c>
      <c r="D6236" s="144" t="s">
        <v>175</v>
      </c>
      <c r="E6236" s="145" t="s">
        <v>3615</v>
      </c>
      <c r="F6236" s="146" t="s">
        <v>3616</v>
      </c>
      <c r="G6236" s="147" t="s">
        <v>270</v>
      </c>
      <c r="H6236" s="148">
        <v>29.05</v>
      </c>
      <c r="I6236" s="3"/>
      <c r="J6236" s="149">
        <f>ROUND(I6236*H6236,2)</f>
        <v>0</v>
      </c>
      <c r="K6236" s="146" t="s">
        <v>179</v>
      </c>
      <c r="L6236" s="34"/>
      <c r="M6236" s="150" t="s">
        <v>1</v>
      </c>
      <c r="N6236" s="151" t="s">
        <v>50</v>
      </c>
      <c r="P6236" s="152">
        <f>O6236*H6236</f>
        <v>0</v>
      </c>
      <c r="Q6236" s="152">
        <v>6.8900000000000003E-3</v>
      </c>
      <c r="R6236" s="152">
        <f>Q6236*H6236</f>
        <v>0.20015450000000001</v>
      </c>
      <c r="S6236" s="152">
        <v>0</v>
      </c>
      <c r="T6236" s="153">
        <f>S6236*H6236</f>
        <v>0</v>
      </c>
      <c r="AR6236" s="154" t="s">
        <v>354</v>
      </c>
      <c r="AT6236" s="154" t="s">
        <v>175</v>
      </c>
      <c r="AU6236" s="154" t="s">
        <v>95</v>
      </c>
      <c r="AY6236" s="20" t="s">
        <v>173</v>
      </c>
      <c r="BE6236" s="155">
        <f>IF(N6236="základní",J6236,0)</f>
        <v>0</v>
      </c>
      <c r="BF6236" s="155">
        <f>IF(N6236="snížená",J6236,0)</f>
        <v>0</v>
      </c>
      <c r="BG6236" s="155">
        <f>IF(N6236="zákl. přenesená",J6236,0)</f>
        <v>0</v>
      </c>
      <c r="BH6236" s="155">
        <f>IF(N6236="sníž. přenesená",J6236,0)</f>
        <v>0</v>
      </c>
      <c r="BI6236" s="155">
        <f>IF(N6236="nulová",J6236,0)</f>
        <v>0</v>
      </c>
      <c r="BJ6236" s="20" t="s">
        <v>93</v>
      </c>
      <c r="BK6236" s="155">
        <f>ROUND(I6236*H6236,2)</f>
        <v>0</v>
      </c>
      <c r="BL6236" s="20" t="s">
        <v>354</v>
      </c>
      <c r="BM6236" s="154" t="s">
        <v>3617</v>
      </c>
    </row>
    <row r="6237" spans="2:65" s="35" customFormat="1">
      <c r="B6237" s="34"/>
      <c r="D6237" s="156" t="s">
        <v>182</v>
      </c>
      <c r="F6237" s="157" t="s">
        <v>3618</v>
      </c>
      <c r="L6237" s="34"/>
      <c r="M6237" s="158"/>
      <c r="T6237" s="62"/>
      <c r="AT6237" s="20" t="s">
        <v>182</v>
      </c>
      <c r="AU6237" s="20" t="s">
        <v>95</v>
      </c>
    </row>
    <row r="6238" spans="2:65" s="160" customFormat="1">
      <c r="B6238" s="159"/>
      <c r="D6238" s="161" t="s">
        <v>184</v>
      </c>
      <c r="E6238" s="162" t="s">
        <v>1</v>
      </c>
      <c r="F6238" s="163" t="s">
        <v>3554</v>
      </c>
      <c r="H6238" s="162" t="s">
        <v>1</v>
      </c>
      <c r="L6238" s="159"/>
      <c r="M6238" s="164"/>
      <c r="T6238" s="165"/>
      <c r="AT6238" s="162" t="s">
        <v>184</v>
      </c>
      <c r="AU6238" s="162" t="s">
        <v>95</v>
      </c>
      <c r="AV6238" s="160" t="s">
        <v>93</v>
      </c>
      <c r="AW6238" s="160" t="s">
        <v>41</v>
      </c>
      <c r="AX6238" s="160" t="s">
        <v>85</v>
      </c>
      <c r="AY6238" s="162" t="s">
        <v>173</v>
      </c>
    </row>
    <row r="6239" spans="2:65" s="160" customFormat="1">
      <c r="B6239" s="159"/>
      <c r="D6239" s="161" t="s">
        <v>184</v>
      </c>
      <c r="E6239" s="162" t="s">
        <v>1</v>
      </c>
      <c r="F6239" s="163" t="s">
        <v>338</v>
      </c>
      <c r="H6239" s="162" t="s">
        <v>1</v>
      </c>
      <c r="L6239" s="159"/>
      <c r="M6239" s="164"/>
      <c r="T6239" s="165"/>
      <c r="AT6239" s="162" t="s">
        <v>184</v>
      </c>
      <c r="AU6239" s="162" t="s">
        <v>95</v>
      </c>
      <c r="AV6239" s="160" t="s">
        <v>93</v>
      </c>
      <c r="AW6239" s="160" t="s">
        <v>41</v>
      </c>
      <c r="AX6239" s="160" t="s">
        <v>85</v>
      </c>
      <c r="AY6239" s="162" t="s">
        <v>173</v>
      </c>
    </row>
    <row r="6240" spans="2:65" s="160" customFormat="1">
      <c r="B6240" s="159"/>
      <c r="D6240" s="161" t="s">
        <v>184</v>
      </c>
      <c r="E6240" s="162" t="s">
        <v>1</v>
      </c>
      <c r="F6240" s="163" t="s">
        <v>426</v>
      </c>
      <c r="H6240" s="162" t="s">
        <v>1</v>
      </c>
      <c r="L6240" s="159"/>
      <c r="M6240" s="164"/>
      <c r="T6240" s="165"/>
      <c r="AT6240" s="162" t="s">
        <v>184</v>
      </c>
      <c r="AU6240" s="162" t="s">
        <v>95</v>
      </c>
      <c r="AV6240" s="160" t="s">
        <v>93</v>
      </c>
      <c r="AW6240" s="160" t="s">
        <v>41</v>
      </c>
      <c r="AX6240" s="160" t="s">
        <v>85</v>
      </c>
      <c r="AY6240" s="162" t="s">
        <v>173</v>
      </c>
    </row>
    <row r="6241" spans="2:51" s="167" customFormat="1">
      <c r="B6241" s="166"/>
      <c r="D6241" s="161" t="s">
        <v>184</v>
      </c>
      <c r="E6241" s="168" t="s">
        <v>1</v>
      </c>
      <c r="F6241" s="169" t="s">
        <v>1322</v>
      </c>
      <c r="H6241" s="170">
        <v>7.05</v>
      </c>
      <c r="L6241" s="166"/>
      <c r="M6241" s="171"/>
      <c r="T6241" s="172"/>
      <c r="AT6241" s="168" t="s">
        <v>184</v>
      </c>
      <c r="AU6241" s="168" t="s">
        <v>95</v>
      </c>
      <c r="AV6241" s="167" t="s">
        <v>95</v>
      </c>
      <c r="AW6241" s="167" t="s">
        <v>41</v>
      </c>
      <c r="AX6241" s="167" t="s">
        <v>85</v>
      </c>
      <c r="AY6241" s="168" t="s">
        <v>173</v>
      </c>
    </row>
    <row r="6242" spans="2:51" s="160" customFormat="1">
      <c r="B6242" s="159"/>
      <c r="D6242" s="161" t="s">
        <v>184</v>
      </c>
      <c r="E6242" s="162" t="s">
        <v>1</v>
      </c>
      <c r="F6242" s="163" t="s">
        <v>602</v>
      </c>
      <c r="H6242" s="162" t="s">
        <v>1</v>
      </c>
      <c r="L6242" s="159"/>
      <c r="M6242" s="164"/>
      <c r="T6242" s="165"/>
      <c r="AT6242" s="162" t="s">
        <v>184</v>
      </c>
      <c r="AU6242" s="162" t="s">
        <v>95</v>
      </c>
      <c r="AV6242" s="160" t="s">
        <v>93</v>
      </c>
      <c r="AW6242" s="160" t="s">
        <v>41</v>
      </c>
      <c r="AX6242" s="160" t="s">
        <v>85</v>
      </c>
      <c r="AY6242" s="162" t="s">
        <v>173</v>
      </c>
    </row>
    <row r="6243" spans="2:51" s="167" customFormat="1">
      <c r="B6243" s="166"/>
      <c r="D6243" s="161" t="s">
        <v>184</v>
      </c>
      <c r="E6243" s="168" t="s">
        <v>1</v>
      </c>
      <c r="F6243" s="169" t="s">
        <v>1323</v>
      </c>
      <c r="H6243" s="170">
        <v>3.1</v>
      </c>
      <c r="L6243" s="166"/>
      <c r="M6243" s="171"/>
      <c r="T6243" s="172"/>
      <c r="AT6243" s="168" t="s">
        <v>184</v>
      </c>
      <c r="AU6243" s="168" t="s">
        <v>95</v>
      </c>
      <c r="AV6243" s="167" t="s">
        <v>95</v>
      </c>
      <c r="AW6243" s="167" t="s">
        <v>41</v>
      </c>
      <c r="AX6243" s="167" t="s">
        <v>85</v>
      </c>
      <c r="AY6243" s="168" t="s">
        <v>173</v>
      </c>
    </row>
    <row r="6244" spans="2:51" s="160" customFormat="1">
      <c r="B6244" s="159"/>
      <c r="D6244" s="161" t="s">
        <v>184</v>
      </c>
      <c r="E6244" s="162" t="s">
        <v>1</v>
      </c>
      <c r="F6244" s="163" t="s">
        <v>614</v>
      </c>
      <c r="H6244" s="162" t="s">
        <v>1</v>
      </c>
      <c r="L6244" s="159"/>
      <c r="M6244" s="164"/>
      <c r="T6244" s="165"/>
      <c r="AT6244" s="162" t="s">
        <v>184</v>
      </c>
      <c r="AU6244" s="162" t="s">
        <v>95</v>
      </c>
      <c r="AV6244" s="160" t="s">
        <v>93</v>
      </c>
      <c r="AW6244" s="160" t="s">
        <v>41</v>
      </c>
      <c r="AX6244" s="160" t="s">
        <v>85</v>
      </c>
      <c r="AY6244" s="162" t="s">
        <v>173</v>
      </c>
    </row>
    <row r="6245" spans="2:51" s="167" customFormat="1">
      <c r="B6245" s="166"/>
      <c r="D6245" s="161" t="s">
        <v>184</v>
      </c>
      <c r="E6245" s="168" t="s">
        <v>1</v>
      </c>
      <c r="F6245" s="169" t="s">
        <v>846</v>
      </c>
      <c r="H6245" s="170">
        <v>11</v>
      </c>
      <c r="L6245" s="166"/>
      <c r="M6245" s="171"/>
      <c r="T6245" s="172"/>
      <c r="AT6245" s="168" t="s">
        <v>184</v>
      </c>
      <c r="AU6245" s="168" t="s">
        <v>95</v>
      </c>
      <c r="AV6245" s="167" t="s">
        <v>95</v>
      </c>
      <c r="AW6245" s="167" t="s">
        <v>41</v>
      </c>
      <c r="AX6245" s="167" t="s">
        <v>85</v>
      </c>
      <c r="AY6245" s="168" t="s">
        <v>173</v>
      </c>
    </row>
    <row r="6246" spans="2:51" s="181" customFormat="1">
      <c r="B6246" s="180"/>
      <c r="D6246" s="161" t="s">
        <v>184</v>
      </c>
      <c r="E6246" s="182" t="s">
        <v>1</v>
      </c>
      <c r="F6246" s="183" t="s">
        <v>266</v>
      </c>
      <c r="H6246" s="184">
        <v>21.15</v>
      </c>
      <c r="L6246" s="180"/>
      <c r="M6246" s="185"/>
      <c r="T6246" s="186"/>
      <c r="AT6246" s="182" t="s">
        <v>184</v>
      </c>
      <c r="AU6246" s="182" t="s">
        <v>95</v>
      </c>
      <c r="AV6246" s="181" t="s">
        <v>243</v>
      </c>
      <c r="AW6246" s="181" t="s">
        <v>41</v>
      </c>
      <c r="AX6246" s="181" t="s">
        <v>85</v>
      </c>
      <c r="AY6246" s="182" t="s">
        <v>173</v>
      </c>
    </row>
    <row r="6247" spans="2:51" s="160" customFormat="1">
      <c r="B6247" s="159"/>
      <c r="D6247" s="161" t="s">
        <v>184</v>
      </c>
      <c r="E6247" s="162" t="s">
        <v>1</v>
      </c>
      <c r="F6247" s="163" t="s">
        <v>3554</v>
      </c>
      <c r="H6247" s="162" t="s">
        <v>1</v>
      </c>
      <c r="L6247" s="159"/>
      <c r="M6247" s="164"/>
      <c r="T6247" s="165"/>
      <c r="AT6247" s="162" t="s">
        <v>184</v>
      </c>
      <c r="AU6247" s="162" t="s">
        <v>95</v>
      </c>
      <c r="AV6247" s="160" t="s">
        <v>93</v>
      </c>
      <c r="AW6247" s="160" t="s">
        <v>41</v>
      </c>
      <c r="AX6247" s="160" t="s">
        <v>85</v>
      </c>
      <c r="AY6247" s="162" t="s">
        <v>173</v>
      </c>
    </row>
    <row r="6248" spans="2:51" s="160" customFormat="1">
      <c r="B6248" s="159"/>
      <c r="D6248" s="161" t="s">
        <v>184</v>
      </c>
      <c r="E6248" s="162" t="s">
        <v>1</v>
      </c>
      <c r="F6248" s="163" t="s">
        <v>1195</v>
      </c>
      <c r="H6248" s="162" t="s">
        <v>1</v>
      </c>
      <c r="L6248" s="159"/>
      <c r="M6248" s="164"/>
      <c r="T6248" s="165"/>
      <c r="AT6248" s="162" t="s">
        <v>184</v>
      </c>
      <c r="AU6248" s="162" t="s">
        <v>95</v>
      </c>
      <c r="AV6248" s="160" t="s">
        <v>93</v>
      </c>
      <c r="AW6248" s="160" t="s">
        <v>41</v>
      </c>
      <c r="AX6248" s="160" t="s">
        <v>85</v>
      </c>
      <c r="AY6248" s="162" t="s">
        <v>173</v>
      </c>
    </row>
    <row r="6249" spans="2:51" s="160" customFormat="1">
      <c r="B6249" s="159"/>
      <c r="D6249" s="161" t="s">
        <v>184</v>
      </c>
      <c r="E6249" s="162" t="s">
        <v>1</v>
      </c>
      <c r="F6249" s="163" t="s">
        <v>1196</v>
      </c>
      <c r="H6249" s="162" t="s">
        <v>1</v>
      </c>
      <c r="L6249" s="159"/>
      <c r="M6249" s="164"/>
      <c r="T6249" s="165"/>
      <c r="AT6249" s="162" t="s">
        <v>184</v>
      </c>
      <c r="AU6249" s="162" t="s">
        <v>95</v>
      </c>
      <c r="AV6249" s="160" t="s">
        <v>93</v>
      </c>
      <c r="AW6249" s="160" t="s">
        <v>41</v>
      </c>
      <c r="AX6249" s="160" t="s">
        <v>85</v>
      </c>
      <c r="AY6249" s="162" t="s">
        <v>173</v>
      </c>
    </row>
    <row r="6250" spans="2:51" s="167" customFormat="1">
      <c r="B6250" s="166"/>
      <c r="D6250" s="161" t="s">
        <v>184</v>
      </c>
      <c r="E6250" s="168" t="s">
        <v>1</v>
      </c>
      <c r="F6250" s="169" t="s">
        <v>857</v>
      </c>
      <c r="H6250" s="170">
        <v>2.1</v>
      </c>
      <c r="L6250" s="166"/>
      <c r="M6250" s="171"/>
      <c r="T6250" s="172"/>
      <c r="AT6250" s="168" t="s">
        <v>184</v>
      </c>
      <c r="AU6250" s="168" t="s">
        <v>95</v>
      </c>
      <c r="AV6250" s="167" t="s">
        <v>95</v>
      </c>
      <c r="AW6250" s="167" t="s">
        <v>41</v>
      </c>
      <c r="AX6250" s="167" t="s">
        <v>85</v>
      </c>
      <c r="AY6250" s="168" t="s">
        <v>173</v>
      </c>
    </row>
    <row r="6251" spans="2:51" s="160" customFormat="1">
      <c r="B6251" s="159"/>
      <c r="D6251" s="161" t="s">
        <v>184</v>
      </c>
      <c r="E6251" s="162" t="s">
        <v>1</v>
      </c>
      <c r="F6251" s="163" t="s">
        <v>785</v>
      </c>
      <c r="H6251" s="162" t="s">
        <v>1</v>
      </c>
      <c r="L6251" s="159"/>
      <c r="M6251" s="164"/>
      <c r="T6251" s="165"/>
      <c r="AT6251" s="162" t="s">
        <v>184</v>
      </c>
      <c r="AU6251" s="162" t="s">
        <v>95</v>
      </c>
      <c r="AV6251" s="160" t="s">
        <v>93</v>
      </c>
      <c r="AW6251" s="160" t="s">
        <v>41</v>
      </c>
      <c r="AX6251" s="160" t="s">
        <v>85</v>
      </c>
      <c r="AY6251" s="162" t="s">
        <v>173</v>
      </c>
    </row>
    <row r="6252" spans="2:51" s="167" customFormat="1">
      <c r="B6252" s="166"/>
      <c r="D6252" s="161" t="s">
        <v>184</v>
      </c>
      <c r="E6252" s="168" t="s">
        <v>1</v>
      </c>
      <c r="F6252" s="169" t="s">
        <v>763</v>
      </c>
      <c r="H6252" s="170">
        <v>2.2999999999999998</v>
      </c>
      <c r="L6252" s="166"/>
      <c r="M6252" s="171"/>
      <c r="T6252" s="172"/>
      <c r="AT6252" s="168" t="s">
        <v>184</v>
      </c>
      <c r="AU6252" s="168" t="s">
        <v>95</v>
      </c>
      <c r="AV6252" s="167" t="s">
        <v>95</v>
      </c>
      <c r="AW6252" s="167" t="s">
        <v>41</v>
      </c>
      <c r="AX6252" s="167" t="s">
        <v>85</v>
      </c>
      <c r="AY6252" s="168" t="s">
        <v>173</v>
      </c>
    </row>
    <row r="6253" spans="2:51" s="160" customFormat="1">
      <c r="B6253" s="159"/>
      <c r="D6253" s="161" t="s">
        <v>184</v>
      </c>
      <c r="E6253" s="162" t="s">
        <v>1</v>
      </c>
      <c r="F6253" s="163" t="s">
        <v>790</v>
      </c>
      <c r="H6253" s="162" t="s">
        <v>1</v>
      </c>
      <c r="L6253" s="159"/>
      <c r="M6253" s="164"/>
      <c r="T6253" s="165"/>
      <c r="AT6253" s="162" t="s">
        <v>184</v>
      </c>
      <c r="AU6253" s="162" t="s">
        <v>95</v>
      </c>
      <c r="AV6253" s="160" t="s">
        <v>93</v>
      </c>
      <c r="AW6253" s="160" t="s">
        <v>41</v>
      </c>
      <c r="AX6253" s="160" t="s">
        <v>85</v>
      </c>
      <c r="AY6253" s="162" t="s">
        <v>173</v>
      </c>
    </row>
    <row r="6254" spans="2:51" s="167" customFormat="1">
      <c r="B6254" s="166"/>
      <c r="D6254" s="161" t="s">
        <v>184</v>
      </c>
      <c r="E6254" s="168" t="s">
        <v>1</v>
      </c>
      <c r="F6254" s="169" t="s">
        <v>853</v>
      </c>
      <c r="H6254" s="170">
        <v>3.5</v>
      </c>
      <c r="L6254" s="166"/>
      <c r="M6254" s="171"/>
      <c r="T6254" s="172"/>
      <c r="AT6254" s="168" t="s">
        <v>184</v>
      </c>
      <c r="AU6254" s="168" t="s">
        <v>95</v>
      </c>
      <c r="AV6254" s="167" t="s">
        <v>95</v>
      </c>
      <c r="AW6254" s="167" t="s">
        <v>41</v>
      </c>
      <c r="AX6254" s="167" t="s">
        <v>85</v>
      </c>
      <c r="AY6254" s="168" t="s">
        <v>173</v>
      </c>
    </row>
    <row r="6255" spans="2:51" s="181" customFormat="1">
      <c r="B6255" s="180"/>
      <c r="D6255" s="161" t="s">
        <v>184</v>
      </c>
      <c r="E6255" s="182" t="s">
        <v>1</v>
      </c>
      <c r="F6255" s="183" t="s">
        <v>266</v>
      </c>
      <c r="H6255" s="184">
        <v>7.9</v>
      </c>
      <c r="L6255" s="180"/>
      <c r="M6255" s="185"/>
      <c r="T6255" s="186"/>
      <c r="AT6255" s="182" t="s">
        <v>184</v>
      </c>
      <c r="AU6255" s="182" t="s">
        <v>95</v>
      </c>
      <c r="AV6255" s="181" t="s">
        <v>243</v>
      </c>
      <c r="AW6255" s="181" t="s">
        <v>41</v>
      </c>
      <c r="AX6255" s="181" t="s">
        <v>85</v>
      </c>
      <c r="AY6255" s="182" t="s">
        <v>173</v>
      </c>
    </row>
    <row r="6256" spans="2:51" s="174" customFormat="1">
      <c r="B6256" s="173"/>
      <c r="D6256" s="161" t="s">
        <v>184</v>
      </c>
      <c r="E6256" s="175" t="s">
        <v>1</v>
      </c>
      <c r="F6256" s="176" t="s">
        <v>232</v>
      </c>
      <c r="H6256" s="177">
        <v>29.05</v>
      </c>
      <c r="L6256" s="173"/>
      <c r="M6256" s="178"/>
      <c r="T6256" s="179"/>
      <c r="AT6256" s="175" t="s">
        <v>184</v>
      </c>
      <c r="AU6256" s="175" t="s">
        <v>95</v>
      </c>
      <c r="AV6256" s="174" t="s">
        <v>180</v>
      </c>
      <c r="AW6256" s="174" t="s">
        <v>41</v>
      </c>
      <c r="AX6256" s="174" t="s">
        <v>93</v>
      </c>
      <c r="AY6256" s="175" t="s">
        <v>173</v>
      </c>
    </row>
    <row r="6257" spans="2:65" s="35" customFormat="1" ht="37.9" customHeight="1">
      <c r="B6257" s="34"/>
      <c r="C6257" s="188" t="s">
        <v>3619</v>
      </c>
      <c r="D6257" s="188" t="s">
        <v>1161</v>
      </c>
      <c r="E6257" s="189" t="s">
        <v>3620</v>
      </c>
      <c r="F6257" s="190" t="s">
        <v>3621</v>
      </c>
      <c r="G6257" s="191" t="s">
        <v>270</v>
      </c>
      <c r="H6257" s="192">
        <v>31.954999999999998</v>
      </c>
      <c r="I6257" s="4"/>
      <c r="J6257" s="193">
        <f>ROUND(I6257*H6257,2)</f>
        <v>0</v>
      </c>
      <c r="K6257" s="190" t="s">
        <v>179</v>
      </c>
      <c r="L6257" s="194"/>
      <c r="M6257" s="195" t="s">
        <v>1</v>
      </c>
      <c r="N6257" s="196" t="s">
        <v>50</v>
      </c>
      <c r="P6257" s="152">
        <f>O6257*H6257</f>
        <v>0</v>
      </c>
      <c r="Q6257" s="152">
        <v>1.9199999999999998E-2</v>
      </c>
      <c r="R6257" s="152">
        <f>Q6257*H6257</f>
        <v>0.61353599999999986</v>
      </c>
      <c r="S6257" s="152">
        <v>0</v>
      </c>
      <c r="T6257" s="153">
        <f>S6257*H6257</f>
        <v>0</v>
      </c>
      <c r="AR6257" s="154" t="s">
        <v>533</v>
      </c>
      <c r="AT6257" s="154" t="s">
        <v>1161</v>
      </c>
      <c r="AU6257" s="154" t="s">
        <v>95</v>
      </c>
      <c r="AY6257" s="20" t="s">
        <v>173</v>
      </c>
      <c r="BE6257" s="155">
        <f>IF(N6257="základní",J6257,0)</f>
        <v>0</v>
      </c>
      <c r="BF6257" s="155">
        <f>IF(N6257="snížená",J6257,0)</f>
        <v>0</v>
      </c>
      <c r="BG6257" s="155">
        <f>IF(N6257="zákl. přenesená",J6257,0)</f>
        <v>0</v>
      </c>
      <c r="BH6257" s="155">
        <f>IF(N6257="sníž. přenesená",J6257,0)</f>
        <v>0</v>
      </c>
      <c r="BI6257" s="155">
        <f>IF(N6257="nulová",J6257,0)</f>
        <v>0</v>
      </c>
      <c r="BJ6257" s="20" t="s">
        <v>93</v>
      </c>
      <c r="BK6257" s="155">
        <f>ROUND(I6257*H6257,2)</f>
        <v>0</v>
      </c>
      <c r="BL6257" s="20" t="s">
        <v>354</v>
      </c>
      <c r="BM6257" s="154" t="s">
        <v>3622</v>
      </c>
    </row>
    <row r="6258" spans="2:65" s="35" customFormat="1" ht="29.25">
      <c r="B6258" s="34"/>
      <c r="D6258" s="161" t="s">
        <v>371</v>
      </c>
      <c r="F6258" s="187" t="s">
        <v>3623</v>
      </c>
      <c r="L6258" s="34"/>
      <c r="M6258" s="158"/>
      <c r="T6258" s="62"/>
      <c r="AT6258" s="20" t="s">
        <v>371</v>
      </c>
      <c r="AU6258" s="20" t="s">
        <v>95</v>
      </c>
    </row>
    <row r="6259" spans="2:65" s="167" customFormat="1">
      <c r="B6259" s="166"/>
      <c r="D6259" s="161" t="s">
        <v>184</v>
      </c>
      <c r="F6259" s="169" t="s">
        <v>3624</v>
      </c>
      <c r="H6259" s="170">
        <v>31.954999999999998</v>
      </c>
      <c r="L6259" s="166"/>
      <c r="M6259" s="171"/>
      <c r="T6259" s="172"/>
      <c r="AT6259" s="168" t="s">
        <v>184</v>
      </c>
      <c r="AU6259" s="168" t="s">
        <v>95</v>
      </c>
      <c r="AV6259" s="167" t="s">
        <v>95</v>
      </c>
      <c r="AW6259" s="167" t="s">
        <v>3</v>
      </c>
      <c r="AX6259" s="167" t="s">
        <v>93</v>
      </c>
      <c r="AY6259" s="168" t="s">
        <v>173</v>
      </c>
    </row>
    <row r="6260" spans="2:65" s="35" customFormat="1" ht="33" customHeight="1">
      <c r="B6260" s="34"/>
      <c r="C6260" s="144" t="s">
        <v>3625</v>
      </c>
      <c r="D6260" s="144" t="s">
        <v>175</v>
      </c>
      <c r="E6260" s="145" t="s">
        <v>3604</v>
      </c>
      <c r="F6260" s="146" t="s">
        <v>3605</v>
      </c>
      <c r="G6260" s="147" t="s">
        <v>586</v>
      </c>
      <c r="H6260" s="148">
        <v>15.94</v>
      </c>
      <c r="I6260" s="3"/>
      <c r="J6260" s="149">
        <f>ROUND(I6260*H6260,2)</f>
        <v>0</v>
      </c>
      <c r="K6260" s="146" t="s">
        <v>179</v>
      </c>
      <c r="L6260" s="34"/>
      <c r="M6260" s="150" t="s">
        <v>1</v>
      </c>
      <c r="N6260" s="151" t="s">
        <v>50</v>
      </c>
      <c r="P6260" s="152">
        <f>O6260*H6260</f>
        <v>0</v>
      </c>
      <c r="Q6260" s="152">
        <v>5.8E-4</v>
      </c>
      <c r="R6260" s="152">
        <f>Q6260*H6260</f>
        <v>9.2452000000000003E-3</v>
      </c>
      <c r="S6260" s="152">
        <v>0</v>
      </c>
      <c r="T6260" s="153">
        <f>S6260*H6260</f>
        <v>0</v>
      </c>
      <c r="AR6260" s="154" t="s">
        <v>354</v>
      </c>
      <c r="AT6260" s="154" t="s">
        <v>175</v>
      </c>
      <c r="AU6260" s="154" t="s">
        <v>95</v>
      </c>
      <c r="AY6260" s="20" t="s">
        <v>173</v>
      </c>
      <c r="BE6260" s="155">
        <f>IF(N6260="základní",J6260,0)</f>
        <v>0</v>
      </c>
      <c r="BF6260" s="155">
        <f>IF(N6260="snížená",J6260,0)</f>
        <v>0</v>
      </c>
      <c r="BG6260" s="155">
        <f>IF(N6260="zákl. přenesená",J6260,0)</f>
        <v>0</v>
      </c>
      <c r="BH6260" s="155">
        <f>IF(N6260="sníž. přenesená",J6260,0)</f>
        <v>0</v>
      </c>
      <c r="BI6260" s="155">
        <f>IF(N6260="nulová",J6260,0)</f>
        <v>0</v>
      </c>
      <c r="BJ6260" s="20" t="s">
        <v>93</v>
      </c>
      <c r="BK6260" s="155">
        <f>ROUND(I6260*H6260,2)</f>
        <v>0</v>
      </c>
      <c r="BL6260" s="20" t="s">
        <v>354</v>
      </c>
      <c r="BM6260" s="154" t="s">
        <v>3626</v>
      </c>
    </row>
    <row r="6261" spans="2:65" s="35" customFormat="1">
      <c r="B6261" s="34"/>
      <c r="D6261" s="156" t="s">
        <v>182</v>
      </c>
      <c r="F6261" s="157" t="s">
        <v>3607</v>
      </c>
      <c r="L6261" s="34"/>
      <c r="M6261" s="158"/>
      <c r="T6261" s="62"/>
      <c r="AT6261" s="20" t="s">
        <v>182</v>
      </c>
      <c r="AU6261" s="20" t="s">
        <v>95</v>
      </c>
    </row>
    <row r="6262" spans="2:65" s="160" customFormat="1">
      <c r="B6262" s="159"/>
      <c r="D6262" s="161" t="s">
        <v>184</v>
      </c>
      <c r="E6262" s="162" t="s">
        <v>1</v>
      </c>
      <c r="F6262" s="163" t="s">
        <v>338</v>
      </c>
      <c r="H6262" s="162" t="s">
        <v>1</v>
      </c>
      <c r="L6262" s="159"/>
      <c r="M6262" s="164"/>
      <c r="T6262" s="165"/>
      <c r="AT6262" s="162" t="s">
        <v>184</v>
      </c>
      <c r="AU6262" s="162" t="s">
        <v>95</v>
      </c>
      <c r="AV6262" s="160" t="s">
        <v>93</v>
      </c>
      <c r="AW6262" s="160" t="s">
        <v>41</v>
      </c>
      <c r="AX6262" s="160" t="s">
        <v>85</v>
      </c>
      <c r="AY6262" s="162" t="s">
        <v>173</v>
      </c>
    </row>
    <row r="6263" spans="2:65" s="160" customFormat="1">
      <c r="B6263" s="159"/>
      <c r="D6263" s="161" t="s">
        <v>184</v>
      </c>
      <c r="E6263" s="162" t="s">
        <v>1</v>
      </c>
      <c r="F6263" s="163" t="s">
        <v>426</v>
      </c>
      <c r="H6263" s="162" t="s">
        <v>1</v>
      </c>
      <c r="L6263" s="159"/>
      <c r="M6263" s="164"/>
      <c r="T6263" s="165"/>
      <c r="AT6263" s="162" t="s">
        <v>184</v>
      </c>
      <c r="AU6263" s="162" t="s">
        <v>95</v>
      </c>
      <c r="AV6263" s="160" t="s">
        <v>93</v>
      </c>
      <c r="AW6263" s="160" t="s">
        <v>41</v>
      </c>
      <c r="AX6263" s="160" t="s">
        <v>85</v>
      </c>
      <c r="AY6263" s="162" t="s">
        <v>173</v>
      </c>
    </row>
    <row r="6264" spans="2:65" s="167" customFormat="1">
      <c r="B6264" s="166"/>
      <c r="D6264" s="161" t="s">
        <v>184</v>
      </c>
      <c r="E6264" s="168" t="s">
        <v>1</v>
      </c>
      <c r="F6264" s="169" t="s">
        <v>3627</v>
      </c>
      <c r="H6264" s="170">
        <v>0.7</v>
      </c>
      <c r="L6264" s="166"/>
      <c r="M6264" s="171"/>
      <c r="T6264" s="172"/>
      <c r="AT6264" s="168" t="s">
        <v>184</v>
      </c>
      <c r="AU6264" s="168" t="s">
        <v>95</v>
      </c>
      <c r="AV6264" s="167" t="s">
        <v>95</v>
      </c>
      <c r="AW6264" s="167" t="s">
        <v>41</v>
      </c>
      <c r="AX6264" s="167" t="s">
        <v>85</v>
      </c>
      <c r="AY6264" s="168" t="s">
        <v>173</v>
      </c>
    </row>
    <row r="6265" spans="2:65" s="160" customFormat="1">
      <c r="B6265" s="159"/>
      <c r="D6265" s="161" t="s">
        <v>184</v>
      </c>
      <c r="E6265" s="162" t="s">
        <v>1</v>
      </c>
      <c r="F6265" s="163" t="s">
        <v>602</v>
      </c>
      <c r="H6265" s="162" t="s">
        <v>1</v>
      </c>
      <c r="L6265" s="159"/>
      <c r="M6265" s="164"/>
      <c r="T6265" s="165"/>
      <c r="AT6265" s="162" t="s">
        <v>184</v>
      </c>
      <c r="AU6265" s="162" t="s">
        <v>95</v>
      </c>
      <c r="AV6265" s="160" t="s">
        <v>93</v>
      </c>
      <c r="AW6265" s="160" t="s">
        <v>41</v>
      </c>
      <c r="AX6265" s="160" t="s">
        <v>85</v>
      </c>
      <c r="AY6265" s="162" t="s">
        <v>173</v>
      </c>
    </row>
    <row r="6266" spans="2:65" s="167" customFormat="1">
      <c r="B6266" s="166"/>
      <c r="D6266" s="161" t="s">
        <v>184</v>
      </c>
      <c r="E6266" s="168" t="s">
        <v>1</v>
      </c>
      <c r="F6266" s="169" t="s">
        <v>3628</v>
      </c>
      <c r="H6266" s="170">
        <v>0.74</v>
      </c>
      <c r="L6266" s="166"/>
      <c r="M6266" s="171"/>
      <c r="T6266" s="172"/>
      <c r="AT6266" s="168" t="s">
        <v>184</v>
      </c>
      <c r="AU6266" s="168" t="s">
        <v>95</v>
      </c>
      <c r="AV6266" s="167" t="s">
        <v>95</v>
      </c>
      <c r="AW6266" s="167" t="s">
        <v>41</v>
      </c>
      <c r="AX6266" s="167" t="s">
        <v>85</v>
      </c>
      <c r="AY6266" s="168" t="s">
        <v>173</v>
      </c>
    </row>
    <row r="6267" spans="2:65" s="160" customFormat="1">
      <c r="B6267" s="159"/>
      <c r="D6267" s="161" t="s">
        <v>184</v>
      </c>
      <c r="E6267" s="162" t="s">
        <v>1</v>
      </c>
      <c r="F6267" s="163" t="s">
        <v>614</v>
      </c>
      <c r="H6267" s="162" t="s">
        <v>1</v>
      </c>
      <c r="L6267" s="159"/>
      <c r="M6267" s="164"/>
      <c r="T6267" s="165"/>
      <c r="AT6267" s="162" t="s">
        <v>184</v>
      </c>
      <c r="AU6267" s="162" t="s">
        <v>95</v>
      </c>
      <c r="AV6267" s="160" t="s">
        <v>93</v>
      </c>
      <c r="AW6267" s="160" t="s">
        <v>41</v>
      </c>
      <c r="AX6267" s="160" t="s">
        <v>85</v>
      </c>
      <c r="AY6267" s="162" t="s">
        <v>173</v>
      </c>
    </row>
    <row r="6268" spans="2:65" s="167" customFormat="1">
      <c r="B6268" s="166"/>
      <c r="D6268" s="161" t="s">
        <v>184</v>
      </c>
      <c r="E6268" s="168" t="s">
        <v>1</v>
      </c>
      <c r="F6268" s="169" t="s">
        <v>3629</v>
      </c>
      <c r="H6268" s="170">
        <v>9.6300000000000008</v>
      </c>
      <c r="L6268" s="166"/>
      <c r="M6268" s="171"/>
      <c r="T6268" s="172"/>
      <c r="AT6268" s="168" t="s">
        <v>184</v>
      </c>
      <c r="AU6268" s="168" t="s">
        <v>95</v>
      </c>
      <c r="AV6268" s="167" t="s">
        <v>95</v>
      </c>
      <c r="AW6268" s="167" t="s">
        <v>41</v>
      </c>
      <c r="AX6268" s="167" t="s">
        <v>85</v>
      </c>
      <c r="AY6268" s="168" t="s">
        <v>173</v>
      </c>
    </row>
    <row r="6269" spans="2:65" s="181" customFormat="1">
      <c r="B6269" s="180"/>
      <c r="D6269" s="161" t="s">
        <v>184</v>
      </c>
      <c r="E6269" s="182" t="s">
        <v>1</v>
      </c>
      <c r="F6269" s="183" t="s">
        <v>266</v>
      </c>
      <c r="H6269" s="184">
        <v>11.07</v>
      </c>
      <c r="L6269" s="180"/>
      <c r="M6269" s="185"/>
      <c r="T6269" s="186"/>
      <c r="AT6269" s="182" t="s">
        <v>184</v>
      </c>
      <c r="AU6269" s="182" t="s">
        <v>95</v>
      </c>
      <c r="AV6269" s="181" t="s">
        <v>243</v>
      </c>
      <c r="AW6269" s="181" t="s">
        <v>41</v>
      </c>
      <c r="AX6269" s="181" t="s">
        <v>85</v>
      </c>
      <c r="AY6269" s="182" t="s">
        <v>173</v>
      </c>
    </row>
    <row r="6270" spans="2:65" s="160" customFormat="1">
      <c r="B6270" s="159"/>
      <c r="D6270" s="161" t="s">
        <v>184</v>
      </c>
      <c r="E6270" s="162" t="s">
        <v>1</v>
      </c>
      <c r="F6270" s="163" t="s">
        <v>1195</v>
      </c>
      <c r="H6270" s="162" t="s">
        <v>1</v>
      </c>
      <c r="L6270" s="159"/>
      <c r="M6270" s="164"/>
      <c r="T6270" s="165"/>
      <c r="AT6270" s="162" t="s">
        <v>184</v>
      </c>
      <c r="AU6270" s="162" t="s">
        <v>95</v>
      </c>
      <c r="AV6270" s="160" t="s">
        <v>93</v>
      </c>
      <c r="AW6270" s="160" t="s">
        <v>41</v>
      </c>
      <c r="AX6270" s="160" t="s">
        <v>85</v>
      </c>
      <c r="AY6270" s="162" t="s">
        <v>173</v>
      </c>
    </row>
    <row r="6271" spans="2:65" s="160" customFormat="1">
      <c r="B6271" s="159"/>
      <c r="D6271" s="161" t="s">
        <v>184</v>
      </c>
      <c r="E6271" s="162" t="s">
        <v>1</v>
      </c>
      <c r="F6271" s="163" t="s">
        <v>1196</v>
      </c>
      <c r="H6271" s="162" t="s">
        <v>1</v>
      </c>
      <c r="L6271" s="159"/>
      <c r="M6271" s="164"/>
      <c r="T6271" s="165"/>
      <c r="AT6271" s="162" t="s">
        <v>184</v>
      </c>
      <c r="AU6271" s="162" t="s">
        <v>95</v>
      </c>
      <c r="AV6271" s="160" t="s">
        <v>93</v>
      </c>
      <c r="AW6271" s="160" t="s">
        <v>41</v>
      </c>
      <c r="AX6271" s="160" t="s">
        <v>85</v>
      </c>
      <c r="AY6271" s="162" t="s">
        <v>173</v>
      </c>
    </row>
    <row r="6272" spans="2:65" s="167" customFormat="1">
      <c r="B6272" s="166"/>
      <c r="D6272" s="161" t="s">
        <v>184</v>
      </c>
      <c r="E6272" s="168" t="s">
        <v>1</v>
      </c>
      <c r="F6272" s="169" t="s">
        <v>755</v>
      </c>
      <c r="H6272" s="170">
        <v>2.5</v>
      </c>
      <c r="L6272" s="166"/>
      <c r="M6272" s="171"/>
      <c r="T6272" s="172"/>
      <c r="AT6272" s="168" t="s">
        <v>184</v>
      </c>
      <c r="AU6272" s="168" t="s">
        <v>95</v>
      </c>
      <c r="AV6272" s="167" t="s">
        <v>95</v>
      </c>
      <c r="AW6272" s="167" t="s">
        <v>41</v>
      </c>
      <c r="AX6272" s="167" t="s">
        <v>85</v>
      </c>
      <c r="AY6272" s="168" t="s">
        <v>173</v>
      </c>
    </row>
    <row r="6273" spans="2:65" s="160" customFormat="1">
      <c r="B6273" s="159"/>
      <c r="D6273" s="161" t="s">
        <v>184</v>
      </c>
      <c r="E6273" s="162" t="s">
        <v>1</v>
      </c>
      <c r="F6273" s="163" t="s">
        <v>785</v>
      </c>
      <c r="H6273" s="162" t="s">
        <v>1</v>
      </c>
      <c r="L6273" s="159"/>
      <c r="M6273" s="164"/>
      <c r="T6273" s="165"/>
      <c r="AT6273" s="162" t="s">
        <v>184</v>
      </c>
      <c r="AU6273" s="162" t="s">
        <v>95</v>
      </c>
      <c r="AV6273" s="160" t="s">
        <v>93</v>
      </c>
      <c r="AW6273" s="160" t="s">
        <v>41</v>
      </c>
      <c r="AX6273" s="160" t="s">
        <v>85</v>
      </c>
      <c r="AY6273" s="162" t="s">
        <v>173</v>
      </c>
    </row>
    <row r="6274" spans="2:65" s="167" customFormat="1">
      <c r="B6274" s="166"/>
      <c r="D6274" s="161" t="s">
        <v>184</v>
      </c>
      <c r="E6274" s="168" t="s">
        <v>1</v>
      </c>
      <c r="F6274" s="169" t="s">
        <v>3630</v>
      </c>
      <c r="H6274" s="170">
        <v>2.37</v>
      </c>
      <c r="L6274" s="166"/>
      <c r="M6274" s="171"/>
      <c r="T6274" s="172"/>
      <c r="AT6274" s="168" t="s">
        <v>184</v>
      </c>
      <c r="AU6274" s="168" t="s">
        <v>95</v>
      </c>
      <c r="AV6274" s="167" t="s">
        <v>95</v>
      </c>
      <c r="AW6274" s="167" t="s">
        <v>41</v>
      </c>
      <c r="AX6274" s="167" t="s">
        <v>85</v>
      </c>
      <c r="AY6274" s="168" t="s">
        <v>173</v>
      </c>
    </row>
    <row r="6275" spans="2:65" s="181" customFormat="1">
      <c r="B6275" s="180"/>
      <c r="D6275" s="161" t="s">
        <v>184</v>
      </c>
      <c r="E6275" s="182" t="s">
        <v>1</v>
      </c>
      <c r="F6275" s="183" t="s">
        <v>266</v>
      </c>
      <c r="H6275" s="184">
        <v>4.87</v>
      </c>
      <c r="L6275" s="180"/>
      <c r="M6275" s="185"/>
      <c r="T6275" s="186"/>
      <c r="AT6275" s="182" t="s">
        <v>184</v>
      </c>
      <c r="AU6275" s="182" t="s">
        <v>95</v>
      </c>
      <c r="AV6275" s="181" t="s">
        <v>243</v>
      </c>
      <c r="AW6275" s="181" t="s">
        <v>41</v>
      </c>
      <c r="AX6275" s="181" t="s">
        <v>85</v>
      </c>
      <c r="AY6275" s="182" t="s">
        <v>173</v>
      </c>
    </row>
    <row r="6276" spans="2:65" s="174" customFormat="1">
      <c r="B6276" s="173"/>
      <c r="D6276" s="161" t="s">
        <v>184</v>
      </c>
      <c r="E6276" s="175" t="s">
        <v>1</v>
      </c>
      <c r="F6276" s="176" t="s">
        <v>232</v>
      </c>
      <c r="H6276" s="177">
        <v>15.94</v>
      </c>
      <c r="L6276" s="173"/>
      <c r="M6276" s="178"/>
      <c r="T6276" s="179"/>
      <c r="AT6276" s="175" t="s">
        <v>184</v>
      </c>
      <c r="AU6276" s="175" t="s">
        <v>95</v>
      </c>
      <c r="AV6276" s="174" t="s">
        <v>180</v>
      </c>
      <c r="AW6276" s="174" t="s">
        <v>41</v>
      </c>
      <c r="AX6276" s="174" t="s">
        <v>93</v>
      </c>
      <c r="AY6276" s="175" t="s">
        <v>173</v>
      </c>
    </row>
    <row r="6277" spans="2:65" s="35" customFormat="1" ht="24.2" customHeight="1">
      <c r="B6277" s="34"/>
      <c r="C6277" s="188" t="s">
        <v>3631</v>
      </c>
      <c r="D6277" s="188" t="s">
        <v>1161</v>
      </c>
      <c r="E6277" s="189" t="s">
        <v>3632</v>
      </c>
      <c r="F6277" s="190" t="s">
        <v>3633</v>
      </c>
      <c r="G6277" s="191" t="s">
        <v>362</v>
      </c>
      <c r="H6277" s="192">
        <v>29.282</v>
      </c>
      <c r="I6277" s="4"/>
      <c r="J6277" s="193">
        <f>ROUND(I6277*H6277,2)</f>
        <v>0</v>
      </c>
      <c r="K6277" s="190" t="s">
        <v>179</v>
      </c>
      <c r="L6277" s="194"/>
      <c r="M6277" s="195" t="s">
        <v>1</v>
      </c>
      <c r="N6277" s="196" t="s">
        <v>50</v>
      </c>
      <c r="P6277" s="152">
        <f>O6277*H6277</f>
        <v>0</v>
      </c>
      <c r="Q6277" s="152">
        <v>1.1999999999999999E-3</v>
      </c>
      <c r="R6277" s="152">
        <f>Q6277*H6277</f>
        <v>3.51384E-2</v>
      </c>
      <c r="S6277" s="152">
        <v>0</v>
      </c>
      <c r="T6277" s="153">
        <f>S6277*H6277</f>
        <v>0</v>
      </c>
      <c r="AR6277" s="154" t="s">
        <v>533</v>
      </c>
      <c r="AT6277" s="154" t="s">
        <v>1161</v>
      </c>
      <c r="AU6277" s="154" t="s">
        <v>95</v>
      </c>
      <c r="AY6277" s="20" t="s">
        <v>173</v>
      </c>
      <c r="BE6277" s="155">
        <f>IF(N6277="základní",J6277,0)</f>
        <v>0</v>
      </c>
      <c r="BF6277" s="155">
        <f>IF(N6277="snížená",J6277,0)</f>
        <v>0</v>
      </c>
      <c r="BG6277" s="155">
        <f>IF(N6277="zákl. přenesená",J6277,0)</f>
        <v>0</v>
      </c>
      <c r="BH6277" s="155">
        <f>IF(N6277="sníž. přenesená",J6277,0)</f>
        <v>0</v>
      </c>
      <c r="BI6277" s="155">
        <f>IF(N6277="nulová",J6277,0)</f>
        <v>0</v>
      </c>
      <c r="BJ6277" s="20" t="s">
        <v>93</v>
      </c>
      <c r="BK6277" s="155">
        <f>ROUND(I6277*H6277,2)</f>
        <v>0</v>
      </c>
      <c r="BL6277" s="20" t="s">
        <v>354</v>
      </c>
      <c r="BM6277" s="154" t="s">
        <v>3634</v>
      </c>
    </row>
    <row r="6278" spans="2:65" s="167" customFormat="1">
      <c r="B6278" s="166"/>
      <c r="D6278" s="161" t="s">
        <v>184</v>
      </c>
      <c r="F6278" s="169" t="s">
        <v>3635</v>
      </c>
      <c r="H6278" s="170">
        <v>29.282</v>
      </c>
      <c r="L6278" s="166"/>
      <c r="M6278" s="171"/>
      <c r="T6278" s="172"/>
      <c r="AT6278" s="168" t="s">
        <v>184</v>
      </c>
      <c r="AU6278" s="168" t="s">
        <v>95</v>
      </c>
      <c r="AV6278" s="167" t="s">
        <v>95</v>
      </c>
      <c r="AW6278" s="167" t="s">
        <v>3</v>
      </c>
      <c r="AX6278" s="167" t="s">
        <v>93</v>
      </c>
      <c r="AY6278" s="168" t="s">
        <v>173</v>
      </c>
    </row>
    <row r="6279" spans="2:65" s="35" customFormat="1" ht="49.15" customHeight="1">
      <c r="B6279" s="34"/>
      <c r="C6279" s="144" t="s">
        <v>3636</v>
      </c>
      <c r="D6279" s="144" t="s">
        <v>175</v>
      </c>
      <c r="E6279" s="145" t="s">
        <v>3637</v>
      </c>
      <c r="F6279" s="146" t="s">
        <v>3638</v>
      </c>
      <c r="G6279" s="147" t="s">
        <v>322</v>
      </c>
      <c r="H6279" s="148">
        <v>5.1239999999999997</v>
      </c>
      <c r="I6279" s="3"/>
      <c r="J6279" s="149">
        <f>ROUND(I6279*H6279,2)</f>
        <v>0</v>
      </c>
      <c r="K6279" s="146" t="s">
        <v>179</v>
      </c>
      <c r="L6279" s="34"/>
      <c r="M6279" s="150" t="s">
        <v>1</v>
      </c>
      <c r="N6279" s="151" t="s">
        <v>50</v>
      </c>
      <c r="P6279" s="152">
        <f>O6279*H6279</f>
        <v>0</v>
      </c>
      <c r="Q6279" s="152">
        <v>0</v>
      </c>
      <c r="R6279" s="152">
        <f>Q6279*H6279</f>
        <v>0</v>
      </c>
      <c r="S6279" s="152">
        <v>0</v>
      </c>
      <c r="T6279" s="153">
        <f>S6279*H6279</f>
        <v>0</v>
      </c>
      <c r="AR6279" s="154" t="s">
        <v>354</v>
      </c>
      <c r="AT6279" s="154" t="s">
        <v>175</v>
      </c>
      <c r="AU6279" s="154" t="s">
        <v>95</v>
      </c>
      <c r="AY6279" s="20" t="s">
        <v>173</v>
      </c>
      <c r="BE6279" s="155">
        <f>IF(N6279="základní",J6279,0)</f>
        <v>0</v>
      </c>
      <c r="BF6279" s="155">
        <f>IF(N6279="snížená",J6279,0)</f>
        <v>0</v>
      </c>
      <c r="BG6279" s="155">
        <f>IF(N6279="zákl. přenesená",J6279,0)</f>
        <v>0</v>
      </c>
      <c r="BH6279" s="155">
        <f>IF(N6279="sníž. přenesená",J6279,0)</f>
        <v>0</v>
      </c>
      <c r="BI6279" s="155">
        <f>IF(N6279="nulová",J6279,0)</f>
        <v>0</v>
      </c>
      <c r="BJ6279" s="20" t="s">
        <v>93</v>
      </c>
      <c r="BK6279" s="155">
        <f>ROUND(I6279*H6279,2)</f>
        <v>0</v>
      </c>
      <c r="BL6279" s="20" t="s">
        <v>354</v>
      </c>
      <c r="BM6279" s="154" t="s">
        <v>3639</v>
      </c>
    </row>
    <row r="6280" spans="2:65" s="35" customFormat="1">
      <c r="B6280" s="34"/>
      <c r="D6280" s="156" t="s">
        <v>182</v>
      </c>
      <c r="F6280" s="157" t="s">
        <v>3640</v>
      </c>
      <c r="L6280" s="34"/>
      <c r="M6280" s="158"/>
      <c r="T6280" s="62"/>
      <c r="AT6280" s="20" t="s">
        <v>182</v>
      </c>
      <c r="AU6280" s="20" t="s">
        <v>95</v>
      </c>
    </row>
    <row r="6281" spans="2:65" s="133" customFormat="1" ht="22.9" customHeight="1">
      <c r="B6281" s="132"/>
      <c r="D6281" s="134" t="s">
        <v>84</v>
      </c>
      <c r="E6281" s="142" t="s">
        <v>3641</v>
      </c>
      <c r="F6281" s="142" t="s">
        <v>3642</v>
      </c>
      <c r="J6281" s="143">
        <f>BK6281</f>
        <v>0</v>
      </c>
      <c r="L6281" s="132"/>
      <c r="M6281" s="137"/>
      <c r="P6281" s="138">
        <f>SUM(P6282:P6334)</f>
        <v>0</v>
      </c>
      <c r="R6281" s="138">
        <f>SUM(R6282:R6334)</f>
        <v>0.22488887999999999</v>
      </c>
      <c r="T6281" s="139">
        <f>SUM(T6282:T6334)</f>
        <v>0</v>
      </c>
      <c r="AR6281" s="134" t="s">
        <v>95</v>
      </c>
      <c r="AT6281" s="140" t="s">
        <v>84</v>
      </c>
      <c r="AU6281" s="140" t="s">
        <v>93</v>
      </c>
      <c r="AY6281" s="134" t="s">
        <v>173</v>
      </c>
      <c r="BK6281" s="141">
        <f>SUM(BK6282:BK6334)</f>
        <v>0</v>
      </c>
    </row>
    <row r="6282" spans="2:65" s="35" customFormat="1" ht="24.2" customHeight="1">
      <c r="B6282" s="34"/>
      <c r="C6282" s="144" t="s">
        <v>3643</v>
      </c>
      <c r="D6282" s="144" t="s">
        <v>175</v>
      </c>
      <c r="E6282" s="145" t="s">
        <v>3644</v>
      </c>
      <c r="F6282" s="146" t="s">
        <v>3645</v>
      </c>
      <c r="G6282" s="147" t="s">
        <v>270</v>
      </c>
      <c r="H6282" s="148">
        <v>11.222</v>
      </c>
      <c r="I6282" s="3"/>
      <c r="J6282" s="149">
        <f>ROUND(I6282*H6282,2)</f>
        <v>0</v>
      </c>
      <c r="K6282" s="146" t="s">
        <v>179</v>
      </c>
      <c r="L6282" s="34"/>
      <c r="M6282" s="150" t="s">
        <v>1</v>
      </c>
      <c r="N6282" s="151" t="s">
        <v>50</v>
      </c>
      <c r="P6282" s="152">
        <f>O6282*H6282</f>
        <v>0</v>
      </c>
      <c r="Q6282" s="152">
        <v>4.0000000000000003E-5</v>
      </c>
      <c r="R6282" s="152">
        <f>Q6282*H6282</f>
        <v>4.4888000000000003E-4</v>
      </c>
      <c r="S6282" s="152">
        <v>0</v>
      </c>
      <c r="T6282" s="153">
        <f>S6282*H6282</f>
        <v>0</v>
      </c>
      <c r="AR6282" s="154" t="s">
        <v>180</v>
      </c>
      <c r="AT6282" s="154" t="s">
        <v>175</v>
      </c>
      <c r="AU6282" s="154" t="s">
        <v>95</v>
      </c>
      <c r="AY6282" s="20" t="s">
        <v>173</v>
      </c>
      <c r="BE6282" s="155">
        <f>IF(N6282="základní",J6282,0)</f>
        <v>0</v>
      </c>
      <c r="BF6282" s="155">
        <f>IF(N6282="snížená",J6282,0)</f>
        <v>0</v>
      </c>
      <c r="BG6282" s="155">
        <f>IF(N6282="zákl. přenesená",J6282,0)</f>
        <v>0</v>
      </c>
      <c r="BH6282" s="155">
        <f>IF(N6282="sníž. přenesená",J6282,0)</f>
        <v>0</v>
      </c>
      <c r="BI6282" s="155">
        <f>IF(N6282="nulová",J6282,0)</f>
        <v>0</v>
      </c>
      <c r="BJ6282" s="20" t="s">
        <v>93</v>
      </c>
      <c r="BK6282" s="155">
        <f>ROUND(I6282*H6282,2)</f>
        <v>0</v>
      </c>
      <c r="BL6282" s="20" t="s">
        <v>180</v>
      </c>
      <c r="BM6282" s="154" t="s">
        <v>3646</v>
      </c>
    </row>
    <row r="6283" spans="2:65" s="35" customFormat="1">
      <c r="B6283" s="34"/>
      <c r="D6283" s="156" t="s">
        <v>182</v>
      </c>
      <c r="F6283" s="157" t="s">
        <v>3647</v>
      </c>
      <c r="L6283" s="34"/>
      <c r="M6283" s="158"/>
      <c r="T6283" s="62"/>
      <c r="AT6283" s="20" t="s">
        <v>182</v>
      </c>
      <c r="AU6283" s="20" t="s">
        <v>95</v>
      </c>
    </row>
    <row r="6284" spans="2:65" s="160" customFormat="1">
      <c r="B6284" s="159"/>
      <c r="D6284" s="161" t="s">
        <v>184</v>
      </c>
      <c r="E6284" s="162" t="s">
        <v>1</v>
      </c>
      <c r="F6284" s="163" t="s">
        <v>3648</v>
      </c>
      <c r="H6284" s="162" t="s">
        <v>1</v>
      </c>
      <c r="L6284" s="159"/>
      <c r="M6284" s="164"/>
      <c r="T6284" s="165"/>
      <c r="AT6284" s="162" t="s">
        <v>184</v>
      </c>
      <c r="AU6284" s="162" t="s">
        <v>95</v>
      </c>
      <c r="AV6284" s="160" t="s">
        <v>93</v>
      </c>
      <c r="AW6284" s="160" t="s">
        <v>41</v>
      </c>
      <c r="AX6284" s="160" t="s">
        <v>85</v>
      </c>
      <c r="AY6284" s="162" t="s">
        <v>173</v>
      </c>
    </row>
    <row r="6285" spans="2:65" s="160" customFormat="1">
      <c r="B6285" s="159"/>
      <c r="D6285" s="161" t="s">
        <v>184</v>
      </c>
      <c r="E6285" s="162" t="s">
        <v>1</v>
      </c>
      <c r="F6285" s="163" t="s">
        <v>3649</v>
      </c>
      <c r="H6285" s="162" t="s">
        <v>1</v>
      </c>
      <c r="L6285" s="159"/>
      <c r="M6285" s="164"/>
      <c r="T6285" s="165"/>
      <c r="AT6285" s="162" t="s">
        <v>184</v>
      </c>
      <c r="AU6285" s="162" t="s">
        <v>95</v>
      </c>
      <c r="AV6285" s="160" t="s">
        <v>93</v>
      </c>
      <c r="AW6285" s="160" t="s">
        <v>41</v>
      </c>
      <c r="AX6285" s="160" t="s">
        <v>85</v>
      </c>
      <c r="AY6285" s="162" t="s">
        <v>173</v>
      </c>
    </row>
    <row r="6286" spans="2:65" s="160" customFormat="1">
      <c r="B6286" s="159"/>
      <c r="D6286" s="161" t="s">
        <v>184</v>
      </c>
      <c r="E6286" s="162" t="s">
        <v>1</v>
      </c>
      <c r="F6286" s="163" t="s">
        <v>3650</v>
      </c>
      <c r="H6286" s="162" t="s">
        <v>1</v>
      </c>
      <c r="L6286" s="159"/>
      <c r="M6286" s="164"/>
      <c r="T6286" s="165"/>
      <c r="AT6286" s="162" t="s">
        <v>184</v>
      </c>
      <c r="AU6286" s="162" t="s">
        <v>95</v>
      </c>
      <c r="AV6286" s="160" t="s">
        <v>93</v>
      </c>
      <c r="AW6286" s="160" t="s">
        <v>41</v>
      </c>
      <c r="AX6286" s="160" t="s">
        <v>85</v>
      </c>
      <c r="AY6286" s="162" t="s">
        <v>173</v>
      </c>
    </row>
    <row r="6287" spans="2:65" s="167" customFormat="1">
      <c r="B6287" s="166"/>
      <c r="D6287" s="161" t="s">
        <v>184</v>
      </c>
      <c r="E6287" s="168" t="s">
        <v>1</v>
      </c>
      <c r="F6287" s="169" t="s">
        <v>3651</v>
      </c>
      <c r="H6287" s="170">
        <v>5.75</v>
      </c>
      <c r="L6287" s="166"/>
      <c r="M6287" s="171"/>
      <c r="T6287" s="172"/>
      <c r="AT6287" s="168" t="s">
        <v>184</v>
      </c>
      <c r="AU6287" s="168" t="s">
        <v>95</v>
      </c>
      <c r="AV6287" s="167" t="s">
        <v>95</v>
      </c>
      <c r="AW6287" s="167" t="s">
        <v>41</v>
      </c>
      <c r="AX6287" s="167" t="s">
        <v>85</v>
      </c>
      <c r="AY6287" s="168" t="s">
        <v>173</v>
      </c>
    </row>
    <row r="6288" spans="2:65" s="160" customFormat="1">
      <c r="B6288" s="159"/>
      <c r="D6288" s="161" t="s">
        <v>184</v>
      </c>
      <c r="E6288" s="162" t="s">
        <v>1</v>
      </c>
      <c r="F6288" s="163" t="s">
        <v>3652</v>
      </c>
      <c r="H6288" s="162" t="s">
        <v>1</v>
      </c>
      <c r="L6288" s="159"/>
      <c r="M6288" s="164"/>
      <c r="T6288" s="165"/>
      <c r="AT6288" s="162" t="s">
        <v>184</v>
      </c>
      <c r="AU6288" s="162" t="s">
        <v>95</v>
      </c>
      <c r="AV6288" s="160" t="s">
        <v>93</v>
      </c>
      <c r="AW6288" s="160" t="s">
        <v>41</v>
      </c>
      <c r="AX6288" s="160" t="s">
        <v>85</v>
      </c>
      <c r="AY6288" s="162" t="s">
        <v>173</v>
      </c>
    </row>
    <row r="6289" spans="2:65" s="167" customFormat="1">
      <c r="B6289" s="166"/>
      <c r="D6289" s="161" t="s">
        <v>184</v>
      </c>
      <c r="E6289" s="168" t="s">
        <v>1</v>
      </c>
      <c r="F6289" s="169" t="s">
        <v>3653</v>
      </c>
      <c r="H6289" s="170">
        <v>5.4720000000000004</v>
      </c>
      <c r="L6289" s="166"/>
      <c r="M6289" s="171"/>
      <c r="T6289" s="172"/>
      <c r="AT6289" s="168" t="s">
        <v>184</v>
      </c>
      <c r="AU6289" s="168" t="s">
        <v>95</v>
      </c>
      <c r="AV6289" s="167" t="s">
        <v>95</v>
      </c>
      <c r="AW6289" s="167" t="s">
        <v>41</v>
      </c>
      <c r="AX6289" s="167" t="s">
        <v>85</v>
      </c>
      <c r="AY6289" s="168" t="s">
        <v>173</v>
      </c>
    </row>
    <row r="6290" spans="2:65" s="174" customFormat="1">
      <c r="B6290" s="173"/>
      <c r="D6290" s="161" t="s">
        <v>184</v>
      </c>
      <c r="E6290" s="175" t="s">
        <v>1</v>
      </c>
      <c r="F6290" s="176" t="s">
        <v>232</v>
      </c>
      <c r="H6290" s="177">
        <v>11.222</v>
      </c>
      <c r="L6290" s="173"/>
      <c r="M6290" s="178"/>
      <c r="T6290" s="179"/>
      <c r="AT6290" s="175" t="s">
        <v>184</v>
      </c>
      <c r="AU6290" s="175" t="s">
        <v>95</v>
      </c>
      <c r="AV6290" s="174" t="s">
        <v>180</v>
      </c>
      <c r="AW6290" s="174" t="s">
        <v>41</v>
      </c>
      <c r="AX6290" s="174" t="s">
        <v>93</v>
      </c>
      <c r="AY6290" s="175" t="s">
        <v>173</v>
      </c>
    </row>
    <row r="6291" spans="2:65" s="35" customFormat="1" ht="24.2" customHeight="1">
      <c r="B6291" s="34"/>
      <c r="C6291" s="144" t="s">
        <v>3654</v>
      </c>
      <c r="D6291" s="144" t="s">
        <v>175</v>
      </c>
      <c r="E6291" s="145" t="s">
        <v>3655</v>
      </c>
      <c r="F6291" s="146" t="s">
        <v>3656</v>
      </c>
      <c r="G6291" s="147" t="s">
        <v>270</v>
      </c>
      <c r="H6291" s="148">
        <v>11.222</v>
      </c>
      <c r="I6291" s="3"/>
      <c r="J6291" s="149">
        <f>ROUND(I6291*H6291,2)</f>
        <v>0</v>
      </c>
      <c r="K6291" s="146" t="s">
        <v>179</v>
      </c>
      <c r="L6291" s="34"/>
      <c r="M6291" s="150" t="s">
        <v>1</v>
      </c>
      <c r="N6291" s="151" t="s">
        <v>50</v>
      </c>
      <c r="P6291" s="152">
        <f>O6291*H6291</f>
        <v>0</v>
      </c>
      <c r="Q6291" s="152">
        <v>0</v>
      </c>
      <c r="R6291" s="152">
        <f>Q6291*H6291</f>
        <v>0</v>
      </c>
      <c r="S6291" s="152">
        <v>0</v>
      </c>
      <c r="T6291" s="153">
        <f>S6291*H6291</f>
        <v>0</v>
      </c>
      <c r="AR6291" s="154" t="s">
        <v>354</v>
      </c>
      <c r="AT6291" s="154" t="s">
        <v>175</v>
      </c>
      <c r="AU6291" s="154" t="s">
        <v>95</v>
      </c>
      <c r="AY6291" s="20" t="s">
        <v>173</v>
      </c>
      <c r="BE6291" s="155">
        <f>IF(N6291="základní",J6291,0)</f>
        <v>0</v>
      </c>
      <c r="BF6291" s="155">
        <f>IF(N6291="snížená",J6291,0)</f>
        <v>0</v>
      </c>
      <c r="BG6291" s="155">
        <f>IF(N6291="zákl. přenesená",J6291,0)</f>
        <v>0</v>
      </c>
      <c r="BH6291" s="155">
        <f>IF(N6291="sníž. přenesená",J6291,0)</f>
        <v>0</v>
      </c>
      <c r="BI6291" s="155">
        <f>IF(N6291="nulová",J6291,0)</f>
        <v>0</v>
      </c>
      <c r="BJ6291" s="20" t="s">
        <v>93</v>
      </c>
      <c r="BK6291" s="155">
        <f>ROUND(I6291*H6291,2)</f>
        <v>0</v>
      </c>
      <c r="BL6291" s="20" t="s">
        <v>354</v>
      </c>
      <c r="BM6291" s="154" t="s">
        <v>3657</v>
      </c>
    </row>
    <row r="6292" spans="2:65" s="35" customFormat="1">
      <c r="B6292" s="34"/>
      <c r="D6292" s="156" t="s">
        <v>182</v>
      </c>
      <c r="F6292" s="157" t="s">
        <v>3658</v>
      </c>
      <c r="L6292" s="34"/>
      <c r="M6292" s="158"/>
      <c r="T6292" s="62"/>
      <c r="AT6292" s="20" t="s">
        <v>182</v>
      </c>
      <c r="AU6292" s="20" t="s">
        <v>95</v>
      </c>
    </row>
    <row r="6293" spans="2:65" s="160" customFormat="1">
      <c r="B6293" s="159"/>
      <c r="D6293" s="161" t="s">
        <v>184</v>
      </c>
      <c r="E6293" s="162" t="s">
        <v>1</v>
      </c>
      <c r="F6293" s="163" t="s">
        <v>3648</v>
      </c>
      <c r="H6293" s="162" t="s">
        <v>1</v>
      </c>
      <c r="L6293" s="159"/>
      <c r="M6293" s="164"/>
      <c r="T6293" s="165"/>
      <c r="AT6293" s="162" t="s">
        <v>184</v>
      </c>
      <c r="AU6293" s="162" t="s">
        <v>95</v>
      </c>
      <c r="AV6293" s="160" t="s">
        <v>93</v>
      </c>
      <c r="AW6293" s="160" t="s">
        <v>41</v>
      </c>
      <c r="AX6293" s="160" t="s">
        <v>85</v>
      </c>
      <c r="AY6293" s="162" t="s">
        <v>173</v>
      </c>
    </row>
    <row r="6294" spans="2:65" s="160" customFormat="1">
      <c r="B6294" s="159"/>
      <c r="D6294" s="161" t="s">
        <v>184</v>
      </c>
      <c r="E6294" s="162" t="s">
        <v>1</v>
      </c>
      <c r="F6294" s="163" t="s">
        <v>3649</v>
      </c>
      <c r="H6294" s="162" t="s">
        <v>1</v>
      </c>
      <c r="L6294" s="159"/>
      <c r="M6294" s="164"/>
      <c r="T6294" s="165"/>
      <c r="AT6294" s="162" t="s">
        <v>184</v>
      </c>
      <c r="AU6294" s="162" t="s">
        <v>95</v>
      </c>
      <c r="AV6294" s="160" t="s">
        <v>93</v>
      </c>
      <c r="AW6294" s="160" t="s">
        <v>41</v>
      </c>
      <c r="AX6294" s="160" t="s">
        <v>85</v>
      </c>
      <c r="AY6294" s="162" t="s">
        <v>173</v>
      </c>
    </row>
    <row r="6295" spans="2:65" s="160" customFormat="1">
      <c r="B6295" s="159"/>
      <c r="D6295" s="161" t="s">
        <v>184</v>
      </c>
      <c r="E6295" s="162" t="s">
        <v>1</v>
      </c>
      <c r="F6295" s="163" t="s">
        <v>3650</v>
      </c>
      <c r="H6295" s="162" t="s">
        <v>1</v>
      </c>
      <c r="L6295" s="159"/>
      <c r="M6295" s="164"/>
      <c r="T6295" s="165"/>
      <c r="AT6295" s="162" t="s">
        <v>184</v>
      </c>
      <c r="AU6295" s="162" t="s">
        <v>95</v>
      </c>
      <c r="AV6295" s="160" t="s">
        <v>93</v>
      </c>
      <c r="AW6295" s="160" t="s">
        <v>41</v>
      </c>
      <c r="AX6295" s="160" t="s">
        <v>85</v>
      </c>
      <c r="AY6295" s="162" t="s">
        <v>173</v>
      </c>
    </row>
    <row r="6296" spans="2:65" s="167" customFormat="1">
      <c r="B6296" s="166"/>
      <c r="D6296" s="161" t="s">
        <v>184</v>
      </c>
      <c r="E6296" s="168" t="s">
        <v>1</v>
      </c>
      <c r="F6296" s="169" t="s">
        <v>3651</v>
      </c>
      <c r="H6296" s="170">
        <v>5.75</v>
      </c>
      <c r="L6296" s="166"/>
      <c r="M6296" s="171"/>
      <c r="T6296" s="172"/>
      <c r="AT6296" s="168" t="s">
        <v>184</v>
      </c>
      <c r="AU6296" s="168" t="s">
        <v>95</v>
      </c>
      <c r="AV6296" s="167" t="s">
        <v>95</v>
      </c>
      <c r="AW6296" s="167" t="s">
        <v>41</v>
      </c>
      <c r="AX6296" s="167" t="s">
        <v>85</v>
      </c>
      <c r="AY6296" s="168" t="s">
        <v>173</v>
      </c>
    </row>
    <row r="6297" spans="2:65" s="160" customFormat="1">
      <c r="B6297" s="159"/>
      <c r="D6297" s="161" t="s">
        <v>184</v>
      </c>
      <c r="E6297" s="162" t="s">
        <v>1</v>
      </c>
      <c r="F6297" s="163" t="s">
        <v>3652</v>
      </c>
      <c r="H6297" s="162" t="s">
        <v>1</v>
      </c>
      <c r="L6297" s="159"/>
      <c r="M6297" s="164"/>
      <c r="T6297" s="165"/>
      <c r="AT6297" s="162" t="s">
        <v>184</v>
      </c>
      <c r="AU6297" s="162" t="s">
        <v>95</v>
      </c>
      <c r="AV6297" s="160" t="s">
        <v>93</v>
      </c>
      <c r="AW6297" s="160" t="s">
        <v>41</v>
      </c>
      <c r="AX6297" s="160" t="s">
        <v>85</v>
      </c>
      <c r="AY6297" s="162" t="s">
        <v>173</v>
      </c>
    </row>
    <row r="6298" spans="2:65" s="167" customFormat="1">
      <c r="B6298" s="166"/>
      <c r="D6298" s="161" t="s">
        <v>184</v>
      </c>
      <c r="E6298" s="168" t="s">
        <v>1</v>
      </c>
      <c r="F6298" s="169" t="s">
        <v>3653</v>
      </c>
      <c r="H6298" s="170">
        <v>5.4720000000000004</v>
      </c>
      <c r="L6298" s="166"/>
      <c r="M6298" s="171"/>
      <c r="T6298" s="172"/>
      <c r="AT6298" s="168" t="s">
        <v>184</v>
      </c>
      <c r="AU6298" s="168" t="s">
        <v>95</v>
      </c>
      <c r="AV6298" s="167" t="s">
        <v>95</v>
      </c>
      <c r="AW6298" s="167" t="s">
        <v>41</v>
      </c>
      <c r="AX6298" s="167" t="s">
        <v>85</v>
      </c>
      <c r="AY6298" s="168" t="s">
        <v>173</v>
      </c>
    </row>
    <row r="6299" spans="2:65" s="174" customFormat="1">
      <c r="B6299" s="173"/>
      <c r="D6299" s="161" t="s">
        <v>184</v>
      </c>
      <c r="E6299" s="175" t="s">
        <v>1</v>
      </c>
      <c r="F6299" s="176" t="s">
        <v>232</v>
      </c>
      <c r="H6299" s="177">
        <v>11.222</v>
      </c>
      <c r="L6299" s="173"/>
      <c r="M6299" s="178"/>
      <c r="T6299" s="179"/>
      <c r="AT6299" s="175" t="s">
        <v>184</v>
      </c>
      <c r="AU6299" s="175" t="s">
        <v>95</v>
      </c>
      <c r="AV6299" s="174" t="s">
        <v>180</v>
      </c>
      <c r="AW6299" s="174" t="s">
        <v>41</v>
      </c>
      <c r="AX6299" s="174" t="s">
        <v>93</v>
      </c>
      <c r="AY6299" s="175" t="s">
        <v>173</v>
      </c>
    </row>
    <row r="6300" spans="2:65" s="35" customFormat="1" ht="24.2" customHeight="1">
      <c r="B6300" s="34"/>
      <c r="C6300" s="144" t="s">
        <v>3659</v>
      </c>
      <c r="D6300" s="144" t="s">
        <v>175</v>
      </c>
      <c r="E6300" s="145" t="s">
        <v>3660</v>
      </c>
      <c r="F6300" s="146" t="s">
        <v>3661</v>
      </c>
      <c r="G6300" s="147" t="s">
        <v>270</v>
      </c>
      <c r="H6300" s="148">
        <v>11.222</v>
      </c>
      <c r="I6300" s="3"/>
      <c r="J6300" s="149">
        <f>ROUND(I6300*H6300,2)</f>
        <v>0</v>
      </c>
      <c r="K6300" s="146" t="s">
        <v>1</v>
      </c>
      <c r="L6300" s="34"/>
      <c r="M6300" s="150" t="s">
        <v>1</v>
      </c>
      <c r="N6300" s="151" t="s">
        <v>50</v>
      </c>
      <c r="P6300" s="152">
        <f>O6300*H6300</f>
        <v>0</v>
      </c>
      <c r="Q6300" s="152">
        <v>1.4999999999999999E-2</v>
      </c>
      <c r="R6300" s="152">
        <f>Q6300*H6300</f>
        <v>0.16832999999999998</v>
      </c>
      <c r="S6300" s="152">
        <v>0</v>
      </c>
      <c r="T6300" s="153">
        <f>S6300*H6300</f>
        <v>0</v>
      </c>
      <c r="AR6300" s="154" t="s">
        <v>354</v>
      </c>
      <c r="AT6300" s="154" t="s">
        <v>175</v>
      </c>
      <c r="AU6300" s="154" t="s">
        <v>95</v>
      </c>
      <c r="AY6300" s="20" t="s">
        <v>173</v>
      </c>
      <c r="BE6300" s="155">
        <f>IF(N6300="základní",J6300,0)</f>
        <v>0</v>
      </c>
      <c r="BF6300" s="155">
        <f>IF(N6300="snížená",J6300,0)</f>
        <v>0</v>
      </c>
      <c r="BG6300" s="155">
        <f>IF(N6300="zákl. přenesená",J6300,0)</f>
        <v>0</v>
      </c>
      <c r="BH6300" s="155">
        <f>IF(N6300="sníž. přenesená",J6300,0)</f>
        <v>0</v>
      </c>
      <c r="BI6300" s="155">
        <f>IF(N6300="nulová",J6300,0)</f>
        <v>0</v>
      </c>
      <c r="BJ6300" s="20" t="s">
        <v>93</v>
      </c>
      <c r="BK6300" s="155">
        <f>ROUND(I6300*H6300,2)</f>
        <v>0</v>
      </c>
      <c r="BL6300" s="20" t="s">
        <v>354</v>
      </c>
      <c r="BM6300" s="154" t="s">
        <v>3662</v>
      </c>
    </row>
    <row r="6301" spans="2:65" s="160" customFormat="1">
      <c r="B6301" s="159"/>
      <c r="D6301" s="161" t="s">
        <v>184</v>
      </c>
      <c r="E6301" s="162" t="s">
        <v>1</v>
      </c>
      <c r="F6301" s="163" t="s">
        <v>3648</v>
      </c>
      <c r="H6301" s="162" t="s">
        <v>1</v>
      </c>
      <c r="L6301" s="159"/>
      <c r="M6301" s="164"/>
      <c r="T6301" s="165"/>
      <c r="AT6301" s="162" t="s">
        <v>184</v>
      </c>
      <c r="AU6301" s="162" t="s">
        <v>95</v>
      </c>
      <c r="AV6301" s="160" t="s">
        <v>93</v>
      </c>
      <c r="AW6301" s="160" t="s">
        <v>41</v>
      </c>
      <c r="AX6301" s="160" t="s">
        <v>85</v>
      </c>
      <c r="AY6301" s="162" t="s">
        <v>173</v>
      </c>
    </row>
    <row r="6302" spans="2:65" s="160" customFormat="1">
      <c r="B6302" s="159"/>
      <c r="D6302" s="161" t="s">
        <v>184</v>
      </c>
      <c r="E6302" s="162" t="s">
        <v>1</v>
      </c>
      <c r="F6302" s="163" t="s">
        <v>3649</v>
      </c>
      <c r="H6302" s="162" t="s">
        <v>1</v>
      </c>
      <c r="L6302" s="159"/>
      <c r="M6302" s="164"/>
      <c r="T6302" s="165"/>
      <c r="AT6302" s="162" t="s">
        <v>184</v>
      </c>
      <c r="AU6302" s="162" t="s">
        <v>95</v>
      </c>
      <c r="AV6302" s="160" t="s">
        <v>93</v>
      </c>
      <c r="AW6302" s="160" t="s">
        <v>41</v>
      </c>
      <c r="AX6302" s="160" t="s">
        <v>85</v>
      </c>
      <c r="AY6302" s="162" t="s">
        <v>173</v>
      </c>
    </row>
    <row r="6303" spans="2:65" s="160" customFormat="1">
      <c r="B6303" s="159"/>
      <c r="D6303" s="161" t="s">
        <v>184</v>
      </c>
      <c r="E6303" s="162" t="s">
        <v>1</v>
      </c>
      <c r="F6303" s="163" t="s">
        <v>3650</v>
      </c>
      <c r="H6303" s="162" t="s">
        <v>1</v>
      </c>
      <c r="L6303" s="159"/>
      <c r="M6303" s="164"/>
      <c r="T6303" s="165"/>
      <c r="AT6303" s="162" t="s">
        <v>184</v>
      </c>
      <c r="AU6303" s="162" t="s">
        <v>95</v>
      </c>
      <c r="AV6303" s="160" t="s">
        <v>93</v>
      </c>
      <c r="AW6303" s="160" t="s">
        <v>41</v>
      </c>
      <c r="AX6303" s="160" t="s">
        <v>85</v>
      </c>
      <c r="AY6303" s="162" t="s">
        <v>173</v>
      </c>
    </row>
    <row r="6304" spans="2:65" s="167" customFormat="1">
      <c r="B6304" s="166"/>
      <c r="D6304" s="161" t="s">
        <v>184</v>
      </c>
      <c r="E6304" s="168" t="s">
        <v>1</v>
      </c>
      <c r="F6304" s="169" t="s">
        <v>3651</v>
      </c>
      <c r="H6304" s="170">
        <v>5.75</v>
      </c>
      <c r="L6304" s="166"/>
      <c r="M6304" s="171"/>
      <c r="T6304" s="172"/>
      <c r="AT6304" s="168" t="s">
        <v>184</v>
      </c>
      <c r="AU6304" s="168" t="s">
        <v>95</v>
      </c>
      <c r="AV6304" s="167" t="s">
        <v>95</v>
      </c>
      <c r="AW6304" s="167" t="s">
        <v>41</v>
      </c>
      <c r="AX6304" s="167" t="s">
        <v>85</v>
      </c>
      <c r="AY6304" s="168" t="s">
        <v>173</v>
      </c>
    </row>
    <row r="6305" spans="2:65" s="160" customFormat="1">
      <c r="B6305" s="159"/>
      <c r="D6305" s="161" t="s">
        <v>184</v>
      </c>
      <c r="E6305" s="162" t="s">
        <v>1</v>
      </c>
      <c r="F6305" s="163" t="s">
        <v>3652</v>
      </c>
      <c r="H6305" s="162" t="s">
        <v>1</v>
      </c>
      <c r="L6305" s="159"/>
      <c r="M6305" s="164"/>
      <c r="T6305" s="165"/>
      <c r="AT6305" s="162" t="s">
        <v>184</v>
      </c>
      <c r="AU6305" s="162" t="s">
        <v>95</v>
      </c>
      <c r="AV6305" s="160" t="s">
        <v>93</v>
      </c>
      <c r="AW6305" s="160" t="s">
        <v>41</v>
      </c>
      <c r="AX6305" s="160" t="s">
        <v>85</v>
      </c>
      <c r="AY6305" s="162" t="s">
        <v>173</v>
      </c>
    </row>
    <row r="6306" spans="2:65" s="167" customFormat="1">
      <c r="B6306" s="166"/>
      <c r="D6306" s="161" t="s">
        <v>184</v>
      </c>
      <c r="E6306" s="168" t="s">
        <v>1</v>
      </c>
      <c r="F6306" s="169" t="s">
        <v>3653</v>
      </c>
      <c r="H6306" s="170">
        <v>5.4720000000000004</v>
      </c>
      <c r="L6306" s="166"/>
      <c r="M6306" s="171"/>
      <c r="T6306" s="172"/>
      <c r="AT6306" s="168" t="s">
        <v>184</v>
      </c>
      <c r="AU6306" s="168" t="s">
        <v>95</v>
      </c>
      <c r="AV6306" s="167" t="s">
        <v>95</v>
      </c>
      <c r="AW6306" s="167" t="s">
        <v>41</v>
      </c>
      <c r="AX6306" s="167" t="s">
        <v>85</v>
      </c>
      <c r="AY6306" s="168" t="s">
        <v>173</v>
      </c>
    </row>
    <row r="6307" spans="2:65" s="174" customFormat="1">
      <c r="B6307" s="173"/>
      <c r="D6307" s="161" t="s">
        <v>184</v>
      </c>
      <c r="E6307" s="175" t="s">
        <v>1</v>
      </c>
      <c r="F6307" s="176" t="s">
        <v>232</v>
      </c>
      <c r="H6307" s="177">
        <v>11.222</v>
      </c>
      <c r="L6307" s="173"/>
      <c r="M6307" s="178"/>
      <c r="T6307" s="179"/>
      <c r="AT6307" s="175" t="s">
        <v>184</v>
      </c>
      <c r="AU6307" s="175" t="s">
        <v>95</v>
      </c>
      <c r="AV6307" s="174" t="s">
        <v>180</v>
      </c>
      <c r="AW6307" s="174" t="s">
        <v>41</v>
      </c>
      <c r="AX6307" s="174" t="s">
        <v>93</v>
      </c>
      <c r="AY6307" s="175" t="s">
        <v>173</v>
      </c>
    </row>
    <row r="6308" spans="2:65" s="35" customFormat="1" ht="24.2" customHeight="1">
      <c r="B6308" s="34"/>
      <c r="C6308" s="144" t="s">
        <v>3663</v>
      </c>
      <c r="D6308" s="144" t="s">
        <v>175</v>
      </c>
      <c r="E6308" s="145" t="s">
        <v>3664</v>
      </c>
      <c r="F6308" s="146" t="s">
        <v>3665</v>
      </c>
      <c r="G6308" s="147" t="s">
        <v>270</v>
      </c>
      <c r="H6308" s="148">
        <v>11.222</v>
      </c>
      <c r="I6308" s="3"/>
      <c r="J6308" s="149">
        <f>ROUND(I6308*H6308,2)</f>
        <v>0</v>
      </c>
      <c r="K6308" s="146" t="s">
        <v>1</v>
      </c>
      <c r="L6308" s="34"/>
      <c r="M6308" s="150" t="s">
        <v>1</v>
      </c>
      <c r="N6308" s="151" t="s">
        <v>50</v>
      </c>
      <c r="P6308" s="152">
        <f>O6308*H6308</f>
        <v>0</v>
      </c>
      <c r="Q6308" s="152">
        <v>0</v>
      </c>
      <c r="R6308" s="152">
        <f>Q6308*H6308</f>
        <v>0</v>
      </c>
      <c r="S6308" s="152">
        <v>0</v>
      </c>
      <c r="T6308" s="153">
        <f>S6308*H6308</f>
        <v>0</v>
      </c>
      <c r="AR6308" s="154" t="s">
        <v>354</v>
      </c>
      <c r="AT6308" s="154" t="s">
        <v>175</v>
      </c>
      <c r="AU6308" s="154" t="s">
        <v>95</v>
      </c>
      <c r="AY6308" s="20" t="s">
        <v>173</v>
      </c>
      <c r="BE6308" s="155">
        <f>IF(N6308="základní",J6308,0)</f>
        <v>0</v>
      </c>
      <c r="BF6308" s="155">
        <f>IF(N6308="snížená",J6308,0)</f>
        <v>0</v>
      </c>
      <c r="BG6308" s="155">
        <f>IF(N6308="zákl. přenesená",J6308,0)</f>
        <v>0</v>
      </c>
      <c r="BH6308" s="155">
        <f>IF(N6308="sníž. přenesená",J6308,0)</f>
        <v>0</v>
      </c>
      <c r="BI6308" s="155">
        <f>IF(N6308="nulová",J6308,0)</f>
        <v>0</v>
      </c>
      <c r="BJ6308" s="20" t="s">
        <v>93</v>
      </c>
      <c r="BK6308" s="155">
        <f>ROUND(I6308*H6308,2)</f>
        <v>0</v>
      </c>
      <c r="BL6308" s="20" t="s">
        <v>354</v>
      </c>
      <c r="BM6308" s="154" t="s">
        <v>3666</v>
      </c>
    </row>
    <row r="6309" spans="2:65" s="160" customFormat="1">
      <c r="B6309" s="159"/>
      <c r="D6309" s="161" t="s">
        <v>184</v>
      </c>
      <c r="E6309" s="162" t="s">
        <v>1</v>
      </c>
      <c r="F6309" s="163" t="s">
        <v>3648</v>
      </c>
      <c r="H6309" s="162" t="s">
        <v>1</v>
      </c>
      <c r="L6309" s="159"/>
      <c r="M6309" s="164"/>
      <c r="T6309" s="165"/>
      <c r="AT6309" s="162" t="s">
        <v>184</v>
      </c>
      <c r="AU6309" s="162" t="s">
        <v>95</v>
      </c>
      <c r="AV6309" s="160" t="s">
        <v>93</v>
      </c>
      <c r="AW6309" s="160" t="s">
        <v>41</v>
      </c>
      <c r="AX6309" s="160" t="s">
        <v>85</v>
      </c>
      <c r="AY6309" s="162" t="s">
        <v>173</v>
      </c>
    </row>
    <row r="6310" spans="2:65" s="160" customFormat="1">
      <c r="B6310" s="159"/>
      <c r="D6310" s="161" t="s">
        <v>184</v>
      </c>
      <c r="E6310" s="162" t="s">
        <v>1</v>
      </c>
      <c r="F6310" s="163" t="s">
        <v>3649</v>
      </c>
      <c r="H6310" s="162" t="s">
        <v>1</v>
      </c>
      <c r="L6310" s="159"/>
      <c r="M6310" s="164"/>
      <c r="T6310" s="165"/>
      <c r="AT6310" s="162" t="s">
        <v>184</v>
      </c>
      <c r="AU6310" s="162" t="s">
        <v>95</v>
      </c>
      <c r="AV6310" s="160" t="s">
        <v>93</v>
      </c>
      <c r="AW6310" s="160" t="s">
        <v>41</v>
      </c>
      <c r="AX6310" s="160" t="s">
        <v>85</v>
      </c>
      <c r="AY6310" s="162" t="s">
        <v>173</v>
      </c>
    </row>
    <row r="6311" spans="2:65" s="160" customFormat="1">
      <c r="B6311" s="159"/>
      <c r="D6311" s="161" t="s">
        <v>184</v>
      </c>
      <c r="E6311" s="162" t="s">
        <v>1</v>
      </c>
      <c r="F6311" s="163" t="s">
        <v>3650</v>
      </c>
      <c r="H6311" s="162" t="s">
        <v>1</v>
      </c>
      <c r="L6311" s="159"/>
      <c r="M6311" s="164"/>
      <c r="T6311" s="165"/>
      <c r="AT6311" s="162" t="s">
        <v>184</v>
      </c>
      <c r="AU6311" s="162" t="s">
        <v>95</v>
      </c>
      <c r="AV6311" s="160" t="s">
        <v>93</v>
      </c>
      <c r="AW6311" s="160" t="s">
        <v>41</v>
      </c>
      <c r="AX6311" s="160" t="s">
        <v>85</v>
      </c>
      <c r="AY6311" s="162" t="s">
        <v>173</v>
      </c>
    </row>
    <row r="6312" spans="2:65" s="167" customFormat="1">
      <c r="B6312" s="166"/>
      <c r="D6312" s="161" t="s">
        <v>184</v>
      </c>
      <c r="E6312" s="168" t="s">
        <v>1</v>
      </c>
      <c r="F6312" s="169" t="s">
        <v>3651</v>
      </c>
      <c r="H6312" s="170">
        <v>5.75</v>
      </c>
      <c r="L6312" s="166"/>
      <c r="M6312" s="171"/>
      <c r="T6312" s="172"/>
      <c r="AT6312" s="168" t="s">
        <v>184</v>
      </c>
      <c r="AU6312" s="168" t="s">
        <v>95</v>
      </c>
      <c r="AV6312" s="167" t="s">
        <v>95</v>
      </c>
      <c r="AW6312" s="167" t="s">
        <v>41</v>
      </c>
      <c r="AX6312" s="167" t="s">
        <v>85</v>
      </c>
      <c r="AY6312" s="168" t="s">
        <v>173</v>
      </c>
    </row>
    <row r="6313" spans="2:65" s="160" customFormat="1">
      <c r="B6313" s="159"/>
      <c r="D6313" s="161" t="s">
        <v>184</v>
      </c>
      <c r="E6313" s="162" t="s">
        <v>1</v>
      </c>
      <c r="F6313" s="163" t="s">
        <v>3652</v>
      </c>
      <c r="H6313" s="162" t="s">
        <v>1</v>
      </c>
      <c r="L6313" s="159"/>
      <c r="M6313" s="164"/>
      <c r="T6313" s="165"/>
      <c r="AT6313" s="162" t="s">
        <v>184</v>
      </c>
      <c r="AU6313" s="162" t="s">
        <v>95</v>
      </c>
      <c r="AV6313" s="160" t="s">
        <v>93</v>
      </c>
      <c r="AW6313" s="160" t="s">
        <v>41</v>
      </c>
      <c r="AX6313" s="160" t="s">
        <v>85</v>
      </c>
      <c r="AY6313" s="162" t="s">
        <v>173</v>
      </c>
    </row>
    <row r="6314" spans="2:65" s="167" customFormat="1">
      <c r="B6314" s="166"/>
      <c r="D6314" s="161" t="s">
        <v>184</v>
      </c>
      <c r="E6314" s="168" t="s">
        <v>1</v>
      </c>
      <c r="F6314" s="169" t="s">
        <v>3653</v>
      </c>
      <c r="H6314" s="170">
        <v>5.4720000000000004</v>
      </c>
      <c r="L6314" s="166"/>
      <c r="M6314" s="171"/>
      <c r="T6314" s="172"/>
      <c r="AT6314" s="168" t="s">
        <v>184</v>
      </c>
      <c r="AU6314" s="168" t="s">
        <v>95</v>
      </c>
      <c r="AV6314" s="167" t="s">
        <v>95</v>
      </c>
      <c r="AW6314" s="167" t="s">
        <v>41</v>
      </c>
      <c r="AX6314" s="167" t="s">
        <v>85</v>
      </c>
      <c r="AY6314" s="168" t="s">
        <v>173</v>
      </c>
    </row>
    <row r="6315" spans="2:65" s="174" customFormat="1">
      <c r="B6315" s="173"/>
      <c r="D6315" s="161" t="s">
        <v>184</v>
      </c>
      <c r="E6315" s="175" t="s">
        <v>1</v>
      </c>
      <c r="F6315" s="176" t="s">
        <v>232</v>
      </c>
      <c r="H6315" s="177">
        <v>11.222</v>
      </c>
      <c r="L6315" s="173"/>
      <c r="M6315" s="178"/>
      <c r="T6315" s="179"/>
      <c r="AT6315" s="175" t="s">
        <v>184</v>
      </c>
      <c r="AU6315" s="175" t="s">
        <v>95</v>
      </c>
      <c r="AV6315" s="174" t="s">
        <v>180</v>
      </c>
      <c r="AW6315" s="174" t="s">
        <v>41</v>
      </c>
      <c r="AX6315" s="174" t="s">
        <v>93</v>
      </c>
      <c r="AY6315" s="175" t="s">
        <v>173</v>
      </c>
    </row>
    <row r="6316" spans="2:65" s="35" customFormat="1" ht="24.2" customHeight="1">
      <c r="B6316" s="34"/>
      <c r="C6316" s="144" t="s">
        <v>3667</v>
      </c>
      <c r="D6316" s="144" t="s">
        <v>175</v>
      </c>
      <c r="E6316" s="145" t="s">
        <v>3668</v>
      </c>
      <c r="F6316" s="146" t="s">
        <v>3669</v>
      </c>
      <c r="G6316" s="147" t="s">
        <v>270</v>
      </c>
      <c r="H6316" s="148">
        <v>11.222</v>
      </c>
      <c r="I6316" s="3"/>
      <c r="J6316" s="149">
        <f>ROUND(I6316*H6316,2)</f>
        <v>0</v>
      </c>
      <c r="K6316" s="146" t="s">
        <v>1</v>
      </c>
      <c r="L6316" s="34"/>
      <c r="M6316" s="150" t="s">
        <v>1</v>
      </c>
      <c r="N6316" s="151" t="s">
        <v>50</v>
      </c>
      <c r="P6316" s="152">
        <f>O6316*H6316</f>
        <v>0</v>
      </c>
      <c r="Q6316" s="152">
        <v>0</v>
      </c>
      <c r="R6316" s="152">
        <f>Q6316*H6316</f>
        <v>0</v>
      </c>
      <c r="S6316" s="152">
        <v>0</v>
      </c>
      <c r="T6316" s="153">
        <f>S6316*H6316</f>
        <v>0</v>
      </c>
      <c r="AR6316" s="154" t="s">
        <v>354</v>
      </c>
      <c r="AT6316" s="154" t="s">
        <v>175</v>
      </c>
      <c r="AU6316" s="154" t="s">
        <v>95</v>
      </c>
      <c r="AY6316" s="20" t="s">
        <v>173</v>
      </c>
      <c r="BE6316" s="155">
        <f>IF(N6316="základní",J6316,0)</f>
        <v>0</v>
      </c>
      <c r="BF6316" s="155">
        <f>IF(N6316="snížená",J6316,0)</f>
        <v>0</v>
      </c>
      <c r="BG6316" s="155">
        <f>IF(N6316="zákl. přenesená",J6316,0)</f>
        <v>0</v>
      </c>
      <c r="BH6316" s="155">
        <f>IF(N6316="sníž. přenesená",J6316,0)</f>
        <v>0</v>
      </c>
      <c r="BI6316" s="155">
        <f>IF(N6316="nulová",J6316,0)</f>
        <v>0</v>
      </c>
      <c r="BJ6316" s="20" t="s">
        <v>93</v>
      </c>
      <c r="BK6316" s="155">
        <f>ROUND(I6316*H6316,2)</f>
        <v>0</v>
      </c>
      <c r="BL6316" s="20" t="s">
        <v>354</v>
      </c>
      <c r="BM6316" s="154" t="s">
        <v>3670</v>
      </c>
    </row>
    <row r="6317" spans="2:65" s="160" customFormat="1">
      <c r="B6317" s="159"/>
      <c r="D6317" s="161" t="s">
        <v>184</v>
      </c>
      <c r="E6317" s="162" t="s">
        <v>1</v>
      </c>
      <c r="F6317" s="163" t="s">
        <v>3648</v>
      </c>
      <c r="H6317" s="162" t="s">
        <v>1</v>
      </c>
      <c r="L6317" s="159"/>
      <c r="M6317" s="164"/>
      <c r="T6317" s="165"/>
      <c r="AT6317" s="162" t="s">
        <v>184</v>
      </c>
      <c r="AU6317" s="162" t="s">
        <v>95</v>
      </c>
      <c r="AV6317" s="160" t="s">
        <v>93</v>
      </c>
      <c r="AW6317" s="160" t="s">
        <v>41</v>
      </c>
      <c r="AX6317" s="160" t="s">
        <v>85</v>
      </c>
      <c r="AY6317" s="162" t="s">
        <v>173</v>
      </c>
    </row>
    <row r="6318" spans="2:65" s="160" customFormat="1">
      <c r="B6318" s="159"/>
      <c r="D6318" s="161" t="s">
        <v>184</v>
      </c>
      <c r="E6318" s="162" t="s">
        <v>1</v>
      </c>
      <c r="F6318" s="163" t="s">
        <v>3649</v>
      </c>
      <c r="H6318" s="162" t="s">
        <v>1</v>
      </c>
      <c r="L6318" s="159"/>
      <c r="M6318" s="164"/>
      <c r="T6318" s="165"/>
      <c r="AT6318" s="162" t="s">
        <v>184</v>
      </c>
      <c r="AU6318" s="162" t="s">
        <v>95</v>
      </c>
      <c r="AV6318" s="160" t="s">
        <v>93</v>
      </c>
      <c r="AW6318" s="160" t="s">
        <v>41</v>
      </c>
      <c r="AX6318" s="160" t="s">
        <v>85</v>
      </c>
      <c r="AY6318" s="162" t="s">
        <v>173</v>
      </c>
    </row>
    <row r="6319" spans="2:65" s="160" customFormat="1">
      <c r="B6319" s="159"/>
      <c r="D6319" s="161" t="s">
        <v>184</v>
      </c>
      <c r="E6319" s="162" t="s">
        <v>1</v>
      </c>
      <c r="F6319" s="163" t="s">
        <v>3650</v>
      </c>
      <c r="H6319" s="162" t="s">
        <v>1</v>
      </c>
      <c r="L6319" s="159"/>
      <c r="M6319" s="164"/>
      <c r="T6319" s="165"/>
      <c r="AT6319" s="162" t="s">
        <v>184</v>
      </c>
      <c r="AU6319" s="162" t="s">
        <v>95</v>
      </c>
      <c r="AV6319" s="160" t="s">
        <v>93</v>
      </c>
      <c r="AW6319" s="160" t="s">
        <v>41</v>
      </c>
      <c r="AX6319" s="160" t="s">
        <v>85</v>
      </c>
      <c r="AY6319" s="162" t="s">
        <v>173</v>
      </c>
    </row>
    <row r="6320" spans="2:65" s="167" customFormat="1">
      <c r="B6320" s="166"/>
      <c r="D6320" s="161" t="s">
        <v>184</v>
      </c>
      <c r="E6320" s="168" t="s">
        <v>1</v>
      </c>
      <c r="F6320" s="169" t="s">
        <v>3651</v>
      </c>
      <c r="H6320" s="170">
        <v>5.75</v>
      </c>
      <c r="L6320" s="166"/>
      <c r="M6320" s="171"/>
      <c r="T6320" s="172"/>
      <c r="AT6320" s="168" t="s">
        <v>184</v>
      </c>
      <c r="AU6320" s="168" t="s">
        <v>95</v>
      </c>
      <c r="AV6320" s="167" t="s">
        <v>95</v>
      </c>
      <c r="AW6320" s="167" t="s">
        <v>41</v>
      </c>
      <c r="AX6320" s="167" t="s">
        <v>85</v>
      </c>
      <c r="AY6320" s="168" t="s">
        <v>173</v>
      </c>
    </row>
    <row r="6321" spans="2:65" s="160" customFormat="1">
      <c r="B6321" s="159"/>
      <c r="D6321" s="161" t="s">
        <v>184</v>
      </c>
      <c r="E6321" s="162" t="s">
        <v>1</v>
      </c>
      <c r="F6321" s="163" t="s">
        <v>3652</v>
      </c>
      <c r="H6321" s="162" t="s">
        <v>1</v>
      </c>
      <c r="L6321" s="159"/>
      <c r="M6321" s="164"/>
      <c r="T6321" s="165"/>
      <c r="AT6321" s="162" t="s">
        <v>184</v>
      </c>
      <c r="AU6321" s="162" t="s">
        <v>95</v>
      </c>
      <c r="AV6321" s="160" t="s">
        <v>93</v>
      </c>
      <c r="AW6321" s="160" t="s">
        <v>41</v>
      </c>
      <c r="AX6321" s="160" t="s">
        <v>85</v>
      </c>
      <c r="AY6321" s="162" t="s">
        <v>173</v>
      </c>
    </row>
    <row r="6322" spans="2:65" s="167" customFormat="1">
      <c r="B6322" s="166"/>
      <c r="D6322" s="161" t="s">
        <v>184</v>
      </c>
      <c r="E6322" s="168" t="s">
        <v>1</v>
      </c>
      <c r="F6322" s="169" t="s">
        <v>3653</v>
      </c>
      <c r="H6322" s="170">
        <v>5.4720000000000004</v>
      </c>
      <c r="L6322" s="166"/>
      <c r="M6322" s="171"/>
      <c r="T6322" s="172"/>
      <c r="AT6322" s="168" t="s">
        <v>184</v>
      </c>
      <c r="AU6322" s="168" t="s">
        <v>95</v>
      </c>
      <c r="AV6322" s="167" t="s">
        <v>95</v>
      </c>
      <c r="AW6322" s="167" t="s">
        <v>41</v>
      </c>
      <c r="AX6322" s="167" t="s">
        <v>85</v>
      </c>
      <c r="AY6322" s="168" t="s">
        <v>173</v>
      </c>
    </row>
    <row r="6323" spans="2:65" s="174" customFormat="1">
      <c r="B6323" s="173"/>
      <c r="D6323" s="161" t="s">
        <v>184</v>
      </c>
      <c r="E6323" s="175" t="s">
        <v>1</v>
      </c>
      <c r="F6323" s="176" t="s">
        <v>232</v>
      </c>
      <c r="H6323" s="177">
        <v>11.222</v>
      </c>
      <c r="L6323" s="173"/>
      <c r="M6323" s="178"/>
      <c r="T6323" s="179"/>
      <c r="AT6323" s="175" t="s">
        <v>184</v>
      </c>
      <c r="AU6323" s="175" t="s">
        <v>95</v>
      </c>
      <c r="AV6323" s="174" t="s">
        <v>180</v>
      </c>
      <c r="AW6323" s="174" t="s">
        <v>41</v>
      </c>
      <c r="AX6323" s="174" t="s">
        <v>93</v>
      </c>
      <c r="AY6323" s="175" t="s">
        <v>173</v>
      </c>
    </row>
    <row r="6324" spans="2:65" s="35" customFormat="1" ht="24.2" customHeight="1">
      <c r="B6324" s="34"/>
      <c r="C6324" s="144" t="s">
        <v>3671</v>
      </c>
      <c r="D6324" s="144" t="s">
        <v>175</v>
      </c>
      <c r="E6324" s="145" t="s">
        <v>3672</v>
      </c>
      <c r="F6324" s="146" t="s">
        <v>3673</v>
      </c>
      <c r="G6324" s="147" t="s">
        <v>270</v>
      </c>
      <c r="H6324" s="148">
        <v>11.222</v>
      </c>
      <c r="I6324" s="3"/>
      <c r="J6324" s="149">
        <f>ROUND(I6324*H6324,2)</f>
        <v>0</v>
      </c>
      <c r="K6324" s="146" t="s">
        <v>179</v>
      </c>
      <c r="L6324" s="34"/>
      <c r="M6324" s="150" t="s">
        <v>1</v>
      </c>
      <c r="N6324" s="151" t="s">
        <v>50</v>
      </c>
      <c r="P6324" s="152">
        <f>O6324*H6324</f>
        <v>0</v>
      </c>
      <c r="Q6324" s="152">
        <v>5.0000000000000001E-3</v>
      </c>
      <c r="R6324" s="152">
        <f>Q6324*H6324</f>
        <v>5.611E-2</v>
      </c>
      <c r="S6324" s="152">
        <v>0</v>
      </c>
      <c r="T6324" s="153">
        <f>S6324*H6324</f>
        <v>0</v>
      </c>
      <c r="AR6324" s="154" t="s">
        <v>354</v>
      </c>
      <c r="AT6324" s="154" t="s">
        <v>175</v>
      </c>
      <c r="AU6324" s="154" t="s">
        <v>95</v>
      </c>
      <c r="AY6324" s="20" t="s">
        <v>173</v>
      </c>
      <c r="BE6324" s="155">
        <f>IF(N6324="základní",J6324,0)</f>
        <v>0</v>
      </c>
      <c r="BF6324" s="155">
        <f>IF(N6324="snížená",J6324,0)</f>
        <v>0</v>
      </c>
      <c r="BG6324" s="155">
        <f>IF(N6324="zákl. přenesená",J6324,0)</f>
        <v>0</v>
      </c>
      <c r="BH6324" s="155">
        <f>IF(N6324="sníž. přenesená",J6324,0)</f>
        <v>0</v>
      </c>
      <c r="BI6324" s="155">
        <f>IF(N6324="nulová",J6324,0)</f>
        <v>0</v>
      </c>
      <c r="BJ6324" s="20" t="s">
        <v>93</v>
      </c>
      <c r="BK6324" s="155">
        <f>ROUND(I6324*H6324,2)</f>
        <v>0</v>
      </c>
      <c r="BL6324" s="20" t="s">
        <v>354</v>
      </c>
      <c r="BM6324" s="154" t="s">
        <v>3674</v>
      </c>
    </row>
    <row r="6325" spans="2:65" s="35" customFormat="1">
      <c r="B6325" s="34"/>
      <c r="D6325" s="156" t="s">
        <v>182</v>
      </c>
      <c r="F6325" s="157" t="s">
        <v>3675</v>
      </c>
      <c r="L6325" s="34"/>
      <c r="M6325" s="158"/>
      <c r="T6325" s="62"/>
      <c r="AT6325" s="20" t="s">
        <v>182</v>
      </c>
      <c r="AU6325" s="20" t="s">
        <v>95</v>
      </c>
    </row>
    <row r="6326" spans="2:65" s="160" customFormat="1">
      <c r="B6326" s="159"/>
      <c r="D6326" s="161" t="s">
        <v>184</v>
      </c>
      <c r="E6326" s="162" t="s">
        <v>1</v>
      </c>
      <c r="F6326" s="163" t="s">
        <v>3648</v>
      </c>
      <c r="H6326" s="162" t="s">
        <v>1</v>
      </c>
      <c r="L6326" s="159"/>
      <c r="M6326" s="164"/>
      <c r="T6326" s="165"/>
      <c r="AT6326" s="162" t="s">
        <v>184</v>
      </c>
      <c r="AU6326" s="162" t="s">
        <v>95</v>
      </c>
      <c r="AV6326" s="160" t="s">
        <v>93</v>
      </c>
      <c r="AW6326" s="160" t="s">
        <v>41</v>
      </c>
      <c r="AX6326" s="160" t="s">
        <v>85</v>
      </c>
      <c r="AY6326" s="162" t="s">
        <v>173</v>
      </c>
    </row>
    <row r="6327" spans="2:65" s="160" customFormat="1">
      <c r="B6327" s="159"/>
      <c r="D6327" s="161" t="s">
        <v>184</v>
      </c>
      <c r="E6327" s="162" t="s">
        <v>1</v>
      </c>
      <c r="F6327" s="163" t="s">
        <v>3649</v>
      </c>
      <c r="H6327" s="162" t="s">
        <v>1</v>
      </c>
      <c r="L6327" s="159"/>
      <c r="M6327" s="164"/>
      <c r="T6327" s="165"/>
      <c r="AT6327" s="162" t="s">
        <v>184</v>
      </c>
      <c r="AU6327" s="162" t="s">
        <v>95</v>
      </c>
      <c r="AV6327" s="160" t="s">
        <v>93</v>
      </c>
      <c r="AW6327" s="160" t="s">
        <v>41</v>
      </c>
      <c r="AX6327" s="160" t="s">
        <v>85</v>
      </c>
      <c r="AY6327" s="162" t="s">
        <v>173</v>
      </c>
    </row>
    <row r="6328" spans="2:65" s="160" customFormat="1">
      <c r="B6328" s="159"/>
      <c r="D6328" s="161" t="s">
        <v>184</v>
      </c>
      <c r="E6328" s="162" t="s">
        <v>1</v>
      </c>
      <c r="F6328" s="163" t="s">
        <v>3650</v>
      </c>
      <c r="H6328" s="162" t="s">
        <v>1</v>
      </c>
      <c r="L6328" s="159"/>
      <c r="M6328" s="164"/>
      <c r="T6328" s="165"/>
      <c r="AT6328" s="162" t="s">
        <v>184</v>
      </c>
      <c r="AU6328" s="162" t="s">
        <v>95</v>
      </c>
      <c r="AV6328" s="160" t="s">
        <v>93</v>
      </c>
      <c r="AW6328" s="160" t="s">
        <v>41</v>
      </c>
      <c r="AX6328" s="160" t="s">
        <v>85</v>
      </c>
      <c r="AY6328" s="162" t="s">
        <v>173</v>
      </c>
    </row>
    <row r="6329" spans="2:65" s="167" customFormat="1">
      <c r="B6329" s="166"/>
      <c r="D6329" s="161" t="s">
        <v>184</v>
      </c>
      <c r="E6329" s="168" t="s">
        <v>1</v>
      </c>
      <c r="F6329" s="169" t="s">
        <v>3651</v>
      </c>
      <c r="H6329" s="170">
        <v>5.75</v>
      </c>
      <c r="L6329" s="166"/>
      <c r="M6329" s="171"/>
      <c r="T6329" s="172"/>
      <c r="AT6329" s="168" t="s">
        <v>184</v>
      </c>
      <c r="AU6329" s="168" t="s">
        <v>95</v>
      </c>
      <c r="AV6329" s="167" t="s">
        <v>95</v>
      </c>
      <c r="AW6329" s="167" t="s">
        <v>41</v>
      </c>
      <c r="AX6329" s="167" t="s">
        <v>85</v>
      </c>
      <c r="AY6329" s="168" t="s">
        <v>173</v>
      </c>
    </row>
    <row r="6330" spans="2:65" s="160" customFormat="1">
      <c r="B6330" s="159"/>
      <c r="D6330" s="161" t="s">
        <v>184</v>
      </c>
      <c r="E6330" s="162" t="s">
        <v>1</v>
      </c>
      <c r="F6330" s="163" t="s">
        <v>3652</v>
      </c>
      <c r="H6330" s="162" t="s">
        <v>1</v>
      </c>
      <c r="L6330" s="159"/>
      <c r="M6330" s="164"/>
      <c r="T6330" s="165"/>
      <c r="AT6330" s="162" t="s">
        <v>184</v>
      </c>
      <c r="AU6330" s="162" t="s">
        <v>95</v>
      </c>
      <c r="AV6330" s="160" t="s">
        <v>93</v>
      </c>
      <c r="AW6330" s="160" t="s">
        <v>41</v>
      </c>
      <c r="AX6330" s="160" t="s">
        <v>85</v>
      </c>
      <c r="AY6330" s="162" t="s">
        <v>173</v>
      </c>
    </row>
    <row r="6331" spans="2:65" s="167" customFormat="1">
      <c r="B6331" s="166"/>
      <c r="D6331" s="161" t="s">
        <v>184</v>
      </c>
      <c r="E6331" s="168" t="s">
        <v>1</v>
      </c>
      <c r="F6331" s="169" t="s">
        <v>3653</v>
      </c>
      <c r="H6331" s="170">
        <v>5.4720000000000004</v>
      </c>
      <c r="L6331" s="166"/>
      <c r="M6331" s="171"/>
      <c r="T6331" s="172"/>
      <c r="AT6331" s="168" t="s">
        <v>184</v>
      </c>
      <c r="AU6331" s="168" t="s">
        <v>95</v>
      </c>
      <c r="AV6331" s="167" t="s">
        <v>95</v>
      </c>
      <c r="AW6331" s="167" t="s">
        <v>41</v>
      </c>
      <c r="AX6331" s="167" t="s">
        <v>85</v>
      </c>
      <c r="AY6331" s="168" t="s">
        <v>173</v>
      </c>
    </row>
    <row r="6332" spans="2:65" s="174" customFormat="1">
      <c r="B6332" s="173"/>
      <c r="D6332" s="161" t="s">
        <v>184</v>
      </c>
      <c r="E6332" s="175" t="s">
        <v>1</v>
      </c>
      <c r="F6332" s="176" t="s">
        <v>232</v>
      </c>
      <c r="H6332" s="177">
        <v>11.222</v>
      </c>
      <c r="L6332" s="173"/>
      <c r="M6332" s="178"/>
      <c r="T6332" s="179"/>
      <c r="AT6332" s="175" t="s">
        <v>184</v>
      </c>
      <c r="AU6332" s="175" t="s">
        <v>95</v>
      </c>
      <c r="AV6332" s="174" t="s">
        <v>180</v>
      </c>
      <c r="AW6332" s="174" t="s">
        <v>41</v>
      </c>
      <c r="AX6332" s="174" t="s">
        <v>93</v>
      </c>
      <c r="AY6332" s="175" t="s">
        <v>173</v>
      </c>
    </row>
    <row r="6333" spans="2:65" s="35" customFormat="1" ht="55.5" customHeight="1">
      <c r="B6333" s="34"/>
      <c r="C6333" s="144" t="s">
        <v>3676</v>
      </c>
      <c r="D6333" s="144" t="s">
        <v>175</v>
      </c>
      <c r="E6333" s="145" t="s">
        <v>3677</v>
      </c>
      <c r="F6333" s="146" t="s">
        <v>3678</v>
      </c>
      <c r="G6333" s="147" t="s">
        <v>322</v>
      </c>
      <c r="H6333" s="148">
        <v>0.224</v>
      </c>
      <c r="I6333" s="3"/>
      <c r="J6333" s="149">
        <f>ROUND(I6333*H6333,2)</f>
        <v>0</v>
      </c>
      <c r="K6333" s="146" t="s">
        <v>179</v>
      </c>
      <c r="L6333" s="34"/>
      <c r="M6333" s="150" t="s">
        <v>1</v>
      </c>
      <c r="N6333" s="151" t="s">
        <v>50</v>
      </c>
      <c r="P6333" s="152">
        <f>O6333*H6333</f>
        <v>0</v>
      </c>
      <c r="Q6333" s="152">
        <v>0</v>
      </c>
      <c r="R6333" s="152">
        <f>Q6333*H6333</f>
        <v>0</v>
      </c>
      <c r="S6333" s="152">
        <v>0</v>
      </c>
      <c r="T6333" s="153">
        <f>S6333*H6333</f>
        <v>0</v>
      </c>
      <c r="AR6333" s="154" t="s">
        <v>354</v>
      </c>
      <c r="AT6333" s="154" t="s">
        <v>175</v>
      </c>
      <c r="AU6333" s="154" t="s">
        <v>95</v>
      </c>
      <c r="AY6333" s="20" t="s">
        <v>173</v>
      </c>
      <c r="BE6333" s="155">
        <f>IF(N6333="základní",J6333,0)</f>
        <v>0</v>
      </c>
      <c r="BF6333" s="155">
        <f>IF(N6333="snížená",J6333,0)</f>
        <v>0</v>
      </c>
      <c r="BG6333" s="155">
        <f>IF(N6333="zákl. přenesená",J6333,0)</f>
        <v>0</v>
      </c>
      <c r="BH6333" s="155">
        <f>IF(N6333="sníž. přenesená",J6333,0)</f>
        <v>0</v>
      </c>
      <c r="BI6333" s="155">
        <f>IF(N6333="nulová",J6333,0)</f>
        <v>0</v>
      </c>
      <c r="BJ6333" s="20" t="s">
        <v>93</v>
      </c>
      <c r="BK6333" s="155">
        <f>ROUND(I6333*H6333,2)</f>
        <v>0</v>
      </c>
      <c r="BL6333" s="20" t="s">
        <v>354</v>
      </c>
      <c r="BM6333" s="154" t="s">
        <v>3679</v>
      </c>
    </row>
    <row r="6334" spans="2:65" s="35" customFormat="1">
      <c r="B6334" s="34"/>
      <c r="D6334" s="156" t="s">
        <v>182</v>
      </c>
      <c r="F6334" s="157" t="s">
        <v>3680</v>
      </c>
      <c r="L6334" s="34"/>
      <c r="M6334" s="158"/>
      <c r="T6334" s="62"/>
      <c r="AT6334" s="20" t="s">
        <v>182</v>
      </c>
      <c r="AU6334" s="20" t="s">
        <v>95</v>
      </c>
    </row>
    <row r="6335" spans="2:65" s="133" customFormat="1" ht="22.9" customHeight="1">
      <c r="B6335" s="132"/>
      <c r="D6335" s="134" t="s">
        <v>84</v>
      </c>
      <c r="E6335" s="142" t="s">
        <v>3681</v>
      </c>
      <c r="F6335" s="142" t="s">
        <v>3682</v>
      </c>
      <c r="J6335" s="143">
        <f>BK6335</f>
        <v>0</v>
      </c>
      <c r="L6335" s="132"/>
      <c r="M6335" s="137"/>
      <c r="P6335" s="138">
        <f>SUM(P6336:P6464)</f>
        <v>0</v>
      </c>
      <c r="R6335" s="138">
        <f>SUM(R6336:R6464)</f>
        <v>12.808847949999999</v>
      </c>
      <c r="T6335" s="139">
        <f>SUM(T6336:T6464)</f>
        <v>0</v>
      </c>
      <c r="AR6335" s="134" t="s">
        <v>95</v>
      </c>
      <c r="AT6335" s="140" t="s">
        <v>84</v>
      </c>
      <c r="AU6335" s="140" t="s">
        <v>93</v>
      </c>
      <c r="AY6335" s="134" t="s">
        <v>173</v>
      </c>
      <c r="BK6335" s="141">
        <f>SUM(BK6336:BK6464)</f>
        <v>0</v>
      </c>
    </row>
    <row r="6336" spans="2:65" s="35" customFormat="1" ht="16.5" customHeight="1">
      <c r="B6336" s="34"/>
      <c r="C6336" s="144" t="s">
        <v>3683</v>
      </c>
      <c r="D6336" s="144" t="s">
        <v>175</v>
      </c>
      <c r="E6336" s="145" t="s">
        <v>3684</v>
      </c>
      <c r="F6336" s="146" t="s">
        <v>3685</v>
      </c>
      <c r="G6336" s="147" t="s">
        <v>270</v>
      </c>
      <c r="H6336" s="148">
        <v>147.10499999999999</v>
      </c>
      <c r="I6336" s="3"/>
      <c r="J6336" s="149">
        <f>ROUND(I6336*H6336,2)</f>
        <v>0</v>
      </c>
      <c r="K6336" s="146" t="s">
        <v>179</v>
      </c>
      <c r="L6336" s="34"/>
      <c r="M6336" s="150" t="s">
        <v>1</v>
      </c>
      <c r="N6336" s="151" t="s">
        <v>50</v>
      </c>
      <c r="P6336" s="152">
        <f>O6336*H6336</f>
        <v>0</v>
      </c>
      <c r="Q6336" s="152">
        <v>0</v>
      </c>
      <c r="R6336" s="152">
        <f>Q6336*H6336</f>
        <v>0</v>
      </c>
      <c r="S6336" s="152">
        <v>0</v>
      </c>
      <c r="T6336" s="153">
        <f>S6336*H6336</f>
        <v>0</v>
      </c>
      <c r="AR6336" s="154" t="s">
        <v>354</v>
      </c>
      <c r="AT6336" s="154" t="s">
        <v>175</v>
      </c>
      <c r="AU6336" s="154" t="s">
        <v>95</v>
      </c>
      <c r="AY6336" s="20" t="s">
        <v>173</v>
      </c>
      <c r="BE6336" s="155">
        <f>IF(N6336="základní",J6336,0)</f>
        <v>0</v>
      </c>
      <c r="BF6336" s="155">
        <f>IF(N6336="snížená",J6336,0)</f>
        <v>0</v>
      </c>
      <c r="BG6336" s="155">
        <f>IF(N6336="zákl. přenesená",J6336,0)</f>
        <v>0</v>
      </c>
      <c r="BH6336" s="155">
        <f>IF(N6336="sníž. přenesená",J6336,0)</f>
        <v>0</v>
      </c>
      <c r="BI6336" s="155">
        <f>IF(N6336="nulová",J6336,0)</f>
        <v>0</v>
      </c>
      <c r="BJ6336" s="20" t="s">
        <v>93</v>
      </c>
      <c r="BK6336" s="155">
        <f>ROUND(I6336*H6336,2)</f>
        <v>0</v>
      </c>
      <c r="BL6336" s="20" t="s">
        <v>354</v>
      </c>
      <c r="BM6336" s="154" t="s">
        <v>3686</v>
      </c>
    </row>
    <row r="6337" spans="2:51" s="35" customFormat="1">
      <c r="B6337" s="34"/>
      <c r="D6337" s="156" t="s">
        <v>182</v>
      </c>
      <c r="F6337" s="157" t="s">
        <v>3687</v>
      </c>
      <c r="L6337" s="34"/>
      <c r="M6337" s="158"/>
      <c r="T6337" s="62"/>
      <c r="AT6337" s="20" t="s">
        <v>182</v>
      </c>
      <c r="AU6337" s="20" t="s">
        <v>95</v>
      </c>
    </row>
    <row r="6338" spans="2:51" s="160" customFormat="1">
      <c r="B6338" s="159"/>
      <c r="D6338" s="161" t="s">
        <v>184</v>
      </c>
      <c r="E6338" s="162" t="s">
        <v>1</v>
      </c>
      <c r="F6338" s="163" t="s">
        <v>3688</v>
      </c>
      <c r="H6338" s="162" t="s">
        <v>1</v>
      </c>
      <c r="L6338" s="159"/>
      <c r="M6338" s="164"/>
      <c r="T6338" s="165"/>
      <c r="AT6338" s="162" t="s">
        <v>184</v>
      </c>
      <c r="AU6338" s="162" t="s">
        <v>95</v>
      </c>
      <c r="AV6338" s="160" t="s">
        <v>93</v>
      </c>
      <c r="AW6338" s="160" t="s">
        <v>41</v>
      </c>
      <c r="AX6338" s="160" t="s">
        <v>85</v>
      </c>
      <c r="AY6338" s="162" t="s">
        <v>173</v>
      </c>
    </row>
    <row r="6339" spans="2:51" s="160" customFormat="1">
      <c r="B6339" s="159"/>
      <c r="D6339" s="161" t="s">
        <v>184</v>
      </c>
      <c r="E6339" s="162" t="s">
        <v>1</v>
      </c>
      <c r="F6339" s="163" t="s">
        <v>338</v>
      </c>
      <c r="H6339" s="162" t="s">
        <v>1</v>
      </c>
      <c r="L6339" s="159"/>
      <c r="M6339" s="164"/>
      <c r="T6339" s="165"/>
      <c r="AT6339" s="162" t="s">
        <v>184</v>
      </c>
      <c r="AU6339" s="162" t="s">
        <v>95</v>
      </c>
      <c r="AV6339" s="160" t="s">
        <v>93</v>
      </c>
      <c r="AW6339" s="160" t="s">
        <v>41</v>
      </c>
      <c r="AX6339" s="160" t="s">
        <v>85</v>
      </c>
      <c r="AY6339" s="162" t="s">
        <v>173</v>
      </c>
    </row>
    <row r="6340" spans="2:51" s="160" customFormat="1">
      <c r="B6340" s="159"/>
      <c r="D6340" s="161" t="s">
        <v>184</v>
      </c>
      <c r="E6340" s="162" t="s">
        <v>1</v>
      </c>
      <c r="F6340" s="163" t="s">
        <v>571</v>
      </c>
      <c r="H6340" s="162" t="s">
        <v>1</v>
      </c>
      <c r="L6340" s="159"/>
      <c r="M6340" s="164"/>
      <c r="T6340" s="165"/>
      <c r="AT6340" s="162" t="s">
        <v>184</v>
      </c>
      <c r="AU6340" s="162" t="s">
        <v>95</v>
      </c>
      <c r="AV6340" s="160" t="s">
        <v>93</v>
      </c>
      <c r="AW6340" s="160" t="s">
        <v>41</v>
      </c>
      <c r="AX6340" s="160" t="s">
        <v>85</v>
      </c>
      <c r="AY6340" s="162" t="s">
        <v>173</v>
      </c>
    </row>
    <row r="6341" spans="2:51" s="167" customFormat="1">
      <c r="B6341" s="166"/>
      <c r="D6341" s="161" t="s">
        <v>184</v>
      </c>
      <c r="E6341" s="168" t="s">
        <v>1</v>
      </c>
      <c r="F6341" s="169" t="s">
        <v>1315</v>
      </c>
      <c r="H6341" s="170">
        <v>6.2</v>
      </c>
      <c r="L6341" s="166"/>
      <c r="M6341" s="171"/>
      <c r="T6341" s="172"/>
      <c r="AT6341" s="168" t="s">
        <v>184</v>
      </c>
      <c r="AU6341" s="168" t="s">
        <v>95</v>
      </c>
      <c r="AV6341" s="167" t="s">
        <v>95</v>
      </c>
      <c r="AW6341" s="167" t="s">
        <v>41</v>
      </c>
      <c r="AX6341" s="167" t="s">
        <v>85</v>
      </c>
      <c r="AY6341" s="168" t="s">
        <v>173</v>
      </c>
    </row>
    <row r="6342" spans="2:51" s="160" customFormat="1">
      <c r="B6342" s="159"/>
      <c r="D6342" s="161" t="s">
        <v>184</v>
      </c>
      <c r="E6342" s="162" t="s">
        <v>1</v>
      </c>
      <c r="F6342" s="163" t="s">
        <v>818</v>
      </c>
      <c r="H6342" s="162" t="s">
        <v>1</v>
      </c>
      <c r="L6342" s="159"/>
      <c r="M6342" s="164"/>
      <c r="T6342" s="165"/>
      <c r="AT6342" s="162" t="s">
        <v>184</v>
      </c>
      <c r="AU6342" s="162" t="s">
        <v>95</v>
      </c>
      <c r="AV6342" s="160" t="s">
        <v>93</v>
      </c>
      <c r="AW6342" s="160" t="s">
        <v>41</v>
      </c>
      <c r="AX6342" s="160" t="s">
        <v>85</v>
      </c>
      <c r="AY6342" s="162" t="s">
        <v>173</v>
      </c>
    </row>
    <row r="6343" spans="2:51" s="167" customFormat="1">
      <c r="B6343" s="166"/>
      <c r="D6343" s="161" t="s">
        <v>184</v>
      </c>
      <c r="E6343" s="168" t="s">
        <v>1</v>
      </c>
      <c r="F6343" s="169" t="s">
        <v>1316</v>
      </c>
      <c r="H6343" s="170">
        <v>3.25</v>
      </c>
      <c r="L6343" s="166"/>
      <c r="M6343" s="171"/>
      <c r="T6343" s="172"/>
      <c r="AT6343" s="168" t="s">
        <v>184</v>
      </c>
      <c r="AU6343" s="168" t="s">
        <v>95</v>
      </c>
      <c r="AV6343" s="167" t="s">
        <v>95</v>
      </c>
      <c r="AW6343" s="167" t="s">
        <v>41</v>
      </c>
      <c r="AX6343" s="167" t="s">
        <v>85</v>
      </c>
      <c r="AY6343" s="168" t="s">
        <v>173</v>
      </c>
    </row>
    <row r="6344" spans="2:51" s="160" customFormat="1">
      <c r="B6344" s="159"/>
      <c r="D6344" s="161" t="s">
        <v>184</v>
      </c>
      <c r="E6344" s="162" t="s">
        <v>1</v>
      </c>
      <c r="F6344" s="163" t="s">
        <v>1178</v>
      </c>
      <c r="H6344" s="162" t="s">
        <v>1</v>
      </c>
      <c r="L6344" s="159"/>
      <c r="M6344" s="164"/>
      <c r="T6344" s="165"/>
      <c r="AT6344" s="162" t="s">
        <v>184</v>
      </c>
      <c r="AU6344" s="162" t="s">
        <v>95</v>
      </c>
      <c r="AV6344" s="160" t="s">
        <v>93</v>
      </c>
      <c r="AW6344" s="160" t="s">
        <v>41</v>
      </c>
      <c r="AX6344" s="160" t="s">
        <v>85</v>
      </c>
      <c r="AY6344" s="162" t="s">
        <v>173</v>
      </c>
    </row>
    <row r="6345" spans="2:51" s="167" customFormat="1">
      <c r="B6345" s="166"/>
      <c r="D6345" s="161" t="s">
        <v>184</v>
      </c>
      <c r="E6345" s="168" t="s">
        <v>1</v>
      </c>
      <c r="F6345" s="169" t="s">
        <v>1317</v>
      </c>
      <c r="H6345" s="170">
        <v>2.15</v>
      </c>
      <c r="L6345" s="166"/>
      <c r="M6345" s="171"/>
      <c r="T6345" s="172"/>
      <c r="AT6345" s="168" t="s">
        <v>184</v>
      </c>
      <c r="AU6345" s="168" t="s">
        <v>95</v>
      </c>
      <c r="AV6345" s="167" t="s">
        <v>95</v>
      </c>
      <c r="AW6345" s="167" t="s">
        <v>41</v>
      </c>
      <c r="AX6345" s="167" t="s">
        <v>85</v>
      </c>
      <c r="AY6345" s="168" t="s">
        <v>173</v>
      </c>
    </row>
    <row r="6346" spans="2:51" s="160" customFormat="1">
      <c r="B6346" s="159"/>
      <c r="D6346" s="161" t="s">
        <v>184</v>
      </c>
      <c r="E6346" s="162" t="s">
        <v>1</v>
      </c>
      <c r="F6346" s="163" t="s">
        <v>1180</v>
      </c>
      <c r="H6346" s="162" t="s">
        <v>1</v>
      </c>
      <c r="L6346" s="159"/>
      <c r="M6346" s="164"/>
      <c r="T6346" s="165"/>
      <c r="AT6346" s="162" t="s">
        <v>184</v>
      </c>
      <c r="AU6346" s="162" t="s">
        <v>95</v>
      </c>
      <c r="AV6346" s="160" t="s">
        <v>93</v>
      </c>
      <c r="AW6346" s="160" t="s">
        <v>41</v>
      </c>
      <c r="AX6346" s="160" t="s">
        <v>85</v>
      </c>
      <c r="AY6346" s="162" t="s">
        <v>173</v>
      </c>
    </row>
    <row r="6347" spans="2:51" s="167" customFormat="1">
      <c r="B6347" s="166"/>
      <c r="D6347" s="161" t="s">
        <v>184</v>
      </c>
      <c r="E6347" s="168" t="s">
        <v>1</v>
      </c>
      <c r="F6347" s="169" t="s">
        <v>1318</v>
      </c>
      <c r="H6347" s="170">
        <v>36.65</v>
      </c>
      <c r="L6347" s="166"/>
      <c r="M6347" s="171"/>
      <c r="T6347" s="172"/>
      <c r="AT6347" s="168" t="s">
        <v>184</v>
      </c>
      <c r="AU6347" s="168" t="s">
        <v>95</v>
      </c>
      <c r="AV6347" s="167" t="s">
        <v>95</v>
      </c>
      <c r="AW6347" s="167" t="s">
        <v>41</v>
      </c>
      <c r="AX6347" s="167" t="s">
        <v>85</v>
      </c>
      <c r="AY6347" s="168" t="s">
        <v>173</v>
      </c>
    </row>
    <row r="6348" spans="2:51" s="160" customFormat="1">
      <c r="B6348" s="159"/>
      <c r="D6348" s="161" t="s">
        <v>184</v>
      </c>
      <c r="E6348" s="162" t="s">
        <v>1</v>
      </c>
      <c r="F6348" s="163" t="s">
        <v>1184</v>
      </c>
      <c r="H6348" s="162" t="s">
        <v>1</v>
      </c>
      <c r="L6348" s="159"/>
      <c r="M6348" s="164"/>
      <c r="T6348" s="165"/>
      <c r="AT6348" s="162" t="s">
        <v>184</v>
      </c>
      <c r="AU6348" s="162" t="s">
        <v>95</v>
      </c>
      <c r="AV6348" s="160" t="s">
        <v>93</v>
      </c>
      <c r="AW6348" s="160" t="s">
        <v>41</v>
      </c>
      <c r="AX6348" s="160" t="s">
        <v>85</v>
      </c>
      <c r="AY6348" s="162" t="s">
        <v>173</v>
      </c>
    </row>
    <row r="6349" spans="2:51" s="167" customFormat="1">
      <c r="B6349" s="166"/>
      <c r="D6349" s="161" t="s">
        <v>184</v>
      </c>
      <c r="E6349" s="168" t="s">
        <v>1</v>
      </c>
      <c r="F6349" s="169" t="s">
        <v>1320</v>
      </c>
      <c r="H6349" s="170">
        <v>78.2</v>
      </c>
      <c r="L6349" s="166"/>
      <c r="M6349" s="171"/>
      <c r="T6349" s="172"/>
      <c r="AT6349" s="168" t="s">
        <v>184</v>
      </c>
      <c r="AU6349" s="168" t="s">
        <v>95</v>
      </c>
      <c r="AV6349" s="167" t="s">
        <v>95</v>
      </c>
      <c r="AW6349" s="167" t="s">
        <v>41</v>
      </c>
      <c r="AX6349" s="167" t="s">
        <v>85</v>
      </c>
      <c r="AY6349" s="168" t="s">
        <v>173</v>
      </c>
    </row>
    <row r="6350" spans="2:51" s="167" customFormat="1">
      <c r="B6350" s="166"/>
      <c r="D6350" s="161" t="s">
        <v>184</v>
      </c>
      <c r="E6350" s="168" t="s">
        <v>1</v>
      </c>
      <c r="F6350" s="169" t="s">
        <v>1321</v>
      </c>
      <c r="H6350" s="170">
        <v>-2.3450000000000002</v>
      </c>
      <c r="L6350" s="166"/>
      <c r="M6350" s="171"/>
      <c r="T6350" s="172"/>
      <c r="AT6350" s="168" t="s">
        <v>184</v>
      </c>
      <c r="AU6350" s="168" t="s">
        <v>95</v>
      </c>
      <c r="AV6350" s="167" t="s">
        <v>95</v>
      </c>
      <c r="AW6350" s="167" t="s">
        <v>41</v>
      </c>
      <c r="AX6350" s="167" t="s">
        <v>85</v>
      </c>
      <c r="AY6350" s="168" t="s">
        <v>173</v>
      </c>
    </row>
    <row r="6351" spans="2:51" s="160" customFormat="1">
      <c r="B6351" s="159"/>
      <c r="D6351" s="161" t="s">
        <v>184</v>
      </c>
      <c r="E6351" s="162" t="s">
        <v>1</v>
      </c>
      <c r="F6351" s="163" t="s">
        <v>423</v>
      </c>
      <c r="H6351" s="162" t="s">
        <v>1</v>
      </c>
      <c r="L6351" s="159"/>
      <c r="M6351" s="164"/>
      <c r="T6351" s="165"/>
      <c r="AT6351" s="162" t="s">
        <v>184</v>
      </c>
      <c r="AU6351" s="162" t="s">
        <v>95</v>
      </c>
      <c r="AV6351" s="160" t="s">
        <v>93</v>
      </c>
      <c r="AW6351" s="160" t="s">
        <v>41</v>
      </c>
      <c r="AX6351" s="160" t="s">
        <v>85</v>
      </c>
      <c r="AY6351" s="162" t="s">
        <v>173</v>
      </c>
    </row>
    <row r="6352" spans="2:51" s="167" customFormat="1">
      <c r="B6352" s="166"/>
      <c r="D6352" s="161" t="s">
        <v>184</v>
      </c>
      <c r="E6352" s="168" t="s">
        <v>1</v>
      </c>
      <c r="F6352" s="169" t="s">
        <v>1315</v>
      </c>
      <c r="H6352" s="170">
        <v>6.2</v>
      </c>
      <c r="L6352" s="166"/>
      <c r="M6352" s="171"/>
      <c r="T6352" s="172"/>
      <c r="AT6352" s="168" t="s">
        <v>184</v>
      </c>
      <c r="AU6352" s="168" t="s">
        <v>95</v>
      </c>
      <c r="AV6352" s="167" t="s">
        <v>95</v>
      </c>
      <c r="AW6352" s="167" t="s">
        <v>41</v>
      </c>
      <c r="AX6352" s="167" t="s">
        <v>85</v>
      </c>
      <c r="AY6352" s="168" t="s">
        <v>173</v>
      </c>
    </row>
    <row r="6353" spans="2:65" s="160" customFormat="1">
      <c r="B6353" s="159"/>
      <c r="D6353" s="161" t="s">
        <v>184</v>
      </c>
      <c r="E6353" s="162" t="s">
        <v>1</v>
      </c>
      <c r="F6353" s="163" t="s">
        <v>761</v>
      </c>
      <c r="H6353" s="162" t="s">
        <v>1</v>
      </c>
      <c r="L6353" s="159"/>
      <c r="M6353" s="164"/>
      <c r="T6353" s="165"/>
      <c r="AT6353" s="162" t="s">
        <v>184</v>
      </c>
      <c r="AU6353" s="162" t="s">
        <v>95</v>
      </c>
      <c r="AV6353" s="160" t="s">
        <v>93</v>
      </c>
      <c r="AW6353" s="160" t="s">
        <v>41</v>
      </c>
      <c r="AX6353" s="160" t="s">
        <v>85</v>
      </c>
      <c r="AY6353" s="162" t="s">
        <v>173</v>
      </c>
    </row>
    <row r="6354" spans="2:65" s="167" customFormat="1">
      <c r="B6354" s="166"/>
      <c r="D6354" s="161" t="s">
        <v>184</v>
      </c>
      <c r="E6354" s="168" t="s">
        <v>1</v>
      </c>
      <c r="F6354" s="169" t="s">
        <v>853</v>
      </c>
      <c r="H6354" s="170">
        <v>3.5</v>
      </c>
      <c r="L6354" s="166"/>
      <c r="M6354" s="171"/>
      <c r="T6354" s="172"/>
      <c r="AT6354" s="168" t="s">
        <v>184</v>
      </c>
      <c r="AU6354" s="168" t="s">
        <v>95</v>
      </c>
      <c r="AV6354" s="167" t="s">
        <v>95</v>
      </c>
      <c r="AW6354" s="167" t="s">
        <v>41</v>
      </c>
      <c r="AX6354" s="167" t="s">
        <v>85</v>
      </c>
      <c r="AY6354" s="168" t="s">
        <v>173</v>
      </c>
    </row>
    <row r="6355" spans="2:65" s="160" customFormat="1">
      <c r="B6355" s="159"/>
      <c r="D6355" s="161" t="s">
        <v>184</v>
      </c>
      <c r="E6355" s="162" t="s">
        <v>1</v>
      </c>
      <c r="F6355" s="163" t="s">
        <v>609</v>
      </c>
      <c r="H6355" s="162" t="s">
        <v>1</v>
      </c>
      <c r="L6355" s="159"/>
      <c r="M6355" s="164"/>
      <c r="T6355" s="165"/>
      <c r="AT6355" s="162" t="s">
        <v>184</v>
      </c>
      <c r="AU6355" s="162" t="s">
        <v>95</v>
      </c>
      <c r="AV6355" s="160" t="s">
        <v>93</v>
      </c>
      <c r="AW6355" s="160" t="s">
        <v>41</v>
      </c>
      <c r="AX6355" s="160" t="s">
        <v>85</v>
      </c>
      <c r="AY6355" s="162" t="s">
        <v>173</v>
      </c>
    </row>
    <row r="6356" spans="2:65" s="167" customFormat="1">
      <c r="B6356" s="166"/>
      <c r="D6356" s="161" t="s">
        <v>184</v>
      </c>
      <c r="E6356" s="168" t="s">
        <v>1</v>
      </c>
      <c r="F6356" s="169" t="s">
        <v>763</v>
      </c>
      <c r="H6356" s="170">
        <v>2.2999999999999998</v>
      </c>
      <c r="L6356" s="166"/>
      <c r="M6356" s="171"/>
      <c r="T6356" s="172"/>
      <c r="AT6356" s="168" t="s">
        <v>184</v>
      </c>
      <c r="AU6356" s="168" t="s">
        <v>95</v>
      </c>
      <c r="AV6356" s="167" t="s">
        <v>95</v>
      </c>
      <c r="AW6356" s="167" t="s">
        <v>41</v>
      </c>
      <c r="AX6356" s="167" t="s">
        <v>85</v>
      </c>
      <c r="AY6356" s="168" t="s">
        <v>173</v>
      </c>
    </row>
    <row r="6357" spans="2:65" s="160" customFormat="1">
      <c r="B6357" s="159"/>
      <c r="D6357" s="161" t="s">
        <v>184</v>
      </c>
      <c r="E6357" s="162" t="s">
        <v>1</v>
      </c>
      <c r="F6357" s="163" t="s">
        <v>611</v>
      </c>
      <c r="H6357" s="162" t="s">
        <v>1</v>
      </c>
      <c r="L6357" s="159"/>
      <c r="M6357" s="164"/>
      <c r="T6357" s="165"/>
      <c r="AT6357" s="162" t="s">
        <v>184</v>
      </c>
      <c r="AU6357" s="162" t="s">
        <v>95</v>
      </c>
      <c r="AV6357" s="160" t="s">
        <v>93</v>
      </c>
      <c r="AW6357" s="160" t="s">
        <v>41</v>
      </c>
      <c r="AX6357" s="160" t="s">
        <v>85</v>
      </c>
      <c r="AY6357" s="162" t="s">
        <v>173</v>
      </c>
    </row>
    <row r="6358" spans="2:65" s="167" customFormat="1">
      <c r="B6358" s="166"/>
      <c r="D6358" s="161" t="s">
        <v>184</v>
      </c>
      <c r="E6358" s="168" t="s">
        <v>1</v>
      </c>
      <c r="F6358" s="169" t="s">
        <v>784</v>
      </c>
      <c r="H6358" s="170">
        <v>1.7</v>
      </c>
      <c r="L6358" s="166"/>
      <c r="M6358" s="171"/>
      <c r="T6358" s="172"/>
      <c r="AT6358" s="168" t="s">
        <v>184</v>
      </c>
      <c r="AU6358" s="168" t="s">
        <v>95</v>
      </c>
      <c r="AV6358" s="167" t="s">
        <v>95</v>
      </c>
      <c r="AW6358" s="167" t="s">
        <v>41</v>
      </c>
      <c r="AX6358" s="167" t="s">
        <v>85</v>
      </c>
      <c r="AY6358" s="168" t="s">
        <v>173</v>
      </c>
    </row>
    <row r="6359" spans="2:65" s="160" customFormat="1">
      <c r="B6359" s="159"/>
      <c r="D6359" s="161" t="s">
        <v>184</v>
      </c>
      <c r="E6359" s="162" t="s">
        <v>1</v>
      </c>
      <c r="F6359" s="163" t="s">
        <v>764</v>
      </c>
      <c r="H6359" s="162" t="s">
        <v>1</v>
      </c>
      <c r="L6359" s="159"/>
      <c r="M6359" s="164"/>
      <c r="T6359" s="165"/>
      <c r="AT6359" s="162" t="s">
        <v>184</v>
      </c>
      <c r="AU6359" s="162" t="s">
        <v>95</v>
      </c>
      <c r="AV6359" s="160" t="s">
        <v>93</v>
      </c>
      <c r="AW6359" s="160" t="s">
        <v>41</v>
      </c>
      <c r="AX6359" s="160" t="s">
        <v>85</v>
      </c>
      <c r="AY6359" s="162" t="s">
        <v>173</v>
      </c>
    </row>
    <row r="6360" spans="2:65" s="167" customFormat="1">
      <c r="B6360" s="166"/>
      <c r="D6360" s="161" t="s">
        <v>184</v>
      </c>
      <c r="E6360" s="168" t="s">
        <v>1</v>
      </c>
      <c r="F6360" s="169" t="s">
        <v>856</v>
      </c>
      <c r="H6360" s="170">
        <v>7.2</v>
      </c>
      <c r="L6360" s="166"/>
      <c r="M6360" s="171"/>
      <c r="T6360" s="172"/>
      <c r="AT6360" s="168" t="s">
        <v>184</v>
      </c>
      <c r="AU6360" s="168" t="s">
        <v>95</v>
      </c>
      <c r="AV6360" s="167" t="s">
        <v>95</v>
      </c>
      <c r="AW6360" s="167" t="s">
        <v>41</v>
      </c>
      <c r="AX6360" s="167" t="s">
        <v>85</v>
      </c>
      <c r="AY6360" s="168" t="s">
        <v>173</v>
      </c>
    </row>
    <row r="6361" spans="2:65" s="160" customFormat="1">
      <c r="B6361" s="159"/>
      <c r="D6361" s="161" t="s">
        <v>184</v>
      </c>
      <c r="E6361" s="162" t="s">
        <v>1</v>
      </c>
      <c r="F6361" s="163" t="s">
        <v>769</v>
      </c>
      <c r="H6361" s="162" t="s">
        <v>1</v>
      </c>
      <c r="L6361" s="159"/>
      <c r="M6361" s="164"/>
      <c r="T6361" s="165"/>
      <c r="AT6361" s="162" t="s">
        <v>184</v>
      </c>
      <c r="AU6361" s="162" t="s">
        <v>95</v>
      </c>
      <c r="AV6361" s="160" t="s">
        <v>93</v>
      </c>
      <c r="AW6361" s="160" t="s">
        <v>41</v>
      </c>
      <c r="AX6361" s="160" t="s">
        <v>85</v>
      </c>
      <c r="AY6361" s="162" t="s">
        <v>173</v>
      </c>
    </row>
    <row r="6362" spans="2:65" s="167" customFormat="1">
      <c r="B6362" s="166"/>
      <c r="D6362" s="161" t="s">
        <v>184</v>
      </c>
      <c r="E6362" s="168" t="s">
        <v>1</v>
      </c>
      <c r="F6362" s="169" t="s">
        <v>857</v>
      </c>
      <c r="H6362" s="170">
        <v>2.1</v>
      </c>
      <c r="L6362" s="166"/>
      <c r="M6362" s="171"/>
      <c r="T6362" s="172"/>
      <c r="AT6362" s="168" t="s">
        <v>184</v>
      </c>
      <c r="AU6362" s="168" t="s">
        <v>95</v>
      </c>
      <c r="AV6362" s="167" t="s">
        <v>95</v>
      </c>
      <c r="AW6362" s="167" t="s">
        <v>41</v>
      </c>
      <c r="AX6362" s="167" t="s">
        <v>85</v>
      </c>
      <c r="AY6362" s="168" t="s">
        <v>173</v>
      </c>
    </row>
    <row r="6363" spans="2:65" s="174" customFormat="1">
      <c r="B6363" s="173"/>
      <c r="D6363" s="161" t="s">
        <v>184</v>
      </c>
      <c r="E6363" s="175" t="s">
        <v>1</v>
      </c>
      <c r="F6363" s="176" t="s">
        <v>232</v>
      </c>
      <c r="H6363" s="177">
        <v>147.10499999999999</v>
      </c>
      <c r="L6363" s="173"/>
      <c r="M6363" s="178"/>
      <c r="T6363" s="179"/>
      <c r="AT6363" s="175" t="s">
        <v>184</v>
      </c>
      <c r="AU6363" s="175" t="s">
        <v>95</v>
      </c>
      <c r="AV6363" s="174" t="s">
        <v>180</v>
      </c>
      <c r="AW6363" s="174" t="s">
        <v>41</v>
      </c>
      <c r="AX6363" s="174" t="s">
        <v>93</v>
      </c>
      <c r="AY6363" s="175" t="s">
        <v>173</v>
      </c>
    </row>
    <row r="6364" spans="2:65" s="35" customFormat="1" ht="16.5" customHeight="1">
      <c r="B6364" s="34"/>
      <c r="C6364" s="144" t="s">
        <v>3689</v>
      </c>
      <c r="D6364" s="144" t="s">
        <v>175</v>
      </c>
      <c r="E6364" s="145" t="s">
        <v>3690</v>
      </c>
      <c r="F6364" s="146" t="s">
        <v>3691</v>
      </c>
      <c r="G6364" s="147" t="s">
        <v>270</v>
      </c>
      <c r="H6364" s="148">
        <v>147.10499999999999</v>
      </c>
      <c r="I6364" s="3"/>
      <c r="J6364" s="149">
        <f>ROUND(I6364*H6364,2)</f>
        <v>0</v>
      </c>
      <c r="K6364" s="146" t="s">
        <v>179</v>
      </c>
      <c r="L6364" s="34"/>
      <c r="M6364" s="150" t="s">
        <v>1</v>
      </c>
      <c r="N6364" s="151" t="s">
        <v>50</v>
      </c>
      <c r="P6364" s="152">
        <f>O6364*H6364</f>
        <v>0</v>
      </c>
      <c r="Q6364" s="152">
        <v>5.5000000000000003E-4</v>
      </c>
      <c r="R6364" s="152">
        <f>Q6364*H6364</f>
        <v>8.0907750000000001E-2</v>
      </c>
      <c r="S6364" s="152">
        <v>0</v>
      </c>
      <c r="T6364" s="153">
        <f>S6364*H6364</f>
        <v>0</v>
      </c>
      <c r="AR6364" s="154" t="s">
        <v>354</v>
      </c>
      <c r="AT6364" s="154" t="s">
        <v>175</v>
      </c>
      <c r="AU6364" s="154" t="s">
        <v>95</v>
      </c>
      <c r="AY6364" s="20" t="s">
        <v>173</v>
      </c>
      <c r="BE6364" s="155">
        <f>IF(N6364="základní",J6364,0)</f>
        <v>0</v>
      </c>
      <c r="BF6364" s="155">
        <f>IF(N6364="snížená",J6364,0)</f>
        <v>0</v>
      </c>
      <c r="BG6364" s="155">
        <f>IF(N6364="zákl. přenesená",J6364,0)</f>
        <v>0</v>
      </c>
      <c r="BH6364" s="155">
        <f>IF(N6364="sníž. přenesená",J6364,0)</f>
        <v>0</v>
      </c>
      <c r="BI6364" s="155">
        <f>IF(N6364="nulová",J6364,0)</f>
        <v>0</v>
      </c>
      <c r="BJ6364" s="20" t="s">
        <v>93</v>
      </c>
      <c r="BK6364" s="155">
        <f>ROUND(I6364*H6364,2)</f>
        <v>0</v>
      </c>
      <c r="BL6364" s="20" t="s">
        <v>354</v>
      </c>
      <c r="BM6364" s="154" t="s">
        <v>3692</v>
      </c>
    </row>
    <row r="6365" spans="2:65" s="35" customFormat="1">
      <c r="B6365" s="34"/>
      <c r="D6365" s="156" t="s">
        <v>182</v>
      </c>
      <c r="F6365" s="157" t="s">
        <v>3693</v>
      </c>
      <c r="L6365" s="34"/>
      <c r="M6365" s="158"/>
      <c r="T6365" s="62"/>
      <c r="AT6365" s="20" t="s">
        <v>182</v>
      </c>
      <c r="AU6365" s="20" t="s">
        <v>95</v>
      </c>
    </row>
    <row r="6366" spans="2:65" s="160" customFormat="1">
      <c r="B6366" s="159"/>
      <c r="D6366" s="161" t="s">
        <v>184</v>
      </c>
      <c r="E6366" s="162" t="s">
        <v>1</v>
      </c>
      <c r="F6366" s="163" t="s">
        <v>3688</v>
      </c>
      <c r="H6366" s="162" t="s">
        <v>1</v>
      </c>
      <c r="L6366" s="159"/>
      <c r="M6366" s="164"/>
      <c r="T6366" s="165"/>
      <c r="AT6366" s="162" t="s">
        <v>184</v>
      </c>
      <c r="AU6366" s="162" t="s">
        <v>95</v>
      </c>
      <c r="AV6366" s="160" t="s">
        <v>93</v>
      </c>
      <c r="AW6366" s="160" t="s">
        <v>41</v>
      </c>
      <c r="AX6366" s="160" t="s">
        <v>85</v>
      </c>
      <c r="AY6366" s="162" t="s">
        <v>173</v>
      </c>
    </row>
    <row r="6367" spans="2:65" s="160" customFormat="1">
      <c r="B6367" s="159"/>
      <c r="D6367" s="161" t="s">
        <v>184</v>
      </c>
      <c r="E6367" s="162" t="s">
        <v>1</v>
      </c>
      <c r="F6367" s="163" t="s">
        <v>338</v>
      </c>
      <c r="H6367" s="162" t="s">
        <v>1</v>
      </c>
      <c r="L6367" s="159"/>
      <c r="M6367" s="164"/>
      <c r="T6367" s="165"/>
      <c r="AT6367" s="162" t="s">
        <v>184</v>
      </c>
      <c r="AU6367" s="162" t="s">
        <v>95</v>
      </c>
      <c r="AV6367" s="160" t="s">
        <v>93</v>
      </c>
      <c r="AW6367" s="160" t="s">
        <v>41</v>
      </c>
      <c r="AX6367" s="160" t="s">
        <v>85</v>
      </c>
      <c r="AY6367" s="162" t="s">
        <v>173</v>
      </c>
    </row>
    <row r="6368" spans="2:65" s="160" customFormat="1">
      <c r="B6368" s="159"/>
      <c r="D6368" s="161" t="s">
        <v>184</v>
      </c>
      <c r="E6368" s="162" t="s">
        <v>1</v>
      </c>
      <c r="F6368" s="163" t="s">
        <v>571</v>
      </c>
      <c r="H6368" s="162" t="s">
        <v>1</v>
      </c>
      <c r="L6368" s="159"/>
      <c r="M6368" s="164"/>
      <c r="T6368" s="165"/>
      <c r="AT6368" s="162" t="s">
        <v>184</v>
      </c>
      <c r="AU6368" s="162" t="s">
        <v>95</v>
      </c>
      <c r="AV6368" s="160" t="s">
        <v>93</v>
      </c>
      <c r="AW6368" s="160" t="s">
        <v>41</v>
      </c>
      <c r="AX6368" s="160" t="s">
        <v>85</v>
      </c>
      <c r="AY6368" s="162" t="s">
        <v>173</v>
      </c>
    </row>
    <row r="6369" spans="2:51" s="167" customFormat="1">
      <c r="B6369" s="166"/>
      <c r="D6369" s="161" t="s">
        <v>184</v>
      </c>
      <c r="E6369" s="168" t="s">
        <v>1</v>
      </c>
      <c r="F6369" s="169" t="s">
        <v>1315</v>
      </c>
      <c r="H6369" s="170">
        <v>6.2</v>
      </c>
      <c r="L6369" s="166"/>
      <c r="M6369" s="171"/>
      <c r="T6369" s="172"/>
      <c r="AT6369" s="168" t="s">
        <v>184</v>
      </c>
      <c r="AU6369" s="168" t="s">
        <v>95</v>
      </c>
      <c r="AV6369" s="167" t="s">
        <v>95</v>
      </c>
      <c r="AW6369" s="167" t="s">
        <v>41</v>
      </c>
      <c r="AX6369" s="167" t="s">
        <v>85</v>
      </c>
      <c r="AY6369" s="168" t="s">
        <v>173</v>
      </c>
    </row>
    <row r="6370" spans="2:51" s="160" customFormat="1">
      <c r="B6370" s="159"/>
      <c r="D6370" s="161" t="s">
        <v>184</v>
      </c>
      <c r="E6370" s="162" t="s">
        <v>1</v>
      </c>
      <c r="F6370" s="163" t="s">
        <v>818</v>
      </c>
      <c r="H6370" s="162" t="s">
        <v>1</v>
      </c>
      <c r="L6370" s="159"/>
      <c r="M6370" s="164"/>
      <c r="T6370" s="165"/>
      <c r="AT6370" s="162" t="s">
        <v>184</v>
      </c>
      <c r="AU6370" s="162" t="s">
        <v>95</v>
      </c>
      <c r="AV6370" s="160" t="s">
        <v>93</v>
      </c>
      <c r="AW6370" s="160" t="s">
        <v>41</v>
      </c>
      <c r="AX6370" s="160" t="s">
        <v>85</v>
      </c>
      <c r="AY6370" s="162" t="s">
        <v>173</v>
      </c>
    </row>
    <row r="6371" spans="2:51" s="167" customFormat="1">
      <c r="B6371" s="166"/>
      <c r="D6371" s="161" t="s">
        <v>184</v>
      </c>
      <c r="E6371" s="168" t="s">
        <v>1</v>
      </c>
      <c r="F6371" s="169" t="s">
        <v>1316</v>
      </c>
      <c r="H6371" s="170">
        <v>3.25</v>
      </c>
      <c r="L6371" s="166"/>
      <c r="M6371" s="171"/>
      <c r="T6371" s="172"/>
      <c r="AT6371" s="168" t="s">
        <v>184</v>
      </c>
      <c r="AU6371" s="168" t="s">
        <v>95</v>
      </c>
      <c r="AV6371" s="167" t="s">
        <v>95</v>
      </c>
      <c r="AW6371" s="167" t="s">
        <v>41</v>
      </c>
      <c r="AX6371" s="167" t="s">
        <v>85</v>
      </c>
      <c r="AY6371" s="168" t="s">
        <v>173</v>
      </c>
    </row>
    <row r="6372" spans="2:51" s="160" customFormat="1">
      <c r="B6372" s="159"/>
      <c r="D6372" s="161" t="s">
        <v>184</v>
      </c>
      <c r="E6372" s="162" t="s">
        <v>1</v>
      </c>
      <c r="F6372" s="163" t="s">
        <v>1178</v>
      </c>
      <c r="H6372" s="162" t="s">
        <v>1</v>
      </c>
      <c r="L6372" s="159"/>
      <c r="M6372" s="164"/>
      <c r="T6372" s="165"/>
      <c r="AT6372" s="162" t="s">
        <v>184</v>
      </c>
      <c r="AU6372" s="162" t="s">
        <v>95</v>
      </c>
      <c r="AV6372" s="160" t="s">
        <v>93</v>
      </c>
      <c r="AW6372" s="160" t="s">
        <v>41</v>
      </c>
      <c r="AX6372" s="160" t="s">
        <v>85</v>
      </c>
      <c r="AY6372" s="162" t="s">
        <v>173</v>
      </c>
    </row>
    <row r="6373" spans="2:51" s="167" customFormat="1">
      <c r="B6373" s="166"/>
      <c r="D6373" s="161" t="s">
        <v>184</v>
      </c>
      <c r="E6373" s="168" t="s">
        <v>1</v>
      </c>
      <c r="F6373" s="169" t="s">
        <v>1317</v>
      </c>
      <c r="H6373" s="170">
        <v>2.15</v>
      </c>
      <c r="L6373" s="166"/>
      <c r="M6373" s="171"/>
      <c r="T6373" s="172"/>
      <c r="AT6373" s="168" t="s">
        <v>184</v>
      </c>
      <c r="AU6373" s="168" t="s">
        <v>95</v>
      </c>
      <c r="AV6373" s="167" t="s">
        <v>95</v>
      </c>
      <c r="AW6373" s="167" t="s">
        <v>41</v>
      </c>
      <c r="AX6373" s="167" t="s">
        <v>85</v>
      </c>
      <c r="AY6373" s="168" t="s">
        <v>173</v>
      </c>
    </row>
    <row r="6374" spans="2:51" s="160" customFormat="1">
      <c r="B6374" s="159"/>
      <c r="D6374" s="161" t="s">
        <v>184</v>
      </c>
      <c r="E6374" s="162" t="s">
        <v>1</v>
      </c>
      <c r="F6374" s="163" t="s">
        <v>1180</v>
      </c>
      <c r="H6374" s="162" t="s">
        <v>1</v>
      </c>
      <c r="L6374" s="159"/>
      <c r="M6374" s="164"/>
      <c r="T6374" s="165"/>
      <c r="AT6374" s="162" t="s">
        <v>184</v>
      </c>
      <c r="AU6374" s="162" t="s">
        <v>95</v>
      </c>
      <c r="AV6374" s="160" t="s">
        <v>93</v>
      </c>
      <c r="AW6374" s="160" t="s">
        <v>41</v>
      </c>
      <c r="AX6374" s="160" t="s">
        <v>85</v>
      </c>
      <c r="AY6374" s="162" t="s">
        <v>173</v>
      </c>
    </row>
    <row r="6375" spans="2:51" s="167" customFormat="1">
      <c r="B6375" s="166"/>
      <c r="D6375" s="161" t="s">
        <v>184</v>
      </c>
      <c r="E6375" s="168" t="s">
        <v>1</v>
      </c>
      <c r="F6375" s="169" t="s">
        <v>1318</v>
      </c>
      <c r="H6375" s="170">
        <v>36.65</v>
      </c>
      <c r="L6375" s="166"/>
      <c r="M6375" s="171"/>
      <c r="T6375" s="172"/>
      <c r="AT6375" s="168" t="s">
        <v>184</v>
      </c>
      <c r="AU6375" s="168" t="s">
        <v>95</v>
      </c>
      <c r="AV6375" s="167" t="s">
        <v>95</v>
      </c>
      <c r="AW6375" s="167" t="s">
        <v>41</v>
      </c>
      <c r="AX6375" s="167" t="s">
        <v>85</v>
      </c>
      <c r="AY6375" s="168" t="s">
        <v>173</v>
      </c>
    </row>
    <row r="6376" spans="2:51" s="160" customFormat="1">
      <c r="B6376" s="159"/>
      <c r="D6376" s="161" t="s">
        <v>184</v>
      </c>
      <c r="E6376" s="162" t="s">
        <v>1</v>
      </c>
      <c r="F6376" s="163" t="s">
        <v>1184</v>
      </c>
      <c r="H6376" s="162" t="s">
        <v>1</v>
      </c>
      <c r="L6376" s="159"/>
      <c r="M6376" s="164"/>
      <c r="T6376" s="165"/>
      <c r="AT6376" s="162" t="s">
        <v>184</v>
      </c>
      <c r="AU6376" s="162" t="s">
        <v>95</v>
      </c>
      <c r="AV6376" s="160" t="s">
        <v>93</v>
      </c>
      <c r="AW6376" s="160" t="s">
        <v>41</v>
      </c>
      <c r="AX6376" s="160" t="s">
        <v>85</v>
      </c>
      <c r="AY6376" s="162" t="s">
        <v>173</v>
      </c>
    </row>
    <row r="6377" spans="2:51" s="167" customFormat="1">
      <c r="B6377" s="166"/>
      <c r="D6377" s="161" t="s">
        <v>184</v>
      </c>
      <c r="E6377" s="168" t="s">
        <v>1</v>
      </c>
      <c r="F6377" s="169" t="s">
        <v>1320</v>
      </c>
      <c r="H6377" s="170">
        <v>78.2</v>
      </c>
      <c r="L6377" s="166"/>
      <c r="M6377" s="171"/>
      <c r="T6377" s="172"/>
      <c r="AT6377" s="168" t="s">
        <v>184</v>
      </c>
      <c r="AU6377" s="168" t="s">
        <v>95</v>
      </c>
      <c r="AV6377" s="167" t="s">
        <v>95</v>
      </c>
      <c r="AW6377" s="167" t="s">
        <v>41</v>
      </c>
      <c r="AX6377" s="167" t="s">
        <v>85</v>
      </c>
      <c r="AY6377" s="168" t="s">
        <v>173</v>
      </c>
    </row>
    <row r="6378" spans="2:51" s="167" customFormat="1">
      <c r="B6378" s="166"/>
      <c r="D6378" s="161" t="s">
        <v>184</v>
      </c>
      <c r="E6378" s="168" t="s">
        <v>1</v>
      </c>
      <c r="F6378" s="169" t="s">
        <v>1321</v>
      </c>
      <c r="H6378" s="170">
        <v>-2.3450000000000002</v>
      </c>
      <c r="L6378" s="166"/>
      <c r="M6378" s="171"/>
      <c r="T6378" s="172"/>
      <c r="AT6378" s="168" t="s">
        <v>184</v>
      </c>
      <c r="AU6378" s="168" t="s">
        <v>95</v>
      </c>
      <c r="AV6378" s="167" t="s">
        <v>95</v>
      </c>
      <c r="AW6378" s="167" t="s">
        <v>41</v>
      </c>
      <c r="AX6378" s="167" t="s">
        <v>85</v>
      </c>
      <c r="AY6378" s="168" t="s">
        <v>173</v>
      </c>
    </row>
    <row r="6379" spans="2:51" s="160" customFormat="1">
      <c r="B6379" s="159"/>
      <c r="D6379" s="161" t="s">
        <v>184</v>
      </c>
      <c r="E6379" s="162" t="s">
        <v>1</v>
      </c>
      <c r="F6379" s="163" t="s">
        <v>423</v>
      </c>
      <c r="H6379" s="162" t="s">
        <v>1</v>
      </c>
      <c r="L6379" s="159"/>
      <c r="M6379" s="164"/>
      <c r="T6379" s="165"/>
      <c r="AT6379" s="162" t="s">
        <v>184</v>
      </c>
      <c r="AU6379" s="162" t="s">
        <v>95</v>
      </c>
      <c r="AV6379" s="160" t="s">
        <v>93</v>
      </c>
      <c r="AW6379" s="160" t="s">
        <v>41</v>
      </c>
      <c r="AX6379" s="160" t="s">
        <v>85</v>
      </c>
      <c r="AY6379" s="162" t="s">
        <v>173</v>
      </c>
    </row>
    <row r="6380" spans="2:51" s="167" customFormat="1">
      <c r="B6380" s="166"/>
      <c r="D6380" s="161" t="s">
        <v>184</v>
      </c>
      <c r="E6380" s="168" t="s">
        <v>1</v>
      </c>
      <c r="F6380" s="169" t="s">
        <v>1315</v>
      </c>
      <c r="H6380" s="170">
        <v>6.2</v>
      </c>
      <c r="L6380" s="166"/>
      <c r="M6380" s="171"/>
      <c r="T6380" s="172"/>
      <c r="AT6380" s="168" t="s">
        <v>184</v>
      </c>
      <c r="AU6380" s="168" t="s">
        <v>95</v>
      </c>
      <c r="AV6380" s="167" t="s">
        <v>95</v>
      </c>
      <c r="AW6380" s="167" t="s">
        <v>41</v>
      </c>
      <c r="AX6380" s="167" t="s">
        <v>85</v>
      </c>
      <c r="AY6380" s="168" t="s">
        <v>173</v>
      </c>
    </row>
    <row r="6381" spans="2:51" s="160" customFormat="1">
      <c r="B6381" s="159"/>
      <c r="D6381" s="161" t="s">
        <v>184</v>
      </c>
      <c r="E6381" s="162" t="s">
        <v>1</v>
      </c>
      <c r="F6381" s="163" t="s">
        <v>761</v>
      </c>
      <c r="H6381" s="162" t="s">
        <v>1</v>
      </c>
      <c r="L6381" s="159"/>
      <c r="M6381" s="164"/>
      <c r="T6381" s="165"/>
      <c r="AT6381" s="162" t="s">
        <v>184</v>
      </c>
      <c r="AU6381" s="162" t="s">
        <v>95</v>
      </c>
      <c r="AV6381" s="160" t="s">
        <v>93</v>
      </c>
      <c r="AW6381" s="160" t="s">
        <v>41</v>
      </c>
      <c r="AX6381" s="160" t="s">
        <v>85</v>
      </c>
      <c r="AY6381" s="162" t="s">
        <v>173</v>
      </c>
    </row>
    <row r="6382" spans="2:51" s="167" customFormat="1">
      <c r="B6382" s="166"/>
      <c r="D6382" s="161" t="s">
        <v>184</v>
      </c>
      <c r="E6382" s="168" t="s">
        <v>1</v>
      </c>
      <c r="F6382" s="169" t="s">
        <v>853</v>
      </c>
      <c r="H6382" s="170">
        <v>3.5</v>
      </c>
      <c r="L6382" s="166"/>
      <c r="M6382" s="171"/>
      <c r="T6382" s="172"/>
      <c r="AT6382" s="168" t="s">
        <v>184</v>
      </c>
      <c r="AU6382" s="168" t="s">
        <v>95</v>
      </c>
      <c r="AV6382" s="167" t="s">
        <v>95</v>
      </c>
      <c r="AW6382" s="167" t="s">
        <v>41</v>
      </c>
      <c r="AX6382" s="167" t="s">
        <v>85</v>
      </c>
      <c r="AY6382" s="168" t="s">
        <v>173</v>
      </c>
    </row>
    <row r="6383" spans="2:51" s="160" customFormat="1">
      <c r="B6383" s="159"/>
      <c r="D6383" s="161" t="s">
        <v>184</v>
      </c>
      <c r="E6383" s="162" t="s">
        <v>1</v>
      </c>
      <c r="F6383" s="163" t="s">
        <v>609</v>
      </c>
      <c r="H6383" s="162" t="s">
        <v>1</v>
      </c>
      <c r="L6383" s="159"/>
      <c r="M6383" s="164"/>
      <c r="T6383" s="165"/>
      <c r="AT6383" s="162" t="s">
        <v>184</v>
      </c>
      <c r="AU6383" s="162" t="s">
        <v>95</v>
      </c>
      <c r="AV6383" s="160" t="s">
        <v>93</v>
      </c>
      <c r="AW6383" s="160" t="s">
        <v>41</v>
      </c>
      <c r="AX6383" s="160" t="s">
        <v>85</v>
      </c>
      <c r="AY6383" s="162" t="s">
        <v>173</v>
      </c>
    </row>
    <row r="6384" spans="2:51" s="167" customFormat="1">
      <c r="B6384" s="166"/>
      <c r="D6384" s="161" t="s">
        <v>184</v>
      </c>
      <c r="E6384" s="168" t="s">
        <v>1</v>
      </c>
      <c r="F6384" s="169" t="s">
        <v>763</v>
      </c>
      <c r="H6384" s="170">
        <v>2.2999999999999998</v>
      </c>
      <c r="L6384" s="166"/>
      <c r="M6384" s="171"/>
      <c r="T6384" s="172"/>
      <c r="AT6384" s="168" t="s">
        <v>184</v>
      </c>
      <c r="AU6384" s="168" t="s">
        <v>95</v>
      </c>
      <c r="AV6384" s="167" t="s">
        <v>95</v>
      </c>
      <c r="AW6384" s="167" t="s">
        <v>41</v>
      </c>
      <c r="AX6384" s="167" t="s">
        <v>85</v>
      </c>
      <c r="AY6384" s="168" t="s">
        <v>173</v>
      </c>
    </row>
    <row r="6385" spans="2:65" s="160" customFormat="1">
      <c r="B6385" s="159"/>
      <c r="D6385" s="161" t="s">
        <v>184</v>
      </c>
      <c r="E6385" s="162" t="s">
        <v>1</v>
      </c>
      <c r="F6385" s="163" t="s">
        <v>611</v>
      </c>
      <c r="H6385" s="162" t="s">
        <v>1</v>
      </c>
      <c r="L6385" s="159"/>
      <c r="M6385" s="164"/>
      <c r="T6385" s="165"/>
      <c r="AT6385" s="162" t="s">
        <v>184</v>
      </c>
      <c r="AU6385" s="162" t="s">
        <v>95</v>
      </c>
      <c r="AV6385" s="160" t="s">
        <v>93</v>
      </c>
      <c r="AW6385" s="160" t="s">
        <v>41</v>
      </c>
      <c r="AX6385" s="160" t="s">
        <v>85</v>
      </c>
      <c r="AY6385" s="162" t="s">
        <v>173</v>
      </c>
    </row>
    <row r="6386" spans="2:65" s="167" customFormat="1">
      <c r="B6386" s="166"/>
      <c r="D6386" s="161" t="s">
        <v>184</v>
      </c>
      <c r="E6386" s="168" t="s">
        <v>1</v>
      </c>
      <c r="F6386" s="169" t="s">
        <v>784</v>
      </c>
      <c r="H6386" s="170">
        <v>1.7</v>
      </c>
      <c r="L6386" s="166"/>
      <c r="M6386" s="171"/>
      <c r="T6386" s="172"/>
      <c r="AT6386" s="168" t="s">
        <v>184</v>
      </c>
      <c r="AU6386" s="168" t="s">
        <v>95</v>
      </c>
      <c r="AV6386" s="167" t="s">
        <v>95</v>
      </c>
      <c r="AW6386" s="167" t="s">
        <v>41</v>
      </c>
      <c r="AX6386" s="167" t="s">
        <v>85</v>
      </c>
      <c r="AY6386" s="168" t="s">
        <v>173</v>
      </c>
    </row>
    <row r="6387" spans="2:65" s="160" customFormat="1">
      <c r="B6387" s="159"/>
      <c r="D6387" s="161" t="s">
        <v>184</v>
      </c>
      <c r="E6387" s="162" t="s">
        <v>1</v>
      </c>
      <c r="F6387" s="163" t="s">
        <v>764</v>
      </c>
      <c r="H6387" s="162" t="s">
        <v>1</v>
      </c>
      <c r="L6387" s="159"/>
      <c r="M6387" s="164"/>
      <c r="T6387" s="165"/>
      <c r="AT6387" s="162" t="s">
        <v>184</v>
      </c>
      <c r="AU6387" s="162" t="s">
        <v>95</v>
      </c>
      <c r="AV6387" s="160" t="s">
        <v>93</v>
      </c>
      <c r="AW6387" s="160" t="s">
        <v>41</v>
      </c>
      <c r="AX6387" s="160" t="s">
        <v>85</v>
      </c>
      <c r="AY6387" s="162" t="s">
        <v>173</v>
      </c>
    </row>
    <row r="6388" spans="2:65" s="167" customFormat="1">
      <c r="B6388" s="166"/>
      <c r="D6388" s="161" t="s">
        <v>184</v>
      </c>
      <c r="E6388" s="168" t="s">
        <v>1</v>
      </c>
      <c r="F6388" s="169" t="s">
        <v>856</v>
      </c>
      <c r="H6388" s="170">
        <v>7.2</v>
      </c>
      <c r="L6388" s="166"/>
      <c r="M6388" s="171"/>
      <c r="T6388" s="172"/>
      <c r="AT6388" s="168" t="s">
        <v>184</v>
      </c>
      <c r="AU6388" s="168" t="s">
        <v>95</v>
      </c>
      <c r="AV6388" s="167" t="s">
        <v>95</v>
      </c>
      <c r="AW6388" s="167" t="s">
        <v>41</v>
      </c>
      <c r="AX6388" s="167" t="s">
        <v>85</v>
      </c>
      <c r="AY6388" s="168" t="s">
        <v>173</v>
      </c>
    </row>
    <row r="6389" spans="2:65" s="160" customFormat="1">
      <c r="B6389" s="159"/>
      <c r="D6389" s="161" t="s">
        <v>184</v>
      </c>
      <c r="E6389" s="162" t="s">
        <v>1</v>
      </c>
      <c r="F6389" s="163" t="s">
        <v>769</v>
      </c>
      <c r="H6389" s="162" t="s">
        <v>1</v>
      </c>
      <c r="L6389" s="159"/>
      <c r="M6389" s="164"/>
      <c r="T6389" s="165"/>
      <c r="AT6389" s="162" t="s">
        <v>184</v>
      </c>
      <c r="AU6389" s="162" t="s">
        <v>95</v>
      </c>
      <c r="AV6389" s="160" t="s">
        <v>93</v>
      </c>
      <c r="AW6389" s="160" t="s">
        <v>41</v>
      </c>
      <c r="AX6389" s="160" t="s">
        <v>85</v>
      </c>
      <c r="AY6389" s="162" t="s">
        <v>173</v>
      </c>
    </row>
    <row r="6390" spans="2:65" s="167" customFormat="1">
      <c r="B6390" s="166"/>
      <c r="D6390" s="161" t="s">
        <v>184</v>
      </c>
      <c r="E6390" s="168" t="s">
        <v>1</v>
      </c>
      <c r="F6390" s="169" t="s">
        <v>857</v>
      </c>
      <c r="H6390" s="170">
        <v>2.1</v>
      </c>
      <c r="L6390" s="166"/>
      <c r="M6390" s="171"/>
      <c r="T6390" s="172"/>
      <c r="AT6390" s="168" t="s">
        <v>184</v>
      </c>
      <c r="AU6390" s="168" t="s">
        <v>95</v>
      </c>
      <c r="AV6390" s="167" t="s">
        <v>95</v>
      </c>
      <c r="AW6390" s="167" t="s">
        <v>41</v>
      </c>
      <c r="AX6390" s="167" t="s">
        <v>85</v>
      </c>
      <c r="AY6390" s="168" t="s">
        <v>173</v>
      </c>
    </row>
    <row r="6391" spans="2:65" s="174" customFormat="1">
      <c r="B6391" s="173"/>
      <c r="D6391" s="161" t="s">
        <v>184</v>
      </c>
      <c r="E6391" s="175" t="s">
        <v>1</v>
      </c>
      <c r="F6391" s="176" t="s">
        <v>232</v>
      </c>
      <c r="H6391" s="177">
        <v>147.10499999999999</v>
      </c>
      <c r="L6391" s="173"/>
      <c r="M6391" s="178"/>
      <c r="T6391" s="179"/>
      <c r="AT6391" s="175" t="s">
        <v>184</v>
      </c>
      <c r="AU6391" s="175" t="s">
        <v>95</v>
      </c>
      <c r="AV6391" s="174" t="s">
        <v>180</v>
      </c>
      <c r="AW6391" s="174" t="s">
        <v>41</v>
      </c>
      <c r="AX6391" s="174" t="s">
        <v>93</v>
      </c>
      <c r="AY6391" s="175" t="s">
        <v>173</v>
      </c>
    </row>
    <row r="6392" spans="2:65" s="35" customFormat="1" ht="24.2" customHeight="1">
      <c r="B6392" s="34"/>
      <c r="C6392" s="144" t="s">
        <v>3694</v>
      </c>
      <c r="D6392" s="144" t="s">
        <v>175</v>
      </c>
      <c r="E6392" s="145" t="s">
        <v>3695</v>
      </c>
      <c r="F6392" s="146" t="s">
        <v>3696</v>
      </c>
      <c r="G6392" s="147" t="s">
        <v>270</v>
      </c>
      <c r="H6392" s="148">
        <v>147.10499999999999</v>
      </c>
      <c r="I6392" s="3"/>
      <c r="J6392" s="149">
        <f>ROUND(I6392*H6392,2)</f>
        <v>0</v>
      </c>
      <c r="K6392" s="146" t="s">
        <v>179</v>
      </c>
      <c r="L6392" s="34"/>
      <c r="M6392" s="150" t="s">
        <v>1</v>
      </c>
      <c r="N6392" s="151" t="s">
        <v>50</v>
      </c>
      <c r="P6392" s="152">
        <f>O6392*H6392</f>
        <v>0</v>
      </c>
      <c r="Q6392" s="152">
        <v>6.583E-2</v>
      </c>
      <c r="R6392" s="152">
        <f>Q6392*H6392</f>
        <v>9.683922149999999</v>
      </c>
      <c r="S6392" s="152">
        <v>0</v>
      </c>
      <c r="T6392" s="153">
        <f>S6392*H6392</f>
        <v>0</v>
      </c>
      <c r="AR6392" s="154" t="s">
        <v>354</v>
      </c>
      <c r="AT6392" s="154" t="s">
        <v>175</v>
      </c>
      <c r="AU6392" s="154" t="s">
        <v>95</v>
      </c>
      <c r="AY6392" s="20" t="s">
        <v>173</v>
      </c>
      <c r="BE6392" s="155">
        <f>IF(N6392="základní",J6392,0)</f>
        <v>0</v>
      </c>
      <c r="BF6392" s="155">
        <f>IF(N6392="snížená",J6392,0)</f>
        <v>0</v>
      </c>
      <c r="BG6392" s="155">
        <f>IF(N6392="zákl. přenesená",J6392,0)</f>
        <v>0</v>
      </c>
      <c r="BH6392" s="155">
        <f>IF(N6392="sníž. přenesená",J6392,0)</f>
        <v>0</v>
      </c>
      <c r="BI6392" s="155">
        <f>IF(N6392="nulová",J6392,0)</f>
        <v>0</v>
      </c>
      <c r="BJ6392" s="20" t="s">
        <v>93</v>
      </c>
      <c r="BK6392" s="155">
        <f>ROUND(I6392*H6392,2)</f>
        <v>0</v>
      </c>
      <c r="BL6392" s="20" t="s">
        <v>354</v>
      </c>
      <c r="BM6392" s="154" t="s">
        <v>3697</v>
      </c>
    </row>
    <row r="6393" spans="2:65" s="35" customFormat="1">
      <c r="B6393" s="34"/>
      <c r="D6393" s="156" t="s">
        <v>182</v>
      </c>
      <c r="F6393" s="157" t="s">
        <v>3698</v>
      </c>
      <c r="L6393" s="34"/>
      <c r="M6393" s="158"/>
      <c r="T6393" s="62"/>
      <c r="AT6393" s="20" t="s">
        <v>182</v>
      </c>
      <c r="AU6393" s="20" t="s">
        <v>95</v>
      </c>
    </row>
    <row r="6394" spans="2:65" s="35" customFormat="1" ht="29.25">
      <c r="B6394" s="34"/>
      <c r="D6394" s="161" t="s">
        <v>371</v>
      </c>
      <c r="F6394" s="187" t="s">
        <v>3699</v>
      </c>
      <c r="L6394" s="34"/>
      <c r="M6394" s="158"/>
      <c r="T6394" s="62"/>
      <c r="AT6394" s="20" t="s">
        <v>371</v>
      </c>
      <c r="AU6394" s="20" t="s">
        <v>95</v>
      </c>
    </row>
    <row r="6395" spans="2:65" s="160" customFormat="1">
      <c r="B6395" s="159"/>
      <c r="D6395" s="161" t="s">
        <v>184</v>
      </c>
      <c r="E6395" s="162" t="s">
        <v>1</v>
      </c>
      <c r="F6395" s="163" t="s">
        <v>3688</v>
      </c>
      <c r="H6395" s="162" t="s">
        <v>1</v>
      </c>
      <c r="L6395" s="159"/>
      <c r="M6395" s="164"/>
      <c r="T6395" s="165"/>
      <c r="AT6395" s="162" t="s">
        <v>184</v>
      </c>
      <c r="AU6395" s="162" t="s">
        <v>95</v>
      </c>
      <c r="AV6395" s="160" t="s">
        <v>93</v>
      </c>
      <c r="AW6395" s="160" t="s">
        <v>41</v>
      </c>
      <c r="AX6395" s="160" t="s">
        <v>85</v>
      </c>
      <c r="AY6395" s="162" t="s">
        <v>173</v>
      </c>
    </row>
    <row r="6396" spans="2:65" s="160" customFormat="1">
      <c r="B6396" s="159"/>
      <c r="D6396" s="161" t="s">
        <v>184</v>
      </c>
      <c r="E6396" s="162" t="s">
        <v>1</v>
      </c>
      <c r="F6396" s="163" t="s">
        <v>338</v>
      </c>
      <c r="H6396" s="162" t="s">
        <v>1</v>
      </c>
      <c r="L6396" s="159"/>
      <c r="M6396" s="164"/>
      <c r="T6396" s="165"/>
      <c r="AT6396" s="162" t="s">
        <v>184</v>
      </c>
      <c r="AU6396" s="162" t="s">
        <v>95</v>
      </c>
      <c r="AV6396" s="160" t="s">
        <v>93</v>
      </c>
      <c r="AW6396" s="160" t="s">
        <v>41</v>
      </c>
      <c r="AX6396" s="160" t="s">
        <v>85</v>
      </c>
      <c r="AY6396" s="162" t="s">
        <v>173</v>
      </c>
    </row>
    <row r="6397" spans="2:65" s="160" customFormat="1">
      <c r="B6397" s="159"/>
      <c r="D6397" s="161" t="s">
        <v>184</v>
      </c>
      <c r="E6397" s="162" t="s">
        <v>1</v>
      </c>
      <c r="F6397" s="163" t="s">
        <v>571</v>
      </c>
      <c r="H6397" s="162" t="s">
        <v>1</v>
      </c>
      <c r="L6397" s="159"/>
      <c r="M6397" s="164"/>
      <c r="T6397" s="165"/>
      <c r="AT6397" s="162" t="s">
        <v>184</v>
      </c>
      <c r="AU6397" s="162" t="s">
        <v>95</v>
      </c>
      <c r="AV6397" s="160" t="s">
        <v>93</v>
      </c>
      <c r="AW6397" s="160" t="s">
        <v>41</v>
      </c>
      <c r="AX6397" s="160" t="s">
        <v>85</v>
      </c>
      <c r="AY6397" s="162" t="s">
        <v>173</v>
      </c>
    </row>
    <row r="6398" spans="2:65" s="167" customFormat="1">
      <c r="B6398" s="166"/>
      <c r="D6398" s="161" t="s">
        <v>184</v>
      </c>
      <c r="E6398" s="168" t="s">
        <v>1</v>
      </c>
      <c r="F6398" s="169" t="s">
        <v>1315</v>
      </c>
      <c r="H6398" s="170">
        <v>6.2</v>
      </c>
      <c r="L6398" s="166"/>
      <c r="M6398" s="171"/>
      <c r="T6398" s="172"/>
      <c r="AT6398" s="168" t="s">
        <v>184</v>
      </c>
      <c r="AU6398" s="168" t="s">
        <v>95</v>
      </c>
      <c r="AV6398" s="167" t="s">
        <v>95</v>
      </c>
      <c r="AW6398" s="167" t="s">
        <v>41</v>
      </c>
      <c r="AX6398" s="167" t="s">
        <v>85</v>
      </c>
      <c r="AY6398" s="168" t="s">
        <v>173</v>
      </c>
    </row>
    <row r="6399" spans="2:65" s="160" customFormat="1">
      <c r="B6399" s="159"/>
      <c r="D6399" s="161" t="s">
        <v>184</v>
      </c>
      <c r="E6399" s="162" t="s">
        <v>1</v>
      </c>
      <c r="F6399" s="163" t="s">
        <v>818</v>
      </c>
      <c r="H6399" s="162" t="s">
        <v>1</v>
      </c>
      <c r="L6399" s="159"/>
      <c r="M6399" s="164"/>
      <c r="T6399" s="165"/>
      <c r="AT6399" s="162" t="s">
        <v>184</v>
      </c>
      <c r="AU6399" s="162" t="s">
        <v>95</v>
      </c>
      <c r="AV6399" s="160" t="s">
        <v>93</v>
      </c>
      <c r="AW6399" s="160" t="s">
        <v>41</v>
      </c>
      <c r="AX6399" s="160" t="s">
        <v>85</v>
      </c>
      <c r="AY6399" s="162" t="s">
        <v>173</v>
      </c>
    </row>
    <row r="6400" spans="2:65" s="167" customFormat="1">
      <c r="B6400" s="166"/>
      <c r="D6400" s="161" t="s">
        <v>184</v>
      </c>
      <c r="E6400" s="168" t="s">
        <v>1</v>
      </c>
      <c r="F6400" s="169" t="s">
        <v>1316</v>
      </c>
      <c r="H6400" s="170">
        <v>3.25</v>
      </c>
      <c r="L6400" s="166"/>
      <c r="M6400" s="171"/>
      <c r="T6400" s="172"/>
      <c r="AT6400" s="168" t="s">
        <v>184</v>
      </c>
      <c r="AU6400" s="168" t="s">
        <v>95</v>
      </c>
      <c r="AV6400" s="167" t="s">
        <v>95</v>
      </c>
      <c r="AW6400" s="167" t="s">
        <v>41</v>
      </c>
      <c r="AX6400" s="167" t="s">
        <v>85</v>
      </c>
      <c r="AY6400" s="168" t="s">
        <v>173</v>
      </c>
    </row>
    <row r="6401" spans="2:51" s="160" customFormat="1">
      <c r="B6401" s="159"/>
      <c r="D6401" s="161" t="s">
        <v>184</v>
      </c>
      <c r="E6401" s="162" t="s">
        <v>1</v>
      </c>
      <c r="F6401" s="163" t="s">
        <v>1178</v>
      </c>
      <c r="H6401" s="162" t="s">
        <v>1</v>
      </c>
      <c r="L6401" s="159"/>
      <c r="M6401" s="164"/>
      <c r="T6401" s="165"/>
      <c r="AT6401" s="162" t="s">
        <v>184</v>
      </c>
      <c r="AU6401" s="162" t="s">
        <v>95</v>
      </c>
      <c r="AV6401" s="160" t="s">
        <v>93</v>
      </c>
      <c r="AW6401" s="160" t="s">
        <v>41</v>
      </c>
      <c r="AX6401" s="160" t="s">
        <v>85</v>
      </c>
      <c r="AY6401" s="162" t="s">
        <v>173</v>
      </c>
    </row>
    <row r="6402" spans="2:51" s="167" customFormat="1">
      <c r="B6402" s="166"/>
      <c r="D6402" s="161" t="s">
        <v>184</v>
      </c>
      <c r="E6402" s="168" t="s">
        <v>1</v>
      </c>
      <c r="F6402" s="169" t="s">
        <v>1317</v>
      </c>
      <c r="H6402" s="170">
        <v>2.15</v>
      </c>
      <c r="L6402" s="166"/>
      <c r="M6402" s="171"/>
      <c r="T6402" s="172"/>
      <c r="AT6402" s="168" t="s">
        <v>184</v>
      </c>
      <c r="AU6402" s="168" t="s">
        <v>95</v>
      </c>
      <c r="AV6402" s="167" t="s">
        <v>95</v>
      </c>
      <c r="AW6402" s="167" t="s">
        <v>41</v>
      </c>
      <c r="AX6402" s="167" t="s">
        <v>85</v>
      </c>
      <c r="AY6402" s="168" t="s">
        <v>173</v>
      </c>
    </row>
    <row r="6403" spans="2:51" s="160" customFormat="1">
      <c r="B6403" s="159"/>
      <c r="D6403" s="161" t="s">
        <v>184</v>
      </c>
      <c r="E6403" s="162" t="s">
        <v>1</v>
      </c>
      <c r="F6403" s="163" t="s">
        <v>1180</v>
      </c>
      <c r="H6403" s="162" t="s">
        <v>1</v>
      </c>
      <c r="L6403" s="159"/>
      <c r="M6403" s="164"/>
      <c r="T6403" s="165"/>
      <c r="AT6403" s="162" t="s">
        <v>184</v>
      </c>
      <c r="AU6403" s="162" t="s">
        <v>95</v>
      </c>
      <c r="AV6403" s="160" t="s">
        <v>93</v>
      </c>
      <c r="AW6403" s="160" t="s">
        <v>41</v>
      </c>
      <c r="AX6403" s="160" t="s">
        <v>85</v>
      </c>
      <c r="AY6403" s="162" t="s">
        <v>173</v>
      </c>
    </row>
    <row r="6404" spans="2:51" s="167" customFormat="1">
      <c r="B6404" s="166"/>
      <c r="D6404" s="161" t="s">
        <v>184</v>
      </c>
      <c r="E6404" s="168" t="s">
        <v>1</v>
      </c>
      <c r="F6404" s="169" t="s">
        <v>1318</v>
      </c>
      <c r="H6404" s="170">
        <v>36.65</v>
      </c>
      <c r="L6404" s="166"/>
      <c r="M6404" s="171"/>
      <c r="T6404" s="172"/>
      <c r="AT6404" s="168" t="s">
        <v>184</v>
      </c>
      <c r="AU6404" s="168" t="s">
        <v>95</v>
      </c>
      <c r="AV6404" s="167" t="s">
        <v>95</v>
      </c>
      <c r="AW6404" s="167" t="s">
        <v>41</v>
      </c>
      <c r="AX6404" s="167" t="s">
        <v>85</v>
      </c>
      <c r="AY6404" s="168" t="s">
        <v>173</v>
      </c>
    </row>
    <row r="6405" spans="2:51" s="160" customFormat="1">
      <c r="B6405" s="159"/>
      <c r="D6405" s="161" t="s">
        <v>184</v>
      </c>
      <c r="E6405" s="162" t="s">
        <v>1</v>
      </c>
      <c r="F6405" s="163" t="s">
        <v>1184</v>
      </c>
      <c r="H6405" s="162" t="s">
        <v>1</v>
      </c>
      <c r="L6405" s="159"/>
      <c r="M6405" s="164"/>
      <c r="T6405" s="165"/>
      <c r="AT6405" s="162" t="s">
        <v>184</v>
      </c>
      <c r="AU6405" s="162" t="s">
        <v>95</v>
      </c>
      <c r="AV6405" s="160" t="s">
        <v>93</v>
      </c>
      <c r="AW6405" s="160" t="s">
        <v>41</v>
      </c>
      <c r="AX6405" s="160" t="s">
        <v>85</v>
      </c>
      <c r="AY6405" s="162" t="s">
        <v>173</v>
      </c>
    </row>
    <row r="6406" spans="2:51" s="167" customFormat="1">
      <c r="B6406" s="166"/>
      <c r="D6406" s="161" t="s">
        <v>184</v>
      </c>
      <c r="E6406" s="168" t="s">
        <v>1</v>
      </c>
      <c r="F6406" s="169" t="s">
        <v>1320</v>
      </c>
      <c r="H6406" s="170">
        <v>78.2</v>
      </c>
      <c r="L6406" s="166"/>
      <c r="M6406" s="171"/>
      <c r="T6406" s="172"/>
      <c r="AT6406" s="168" t="s">
        <v>184</v>
      </c>
      <c r="AU6406" s="168" t="s">
        <v>95</v>
      </c>
      <c r="AV6406" s="167" t="s">
        <v>95</v>
      </c>
      <c r="AW6406" s="167" t="s">
        <v>41</v>
      </c>
      <c r="AX6406" s="167" t="s">
        <v>85</v>
      </c>
      <c r="AY6406" s="168" t="s">
        <v>173</v>
      </c>
    </row>
    <row r="6407" spans="2:51" s="167" customFormat="1">
      <c r="B6407" s="166"/>
      <c r="D6407" s="161" t="s">
        <v>184</v>
      </c>
      <c r="E6407" s="168" t="s">
        <v>1</v>
      </c>
      <c r="F6407" s="169" t="s">
        <v>1321</v>
      </c>
      <c r="H6407" s="170">
        <v>-2.3450000000000002</v>
      </c>
      <c r="L6407" s="166"/>
      <c r="M6407" s="171"/>
      <c r="T6407" s="172"/>
      <c r="AT6407" s="168" t="s">
        <v>184</v>
      </c>
      <c r="AU6407" s="168" t="s">
        <v>95</v>
      </c>
      <c r="AV6407" s="167" t="s">
        <v>95</v>
      </c>
      <c r="AW6407" s="167" t="s">
        <v>41</v>
      </c>
      <c r="AX6407" s="167" t="s">
        <v>85</v>
      </c>
      <c r="AY6407" s="168" t="s">
        <v>173</v>
      </c>
    </row>
    <row r="6408" spans="2:51" s="160" customFormat="1">
      <c r="B6408" s="159"/>
      <c r="D6408" s="161" t="s">
        <v>184</v>
      </c>
      <c r="E6408" s="162" t="s">
        <v>1</v>
      </c>
      <c r="F6408" s="163" t="s">
        <v>423</v>
      </c>
      <c r="H6408" s="162" t="s">
        <v>1</v>
      </c>
      <c r="L6408" s="159"/>
      <c r="M6408" s="164"/>
      <c r="T6408" s="165"/>
      <c r="AT6408" s="162" t="s">
        <v>184</v>
      </c>
      <c r="AU6408" s="162" t="s">
        <v>95</v>
      </c>
      <c r="AV6408" s="160" t="s">
        <v>93</v>
      </c>
      <c r="AW6408" s="160" t="s">
        <v>41</v>
      </c>
      <c r="AX6408" s="160" t="s">
        <v>85</v>
      </c>
      <c r="AY6408" s="162" t="s">
        <v>173</v>
      </c>
    </row>
    <row r="6409" spans="2:51" s="167" customFormat="1">
      <c r="B6409" s="166"/>
      <c r="D6409" s="161" t="s">
        <v>184</v>
      </c>
      <c r="E6409" s="168" t="s">
        <v>1</v>
      </c>
      <c r="F6409" s="169" t="s">
        <v>1315</v>
      </c>
      <c r="H6409" s="170">
        <v>6.2</v>
      </c>
      <c r="L6409" s="166"/>
      <c r="M6409" s="171"/>
      <c r="T6409" s="172"/>
      <c r="AT6409" s="168" t="s">
        <v>184</v>
      </c>
      <c r="AU6409" s="168" t="s">
        <v>95</v>
      </c>
      <c r="AV6409" s="167" t="s">
        <v>95</v>
      </c>
      <c r="AW6409" s="167" t="s">
        <v>41</v>
      </c>
      <c r="AX6409" s="167" t="s">
        <v>85</v>
      </c>
      <c r="AY6409" s="168" t="s">
        <v>173</v>
      </c>
    </row>
    <row r="6410" spans="2:51" s="160" customFormat="1">
      <c r="B6410" s="159"/>
      <c r="D6410" s="161" t="s">
        <v>184</v>
      </c>
      <c r="E6410" s="162" t="s">
        <v>1</v>
      </c>
      <c r="F6410" s="163" t="s">
        <v>761</v>
      </c>
      <c r="H6410" s="162" t="s">
        <v>1</v>
      </c>
      <c r="L6410" s="159"/>
      <c r="M6410" s="164"/>
      <c r="T6410" s="165"/>
      <c r="AT6410" s="162" t="s">
        <v>184</v>
      </c>
      <c r="AU6410" s="162" t="s">
        <v>95</v>
      </c>
      <c r="AV6410" s="160" t="s">
        <v>93</v>
      </c>
      <c r="AW6410" s="160" t="s">
        <v>41</v>
      </c>
      <c r="AX6410" s="160" t="s">
        <v>85</v>
      </c>
      <c r="AY6410" s="162" t="s">
        <v>173</v>
      </c>
    </row>
    <row r="6411" spans="2:51" s="167" customFormat="1">
      <c r="B6411" s="166"/>
      <c r="D6411" s="161" t="s">
        <v>184</v>
      </c>
      <c r="E6411" s="168" t="s">
        <v>1</v>
      </c>
      <c r="F6411" s="169" t="s">
        <v>853</v>
      </c>
      <c r="H6411" s="170">
        <v>3.5</v>
      </c>
      <c r="L6411" s="166"/>
      <c r="M6411" s="171"/>
      <c r="T6411" s="172"/>
      <c r="AT6411" s="168" t="s">
        <v>184</v>
      </c>
      <c r="AU6411" s="168" t="s">
        <v>95</v>
      </c>
      <c r="AV6411" s="167" t="s">
        <v>95</v>
      </c>
      <c r="AW6411" s="167" t="s">
        <v>41</v>
      </c>
      <c r="AX6411" s="167" t="s">
        <v>85</v>
      </c>
      <c r="AY6411" s="168" t="s">
        <v>173</v>
      </c>
    </row>
    <row r="6412" spans="2:51" s="160" customFormat="1">
      <c r="B6412" s="159"/>
      <c r="D6412" s="161" t="s">
        <v>184</v>
      </c>
      <c r="E6412" s="162" t="s">
        <v>1</v>
      </c>
      <c r="F6412" s="163" t="s">
        <v>609</v>
      </c>
      <c r="H6412" s="162" t="s">
        <v>1</v>
      </c>
      <c r="L6412" s="159"/>
      <c r="M6412" s="164"/>
      <c r="T6412" s="165"/>
      <c r="AT6412" s="162" t="s">
        <v>184</v>
      </c>
      <c r="AU6412" s="162" t="s">
        <v>95</v>
      </c>
      <c r="AV6412" s="160" t="s">
        <v>93</v>
      </c>
      <c r="AW6412" s="160" t="s">
        <v>41</v>
      </c>
      <c r="AX6412" s="160" t="s">
        <v>85</v>
      </c>
      <c r="AY6412" s="162" t="s">
        <v>173</v>
      </c>
    </row>
    <row r="6413" spans="2:51" s="167" customFormat="1">
      <c r="B6413" s="166"/>
      <c r="D6413" s="161" t="s">
        <v>184</v>
      </c>
      <c r="E6413" s="168" t="s">
        <v>1</v>
      </c>
      <c r="F6413" s="169" t="s">
        <v>763</v>
      </c>
      <c r="H6413" s="170">
        <v>2.2999999999999998</v>
      </c>
      <c r="L6413" s="166"/>
      <c r="M6413" s="171"/>
      <c r="T6413" s="172"/>
      <c r="AT6413" s="168" t="s">
        <v>184</v>
      </c>
      <c r="AU6413" s="168" t="s">
        <v>95</v>
      </c>
      <c r="AV6413" s="167" t="s">
        <v>95</v>
      </c>
      <c r="AW6413" s="167" t="s">
        <v>41</v>
      </c>
      <c r="AX6413" s="167" t="s">
        <v>85</v>
      </c>
      <c r="AY6413" s="168" t="s">
        <v>173</v>
      </c>
    </row>
    <row r="6414" spans="2:51" s="160" customFormat="1">
      <c r="B6414" s="159"/>
      <c r="D6414" s="161" t="s">
        <v>184</v>
      </c>
      <c r="E6414" s="162" t="s">
        <v>1</v>
      </c>
      <c r="F6414" s="163" t="s">
        <v>611</v>
      </c>
      <c r="H6414" s="162" t="s">
        <v>1</v>
      </c>
      <c r="L6414" s="159"/>
      <c r="M6414" s="164"/>
      <c r="T6414" s="165"/>
      <c r="AT6414" s="162" t="s">
        <v>184</v>
      </c>
      <c r="AU6414" s="162" t="s">
        <v>95</v>
      </c>
      <c r="AV6414" s="160" t="s">
        <v>93</v>
      </c>
      <c r="AW6414" s="160" t="s">
        <v>41</v>
      </c>
      <c r="AX6414" s="160" t="s">
        <v>85</v>
      </c>
      <c r="AY6414" s="162" t="s">
        <v>173</v>
      </c>
    </row>
    <row r="6415" spans="2:51" s="167" customFormat="1">
      <c r="B6415" s="166"/>
      <c r="D6415" s="161" t="s">
        <v>184</v>
      </c>
      <c r="E6415" s="168" t="s">
        <v>1</v>
      </c>
      <c r="F6415" s="169" t="s">
        <v>784</v>
      </c>
      <c r="H6415" s="170">
        <v>1.7</v>
      </c>
      <c r="L6415" s="166"/>
      <c r="M6415" s="171"/>
      <c r="T6415" s="172"/>
      <c r="AT6415" s="168" t="s">
        <v>184</v>
      </c>
      <c r="AU6415" s="168" t="s">
        <v>95</v>
      </c>
      <c r="AV6415" s="167" t="s">
        <v>95</v>
      </c>
      <c r="AW6415" s="167" t="s">
        <v>41</v>
      </c>
      <c r="AX6415" s="167" t="s">
        <v>85</v>
      </c>
      <c r="AY6415" s="168" t="s">
        <v>173</v>
      </c>
    </row>
    <row r="6416" spans="2:51" s="160" customFormat="1">
      <c r="B6416" s="159"/>
      <c r="D6416" s="161" t="s">
        <v>184</v>
      </c>
      <c r="E6416" s="162" t="s">
        <v>1</v>
      </c>
      <c r="F6416" s="163" t="s">
        <v>764</v>
      </c>
      <c r="H6416" s="162" t="s">
        <v>1</v>
      </c>
      <c r="L6416" s="159"/>
      <c r="M6416" s="164"/>
      <c r="T6416" s="165"/>
      <c r="AT6416" s="162" t="s">
        <v>184</v>
      </c>
      <c r="AU6416" s="162" t="s">
        <v>95</v>
      </c>
      <c r="AV6416" s="160" t="s">
        <v>93</v>
      </c>
      <c r="AW6416" s="160" t="s">
        <v>41</v>
      </c>
      <c r="AX6416" s="160" t="s">
        <v>85</v>
      </c>
      <c r="AY6416" s="162" t="s">
        <v>173</v>
      </c>
    </row>
    <row r="6417" spans="2:65" s="167" customFormat="1">
      <c r="B6417" s="166"/>
      <c r="D6417" s="161" t="s">
        <v>184</v>
      </c>
      <c r="E6417" s="168" t="s">
        <v>1</v>
      </c>
      <c r="F6417" s="169" t="s">
        <v>856</v>
      </c>
      <c r="H6417" s="170">
        <v>7.2</v>
      </c>
      <c r="L6417" s="166"/>
      <c r="M6417" s="171"/>
      <c r="T6417" s="172"/>
      <c r="AT6417" s="168" t="s">
        <v>184</v>
      </c>
      <c r="AU6417" s="168" t="s">
        <v>95</v>
      </c>
      <c r="AV6417" s="167" t="s">
        <v>95</v>
      </c>
      <c r="AW6417" s="167" t="s">
        <v>41</v>
      </c>
      <c r="AX6417" s="167" t="s">
        <v>85</v>
      </c>
      <c r="AY6417" s="168" t="s">
        <v>173</v>
      </c>
    </row>
    <row r="6418" spans="2:65" s="160" customFormat="1">
      <c r="B6418" s="159"/>
      <c r="D6418" s="161" t="s">
        <v>184</v>
      </c>
      <c r="E6418" s="162" t="s">
        <v>1</v>
      </c>
      <c r="F6418" s="163" t="s">
        <v>769</v>
      </c>
      <c r="H6418" s="162" t="s">
        <v>1</v>
      </c>
      <c r="L6418" s="159"/>
      <c r="M6418" s="164"/>
      <c r="T6418" s="165"/>
      <c r="AT6418" s="162" t="s">
        <v>184</v>
      </c>
      <c r="AU6418" s="162" t="s">
        <v>95</v>
      </c>
      <c r="AV6418" s="160" t="s">
        <v>93</v>
      </c>
      <c r="AW6418" s="160" t="s">
        <v>41</v>
      </c>
      <c r="AX6418" s="160" t="s">
        <v>85</v>
      </c>
      <c r="AY6418" s="162" t="s">
        <v>173</v>
      </c>
    </row>
    <row r="6419" spans="2:65" s="167" customFormat="1">
      <c r="B6419" s="166"/>
      <c r="D6419" s="161" t="s">
        <v>184</v>
      </c>
      <c r="E6419" s="168" t="s">
        <v>1</v>
      </c>
      <c r="F6419" s="169" t="s">
        <v>857</v>
      </c>
      <c r="H6419" s="170">
        <v>2.1</v>
      </c>
      <c r="L6419" s="166"/>
      <c r="M6419" s="171"/>
      <c r="T6419" s="172"/>
      <c r="AT6419" s="168" t="s">
        <v>184</v>
      </c>
      <c r="AU6419" s="168" t="s">
        <v>95</v>
      </c>
      <c r="AV6419" s="167" t="s">
        <v>95</v>
      </c>
      <c r="AW6419" s="167" t="s">
        <v>41</v>
      </c>
      <c r="AX6419" s="167" t="s">
        <v>85</v>
      </c>
      <c r="AY6419" s="168" t="s">
        <v>173</v>
      </c>
    </row>
    <row r="6420" spans="2:65" s="174" customFormat="1">
      <c r="B6420" s="173"/>
      <c r="D6420" s="161" t="s">
        <v>184</v>
      </c>
      <c r="E6420" s="175" t="s">
        <v>1</v>
      </c>
      <c r="F6420" s="176" t="s">
        <v>232</v>
      </c>
      <c r="H6420" s="177">
        <v>147.10499999999999</v>
      </c>
      <c r="L6420" s="173"/>
      <c r="M6420" s="178"/>
      <c r="T6420" s="179"/>
      <c r="AT6420" s="175" t="s">
        <v>184</v>
      </c>
      <c r="AU6420" s="175" t="s">
        <v>95</v>
      </c>
      <c r="AV6420" s="174" t="s">
        <v>180</v>
      </c>
      <c r="AW6420" s="174" t="s">
        <v>41</v>
      </c>
      <c r="AX6420" s="174" t="s">
        <v>93</v>
      </c>
      <c r="AY6420" s="175" t="s">
        <v>173</v>
      </c>
    </row>
    <row r="6421" spans="2:65" s="35" customFormat="1" ht="33" customHeight="1">
      <c r="B6421" s="34"/>
      <c r="C6421" s="144" t="s">
        <v>3700</v>
      </c>
      <c r="D6421" s="144" t="s">
        <v>175</v>
      </c>
      <c r="E6421" s="145" t="s">
        <v>3701</v>
      </c>
      <c r="F6421" s="146" t="s">
        <v>3702</v>
      </c>
      <c r="G6421" s="147" t="s">
        <v>270</v>
      </c>
      <c r="H6421" s="148">
        <v>147.10499999999999</v>
      </c>
      <c r="I6421" s="3"/>
      <c r="J6421" s="149">
        <f>ROUND(I6421*H6421,2)</f>
        <v>0</v>
      </c>
      <c r="K6421" s="146" t="s">
        <v>179</v>
      </c>
      <c r="L6421" s="34"/>
      <c r="M6421" s="150" t="s">
        <v>1</v>
      </c>
      <c r="N6421" s="151" t="s">
        <v>50</v>
      </c>
      <c r="P6421" s="152">
        <f>O6421*H6421</f>
        <v>0</v>
      </c>
      <c r="Q6421" s="152">
        <v>1.6729999999999998E-2</v>
      </c>
      <c r="R6421" s="152">
        <f>Q6421*H6421</f>
        <v>2.4610666499999998</v>
      </c>
      <c r="S6421" s="152">
        <v>0</v>
      </c>
      <c r="T6421" s="153">
        <f>S6421*H6421</f>
        <v>0</v>
      </c>
      <c r="AR6421" s="154" t="s">
        <v>354</v>
      </c>
      <c r="AT6421" s="154" t="s">
        <v>175</v>
      </c>
      <c r="AU6421" s="154" t="s">
        <v>95</v>
      </c>
      <c r="AY6421" s="20" t="s">
        <v>173</v>
      </c>
      <c r="BE6421" s="155">
        <f>IF(N6421="základní",J6421,0)</f>
        <v>0</v>
      </c>
      <c r="BF6421" s="155">
        <f>IF(N6421="snížená",J6421,0)</f>
        <v>0</v>
      </c>
      <c r="BG6421" s="155">
        <f>IF(N6421="zákl. přenesená",J6421,0)</f>
        <v>0</v>
      </c>
      <c r="BH6421" s="155">
        <f>IF(N6421="sníž. přenesená",J6421,0)</f>
        <v>0</v>
      </c>
      <c r="BI6421" s="155">
        <f>IF(N6421="nulová",J6421,0)</f>
        <v>0</v>
      </c>
      <c r="BJ6421" s="20" t="s">
        <v>93</v>
      </c>
      <c r="BK6421" s="155">
        <f>ROUND(I6421*H6421,2)</f>
        <v>0</v>
      </c>
      <c r="BL6421" s="20" t="s">
        <v>354</v>
      </c>
      <c r="BM6421" s="154" t="s">
        <v>3703</v>
      </c>
    </row>
    <row r="6422" spans="2:65" s="35" customFormat="1">
      <c r="B6422" s="34"/>
      <c r="D6422" s="156" t="s">
        <v>182</v>
      </c>
      <c r="F6422" s="157" t="s">
        <v>3704</v>
      </c>
      <c r="L6422" s="34"/>
      <c r="M6422" s="158"/>
      <c r="T6422" s="62"/>
      <c r="AT6422" s="20" t="s">
        <v>182</v>
      </c>
      <c r="AU6422" s="20" t="s">
        <v>95</v>
      </c>
    </row>
    <row r="6423" spans="2:65" s="35" customFormat="1" ht="19.5">
      <c r="B6423" s="34"/>
      <c r="D6423" s="161" t="s">
        <v>371</v>
      </c>
      <c r="F6423" s="187" t="s">
        <v>3705</v>
      </c>
      <c r="L6423" s="34"/>
      <c r="M6423" s="158"/>
      <c r="T6423" s="62"/>
      <c r="AT6423" s="20" t="s">
        <v>371</v>
      </c>
      <c r="AU6423" s="20" t="s">
        <v>95</v>
      </c>
    </row>
    <row r="6424" spans="2:65" s="160" customFormat="1">
      <c r="B6424" s="159"/>
      <c r="D6424" s="161" t="s">
        <v>184</v>
      </c>
      <c r="E6424" s="162" t="s">
        <v>1</v>
      </c>
      <c r="F6424" s="163" t="s">
        <v>3688</v>
      </c>
      <c r="H6424" s="162" t="s">
        <v>1</v>
      </c>
      <c r="L6424" s="159"/>
      <c r="M6424" s="164"/>
      <c r="T6424" s="165"/>
      <c r="AT6424" s="162" t="s">
        <v>184</v>
      </c>
      <c r="AU6424" s="162" t="s">
        <v>95</v>
      </c>
      <c r="AV6424" s="160" t="s">
        <v>93</v>
      </c>
      <c r="AW6424" s="160" t="s">
        <v>41</v>
      </c>
      <c r="AX6424" s="160" t="s">
        <v>85</v>
      </c>
      <c r="AY6424" s="162" t="s">
        <v>173</v>
      </c>
    </row>
    <row r="6425" spans="2:65" s="160" customFormat="1">
      <c r="B6425" s="159"/>
      <c r="D6425" s="161" t="s">
        <v>184</v>
      </c>
      <c r="E6425" s="162" t="s">
        <v>1</v>
      </c>
      <c r="F6425" s="163" t="s">
        <v>3706</v>
      </c>
      <c r="H6425" s="162" t="s">
        <v>1</v>
      </c>
      <c r="L6425" s="159"/>
      <c r="M6425" s="164"/>
      <c r="T6425" s="165"/>
      <c r="AT6425" s="162" t="s">
        <v>184</v>
      </c>
      <c r="AU6425" s="162" t="s">
        <v>95</v>
      </c>
      <c r="AV6425" s="160" t="s">
        <v>93</v>
      </c>
      <c r="AW6425" s="160" t="s">
        <v>41</v>
      </c>
      <c r="AX6425" s="160" t="s">
        <v>85</v>
      </c>
      <c r="AY6425" s="162" t="s">
        <v>173</v>
      </c>
    </row>
    <row r="6426" spans="2:65" s="167" customFormat="1">
      <c r="B6426" s="166"/>
      <c r="D6426" s="161" t="s">
        <v>184</v>
      </c>
      <c r="E6426" s="168" t="s">
        <v>1</v>
      </c>
      <c r="F6426" s="169" t="s">
        <v>3707</v>
      </c>
      <c r="H6426" s="170">
        <v>147.10499999999999</v>
      </c>
      <c r="L6426" s="166"/>
      <c r="M6426" s="171"/>
      <c r="T6426" s="172"/>
      <c r="AT6426" s="168" t="s">
        <v>184</v>
      </c>
      <c r="AU6426" s="168" t="s">
        <v>95</v>
      </c>
      <c r="AV6426" s="167" t="s">
        <v>95</v>
      </c>
      <c r="AW6426" s="167" t="s">
        <v>41</v>
      </c>
      <c r="AX6426" s="167" t="s">
        <v>85</v>
      </c>
      <c r="AY6426" s="168" t="s">
        <v>173</v>
      </c>
    </row>
    <row r="6427" spans="2:65" s="174" customFormat="1">
      <c r="B6427" s="173"/>
      <c r="D6427" s="161" t="s">
        <v>184</v>
      </c>
      <c r="E6427" s="175" t="s">
        <v>1</v>
      </c>
      <c r="F6427" s="176" t="s">
        <v>232</v>
      </c>
      <c r="H6427" s="177">
        <v>147.10499999999999</v>
      </c>
      <c r="L6427" s="173"/>
      <c r="M6427" s="178"/>
      <c r="T6427" s="179"/>
      <c r="AT6427" s="175" t="s">
        <v>184</v>
      </c>
      <c r="AU6427" s="175" t="s">
        <v>95</v>
      </c>
      <c r="AV6427" s="174" t="s">
        <v>180</v>
      </c>
      <c r="AW6427" s="174" t="s">
        <v>41</v>
      </c>
      <c r="AX6427" s="174" t="s">
        <v>93</v>
      </c>
      <c r="AY6427" s="175" t="s">
        <v>173</v>
      </c>
    </row>
    <row r="6428" spans="2:65" s="35" customFormat="1" ht="24.2" customHeight="1">
      <c r="B6428" s="34"/>
      <c r="C6428" s="144" t="s">
        <v>3708</v>
      </c>
      <c r="D6428" s="144" t="s">
        <v>175</v>
      </c>
      <c r="E6428" s="145" t="s">
        <v>3709</v>
      </c>
      <c r="F6428" s="146" t="s">
        <v>3710</v>
      </c>
      <c r="G6428" s="147" t="s">
        <v>270</v>
      </c>
      <c r="H6428" s="148">
        <v>15</v>
      </c>
      <c r="I6428" s="3"/>
      <c r="J6428" s="149">
        <f>ROUND(I6428*H6428,2)</f>
        <v>0</v>
      </c>
      <c r="K6428" s="146" t="s">
        <v>179</v>
      </c>
      <c r="L6428" s="34"/>
      <c r="M6428" s="150" t="s">
        <v>1</v>
      </c>
      <c r="N6428" s="151" t="s">
        <v>50</v>
      </c>
      <c r="P6428" s="152">
        <f>O6428*H6428</f>
        <v>0</v>
      </c>
      <c r="Q6428" s="152">
        <v>0</v>
      </c>
      <c r="R6428" s="152">
        <f>Q6428*H6428</f>
        <v>0</v>
      </c>
      <c r="S6428" s="152">
        <v>0</v>
      </c>
      <c r="T6428" s="153">
        <f>S6428*H6428</f>
        <v>0</v>
      </c>
      <c r="AR6428" s="154" t="s">
        <v>354</v>
      </c>
      <c r="AT6428" s="154" t="s">
        <v>175</v>
      </c>
      <c r="AU6428" s="154" t="s">
        <v>95</v>
      </c>
      <c r="AY6428" s="20" t="s">
        <v>173</v>
      </c>
      <c r="BE6428" s="155">
        <f>IF(N6428="základní",J6428,0)</f>
        <v>0</v>
      </c>
      <c r="BF6428" s="155">
        <f>IF(N6428="snížená",J6428,0)</f>
        <v>0</v>
      </c>
      <c r="BG6428" s="155">
        <f>IF(N6428="zákl. přenesená",J6428,0)</f>
        <v>0</v>
      </c>
      <c r="BH6428" s="155">
        <f>IF(N6428="sníž. přenesená",J6428,0)</f>
        <v>0</v>
      </c>
      <c r="BI6428" s="155">
        <f>IF(N6428="nulová",J6428,0)</f>
        <v>0</v>
      </c>
      <c r="BJ6428" s="20" t="s">
        <v>93</v>
      </c>
      <c r="BK6428" s="155">
        <f>ROUND(I6428*H6428,2)</f>
        <v>0</v>
      </c>
      <c r="BL6428" s="20" t="s">
        <v>354</v>
      </c>
      <c r="BM6428" s="154" t="s">
        <v>3711</v>
      </c>
    </row>
    <row r="6429" spans="2:65" s="35" customFormat="1">
      <c r="B6429" s="34"/>
      <c r="D6429" s="156" t="s">
        <v>182</v>
      </c>
      <c r="F6429" s="157" t="s">
        <v>3712</v>
      </c>
      <c r="L6429" s="34"/>
      <c r="M6429" s="158"/>
      <c r="T6429" s="62"/>
      <c r="AT6429" s="20" t="s">
        <v>182</v>
      </c>
      <c r="AU6429" s="20" t="s">
        <v>95</v>
      </c>
    </row>
    <row r="6430" spans="2:65" s="160" customFormat="1">
      <c r="B6430" s="159"/>
      <c r="D6430" s="161" t="s">
        <v>184</v>
      </c>
      <c r="E6430" s="162" t="s">
        <v>1</v>
      </c>
      <c r="F6430" s="163" t="s">
        <v>3688</v>
      </c>
      <c r="H6430" s="162" t="s">
        <v>1</v>
      </c>
      <c r="L6430" s="159"/>
      <c r="M6430" s="164"/>
      <c r="T6430" s="165"/>
      <c r="AT6430" s="162" t="s">
        <v>184</v>
      </c>
      <c r="AU6430" s="162" t="s">
        <v>95</v>
      </c>
      <c r="AV6430" s="160" t="s">
        <v>93</v>
      </c>
      <c r="AW6430" s="160" t="s">
        <v>41</v>
      </c>
      <c r="AX6430" s="160" t="s">
        <v>85</v>
      </c>
      <c r="AY6430" s="162" t="s">
        <v>173</v>
      </c>
    </row>
    <row r="6431" spans="2:65" s="160" customFormat="1">
      <c r="B6431" s="159"/>
      <c r="D6431" s="161" t="s">
        <v>184</v>
      </c>
      <c r="E6431" s="162" t="s">
        <v>1</v>
      </c>
      <c r="F6431" s="163" t="s">
        <v>338</v>
      </c>
      <c r="H6431" s="162" t="s">
        <v>1</v>
      </c>
      <c r="L6431" s="159"/>
      <c r="M6431" s="164"/>
      <c r="T6431" s="165"/>
      <c r="AT6431" s="162" t="s">
        <v>184</v>
      </c>
      <c r="AU6431" s="162" t="s">
        <v>95</v>
      </c>
      <c r="AV6431" s="160" t="s">
        <v>93</v>
      </c>
      <c r="AW6431" s="160" t="s">
        <v>41</v>
      </c>
      <c r="AX6431" s="160" t="s">
        <v>85</v>
      </c>
      <c r="AY6431" s="162" t="s">
        <v>173</v>
      </c>
    </row>
    <row r="6432" spans="2:65" s="160" customFormat="1">
      <c r="B6432" s="159"/>
      <c r="D6432" s="161" t="s">
        <v>184</v>
      </c>
      <c r="E6432" s="162" t="s">
        <v>1</v>
      </c>
      <c r="F6432" s="163" t="s">
        <v>818</v>
      </c>
      <c r="H6432" s="162" t="s">
        <v>1</v>
      </c>
      <c r="L6432" s="159"/>
      <c r="M6432" s="164"/>
      <c r="T6432" s="165"/>
      <c r="AT6432" s="162" t="s">
        <v>184</v>
      </c>
      <c r="AU6432" s="162" t="s">
        <v>95</v>
      </c>
      <c r="AV6432" s="160" t="s">
        <v>93</v>
      </c>
      <c r="AW6432" s="160" t="s">
        <v>41</v>
      </c>
      <c r="AX6432" s="160" t="s">
        <v>85</v>
      </c>
      <c r="AY6432" s="162" t="s">
        <v>173</v>
      </c>
    </row>
    <row r="6433" spans="2:65" s="167" customFormat="1">
      <c r="B6433" s="166"/>
      <c r="D6433" s="161" t="s">
        <v>184</v>
      </c>
      <c r="E6433" s="168" t="s">
        <v>1</v>
      </c>
      <c r="F6433" s="169" t="s">
        <v>1316</v>
      </c>
      <c r="H6433" s="170">
        <v>3.25</v>
      </c>
      <c r="L6433" s="166"/>
      <c r="M6433" s="171"/>
      <c r="T6433" s="172"/>
      <c r="AT6433" s="168" t="s">
        <v>184</v>
      </c>
      <c r="AU6433" s="168" t="s">
        <v>95</v>
      </c>
      <c r="AV6433" s="167" t="s">
        <v>95</v>
      </c>
      <c r="AW6433" s="167" t="s">
        <v>41</v>
      </c>
      <c r="AX6433" s="167" t="s">
        <v>85</v>
      </c>
      <c r="AY6433" s="168" t="s">
        <v>173</v>
      </c>
    </row>
    <row r="6434" spans="2:65" s="160" customFormat="1">
      <c r="B6434" s="159"/>
      <c r="D6434" s="161" t="s">
        <v>184</v>
      </c>
      <c r="E6434" s="162" t="s">
        <v>1</v>
      </c>
      <c r="F6434" s="163" t="s">
        <v>1178</v>
      </c>
      <c r="H6434" s="162" t="s">
        <v>1</v>
      </c>
      <c r="L6434" s="159"/>
      <c r="M6434" s="164"/>
      <c r="T6434" s="165"/>
      <c r="AT6434" s="162" t="s">
        <v>184</v>
      </c>
      <c r="AU6434" s="162" t="s">
        <v>95</v>
      </c>
      <c r="AV6434" s="160" t="s">
        <v>93</v>
      </c>
      <c r="AW6434" s="160" t="s">
        <v>41</v>
      </c>
      <c r="AX6434" s="160" t="s">
        <v>85</v>
      </c>
      <c r="AY6434" s="162" t="s">
        <v>173</v>
      </c>
    </row>
    <row r="6435" spans="2:65" s="167" customFormat="1">
      <c r="B6435" s="166"/>
      <c r="D6435" s="161" t="s">
        <v>184</v>
      </c>
      <c r="E6435" s="168" t="s">
        <v>1</v>
      </c>
      <c r="F6435" s="169" t="s">
        <v>1317</v>
      </c>
      <c r="H6435" s="170">
        <v>2.15</v>
      </c>
      <c r="L6435" s="166"/>
      <c r="M6435" s="171"/>
      <c r="T6435" s="172"/>
      <c r="AT6435" s="168" t="s">
        <v>184</v>
      </c>
      <c r="AU6435" s="168" t="s">
        <v>95</v>
      </c>
      <c r="AV6435" s="167" t="s">
        <v>95</v>
      </c>
      <c r="AW6435" s="167" t="s">
        <v>41</v>
      </c>
      <c r="AX6435" s="167" t="s">
        <v>85</v>
      </c>
      <c r="AY6435" s="168" t="s">
        <v>173</v>
      </c>
    </row>
    <row r="6436" spans="2:65" s="160" customFormat="1">
      <c r="B6436" s="159"/>
      <c r="D6436" s="161" t="s">
        <v>184</v>
      </c>
      <c r="E6436" s="162" t="s">
        <v>1</v>
      </c>
      <c r="F6436" s="163" t="s">
        <v>761</v>
      </c>
      <c r="H6436" s="162" t="s">
        <v>1</v>
      </c>
      <c r="L6436" s="159"/>
      <c r="M6436" s="164"/>
      <c r="T6436" s="165"/>
      <c r="AT6436" s="162" t="s">
        <v>184</v>
      </c>
      <c r="AU6436" s="162" t="s">
        <v>95</v>
      </c>
      <c r="AV6436" s="160" t="s">
        <v>93</v>
      </c>
      <c r="AW6436" s="160" t="s">
        <v>41</v>
      </c>
      <c r="AX6436" s="160" t="s">
        <v>85</v>
      </c>
      <c r="AY6436" s="162" t="s">
        <v>173</v>
      </c>
    </row>
    <row r="6437" spans="2:65" s="167" customFormat="1">
      <c r="B6437" s="166"/>
      <c r="D6437" s="161" t="s">
        <v>184</v>
      </c>
      <c r="E6437" s="168" t="s">
        <v>1</v>
      </c>
      <c r="F6437" s="169" t="s">
        <v>853</v>
      </c>
      <c r="H6437" s="170">
        <v>3.5</v>
      </c>
      <c r="L6437" s="166"/>
      <c r="M6437" s="171"/>
      <c r="T6437" s="172"/>
      <c r="AT6437" s="168" t="s">
        <v>184</v>
      </c>
      <c r="AU6437" s="168" t="s">
        <v>95</v>
      </c>
      <c r="AV6437" s="167" t="s">
        <v>95</v>
      </c>
      <c r="AW6437" s="167" t="s">
        <v>41</v>
      </c>
      <c r="AX6437" s="167" t="s">
        <v>85</v>
      </c>
      <c r="AY6437" s="168" t="s">
        <v>173</v>
      </c>
    </row>
    <row r="6438" spans="2:65" s="160" customFormat="1">
      <c r="B6438" s="159"/>
      <c r="D6438" s="161" t="s">
        <v>184</v>
      </c>
      <c r="E6438" s="162" t="s">
        <v>1</v>
      </c>
      <c r="F6438" s="163" t="s">
        <v>609</v>
      </c>
      <c r="H6438" s="162" t="s">
        <v>1</v>
      </c>
      <c r="L6438" s="159"/>
      <c r="M6438" s="164"/>
      <c r="T6438" s="165"/>
      <c r="AT6438" s="162" t="s">
        <v>184</v>
      </c>
      <c r="AU6438" s="162" t="s">
        <v>95</v>
      </c>
      <c r="AV6438" s="160" t="s">
        <v>93</v>
      </c>
      <c r="AW6438" s="160" t="s">
        <v>41</v>
      </c>
      <c r="AX6438" s="160" t="s">
        <v>85</v>
      </c>
      <c r="AY6438" s="162" t="s">
        <v>173</v>
      </c>
    </row>
    <row r="6439" spans="2:65" s="167" customFormat="1">
      <c r="B6439" s="166"/>
      <c r="D6439" s="161" t="s">
        <v>184</v>
      </c>
      <c r="E6439" s="168" t="s">
        <v>1</v>
      </c>
      <c r="F6439" s="169" t="s">
        <v>763</v>
      </c>
      <c r="H6439" s="170">
        <v>2.2999999999999998</v>
      </c>
      <c r="L6439" s="166"/>
      <c r="M6439" s="171"/>
      <c r="T6439" s="172"/>
      <c r="AT6439" s="168" t="s">
        <v>184</v>
      </c>
      <c r="AU6439" s="168" t="s">
        <v>95</v>
      </c>
      <c r="AV6439" s="167" t="s">
        <v>95</v>
      </c>
      <c r="AW6439" s="167" t="s">
        <v>41</v>
      </c>
      <c r="AX6439" s="167" t="s">
        <v>85</v>
      </c>
      <c r="AY6439" s="168" t="s">
        <v>173</v>
      </c>
    </row>
    <row r="6440" spans="2:65" s="160" customFormat="1">
      <c r="B6440" s="159"/>
      <c r="D6440" s="161" t="s">
        <v>184</v>
      </c>
      <c r="E6440" s="162" t="s">
        <v>1</v>
      </c>
      <c r="F6440" s="163" t="s">
        <v>611</v>
      </c>
      <c r="H6440" s="162" t="s">
        <v>1</v>
      </c>
      <c r="L6440" s="159"/>
      <c r="M6440" s="164"/>
      <c r="T6440" s="165"/>
      <c r="AT6440" s="162" t="s">
        <v>184</v>
      </c>
      <c r="AU6440" s="162" t="s">
        <v>95</v>
      </c>
      <c r="AV6440" s="160" t="s">
        <v>93</v>
      </c>
      <c r="AW6440" s="160" t="s">
        <v>41</v>
      </c>
      <c r="AX6440" s="160" t="s">
        <v>85</v>
      </c>
      <c r="AY6440" s="162" t="s">
        <v>173</v>
      </c>
    </row>
    <row r="6441" spans="2:65" s="167" customFormat="1">
      <c r="B6441" s="166"/>
      <c r="D6441" s="161" t="s">
        <v>184</v>
      </c>
      <c r="E6441" s="168" t="s">
        <v>1</v>
      </c>
      <c r="F6441" s="169" t="s">
        <v>784</v>
      </c>
      <c r="H6441" s="170">
        <v>1.7</v>
      </c>
      <c r="L6441" s="166"/>
      <c r="M6441" s="171"/>
      <c r="T6441" s="172"/>
      <c r="AT6441" s="168" t="s">
        <v>184</v>
      </c>
      <c r="AU6441" s="168" t="s">
        <v>95</v>
      </c>
      <c r="AV6441" s="167" t="s">
        <v>95</v>
      </c>
      <c r="AW6441" s="167" t="s">
        <v>41</v>
      </c>
      <c r="AX6441" s="167" t="s">
        <v>85</v>
      </c>
      <c r="AY6441" s="168" t="s">
        <v>173</v>
      </c>
    </row>
    <row r="6442" spans="2:65" s="160" customFormat="1">
      <c r="B6442" s="159"/>
      <c r="D6442" s="161" t="s">
        <v>184</v>
      </c>
      <c r="E6442" s="162" t="s">
        <v>1</v>
      </c>
      <c r="F6442" s="163" t="s">
        <v>769</v>
      </c>
      <c r="H6442" s="162" t="s">
        <v>1</v>
      </c>
      <c r="L6442" s="159"/>
      <c r="M6442" s="164"/>
      <c r="T6442" s="165"/>
      <c r="AT6442" s="162" t="s">
        <v>184</v>
      </c>
      <c r="AU6442" s="162" t="s">
        <v>95</v>
      </c>
      <c r="AV6442" s="160" t="s">
        <v>93</v>
      </c>
      <c r="AW6442" s="160" t="s">
        <v>41</v>
      </c>
      <c r="AX6442" s="160" t="s">
        <v>85</v>
      </c>
      <c r="AY6442" s="162" t="s">
        <v>173</v>
      </c>
    </row>
    <row r="6443" spans="2:65" s="167" customFormat="1">
      <c r="B6443" s="166"/>
      <c r="D6443" s="161" t="s">
        <v>184</v>
      </c>
      <c r="E6443" s="168" t="s">
        <v>1</v>
      </c>
      <c r="F6443" s="169" t="s">
        <v>857</v>
      </c>
      <c r="H6443" s="170">
        <v>2.1</v>
      </c>
      <c r="L6443" s="166"/>
      <c r="M6443" s="171"/>
      <c r="T6443" s="172"/>
      <c r="AT6443" s="168" t="s">
        <v>184</v>
      </c>
      <c r="AU6443" s="168" t="s">
        <v>95</v>
      </c>
      <c r="AV6443" s="167" t="s">
        <v>95</v>
      </c>
      <c r="AW6443" s="167" t="s">
        <v>41</v>
      </c>
      <c r="AX6443" s="167" t="s">
        <v>85</v>
      </c>
      <c r="AY6443" s="168" t="s">
        <v>173</v>
      </c>
    </row>
    <row r="6444" spans="2:65" s="174" customFormat="1">
      <c r="B6444" s="173"/>
      <c r="D6444" s="161" t="s">
        <v>184</v>
      </c>
      <c r="E6444" s="175" t="s">
        <v>1</v>
      </c>
      <c r="F6444" s="176" t="s">
        <v>232</v>
      </c>
      <c r="H6444" s="177">
        <v>15</v>
      </c>
      <c r="L6444" s="173"/>
      <c r="M6444" s="178"/>
      <c r="T6444" s="179"/>
      <c r="AT6444" s="175" t="s">
        <v>184</v>
      </c>
      <c r="AU6444" s="175" t="s">
        <v>95</v>
      </c>
      <c r="AV6444" s="174" t="s">
        <v>180</v>
      </c>
      <c r="AW6444" s="174" t="s">
        <v>41</v>
      </c>
      <c r="AX6444" s="174" t="s">
        <v>93</v>
      </c>
      <c r="AY6444" s="175" t="s">
        <v>173</v>
      </c>
    </row>
    <row r="6445" spans="2:65" s="35" customFormat="1" ht="24.2" customHeight="1">
      <c r="B6445" s="34"/>
      <c r="C6445" s="144" t="s">
        <v>3713</v>
      </c>
      <c r="D6445" s="144" t="s">
        <v>175</v>
      </c>
      <c r="E6445" s="145" t="s">
        <v>3714</v>
      </c>
      <c r="F6445" s="146" t="s">
        <v>3715</v>
      </c>
      <c r="G6445" s="147" t="s">
        <v>586</v>
      </c>
      <c r="H6445" s="148">
        <v>88.46</v>
      </c>
      <c r="I6445" s="3"/>
      <c r="J6445" s="149">
        <f>ROUND(I6445*H6445,2)</f>
        <v>0</v>
      </c>
      <c r="K6445" s="146" t="s">
        <v>179</v>
      </c>
      <c r="L6445" s="34"/>
      <c r="M6445" s="150" t="s">
        <v>1</v>
      </c>
      <c r="N6445" s="151" t="s">
        <v>50</v>
      </c>
      <c r="P6445" s="152">
        <f>O6445*H6445</f>
        <v>0</v>
      </c>
      <c r="Q6445" s="152">
        <v>6.5900000000000004E-3</v>
      </c>
      <c r="R6445" s="152">
        <f>Q6445*H6445</f>
        <v>0.58295140000000001</v>
      </c>
      <c r="S6445" s="152">
        <v>0</v>
      </c>
      <c r="T6445" s="153">
        <f>S6445*H6445</f>
        <v>0</v>
      </c>
      <c r="AR6445" s="154" t="s">
        <v>354</v>
      </c>
      <c r="AT6445" s="154" t="s">
        <v>175</v>
      </c>
      <c r="AU6445" s="154" t="s">
        <v>95</v>
      </c>
      <c r="AY6445" s="20" t="s">
        <v>173</v>
      </c>
      <c r="BE6445" s="155">
        <f>IF(N6445="základní",J6445,0)</f>
        <v>0</v>
      </c>
      <c r="BF6445" s="155">
        <f>IF(N6445="snížená",J6445,0)</f>
        <v>0</v>
      </c>
      <c r="BG6445" s="155">
        <f>IF(N6445="zákl. přenesená",J6445,0)</f>
        <v>0</v>
      </c>
      <c r="BH6445" s="155">
        <f>IF(N6445="sníž. přenesená",J6445,0)</f>
        <v>0</v>
      </c>
      <c r="BI6445" s="155">
        <f>IF(N6445="nulová",J6445,0)</f>
        <v>0</v>
      </c>
      <c r="BJ6445" s="20" t="s">
        <v>93</v>
      </c>
      <c r="BK6445" s="155">
        <f>ROUND(I6445*H6445,2)</f>
        <v>0</v>
      </c>
      <c r="BL6445" s="20" t="s">
        <v>354</v>
      </c>
      <c r="BM6445" s="154" t="s">
        <v>3716</v>
      </c>
    </row>
    <row r="6446" spans="2:65" s="35" customFormat="1">
      <c r="B6446" s="34"/>
      <c r="D6446" s="156" t="s">
        <v>182</v>
      </c>
      <c r="F6446" s="157" t="s">
        <v>3717</v>
      </c>
      <c r="L6446" s="34"/>
      <c r="M6446" s="158"/>
      <c r="T6446" s="62"/>
      <c r="AT6446" s="20" t="s">
        <v>182</v>
      </c>
      <c r="AU6446" s="20" t="s">
        <v>95</v>
      </c>
    </row>
    <row r="6447" spans="2:65" s="160" customFormat="1">
      <c r="B6447" s="159"/>
      <c r="D6447" s="161" t="s">
        <v>184</v>
      </c>
      <c r="E6447" s="162" t="s">
        <v>1</v>
      </c>
      <c r="F6447" s="163" t="s">
        <v>338</v>
      </c>
      <c r="H6447" s="162" t="s">
        <v>1</v>
      </c>
      <c r="L6447" s="159"/>
      <c r="M6447" s="164"/>
      <c r="T6447" s="165"/>
      <c r="AT6447" s="162" t="s">
        <v>184</v>
      </c>
      <c r="AU6447" s="162" t="s">
        <v>95</v>
      </c>
      <c r="AV6447" s="160" t="s">
        <v>93</v>
      </c>
      <c r="AW6447" s="160" t="s">
        <v>41</v>
      </c>
      <c r="AX6447" s="160" t="s">
        <v>85</v>
      </c>
      <c r="AY6447" s="162" t="s">
        <v>173</v>
      </c>
    </row>
    <row r="6448" spans="2:65" s="160" customFormat="1">
      <c r="B6448" s="159"/>
      <c r="D6448" s="161" t="s">
        <v>184</v>
      </c>
      <c r="E6448" s="162" t="s">
        <v>1</v>
      </c>
      <c r="F6448" s="163" t="s">
        <v>571</v>
      </c>
      <c r="H6448" s="162" t="s">
        <v>1</v>
      </c>
      <c r="L6448" s="159"/>
      <c r="M6448" s="164"/>
      <c r="T6448" s="165"/>
      <c r="AT6448" s="162" t="s">
        <v>184</v>
      </c>
      <c r="AU6448" s="162" t="s">
        <v>95</v>
      </c>
      <c r="AV6448" s="160" t="s">
        <v>93</v>
      </c>
      <c r="AW6448" s="160" t="s">
        <v>41</v>
      </c>
      <c r="AX6448" s="160" t="s">
        <v>85</v>
      </c>
      <c r="AY6448" s="162" t="s">
        <v>173</v>
      </c>
    </row>
    <row r="6449" spans="2:65" s="167" customFormat="1">
      <c r="B6449" s="166"/>
      <c r="D6449" s="161" t="s">
        <v>184</v>
      </c>
      <c r="E6449" s="168" t="s">
        <v>1</v>
      </c>
      <c r="F6449" s="169" t="s">
        <v>3718</v>
      </c>
      <c r="H6449" s="170">
        <v>8.74</v>
      </c>
      <c r="L6449" s="166"/>
      <c r="M6449" s="171"/>
      <c r="T6449" s="172"/>
      <c r="AT6449" s="168" t="s">
        <v>184</v>
      </c>
      <c r="AU6449" s="168" t="s">
        <v>95</v>
      </c>
      <c r="AV6449" s="167" t="s">
        <v>95</v>
      </c>
      <c r="AW6449" s="167" t="s">
        <v>41</v>
      </c>
      <c r="AX6449" s="167" t="s">
        <v>85</v>
      </c>
      <c r="AY6449" s="168" t="s">
        <v>173</v>
      </c>
    </row>
    <row r="6450" spans="2:65" s="160" customFormat="1">
      <c r="B6450" s="159"/>
      <c r="D6450" s="161" t="s">
        <v>184</v>
      </c>
      <c r="E6450" s="162" t="s">
        <v>1</v>
      </c>
      <c r="F6450" s="163" t="s">
        <v>818</v>
      </c>
      <c r="H6450" s="162" t="s">
        <v>1</v>
      </c>
      <c r="L6450" s="159"/>
      <c r="M6450" s="164"/>
      <c r="T6450" s="165"/>
      <c r="AT6450" s="162" t="s">
        <v>184</v>
      </c>
      <c r="AU6450" s="162" t="s">
        <v>95</v>
      </c>
      <c r="AV6450" s="160" t="s">
        <v>93</v>
      </c>
      <c r="AW6450" s="160" t="s">
        <v>41</v>
      </c>
      <c r="AX6450" s="160" t="s">
        <v>85</v>
      </c>
      <c r="AY6450" s="162" t="s">
        <v>173</v>
      </c>
    </row>
    <row r="6451" spans="2:65" s="167" customFormat="1">
      <c r="B6451" s="166"/>
      <c r="D6451" s="161" t="s">
        <v>184</v>
      </c>
      <c r="E6451" s="168" t="s">
        <v>1</v>
      </c>
      <c r="F6451" s="169" t="s">
        <v>3719</v>
      </c>
      <c r="H6451" s="170">
        <v>7.15</v>
      </c>
      <c r="L6451" s="166"/>
      <c r="M6451" s="171"/>
      <c r="T6451" s="172"/>
      <c r="AT6451" s="168" t="s">
        <v>184</v>
      </c>
      <c r="AU6451" s="168" t="s">
        <v>95</v>
      </c>
      <c r="AV6451" s="167" t="s">
        <v>95</v>
      </c>
      <c r="AW6451" s="167" t="s">
        <v>41</v>
      </c>
      <c r="AX6451" s="167" t="s">
        <v>85</v>
      </c>
      <c r="AY6451" s="168" t="s">
        <v>173</v>
      </c>
    </row>
    <row r="6452" spans="2:65" s="160" customFormat="1">
      <c r="B6452" s="159"/>
      <c r="D6452" s="161" t="s">
        <v>184</v>
      </c>
      <c r="E6452" s="162" t="s">
        <v>1</v>
      </c>
      <c r="F6452" s="163" t="s">
        <v>1178</v>
      </c>
      <c r="H6452" s="162" t="s">
        <v>1</v>
      </c>
      <c r="L6452" s="159"/>
      <c r="M6452" s="164"/>
      <c r="T6452" s="165"/>
      <c r="AT6452" s="162" t="s">
        <v>184</v>
      </c>
      <c r="AU6452" s="162" t="s">
        <v>95</v>
      </c>
      <c r="AV6452" s="160" t="s">
        <v>93</v>
      </c>
      <c r="AW6452" s="160" t="s">
        <v>41</v>
      </c>
      <c r="AX6452" s="160" t="s">
        <v>85</v>
      </c>
      <c r="AY6452" s="162" t="s">
        <v>173</v>
      </c>
    </row>
    <row r="6453" spans="2:65" s="167" customFormat="1">
      <c r="B6453" s="166"/>
      <c r="D6453" s="161" t="s">
        <v>184</v>
      </c>
      <c r="E6453" s="168" t="s">
        <v>1</v>
      </c>
      <c r="F6453" s="169" t="s">
        <v>1134</v>
      </c>
      <c r="H6453" s="170">
        <v>5.0999999999999996</v>
      </c>
      <c r="L6453" s="166"/>
      <c r="M6453" s="171"/>
      <c r="T6453" s="172"/>
      <c r="AT6453" s="168" t="s">
        <v>184</v>
      </c>
      <c r="AU6453" s="168" t="s">
        <v>95</v>
      </c>
      <c r="AV6453" s="167" t="s">
        <v>95</v>
      </c>
      <c r="AW6453" s="167" t="s">
        <v>41</v>
      </c>
      <c r="AX6453" s="167" t="s">
        <v>85</v>
      </c>
      <c r="AY6453" s="168" t="s">
        <v>173</v>
      </c>
    </row>
    <row r="6454" spans="2:65" s="160" customFormat="1">
      <c r="B6454" s="159"/>
      <c r="D6454" s="161" t="s">
        <v>184</v>
      </c>
      <c r="E6454" s="162" t="s">
        <v>1</v>
      </c>
      <c r="F6454" s="163" t="s">
        <v>1180</v>
      </c>
      <c r="H6454" s="162" t="s">
        <v>1</v>
      </c>
      <c r="L6454" s="159"/>
      <c r="M6454" s="164"/>
      <c r="T6454" s="165"/>
      <c r="AT6454" s="162" t="s">
        <v>184</v>
      </c>
      <c r="AU6454" s="162" t="s">
        <v>95</v>
      </c>
      <c r="AV6454" s="160" t="s">
        <v>93</v>
      </c>
      <c r="AW6454" s="160" t="s">
        <v>41</v>
      </c>
      <c r="AX6454" s="160" t="s">
        <v>85</v>
      </c>
      <c r="AY6454" s="162" t="s">
        <v>173</v>
      </c>
    </row>
    <row r="6455" spans="2:65" s="167" customFormat="1">
      <c r="B6455" s="166"/>
      <c r="D6455" s="161" t="s">
        <v>184</v>
      </c>
      <c r="E6455" s="168" t="s">
        <v>1</v>
      </c>
      <c r="F6455" s="169" t="s">
        <v>3720</v>
      </c>
      <c r="H6455" s="170">
        <v>21.25</v>
      </c>
      <c r="L6455" s="166"/>
      <c r="M6455" s="171"/>
      <c r="T6455" s="172"/>
      <c r="AT6455" s="168" t="s">
        <v>184</v>
      </c>
      <c r="AU6455" s="168" t="s">
        <v>95</v>
      </c>
      <c r="AV6455" s="167" t="s">
        <v>95</v>
      </c>
      <c r="AW6455" s="167" t="s">
        <v>41</v>
      </c>
      <c r="AX6455" s="167" t="s">
        <v>85</v>
      </c>
      <c r="AY6455" s="168" t="s">
        <v>173</v>
      </c>
    </row>
    <row r="6456" spans="2:65" s="160" customFormat="1">
      <c r="B6456" s="159"/>
      <c r="D6456" s="161" t="s">
        <v>184</v>
      </c>
      <c r="E6456" s="162" t="s">
        <v>1</v>
      </c>
      <c r="F6456" s="163" t="s">
        <v>1184</v>
      </c>
      <c r="H6456" s="162" t="s">
        <v>1</v>
      </c>
      <c r="L6456" s="159"/>
      <c r="M6456" s="164"/>
      <c r="T6456" s="165"/>
      <c r="AT6456" s="162" t="s">
        <v>184</v>
      </c>
      <c r="AU6456" s="162" t="s">
        <v>95</v>
      </c>
      <c r="AV6456" s="160" t="s">
        <v>93</v>
      </c>
      <c r="AW6456" s="160" t="s">
        <v>41</v>
      </c>
      <c r="AX6456" s="160" t="s">
        <v>85</v>
      </c>
      <c r="AY6456" s="162" t="s">
        <v>173</v>
      </c>
    </row>
    <row r="6457" spans="2:65" s="167" customFormat="1">
      <c r="B6457" s="166"/>
      <c r="D6457" s="161" t="s">
        <v>184</v>
      </c>
      <c r="E6457" s="168" t="s">
        <v>1</v>
      </c>
      <c r="F6457" s="169" t="s">
        <v>3721</v>
      </c>
      <c r="H6457" s="170">
        <v>34.340000000000003</v>
      </c>
      <c r="L6457" s="166"/>
      <c r="M6457" s="171"/>
      <c r="T6457" s="172"/>
      <c r="AT6457" s="168" t="s">
        <v>184</v>
      </c>
      <c r="AU6457" s="168" t="s">
        <v>95</v>
      </c>
      <c r="AV6457" s="167" t="s">
        <v>95</v>
      </c>
      <c r="AW6457" s="167" t="s">
        <v>41</v>
      </c>
      <c r="AX6457" s="167" t="s">
        <v>85</v>
      </c>
      <c r="AY6457" s="168" t="s">
        <v>173</v>
      </c>
    </row>
    <row r="6458" spans="2:65" s="160" customFormat="1">
      <c r="B6458" s="159"/>
      <c r="D6458" s="161" t="s">
        <v>184</v>
      </c>
      <c r="E6458" s="162" t="s">
        <v>1</v>
      </c>
      <c r="F6458" s="163" t="s">
        <v>423</v>
      </c>
      <c r="H6458" s="162" t="s">
        <v>1</v>
      </c>
      <c r="L6458" s="159"/>
      <c r="M6458" s="164"/>
      <c r="T6458" s="165"/>
      <c r="AT6458" s="162" t="s">
        <v>184</v>
      </c>
      <c r="AU6458" s="162" t="s">
        <v>95</v>
      </c>
      <c r="AV6458" s="160" t="s">
        <v>93</v>
      </c>
      <c r="AW6458" s="160" t="s">
        <v>41</v>
      </c>
      <c r="AX6458" s="160" t="s">
        <v>85</v>
      </c>
      <c r="AY6458" s="162" t="s">
        <v>173</v>
      </c>
    </row>
    <row r="6459" spans="2:65" s="167" customFormat="1">
      <c r="B6459" s="166"/>
      <c r="D6459" s="161" t="s">
        <v>184</v>
      </c>
      <c r="E6459" s="168" t="s">
        <v>1</v>
      </c>
      <c r="F6459" s="169" t="s">
        <v>3722</v>
      </c>
      <c r="H6459" s="170">
        <v>6.28</v>
      </c>
      <c r="L6459" s="166"/>
      <c r="M6459" s="171"/>
      <c r="T6459" s="172"/>
      <c r="AT6459" s="168" t="s">
        <v>184</v>
      </c>
      <c r="AU6459" s="168" t="s">
        <v>95</v>
      </c>
      <c r="AV6459" s="167" t="s">
        <v>95</v>
      </c>
      <c r="AW6459" s="167" t="s">
        <v>41</v>
      </c>
      <c r="AX6459" s="167" t="s">
        <v>85</v>
      </c>
      <c r="AY6459" s="168" t="s">
        <v>173</v>
      </c>
    </row>
    <row r="6460" spans="2:65" s="160" customFormat="1">
      <c r="B6460" s="159"/>
      <c r="D6460" s="161" t="s">
        <v>184</v>
      </c>
      <c r="E6460" s="162" t="s">
        <v>1</v>
      </c>
      <c r="F6460" s="163" t="s">
        <v>769</v>
      </c>
      <c r="H6460" s="162" t="s">
        <v>1</v>
      </c>
      <c r="L6460" s="159"/>
      <c r="M6460" s="164"/>
      <c r="T6460" s="165"/>
      <c r="AT6460" s="162" t="s">
        <v>184</v>
      </c>
      <c r="AU6460" s="162" t="s">
        <v>95</v>
      </c>
      <c r="AV6460" s="160" t="s">
        <v>93</v>
      </c>
      <c r="AW6460" s="160" t="s">
        <v>41</v>
      </c>
      <c r="AX6460" s="160" t="s">
        <v>85</v>
      </c>
      <c r="AY6460" s="162" t="s">
        <v>173</v>
      </c>
    </row>
    <row r="6461" spans="2:65" s="167" customFormat="1">
      <c r="B6461" s="166"/>
      <c r="D6461" s="161" t="s">
        <v>184</v>
      </c>
      <c r="E6461" s="168" t="s">
        <v>1</v>
      </c>
      <c r="F6461" s="169" t="s">
        <v>3723</v>
      </c>
      <c r="H6461" s="170">
        <v>5.6</v>
      </c>
      <c r="L6461" s="166"/>
      <c r="M6461" s="171"/>
      <c r="T6461" s="172"/>
      <c r="AT6461" s="168" t="s">
        <v>184</v>
      </c>
      <c r="AU6461" s="168" t="s">
        <v>95</v>
      </c>
      <c r="AV6461" s="167" t="s">
        <v>95</v>
      </c>
      <c r="AW6461" s="167" t="s">
        <v>41</v>
      </c>
      <c r="AX6461" s="167" t="s">
        <v>85</v>
      </c>
      <c r="AY6461" s="168" t="s">
        <v>173</v>
      </c>
    </row>
    <row r="6462" spans="2:65" s="174" customFormat="1">
      <c r="B6462" s="173"/>
      <c r="D6462" s="161" t="s">
        <v>184</v>
      </c>
      <c r="E6462" s="175" t="s">
        <v>1</v>
      </c>
      <c r="F6462" s="176" t="s">
        <v>232</v>
      </c>
      <c r="H6462" s="177">
        <v>88.46</v>
      </c>
      <c r="L6462" s="173"/>
      <c r="M6462" s="178"/>
      <c r="T6462" s="179"/>
      <c r="AT6462" s="175" t="s">
        <v>184</v>
      </c>
      <c r="AU6462" s="175" t="s">
        <v>95</v>
      </c>
      <c r="AV6462" s="174" t="s">
        <v>180</v>
      </c>
      <c r="AW6462" s="174" t="s">
        <v>41</v>
      </c>
      <c r="AX6462" s="174" t="s">
        <v>93</v>
      </c>
      <c r="AY6462" s="175" t="s">
        <v>173</v>
      </c>
    </row>
    <row r="6463" spans="2:65" s="35" customFormat="1" ht="49.15" customHeight="1">
      <c r="B6463" s="34"/>
      <c r="C6463" s="144" t="s">
        <v>3724</v>
      </c>
      <c r="D6463" s="144" t="s">
        <v>175</v>
      </c>
      <c r="E6463" s="145" t="s">
        <v>3725</v>
      </c>
      <c r="F6463" s="146" t="s">
        <v>3726</v>
      </c>
      <c r="G6463" s="147" t="s">
        <v>322</v>
      </c>
      <c r="H6463" s="148">
        <v>12.808999999999999</v>
      </c>
      <c r="I6463" s="3"/>
      <c r="J6463" s="149">
        <f>ROUND(I6463*H6463,2)</f>
        <v>0</v>
      </c>
      <c r="K6463" s="146" t="s">
        <v>179</v>
      </c>
      <c r="L6463" s="34"/>
      <c r="M6463" s="150" t="s">
        <v>1</v>
      </c>
      <c r="N6463" s="151" t="s">
        <v>50</v>
      </c>
      <c r="P6463" s="152">
        <f>O6463*H6463</f>
        <v>0</v>
      </c>
      <c r="Q6463" s="152">
        <v>0</v>
      </c>
      <c r="R6463" s="152">
        <f>Q6463*H6463</f>
        <v>0</v>
      </c>
      <c r="S6463" s="152">
        <v>0</v>
      </c>
      <c r="T6463" s="153">
        <f>S6463*H6463</f>
        <v>0</v>
      </c>
      <c r="AR6463" s="154" t="s">
        <v>354</v>
      </c>
      <c r="AT6463" s="154" t="s">
        <v>175</v>
      </c>
      <c r="AU6463" s="154" t="s">
        <v>95</v>
      </c>
      <c r="AY6463" s="20" t="s">
        <v>173</v>
      </c>
      <c r="BE6463" s="155">
        <f>IF(N6463="základní",J6463,0)</f>
        <v>0</v>
      </c>
      <c r="BF6463" s="155">
        <f>IF(N6463="snížená",J6463,0)</f>
        <v>0</v>
      </c>
      <c r="BG6463" s="155">
        <f>IF(N6463="zákl. přenesená",J6463,0)</f>
        <v>0</v>
      </c>
      <c r="BH6463" s="155">
        <f>IF(N6463="sníž. přenesená",J6463,0)</f>
        <v>0</v>
      </c>
      <c r="BI6463" s="155">
        <f>IF(N6463="nulová",J6463,0)</f>
        <v>0</v>
      </c>
      <c r="BJ6463" s="20" t="s">
        <v>93</v>
      </c>
      <c r="BK6463" s="155">
        <f>ROUND(I6463*H6463,2)</f>
        <v>0</v>
      </c>
      <c r="BL6463" s="20" t="s">
        <v>354</v>
      </c>
      <c r="BM6463" s="154" t="s">
        <v>3727</v>
      </c>
    </row>
    <row r="6464" spans="2:65" s="35" customFormat="1">
      <c r="B6464" s="34"/>
      <c r="D6464" s="156" t="s">
        <v>182</v>
      </c>
      <c r="F6464" s="157" t="s">
        <v>3728</v>
      </c>
      <c r="L6464" s="34"/>
      <c r="M6464" s="158"/>
      <c r="T6464" s="62"/>
      <c r="AT6464" s="20" t="s">
        <v>182</v>
      </c>
      <c r="AU6464" s="20" t="s">
        <v>95</v>
      </c>
    </row>
    <row r="6465" spans="2:65" s="133" customFormat="1" ht="22.9" customHeight="1">
      <c r="B6465" s="132"/>
      <c r="D6465" s="134" t="s">
        <v>84</v>
      </c>
      <c r="E6465" s="142" t="s">
        <v>3729</v>
      </c>
      <c r="F6465" s="142" t="s">
        <v>3730</v>
      </c>
      <c r="J6465" s="143">
        <f>BK6465</f>
        <v>0</v>
      </c>
      <c r="L6465" s="132"/>
      <c r="M6465" s="137"/>
      <c r="P6465" s="138">
        <f>SUM(P6466:P6609)</f>
        <v>0</v>
      </c>
      <c r="R6465" s="138">
        <f>SUM(R6466:R6609)</f>
        <v>1.4661538000000003</v>
      </c>
      <c r="T6465" s="139">
        <f>SUM(T6466:T6609)</f>
        <v>1.6916000000000002</v>
      </c>
      <c r="AR6465" s="134" t="s">
        <v>95</v>
      </c>
      <c r="AT6465" s="140" t="s">
        <v>84</v>
      </c>
      <c r="AU6465" s="140" t="s">
        <v>93</v>
      </c>
      <c r="AY6465" s="134" t="s">
        <v>173</v>
      </c>
      <c r="BK6465" s="141">
        <f>SUM(BK6466:BK6609)</f>
        <v>0</v>
      </c>
    </row>
    <row r="6466" spans="2:65" s="35" customFormat="1" ht="21.75" customHeight="1">
      <c r="B6466" s="34"/>
      <c r="C6466" s="144" t="s">
        <v>3731</v>
      </c>
      <c r="D6466" s="144" t="s">
        <v>175</v>
      </c>
      <c r="E6466" s="145" t="s">
        <v>3732</v>
      </c>
      <c r="F6466" s="146" t="s">
        <v>3733</v>
      </c>
      <c r="G6466" s="147" t="s">
        <v>270</v>
      </c>
      <c r="H6466" s="148">
        <v>63.1</v>
      </c>
      <c r="I6466" s="3"/>
      <c r="J6466" s="149">
        <f>ROUND(I6466*H6466,2)</f>
        <v>0</v>
      </c>
      <c r="K6466" s="146" t="s">
        <v>179</v>
      </c>
      <c r="L6466" s="34"/>
      <c r="M6466" s="150" t="s">
        <v>1</v>
      </c>
      <c r="N6466" s="151" t="s">
        <v>50</v>
      </c>
      <c r="P6466" s="152">
        <f>O6466*H6466</f>
        <v>0</v>
      </c>
      <c r="Q6466" s="152">
        <v>0</v>
      </c>
      <c r="R6466" s="152">
        <f>Q6466*H6466</f>
        <v>0</v>
      </c>
      <c r="S6466" s="152">
        <v>2.5000000000000001E-2</v>
      </c>
      <c r="T6466" s="153">
        <f>S6466*H6466</f>
        <v>1.5775000000000001</v>
      </c>
      <c r="AR6466" s="154" t="s">
        <v>354</v>
      </c>
      <c r="AT6466" s="154" t="s">
        <v>175</v>
      </c>
      <c r="AU6466" s="154" t="s">
        <v>95</v>
      </c>
      <c r="AY6466" s="20" t="s">
        <v>173</v>
      </c>
      <c r="BE6466" s="155">
        <f>IF(N6466="základní",J6466,0)</f>
        <v>0</v>
      </c>
      <c r="BF6466" s="155">
        <f>IF(N6466="snížená",J6466,0)</f>
        <v>0</v>
      </c>
      <c r="BG6466" s="155">
        <f>IF(N6466="zákl. přenesená",J6466,0)</f>
        <v>0</v>
      </c>
      <c r="BH6466" s="155">
        <f>IF(N6466="sníž. přenesená",J6466,0)</f>
        <v>0</v>
      </c>
      <c r="BI6466" s="155">
        <f>IF(N6466="nulová",J6466,0)</f>
        <v>0</v>
      </c>
      <c r="BJ6466" s="20" t="s">
        <v>93</v>
      </c>
      <c r="BK6466" s="155">
        <f>ROUND(I6466*H6466,2)</f>
        <v>0</v>
      </c>
      <c r="BL6466" s="20" t="s">
        <v>354</v>
      </c>
      <c r="BM6466" s="154" t="s">
        <v>3734</v>
      </c>
    </row>
    <row r="6467" spans="2:65" s="35" customFormat="1">
      <c r="B6467" s="34"/>
      <c r="D6467" s="156" t="s">
        <v>182</v>
      </c>
      <c r="F6467" s="157" t="s">
        <v>3735</v>
      </c>
      <c r="L6467" s="34"/>
      <c r="M6467" s="158"/>
      <c r="T6467" s="62"/>
      <c r="AT6467" s="20" t="s">
        <v>182</v>
      </c>
      <c r="AU6467" s="20" t="s">
        <v>95</v>
      </c>
    </row>
    <row r="6468" spans="2:65" s="160" customFormat="1">
      <c r="B6468" s="159"/>
      <c r="D6468" s="161" t="s">
        <v>184</v>
      </c>
      <c r="E6468" s="162" t="s">
        <v>1</v>
      </c>
      <c r="F6468" s="163" t="s">
        <v>1734</v>
      </c>
      <c r="H6468" s="162" t="s">
        <v>1</v>
      </c>
      <c r="L6468" s="159"/>
      <c r="M6468" s="164"/>
      <c r="T6468" s="165"/>
      <c r="AT6468" s="162" t="s">
        <v>184</v>
      </c>
      <c r="AU6468" s="162" t="s">
        <v>95</v>
      </c>
      <c r="AV6468" s="160" t="s">
        <v>93</v>
      </c>
      <c r="AW6468" s="160" t="s">
        <v>41</v>
      </c>
      <c r="AX6468" s="160" t="s">
        <v>85</v>
      </c>
      <c r="AY6468" s="162" t="s">
        <v>173</v>
      </c>
    </row>
    <row r="6469" spans="2:65" s="160" customFormat="1">
      <c r="B6469" s="159"/>
      <c r="D6469" s="161" t="s">
        <v>184</v>
      </c>
      <c r="E6469" s="162" t="s">
        <v>1</v>
      </c>
      <c r="F6469" s="163" t="s">
        <v>3736</v>
      </c>
      <c r="H6469" s="162" t="s">
        <v>1</v>
      </c>
      <c r="L6469" s="159"/>
      <c r="M6469" s="164"/>
      <c r="T6469" s="165"/>
      <c r="AT6469" s="162" t="s">
        <v>184</v>
      </c>
      <c r="AU6469" s="162" t="s">
        <v>95</v>
      </c>
      <c r="AV6469" s="160" t="s">
        <v>93</v>
      </c>
      <c r="AW6469" s="160" t="s">
        <v>41</v>
      </c>
      <c r="AX6469" s="160" t="s">
        <v>85</v>
      </c>
      <c r="AY6469" s="162" t="s">
        <v>173</v>
      </c>
    </row>
    <row r="6470" spans="2:65" s="160" customFormat="1">
      <c r="B6470" s="159"/>
      <c r="D6470" s="161" t="s">
        <v>184</v>
      </c>
      <c r="E6470" s="162" t="s">
        <v>1</v>
      </c>
      <c r="F6470" s="163" t="s">
        <v>1740</v>
      </c>
      <c r="H6470" s="162" t="s">
        <v>1</v>
      </c>
      <c r="L6470" s="159"/>
      <c r="M6470" s="164"/>
      <c r="T6470" s="165"/>
      <c r="AT6470" s="162" t="s">
        <v>184</v>
      </c>
      <c r="AU6470" s="162" t="s">
        <v>95</v>
      </c>
      <c r="AV6470" s="160" t="s">
        <v>93</v>
      </c>
      <c r="AW6470" s="160" t="s">
        <v>41</v>
      </c>
      <c r="AX6470" s="160" t="s">
        <v>85</v>
      </c>
      <c r="AY6470" s="162" t="s">
        <v>173</v>
      </c>
    </row>
    <row r="6471" spans="2:65" s="167" customFormat="1">
      <c r="B6471" s="166"/>
      <c r="D6471" s="161" t="s">
        <v>184</v>
      </c>
      <c r="E6471" s="168" t="s">
        <v>1</v>
      </c>
      <c r="F6471" s="169" t="s">
        <v>846</v>
      </c>
      <c r="H6471" s="170">
        <v>11</v>
      </c>
      <c r="L6471" s="166"/>
      <c r="M6471" s="171"/>
      <c r="T6471" s="172"/>
      <c r="AT6471" s="168" t="s">
        <v>184</v>
      </c>
      <c r="AU6471" s="168" t="s">
        <v>95</v>
      </c>
      <c r="AV6471" s="167" t="s">
        <v>95</v>
      </c>
      <c r="AW6471" s="167" t="s">
        <v>41</v>
      </c>
      <c r="AX6471" s="167" t="s">
        <v>85</v>
      </c>
      <c r="AY6471" s="168" t="s">
        <v>173</v>
      </c>
    </row>
    <row r="6472" spans="2:65" s="160" customFormat="1">
      <c r="B6472" s="159"/>
      <c r="D6472" s="161" t="s">
        <v>184</v>
      </c>
      <c r="E6472" s="162" t="s">
        <v>1</v>
      </c>
      <c r="F6472" s="163" t="s">
        <v>1744</v>
      </c>
      <c r="H6472" s="162" t="s">
        <v>1</v>
      </c>
      <c r="L6472" s="159"/>
      <c r="M6472" s="164"/>
      <c r="T6472" s="165"/>
      <c r="AT6472" s="162" t="s">
        <v>184</v>
      </c>
      <c r="AU6472" s="162" t="s">
        <v>95</v>
      </c>
      <c r="AV6472" s="160" t="s">
        <v>93</v>
      </c>
      <c r="AW6472" s="160" t="s">
        <v>41</v>
      </c>
      <c r="AX6472" s="160" t="s">
        <v>85</v>
      </c>
      <c r="AY6472" s="162" t="s">
        <v>173</v>
      </c>
    </row>
    <row r="6473" spans="2:65" s="167" customFormat="1">
      <c r="B6473" s="166"/>
      <c r="D6473" s="161" t="s">
        <v>184</v>
      </c>
      <c r="E6473" s="168" t="s">
        <v>1</v>
      </c>
      <c r="F6473" s="169" t="s">
        <v>2382</v>
      </c>
      <c r="H6473" s="170">
        <v>16.8</v>
      </c>
      <c r="L6473" s="166"/>
      <c r="M6473" s="171"/>
      <c r="T6473" s="172"/>
      <c r="AT6473" s="168" t="s">
        <v>184</v>
      </c>
      <c r="AU6473" s="168" t="s">
        <v>95</v>
      </c>
      <c r="AV6473" s="167" t="s">
        <v>95</v>
      </c>
      <c r="AW6473" s="167" t="s">
        <v>41</v>
      </c>
      <c r="AX6473" s="167" t="s">
        <v>85</v>
      </c>
      <c r="AY6473" s="168" t="s">
        <v>173</v>
      </c>
    </row>
    <row r="6474" spans="2:65" s="160" customFormat="1">
      <c r="B6474" s="159"/>
      <c r="D6474" s="161" t="s">
        <v>184</v>
      </c>
      <c r="E6474" s="162" t="s">
        <v>1</v>
      </c>
      <c r="F6474" s="163" t="s">
        <v>1746</v>
      </c>
      <c r="H6474" s="162" t="s">
        <v>1</v>
      </c>
      <c r="L6474" s="159"/>
      <c r="M6474" s="164"/>
      <c r="T6474" s="165"/>
      <c r="AT6474" s="162" t="s">
        <v>184</v>
      </c>
      <c r="AU6474" s="162" t="s">
        <v>95</v>
      </c>
      <c r="AV6474" s="160" t="s">
        <v>93</v>
      </c>
      <c r="AW6474" s="160" t="s">
        <v>41</v>
      </c>
      <c r="AX6474" s="160" t="s">
        <v>85</v>
      </c>
      <c r="AY6474" s="162" t="s">
        <v>173</v>
      </c>
    </row>
    <row r="6475" spans="2:65" s="167" customFormat="1">
      <c r="B6475" s="166"/>
      <c r="D6475" s="161" t="s">
        <v>184</v>
      </c>
      <c r="E6475" s="168" t="s">
        <v>1</v>
      </c>
      <c r="F6475" s="169" t="s">
        <v>2383</v>
      </c>
      <c r="H6475" s="170">
        <v>17.2</v>
      </c>
      <c r="L6475" s="166"/>
      <c r="M6475" s="171"/>
      <c r="T6475" s="172"/>
      <c r="AT6475" s="168" t="s">
        <v>184</v>
      </c>
      <c r="AU6475" s="168" t="s">
        <v>95</v>
      </c>
      <c r="AV6475" s="167" t="s">
        <v>95</v>
      </c>
      <c r="AW6475" s="167" t="s">
        <v>41</v>
      </c>
      <c r="AX6475" s="167" t="s">
        <v>85</v>
      </c>
      <c r="AY6475" s="168" t="s">
        <v>173</v>
      </c>
    </row>
    <row r="6476" spans="2:65" s="160" customFormat="1">
      <c r="B6476" s="159"/>
      <c r="D6476" s="161" t="s">
        <v>184</v>
      </c>
      <c r="E6476" s="162" t="s">
        <v>1</v>
      </c>
      <c r="F6476" s="163" t="s">
        <v>1748</v>
      </c>
      <c r="H6476" s="162" t="s">
        <v>1</v>
      </c>
      <c r="L6476" s="159"/>
      <c r="M6476" s="164"/>
      <c r="T6476" s="165"/>
      <c r="AT6476" s="162" t="s">
        <v>184</v>
      </c>
      <c r="AU6476" s="162" t="s">
        <v>95</v>
      </c>
      <c r="AV6476" s="160" t="s">
        <v>93</v>
      </c>
      <c r="AW6476" s="160" t="s">
        <v>41</v>
      </c>
      <c r="AX6476" s="160" t="s">
        <v>85</v>
      </c>
      <c r="AY6476" s="162" t="s">
        <v>173</v>
      </c>
    </row>
    <row r="6477" spans="2:65" s="167" customFormat="1">
      <c r="B6477" s="166"/>
      <c r="D6477" s="161" t="s">
        <v>184</v>
      </c>
      <c r="E6477" s="168" t="s">
        <v>1</v>
      </c>
      <c r="F6477" s="169" t="s">
        <v>1672</v>
      </c>
      <c r="H6477" s="170">
        <v>9.5</v>
      </c>
      <c r="L6477" s="166"/>
      <c r="M6477" s="171"/>
      <c r="T6477" s="172"/>
      <c r="AT6477" s="168" t="s">
        <v>184</v>
      </c>
      <c r="AU6477" s="168" t="s">
        <v>95</v>
      </c>
      <c r="AV6477" s="167" t="s">
        <v>95</v>
      </c>
      <c r="AW6477" s="167" t="s">
        <v>41</v>
      </c>
      <c r="AX6477" s="167" t="s">
        <v>85</v>
      </c>
      <c r="AY6477" s="168" t="s">
        <v>173</v>
      </c>
    </row>
    <row r="6478" spans="2:65" s="160" customFormat="1">
      <c r="B6478" s="159"/>
      <c r="D6478" s="161" t="s">
        <v>184</v>
      </c>
      <c r="E6478" s="162" t="s">
        <v>1</v>
      </c>
      <c r="F6478" s="163" t="s">
        <v>1750</v>
      </c>
      <c r="H6478" s="162" t="s">
        <v>1</v>
      </c>
      <c r="L6478" s="159"/>
      <c r="M6478" s="164"/>
      <c r="T6478" s="165"/>
      <c r="AT6478" s="162" t="s">
        <v>184</v>
      </c>
      <c r="AU6478" s="162" t="s">
        <v>95</v>
      </c>
      <c r="AV6478" s="160" t="s">
        <v>93</v>
      </c>
      <c r="AW6478" s="160" t="s">
        <v>41</v>
      </c>
      <c r="AX6478" s="160" t="s">
        <v>85</v>
      </c>
      <c r="AY6478" s="162" t="s">
        <v>173</v>
      </c>
    </row>
    <row r="6479" spans="2:65" s="167" customFormat="1">
      <c r="B6479" s="166"/>
      <c r="D6479" s="161" t="s">
        <v>184</v>
      </c>
      <c r="E6479" s="168" t="s">
        <v>1</v>
      </c>
      <c r="F6479" s="169" t="s">
        <v>2384</v>
      </c>
      <c r="H6479" s="170">
        <v>8.6</v>
      </c>
      <c r="L6479" s="166"/>
      <c r="M6479" s="171"/>
      <c r="T6479" s="172"/>
      <c r="AT6479" s="168" t="s">
        <v>184</v>
      </c>
      <c r="AU6479" s="168" t="s">
        <v>95</v>
      </c>
      <c r="AV6479" s="167" t="s">
        <v>95</v>
      </c>
      <c r="AW6479" s="167" t="s">
        <v>41</v>
      </c>
      <c r="AX6479" s="167" t="s">
        <v>85</v>
      </c>
      <c r="AY6479" s="168" t="s">
        <v>173</v>
      </c>
    </row>
    <row r="6480" spans="2:65" s="174" customFormat="1">
      <c r="B6480" s="173"/>
      <c r="D6480" s="161" t="s">
        <v>184</v>
      </c>
      <c r="E6480" s="175" t="s">
        <v>1</v>
      </c>
      <c r="F6480" s="176" t="s">
        <v>232</v>
      </c>
      <c r="H6480" s="177">
        <v>63.1</v>
      </c>
      <c r="L6480" s="173"/>
      <c r="M6480" s="178"/>
      <c r="T6480" s="179"/>
      <c r="AT6480" s="175" t="s">
        <v>184</v>
      </c>
      <c r="AU6480" s="175" t="s">
        <v>95</v>
      </c>
      <c r="AV6480" s="174" t="s">
        <v>180</v>
      </c>
      <c r="AW6480" s="174" t="s">
        <v>41</v>
      </c>
      <c r="AX6480" s="174" t="s">
        <v>93</v>
      </c>
      <c r="AY6480" s="175" t="s">
        <v>173</v>
      </c>
    </row>
    <row r="6481" spans="2:65" s="35" customFormat="1" ht="37.9" customHeight="1">
      <c r="B6481" s="34"/>
      <c r="C6481" s="144" t="s">
        <v>3737</v>
      </c>
      <c r="D6481" s="144" t="s">
        <v>175</v>
      </c>
      <c r="E6481" s="145" t="s">
        <v>3738</v>
      </c>
      <c r="F6481" s="146" t="s">
        <v>3739</v>
      </c>
      <c r="G6481" s="147" t="s">
        <v>270</v>
      </c>
      <c r="H6481" s="148">
        <v>16.3</v>
      </c>
      <c r="I6481" s="3"/>
      <c r="J6481" s="149">
        <f>ROUND(I6481*H6481,2)</f>
        <v>0</v>
      </c>
      <c r="K6481" s="146" t="s">
        <v>179</v>
      </c>
      <c r="L6481" s="34"/>
      <c r="M6481" s="150" t="s">
        <v>1</v>
      </c>
      <c r="N6481" s="151" t="s">
        <v>50</v>
      </c>
      <c r="P6481" s="152">
        <f>O6481*H6481</f>
        <v>0</v>
      </c>
      <c r="Q6481" s="152">
        <v>0</v>
      </c>
      <c r="R6481" s="152">
        <f>Q6481*H6481</f>
        <v>0</v>
      </c>
      <c r="S6481" s="152">
        <v>7.0000000000000001E-3</v>
      </c>
      <c r="T6481" s="153">
        <f>S6481*H6481</f>
        <v>0.11410000000000001</v>
      </c>
      <c r="AR6481" s="154" t="s">
        <v>354</v>
      </c>
      <c r="AT6481" s="154" t="s">
        <v>175</v>
      </c>
      <c r="AU6481" s="154" t="s">
        <v>95</v>
      </c>
      <c r="AY6481" s="20" t="s">
        <v>173</v>
      </c>
      <c r="BE6481" s="155">
        <f>IF(N6481="základní",J6481,0)</f>
        <v>0</v>
      </c>
      <c r="BF6481" s="155">
        <f>IF(N6481="snížená",J6481,0)</f>
        <v>0</v>
      </c>
      <c r="BG6481" s="155">
        <f>IF(N6481="zákl. přenesená",J6481,0)</f>
        <v>0</v>
      </c>
      <c r="BH6481" s="155">
        <f>IF(N6481="sníž. přenesená",J6481,0)</f>
        <v>0</v>
      </c>
      <c r="BI6481" s="155">
        <f>IF(N6481="nulová",J6481,0)</f>
        <v>0</v>
      </c>
      <c r="BJ6481" s="20" t="s">
        <v>93</v>
      </c>
      <c r="BK6481" s="155">
        <f>ROUND(I6481*H6481,2)</f>
        <v>0</v>
      </c>
      <c r="BL6481" s="20" t="s">
        <v>354</v>
      </c>
      <c r="BM6481" s="154" t="s">
        <v>3740</v>
      </c>
    </row>
    <row r="6482" spans="2:65" s="35" customFormat="1">
      <c r="B6482" s="34"/>
      <c r="D6482" s="156" t="s">
        <v>182</v>
      </c>
      <c r="F6482" s="157" t="s">
        <v>3741</v>
      </c>
      <c r="L6482" s="34"/>
      <c r="M6482" s="158"/>
      <c r="T6482" s="62"/>
      <c r="AT6482" s="20" t="s">
        <v>182</v>
      </c>
      <c r="AU6482" s="20" t="s">
        <v>95</v>
      </c>
    </row>
    <row r="6483" spans="2:65" s="160" customFormat="1">
      <c r="B6483" s="159"/>
      <c r="D6483" s="161" t="s">
        <v>184</v>
      </c>
      <c r="E6483" s="162" t="s">
        <v>1</v>
      </c>
      <c r="F6483" s="163" t="s">
        <v>1734</v>
      </c>
      <c r="H6483" s="162" t="s">
        <v>1</v>
      </c>
      <c r="L6483" s="159"/>
      <c r="M6483" s="164"/>
      <c r="T6483" s="165"/>
      <c r="AT6483" s="162" t="s">
        <v>184</v>
      </c>
      <c r="AU6483" s="162" t="s">
        <v>95</v>
      </c>
      <c r="AV6483" s="160" t="s">
        <v>93</v>
      </c>
      <c r="AW6483" s="160" t="s">
        <v>41</v>
      </c>
      <c r="AX6483" s="160" t="s">
        <v>85</v>
      </c>
      <c r="AY6483" s="162" t="s">
        <v>173</v>
      </c>
    </row>
    <row r="6484" spans="2:65" s="160" customFormat="1">
      <c r="B6484" s="159"/>
      <c r="D6484" s="161" t="s">
        <v>184</v>
      </c>
      <c r="E6484" s="162" t="s">
        <v>1</v>
      </c>
      <c r="F6484" s="163" t="s">
        <v>3742</v>
      </c>
      <c r="H6484" s="162" t="s">
        <v>1</v>
      </c>
      <c r="L6484" s="159"/>
      <c r="M6484" s="164"/>
      <c r="T6484" s="165"/>
      <c r="AT6484" s="162" t="s">
        <v>184</v>
      </c>
      <c r="AU6484" s="162" t="s">
        <v>95</v>
      </c>
      <c r="AV6484" s="160" t="s">
        <v>93</v>
      </c>
      <c r="AW6484" s="160" t="s">
        <v>41</v>
      </c>
      <c r="AX6484" s="160" t="s">
        <v>85</v>
      </c>
      <c r="AY6484" s="162" t="s">
        <v>173</v>
      </c>
    </row>
    <row r="6485" spans="2:65" s="160" customFormat="1">
      <c r="B6485" s="159"/>
      <c r="D6485" s="161" t="s">
        <v>184</v>
      </c>
      <c r="E6485" s="162" t="s">
        <v>1</v>
      </c>
      <c r="F6485" s="163" t="s">
        <v>1742</v>
      </c>
      <c r="H6485" s="162" t="s">
        <v>1</v>
      </c>
      <c r="L6485" s="159"/>
      <c r="M6485" s="164"/>
      <c r="T6485" s="165"/>
      <c r="AT6485" s="162" t="s">
        <v>184</v>
      </c>
      <c r="AU6485" s="162" t="s">
        <v>95</v>
      </c>
      <c r="AV6485" s="160" t="s">
        <v>93</v>
      </c>
      <c r="AW6485" s="160" t="s">
        <v>41</v>
      </c>
      <c r="AX6485" s="160" t="s">
        <v>85</v>
      </c>
      <c r="AY6485" s="162" t="s">
        <v>173</v>
      </c>
    </row>
    <row r="6486" spans="2:65" s="167" customFormat="1">
      <c r="B6486" s="166"/>
      <c r="D6486" s="161" t="s">
        <v>184</v>
      </c>
      <c r="E6486" s="168" t="s">
        <v>1</v>
      </c>
      <c r="F6486" s="169" t="s">
        <v>847</v>
      </c>
      <c r="H6486" s="170">
        <v>16.3</v>
      </c>
      <c r="L6486" s="166"/>
      <c r="M6486" s="171"/>
      <c r="T6486" s="172"/>
      <c r="AT6486" s="168" t="s">
        <v>184</v>
      </c>
      <c r="AU6486" s="168" t="s">
        <v>95</v>
      </c>
      <c r="AV6486" s="167" t="s">
        <v>95</v>
      </c>
      <c r="AW6486" s="167" t="s">
        <v>41</v>
      </c>
      <c r="AX6486" s="167" t="s">
        <v>93</v>
      </c>
      <c r="AY6486" s="168" t="s">
        <v>173</v>
      </c>
    </row>
    <row r="6487" spans="2:65" s="35" customFormat="1" ht="24.2" customHeight="1">
      <c r="B6487" s="34"/>
      <c r="C6487" s="144" t="s">
        <v>3743</v>
      </c>
      <c r="D6487" s="144" t="s">
        <v>175</v>
      </c>
      <c r="E6487" s="145" t="s">
        <v>3744</v>
      </c>
      <c r="F6487" s="146" t="s">
        <v>3745</v>
      </c>
      <c r="G6487" s="147" t="s">
        <v>270</v>
      </c>
      <c r="H6487" s="148">
        <v>80.900000000000006</v>
      </c>
      <c r="I6487" s="3"/>
      <c r="J6487" s="149">
        <f>ROUND(I6487*H6487,2)</f>
        <v>0</v>
      </c>
      <c r="K6487" s="146" t="s">
        <v>179</v>
      </c>
      <c r="L6487" s="34"/>
      <c r="M6487" s="150" t="s">
        <v>1</v>
      </c>
      <c r="N6487" s="151" t="s">
        <v>50</v>
      </c>
      <c r="P6487" s="152">
        <f>O6487*H6487</f>
        <v>0</v>
      </c>
      <c r="Q6487" s="152">
        <v>0</v>
      </c>
      <c r="R6487" s="152">
        <f>Q6487*H6487</f>
        <v>0</v>
      </c>
      <c r="S6487" s="152">
        <v>0</v>
      </c>
      <c r="T6487" s="153">
        <f>S6487*H6487</f>
        <v>0</v>
      </c>
      <c r="AR6487" s="154" t="s">
        <v>354</v>
      </c>
      <c r="AT6487" s="154" t="s">
        <v>175</v>
      </c>
      <c r="AU6487" s="154" t="s">
        <v>95</v>
      </c>
      <c r="AY6487" s="20" t="s">
        <v>173</v>
      </c>
      <c r="BE6487" s="155">
        <f>IF(N6487="základní",J6487,0)</f>
        <v>0</v>
      </c>
      <c r="BF6487" s="155">
        <f>IF(N6487="snížená",J6487,0)</f>
        <v>0</v>
      </c>
      <c r="BG6487" s="155">
        <f>IF(N6487="zákl. přenesená",J6487,0)</f>
        <v>0</v>
      </c>
      <c r="BH6487" s="155">
        <f>IF(N6487="sníž. přenesená",J6487,0)</f>
        <v>0</v>
      </c>
      <c r="BI6487" s="155">
        <f>IF(N6487="nulová",J6487,0)</f>
        <v>0</v>
      </c>
      <c r="BJ6487" s="20" t="s">
        <v>93</v>
      </c>
      <c r="BK6487" s="155">
        <f>ROUND(I6487*H6487,2)</f>
        <v>0</v>
      </c>
      <c r="BL6487" s="20" t="s">
        <v>354</v>
      </c>
      <c r="BM6487" s="154" t="s">
        <v>3746</v>
      </c>
    </row>
    <row r="6488" spans="2:65" s="35" customFormat="1">
      <c r="B6488" s="34"/>
      <c r="D6488" s="156" t="s">
        <v>182</v>
      </c>
      <c r="F6488" s="157" t="s">
        <v>3747</v>
      </c>
      <c r="L6488" s="34"/>
      <c r="M6488" s="158"/>
      <c r="T6488" s="62"/>
      <c r="AT6488" s="20" t="s">
        <v>182</v>
      </c>
      <c r="AU6488" s="20" t="s">
        <v>95</v>
      </c>
    </row>
    <row r="6489" spans="2:65" s="160" customFormat="1">
      <c r="B6489" s="159"/>
      <c r="D6489" s="161" t="s">
        <v>184</v>
      </c>
      <c r="E6489" s="162" t="s">
        <v>1</v>
      </c>
      <c r="F6489" s="163" t="s">
        <v>3748</v>
      </c>
      <c r="H6489" s="162" t="s">
        <v>1</v>
      </c>
      <c r="L6489" s="159"/>
      <c r="M6489" s="164"/>
      <c r="T6489" s="165"/>
      <c r="AT6489" s="162" t="s">
        <v>184</v>
      </c>
      <c r="AU6489" s="162" t="s">
        <v>95</v>
      </c>
      <c r="AV6489" s="160" t="s">
        <v>93</v>
      </c>
      <c r="AW6489" s="160" t="s">
        <v>41</v>
      </c>
      <c r="AX6489" s="160" t="s">
        <v>85</v>
      </c>
      <c r="AY6489" s="162" t="s">
        <v>173</v>
      </c>
    </row>
    <row r="6490" spans="2:65" s="160" customFormat="1">
      <c r="B6490" s="159"/>
      <c r="D6490" s="161" t="s">
        <v>184</v>
      </c>
      <c r="E6490" s="162" t="s">
        <v>1</v>
      </c>
      <c r="F6490" s="163" t="s">
        <v>1195</v>
      </c>
      <c r="H6490" s="162" t="s">
        <v>1</v>
      </c>
      <c r="L6490" s="159"/>
      <c r="M6490" s="164"/>
      <c r="T6490" s="165"/>
      <c r="AT6490" s="162" t="s">
        <v>184</v>
      </c>
      <c r="AU6490" s="162" t="s">
        <v>95</v>
      </c>
      <c r="AV6490" s="160" t="s">
        <v>93</v>
      </c>
      <c r="AW6490" s="160" t="s">
        <v>41</v>
      </c>
      <c r="AX6490" s="160" t="s">
        <v>85</v>
      </c>
      <c r="AY6490" s="162" t="s">
        <v>173</v>
      </c>
    </row>
    <row r="6491" spans="2:65" s="160" customFormat="1">
      <c r="B6491" s="159"/>
      <c r="D6491" s="161" t="s">
        <v>184</v>
      </c>
      <c r="E6491" s="162" t="s">
        <v>1</v>
      </c>
      <c r="F6491" s="163" t="s">
        <v>1200</v>
      </c>
      <c r="H6491" s="162" t="s">
        <v>1</v>
      </c>
      <c r="L6491" s="159"/>
      <c r="M6491" s="164"/>
      <c r="T6491" s="165"/>
      <c r="AT6491" s="162" t="s">
        <v>184</v>
      </c>
      <c r="AU6491" s="162" t="s">
        <v>95</v>
      </c>
      <c r="AV6491" s="160" t="s">
        <v>93</v>
      </c>
      <c r="AW6491" s="160" t="s">
        <v>41</v>
      </c>
      <c r="AX6491" s="160" t="s">
        <v>85</v>
      </c>
      <c r="AY6491" s="162" t="s">
        <v>173</v>
      </c>
    </row>
    <row r="6492" spans="2:65" s="167" customFormat="1">
      <c r="B6492" s="166"/>
      <c r="D6492" s="161" t="s">
        <v>184</v>
      </c>
      <c r="E6492" s="168" t="s">
        <v>1</v>
      </c>
      <c r="F6492" s="169" t="s">
        <v>846</v>
      </c>
      <c r="H6492" s="170">
        <v>11</v>
      </c>
      <c r="L6492" s="166"/>
      <c r="M6492" s="171"/>
      <c r="T6492" s="172"/>
      <c r="AT6492" s="168" t="s">
        <v>184</v>
      </c>
      <c r="AU6492" s="168" t="s">
        <v>95</v>
      </c>
      <c r="AV6492" s="167" t="s">
        <v>95</v>
      </c>
      <c r="AW6492" s="167" t="s">
        <v>41</v>
      </c>
      <c r="AX6492" s="167" t="s">
        <v>85</v>
      </c>
      <c r="AY6492" s="168" t="s">
        <v>173</v>
      </c>
    </row>
    <row r="6493" spans="2:65" s="160" customFormat="1">
      <c r="B6493" s="159"/>
      <c r="D6493" s="161" t="s">
        <v>184</v>
      </c>
      <c r="E6493" s="162" t="s">
        <v>1</v>
      </c>
      <c r="F6493" s="163" t="s">
        <v>1202</v>
      </c>
      <c r="H6493" s="162" t="s">
        <v>1</v>
      </c>
      <c r="L6493" s="159"/>
      <c r="M6493" s="164"/>
      <c r="T6493" s="165"/>
      <c r="AT6493" s="162" t="s">
        <v>184</v>
      </c>
      <c r="AU6493" s="162" t="s">
        <v>95</v>
      </c>
      <c r="AV6493" s="160" t="s">
        <v>93</v>
      </c>
      <c r="AW6493" s="160" t="s">
        <v>41</v>
      </c>
      <c r="AX6493" s="160" t="s">
        <v>85</v>
      </c>
      <c r="AY6493" s="162" t="s">
        <v>173</v>
      </c>
    </row>
    <row r="6494" spans="2:65" s="167" customFormat="1">
      <c r="B6494" s="166"/>
      <c r="D6494" s="161" t="s">
        <v>184</v>
      </c>
      <c r="E6494" s="168" t="s">
        <v>1</v>
      </c>
      <c r="F6494" s="169" t="s">
        <v>847</v>
      </c>
      <c r="H6494" s="170">
        <v>16.3</v>
      </c>
      <c r="L6494" s="166"/>
      <c r="M6494" s="171"/>
      <c r="T6494" s="172"/>
      <c r="AT6494" s="168" t="s">
        <v>184</v>
      </c>
      <c r="AU6494" s="168" t="s">
        <v>95</v>
      </c>
      <c r="AV6494" s="167" t="s">
        <v>95</v>
      </c>
      <c r="AW6494" s="167" t="s">
        <v>41</v>
      </c>
      <c r="AX6494" s="167" t="s">
        <v>85</v>
      </c>
      <c r="AY6494" s="168" t="s">
        <v>173</v>
      </c>
    </row>
    <row r="6495" spans="2:65" s="160" customFormat="1">
      <c r="B6495" s="159"/>
      <c r="D6495" s="161" t="s">
        <v>184</v>
      </c>
      <c r="E6495" s="162" t="s">
        <v>1</v>
      </c>
      <c r="F6495" s="163" t="s">
        <v>794</v>
      </c>
      <c r="H6495" s="162" t="s">
        <v>1</v>
      </c>
      <c r="L6495" s="159"/>
      <c r="M6495" s="164"/>
      <c r="T6495" s="165"/>
      <c r="AT6495" s="162" t="s">
        <v>184</v>
      </c>
      <c r="AU6495" s="162" t="s">
        <v>95</v>
      </c>
      <c r="AV6495" s="160" t="s">
        <v>93</v>
      </c>
      <c r="AW6495" s="160" t="s">
        <v>41</v>
      </c>
      <c r="AX6495" s="160" t="s">
        <v>85</v>
      </c>
      <c r="AY6495" s="162" t="s">
        <v>173</v>
      </c>
    </row>
    <row r="6496" spans="2:65" s="167" customFormat="1">
      <c r="B6496" s="166"/>
      <c r="D6496" s="161" t="s">
        <v>184</v>
      </c>
      <c r="E6496" s="168" t="s">
        <v>1</v>
      </c>
      <c r="F6496" s="169" t="s">
        <v>3749</v>
      </c>
      <c r="H6496" s="170">
        <v>17.600000000000001</v>
      </c>
      <c r="L6496" s="166"/>
      <c r="M6496" s="171"/>
      <c r="T6496" s="172"/>
      <c r="AT6496" s="168" t="s">
        <v>184</v>
      </c>
      <c r="AU6496" s="168" t="s">
        <v>95</v>
      </c>
      <c r="AV6496" s="167" t="s">
        <v>95</v>
      </c>
      <c r="AW6496" s="167" t="s">
        <v>41</v>
      </c>
      <c r="AX6496" s="167" t="s">
        <v>85</v>
      </c>
      <c r="AY6496" s="168" t="s">
        <v>173</v>
      </c>
    </row>
    <row r="6497" spans="2:65" s="160" customFormat="1">
      <c r="B6497" s="159"/>
      <c r="D6497" s="161" t="s">
        <v>184</v>
      </c>
      <c r="E6497" s="162" t="s">
        <v>1</v>
      </c>
      <c r="F6497" s="163" t="s">
        <v>795</v>
      </c>
      <c r="H6497" s="162" t="s">
        <v>1</v>
      </c>
      <c r="L6497" s="159"/>
      <c r="M6497" s="164"/>
      <c r="T6497" s="165"/>
      <c r="AT6497" s="162" t="s">
        <v>184</v>
      </c>
      <c r="AU6497" s="162" t="s">
        <v>95</v>
      </c>
      <c r="AV6497" s="160" t="s">
        <v>93</v>
      </c>
      <c r="AW6497" s="160" t="s">
        <v>41</v>
      </c>
      <c r="AX6497" s="160" t="s">
        <v>85</v>
      </c>
      <c r="AY6497" s="162" t="s">
        <v>173</v>
      </c>
    </row>
    <row r="6498" spans="2:65" s="167" customFormat="1">
      <c r="B6498" s="166"/>
      <c r="D6498" s="161" t="s">
        <v>184</v>
      </c>
      <c r="E6498" s="168" t="s">
        <v>1</v>
      </c>
      <c r="F6498" s="169" t="s">
        <v>1661</v>
      </c>
      <c r="H6498" s="170">
        <v>17.8</v>
      </c>
      <c r="L6498" s="166"/>
      <c r="M6498" s="171"/>
      <c r="T6498" s="172"/>
      <c r="AT6498" s="168" t="s">
        <v>184</v>
      </c>
      <c r="AU6498" s="168" t="s">
        <v>95</v>
      </c>
      <c r="AV6498" s="167" t="s">
        <v>95</v>
      </c>
      <c r="AW6498" s="167" t="s">
        <v>41</v>
      </c>
      <c r="AX6498" s="167" t="s">
        <v>85</v>
      </c>
      <c r="AY6498" s="168" t="s">
        <v>173</v>
      </c>
    </row>
    <row r="6499" spans="2:65" s="160" customFormat="1">
      <c r="B6499" s="159"/>
      <c r="D6499" s="161" t="s">
        <v>184</v>
      </c>
      <c r="E6499" s="162" t="s">
        <v>1</v>
      </c>
      <c r="F6499" s="163" t="s">
        <v>796</v>
      </c>
      <c r="H6499" s="162" t="s">
        <v>1</v>
      </c>
      <c r="L6499" s="159"/>
      <c r="M6499" s="164"/>
      <c r="T6499" s="165"/>
      <c r="AT6499" s="162" t="s">
        <v>184</v>
      </c>
      <c r="AU6499" s="162" t="s">
        <v>95</v>
      </c>
      <c r="AV6499" s="160" t="s">
        <v>93</v>
      </c>
      <c r="AW6499" s="160" t="s">
        <v>41</v>
      </c>
      <c r="AX6499" s="160" t="s">
        <v>85</v>
      </c>
      <c r="AY6499" s="162" t="s">
        <v>173</v>
      </c>
    </row>
    <row r="6500" spans="2:65" s="167" customFormat="1">
      <c r="B6500" s="166"/>
      <c r="D6500" s="161" t="s">
        <v>184</v>
      </c>
      <c r="E6500" s="168" t="s">
        <v>1</v>
      </c>
      <c r="F6500" s="169" t="s">
        <v>3750</v>
      </c>
      <c r="H6500" s="170">
        <v>18.2</v>
      </c>
      <c r="L6500" s="166"/>
      <c r="M6500" s="171"/>
      <c r="T6500" s="172"/>
      <c r="AT6500" s="168" t="s">
        <v>184</v>
      </c>
      <c r="AU6500" s="168" t="s">
        <v>95</v>
      </c>
      <c r="AV6500" s="167" t="s">
        <v>95</v>
      </c>
      <c r="AW6500" s="167" t="s">
        <v>41</v>
      </c>
      <c r="AX6500" s="167" t="s">
        <v>85</v>
      </c>
      <c r="AY6500" s="168" t="s">
        <v>173</v>
      </c>
    </row>
    <row r="6501" spans="2:65" s="174" customFormat="1">
      <c r="B6501" s="173"/>
      <c r="D6501" s="161" t="s">
        <v>184</v>
      </c>
      <c r="E6501" s="175" t="s">
        <v>1</v>
      </c>
      <c r="F6501" s="176" t="s">
        <v>232</v>
      </c>
      <c r="H6501" s="177">
        <v>80.900000000000006</v>
      </c>
      <c r="L6501" s="173"/>
      <c r="M6501" s="178"/>
      <c r="T6501" s="179"/>
      <c r="AT6501" s="175" t="s">
        <v>184</v>
      </c>
      <c r="AU6501" s="175" t="s">
        <v>95</v>
      </c>
      <c r="AV6501" s="174" t="s">
        <v>180</v>
      </c>
      <c r="AW6501" s="174" t="s">
        <v>41</v>
      </c>
      <c r="AX6501" s="174" t="s">
        <v>93</v>
      </c>
      <c r="AY6501" s="175" t="s">
        <v>173</v>
      </c>
    </row>
    <row r="6502" spans="2:65" s="35" customFormat="1" ht="21.75" customHeight="1">
      <c r="B6502" s="34"/>
      <c r="C6502" s="144" t="s">
        <v>3751</v>
      </c>
      <c r="D6502" s="144" t="s">
        <v>175</v>
      </c>
      <c r="E6502" s="145" t="s">
        <v>3752</v>
      </c>
      <c r="F6502" s="146" t="s">
        <v>3753</v>
      </c>
      <c r="G6502" s="147" t="s">
        <v>270</v>
      </c>
      <c r="H6502" s="148">
        <v>80.900000000000006</v>
      </c>
      <c r="I6502" s="3"/>
      <c r="J6502" s="149">
        <f>ROUND(I6502*H6502,2)</f>
        <v>0</v>
      </c>
      <c r="K6502" s="146" t="s">
        <v>179</v>
      </c>
      <c r="L6502" s="34"/>
      <c r="M6502" s="150" t="s">
        <v>1</v>
      </c>
      <c r="N6502" s="151" t="s">
        <v>50</v>
      </c>
      <c r="P6502" s="152">
        <f>O6502*H6502</f>
        <v>0</v>
      </c>
      <c r="Q6502" s="152">
        <v>0</v>
      </c>
      <c r="R6502" s="152">
        <f>Q6502*H6502</f>
        <v>0</v>
      </c>
      <c r="S6502" s="152">
        <v>0</v>
      </c>
      <c r="T6502" s="153">
        <f>S6502*H6502</f>
        <v>0</v>
      </c>
      <c r="AR6502" s="154" t="s">
        <v>354</v>
      </c>
      <c r="AT6502" s="154" t="s">
        <v>175</v>
      </c>
      <c r="AU6502" s="154" t="s">
        <v>95</v>
      </c>
      <c r="AY6502" s="20" t="s">
        <v>173</v>
      </c>
      <c r="BE6502" s="155">
        <f>IF(N6502="základní",J6502,0)</f>
        <v>0</v>
      </c>
      <c r="BF6502" s="155">
        <f>IF(N6502="snížená",J6502,0)</f>
        <v>0</v>
      </c>
      <c r="BG6502" s="155">
        <f>IF(N6502="zákl. přenesená",J6502,0)</f>
        <v>0</v>
      </c>
      <c r="BH6502" s="155">
        <f>IF(N6502="sníž. přenesená",J6502,0)</f>
        <v>0</v>
      </c>
      <c r="BI6502" s="155">
        <f>IF(N6502="nulová",J6502,0)</f>
        <v>0</v>
      </c>
      <c r="BJ6502" s="20" t="s">
        <v>93</v>
      </c>
      <c r="BK6502" s="155">
        <f>ROUND(I6502*H6502,2)</f>
        <v>0</v>
      </c>
      <c r="BL6502" s="20" t="s">
        <v>354</v>
      </c>
      <c r="BM6502" s="154" t="s">
        <v>3754</v>
      </c>
    </row>
    <row r="6503" spans="2:65" s="35" customFormat="1">
      <c r="B6503" s="34"/>
      <c r="D6503" s="156" t="s">
        <v>182</v>
      </c>
      <c r="F6503" s="157" t="s">
        <v>3755</v>
      </c>
      <c r="L6503" s="34"/>
      <c r="M6503" s="158"/>
      <c r="T6503" s="62"/>
      <c r="AT6503" s="20" t="s">
        <v>182</v>
      </c>
      <c r="AU6503" s="20" t="s">
        <v>95</v>
      </c>
    </row>
    <row r="6504" spans="2:65" s="160" customFormat="1">
      <c r="B6504" s="159"/>
      <c r="D6504" s="161" t="s">
        <v>184</v>
      </c>
      <c r="E6504" s="162" t="s">
        <v>1</v>
      </c>
      <c r="F6504" s="163" t="s">
        <v>3748</v>
      </c>
      <c r="H6504" s="162" t="s">
        <v>1</v>
      </c>
      <c r="L6504" s="159"/>
      <c r="M6504" s="164"/>
      <c r="T6504" s="165"/>
      <c r="AT6504" s="162" t="s">
        <v>184</v>
      </c>
      <c r="AU6504" s="162" t="s">
        <v>95</v>
      </c>
      <c r="AV6504" s="160" t="s">
        <v>93</v>
      </c>
      <c r="AW6504" s="160" t="s">
        <v>41</v>
      </c>
      <c r="AX6504" s="160" t="s">
        <v>85</v>
      </c>
      <c r="AY6504" s="162" t="s">
        <v>173</v>
      </c>
    </row>
    <row r="6505" spans="2:65" s="160" customFormat="1">
      <c r="B6505" s="159"/>
      <c r="D6505" s="161" t="s">
        <v>184</v>
      </c>
      <c r="E6505" s="162" t="s">
        <v>1</v>
      </c>
      <c r="F6505" s="163" t="s">
        <v>1195</v>
      </c>
      <c r="H6505" s="162" t="s">
        <v>1</v>
      </c>
      <c r="L6505" s="159"/>
      <c r="M6505" s="164"/>
      <c r="T6505" s="165"/>
      <c r="AT6505" s="162" t="s">
        <v>184</v>
      </c>
      <c r="AU6505" s="162" t="s">
        <v>95</v>
      </c>
      <c r="AV6505" s="160" t="s">
        <v>93</v>
      </c>
      <c r="AW6505" s="160" t="s">
        <v>41</v>
      </c>
      <c r="AX6505" s="160" t="s">
        <v>85</v>
      </c>
      <c r="AY6505" s="162" t="s">
        <v>173</v>
      </c>
    </row>
    <row r="6506" spans="2:65" s="160" customFormat="1">
      <c r="B6506" s="159"/>
      <c r="D6506" s="161" t="s">
        <v>184</v>
      </c>
      <c r="E6506" s="162" t="s">
        <v>1</v>
      </c>
      <c r="F6506" s="163" t="s">
        <v>1200</v>
      </c>
      <c r="H6506" s="162" t="s">
        <v>1</v>
      </c>
      <c r="L6506" s="159"/>
      <c r="M6506" s="164"/>
      <c r="T6506" s="165"/>
      <c r="AT6506" s="162" t="s">
        <v>184</v>
      </c>
      <c r="AU6506" s="162" t="s">
        <v>95</v>
      </c>
      <c r="AV6506" s="160" t="s">
        <v>93</v>
      </c>
      <c r="AW6506" s="160" t="s">
        <v>41</v>
      </c>
      <c r="AX6506" s="160" t="s">
        <v>85</v>
      </c>
      <c r="AY6506" s="162" t="s">
        <v>173</v>
      </c>
    </row>
    <row r="6507" spans="2:65" s="167" customFormat="1">
      <c r="B6507" s="166"/>
      <c r="D6507" s="161" t="s">
        <v>184</v>
      </c>
      <c r="E6507" s="168" t="s">
        <v>1</v>
      </c>
      <c r="F6507" s="169" t="s">
        <v>846</v>
      </c>
      <c r="H6507" s="170">
        <v>11</v>
      </c>
      <c r="L6507" s="166"/>
      <c r="M6507" s="171"/>
      <c r="T6507" s="172"/>
      <c r="AT6507" s="168" t="s">
        <v>184</v>
      </c>
      <c r="AU6507" s="168" t="s">
        <v>95</v>
      </c>
      <c r="AV6507" s="167" t="s">
        <v>95</v>
      </c>
      <c r="AW6507" s="167" t="s">
        <v>41</v>
      </c>
      <c r="AX6507" s="167" t="s">
        <v>85</v>
      </c>
      <c r="AY6507" s="168" t="s">
        <v>173</v>
      </c>
    </row>
    <row r="6508" spans="2:65" s="160" customFormat="1">
      <c r="B6508" s="159"/>
      <c r="D6508" s="161" t="s">
        <v>184</v>
      </c>
      <c r="E6508" s="162" t="s">
        <v>1</v>
      </c>
      <c r="F6508" s="163" t="s">
        <v>1202</v>
      </c>
      <c r="H6508" s="162" t="s">
        <v>1</v>
      </c>
      <c r="L6508" s="159"/>
      <c r="M6508" s="164"/>
      <c r="T6508" s="165"/>
      <c r="AT6508" s="162" t="s">
        <v>184</v>
      </c>
      <c r="AU6508" s="162" t="s">
        <v>95</v>
      </c>
      <c r="AV6508" s="160" t="s">
        <v>93</v>
      </c>
      <c r="AW6508" s="160" t="s">
        <v>41</v>
      </c>
      <c r="AX6508" s="160" t="s">
        <v>85</v>
      </c>
      <c r="AY6508" s="162" t="s">
        <v>173</v>
      </c>
    </row>
    <row r="6509" spans="2:65" s="167" customFormat="1">
      <c r="B6509" s="166"/>
      <c r="D6509" s="161" t="s">
        <v>184</v>
      </c>
      <c r="E6509" s="168" t="s">
        <v>1</v>
      </c>
      <c r="F6509" s="169" t="s">
        <v>847</v>
      </c>
      <c r="H6509" s="170">
        <v>16.3</v>
      </c>
      <c r="L6509" s="166"/>
      <c r="M6509" s="171"/>
      <c r="T6509" s="172"/>
      <c r="AT6509" s="168" t="s">
        <v>184</v>
      </c>
      <c r="AU6509" s="168" t="s">
        <v>95</v>
      </c>
      <c r="AV6509" s="167" t="s">
        <v>95</v>
      </c>
      <c r="AW6509" s="167" t="s">
        <v>41</v>
      </c>
      <c r="AX6509" s="167" t="s">
        <v>85</v>
      </c>
      <c r="AY6509" s="168" t="s">
        <v>173</v>
      </c>
    </row>
    <row r="6510" spans="2:65" s="160" customFormat="1">
      <c r="B6510" s="159"/>
      <c r="D6510" s="161" t="s">
        <v>184</v>
      </c>
      <c r="E6510" s="162" t="s">
        <v>1</v>
      </c>
      <c r="F6510" s="163" t="s">
        <v>794</v>
      </c>
      <c r="H6510" s="162" t="s">
        <v>1</v>
      </c>
      <c r="L6510" s="159"/>
      <c r="M6510" s="164"/>
      <c r="T6510" s="165"/>
      <c r="AT6510" s="162" t="s">
        <v>184</v>
      </c>
      <c r="AU6510" s="162" t="s">
        <v>95</v>
      </c>
      <c r="AV6510" s="160" t="s">
        <v>93</v>
      </c>
      <c r="AW6510" s="160" t="s">
        <v>41</v>
      </c>
      <c r="AX6510" s="160" t="s">
        <v>85</v>
      </c>
      <c r="AY6510" s="162" t="s">
        <v>173</v>
      </c>
    </row>
    <row r="6511" spans="2:65" s="167" customFormat="1">
      <c r="B6511" s="166"/>
      <c r="D6511" s="161" t="s">
        <v>184</v>
      </c>
      <c r="E6511" s="168" t="s">
        <v>1</v>
      </c>
      <c r="F6511" s="169" t="s">
        <v>3749</v>
      </c>
      <c r="H6511" s="170">
        <v>17.600000000000001</v>
      </c>
      <c r="L6511" s="166"/>
      <c r="M6511" s="171"/>
      <c r="T6511" s="172"/>
      <c r="AT6511" s="168" t="s">
        <v>184</v>
      </c>
      <c r="AU6511" s="168" t="s">
        <v>95</v>
      </c>
      <c r="AV6511" s="167" t="s">
        <v>95</v>
      </c>
      <c r="AW6511" s="167" t="s">
        <v>41</v>
      </c>
      <c r="AX6511" s="167" t="s">
        <v>85</v>
      </c>
      <c r="AY6511" s="168" t="s">
        <v>173</v>
      </c>
    </row>
    <row r="6512" spans="2:65" s="160" customFormat="1">
      <c r="B6512" s="159"/>
      <c r="D6512" s="161" t="s">
        <v>184</v>
      </c>
      <c r="E6512" s="162" t="s">
        <v>1</v>
      </c>
      <c r="F6512" s="163" t="s">
        <v>795</v>
      </c>
      <c r="H6512" s="162" t="s">
        <v>1</v>
      </c>
      <c r="L6512" s="159"/>
      <c r="M6512" s="164"/>
      <c r="T6512" s="165"/>
      <c r="AT6512" s="162" t="s">
        <v>184</v>
      </c>
      <c r="AU6512" s="162" t="s">
        <v>95</v>
      </c>
      <c r="AV6512" s="160" t="s">
        <v>93</v>
      </c>
      <c r="AW6512" s="160" t="s">
        <v>41</v>
      </c>
      <c r="AX6512" s="160" t="s">
        <v>85</v>
      </c>
      <c r="AY6512" s="162" t="s">
        <v>173</v>
      </c>
    </row>
    <row r="6513" spans="2:65" s="167" customFormat="1">
      <c r="B6513" s="166"/>
      <c r="D6513" s="161" t="s">
        <v>184</v>
      </c>
      <c r="E6513" s="168" t="s">
        <v>1</v>
      </c>
      <c r="F6513" s="169" t="s">
        <v>1661</v>
      </c>
      <c r="H6513" s="170">
        <v>17.8</v>
      </c>
      <c r="L6513" s="166"/>
      <c r="M6513" s="171"/>
      <c r="T6513" s="172"/>
      <c r="AT6513" s="168" t="s">
        <v>184</v>
      </c>
      <c r="AU6513" s="168" t="s">
        <v>95</v>
      </c>
      <c r="AV6513" s="167" t="s">
        <v>95</v>
      </c>
      <c r="AW6513" s="167" t="s">
        <v>41</v>
      </c>
      <c r="AX6513" s="167" t="s">
        <v>85</v>
      </c>
      <c r="AY6513" s="168" t="s">
        <v>173</v>
      </c>
    </row>
    <row r="6514" spans="2:65" s="160" customFormat="1">
      <c r="B6514" s="159"/>
      <c r="D6514" s="161" t="s">
        <v>184</v>
      </c>
      <c r="E6514" s="162" t="s">
        <v>1</v>
      </c>
      <c r="F6514" s="163" t="s">
        <v>796</v>
      </c>
      <c r="H6514" s="162" t="s">
        <v>1</v>
      </c>
      <c r="L6514" s="159"/>
      <c r="M6514" s="164"/>
      <c r="T6514" s="165"/>
      <c r="AT6514" s="162" t="s">
        <v>184</v>
      </c>
      <c r="AU6514" s="162" t="s">
        <v>95</v>
      </c>
      <c r="AV6514" s="160" t="s">
        <v>93</v>
      </c>
      <c r="AW6514" s="160" t="s">
        <v>41</v>
      </c>
      <c r="AX6514" s="160" t="s">
        <v>85</v>
      </c>
      <c r="AY6514" s="162" t="s">
        <v>173</v>
      </c>
    </row>
    <row r="6515" spans="2:65" s="167" customFormat="1">
      <c r="B6515" s="166"/>
      <c r="D6515" s="161" t="s">
        <v>184</v>
      </c>
      <c r="E6515" s="168" t="s">
        <v>1</v>
      </c>
      <c r="F6515" s="169" t="s">
        <v>3750</v>
      </c>
      <c r="H6515" s="170">
        <v>18.2</v>
      </c>
      <c r="L6515" s="166"/>
      <c r="M6515" s="171"/>
      <c r="T6515" s="172"/>
      <c r="AT6515" s="168" t="s">
        <v>184</v>
      </c>
      <c r="AU6515" s="168" t="s">
        <v>95</v>
      </c>
      <c r="AV6515" s="167" t="s">
        <v>95</v>
      </c>
      <c r="AW6515" s="167" t="s">
        <v>41</v>
      </c>
      <c r="AX6515" s="167" t="s">
        <v>85</v>
      </c>
      <c r="AY6515" s="168" t="s">
        <v>173</v>
      </c>
    </row>
    <row r="6516" spans="2:65" s="174" customFormat="1">
      <c r="B6516" s="173"/>
      <c r="D6516" s="161" t="s">
        <v>184</v>
      </c>
      <c r="E6516" s="175" t="s">
        <v>1</v>
      </c>
      <c r="F6516" s="176" t="s">
        <v>232</v>
      </c>
      <c r="H6516" s="177">
        <v>80.900000000000006</v>
      </c>
      <c r="L6516" s="173"/>
      <c r="M6516" s="178"/>
      <c r="T6516" s="179"/>
      <c r="AT6516" s="175" t="s">
        <v>184</v>
      </c>
      <c r="AU6516" s="175" t="s">
        <v>95</v>
      </c>
      <c r="AV6516" s="174" t="s">
        <v>180</v>
      </c>
      <c r="AW6516" s="174" t="s">
        <v>41</v>
      </c>
      <c r="AX6516" s="174" t="s">
        <v>93</v>
      </c>
      <c r="AY6516" s="175" t="s">
        <v>173</v>
      </c>
    </row>
    <row r="6517" spans="2:65" s="35" customFormat="1" ht="33" customHeight="1">
      <c r="B6517" s="34"/>
      <c r="C6517" s="144" t="s">
        <v>3756</v>
      </c>
      <c r="D6517" s="144" t="s">
        <v>175</v>
      </c>
      <c r="E6517" s="145" t="s">
        <v>3757</v>
      </c>
      <c r="F6517" s="146" t="s">
        <v>3758</v>
      </c>
      <c r="G6517" s="147" t="s">
        <v>270</v>
      </c>
      <c r="H6517" s="148">
        <v>80.900000000000006</v>
      </c>
      <c r="I6517" s="3"/>
      <c r="J6517" s="149">
        <f>ROUND(I6517*H6517,2)</f>
        <v>0</v>
      </c>
      <c r="K6517" s="146" t="s">
        <v>179</v>
      </c>
      <c r="L6517" s="34"/>
      <c r="M6517" s="150" t="s">
        <v>1</v>
      </c>
      <c r="N6517" s="151" t="s">
        <v>50</v>
      </c>
      <c r="P6517" s="152">
        <f>O6517*H6517</f>
        <v>0</v>
      </c>
      <c r="Q6517" s="152">
        <v>3.0000000000000001E-5</v>
      </c>
      <c r="R6517" s="152">
        <f>Q6517*H6517</f>
        <v>2.4270000000000003E-3</v>
      </c>
      <c r="S6517" s="152">
        <v>0</v>
      </c>
      <c r="T6517" s="153">
        <f>S6517*H6517</f>
        <v>0</v>
      </c>
      <c r="AR6517" s="154" t="s">
        <v>354</v>
      </c>
      <c r="AT6517" s="154" t="s">
        <v>175</v>
      </c>
      <c r="AU6517" s="154" t="s">
        <v>95</v>
      </c>
      <c r="AY6517" s="20" t="s">
        <v>173</v>
      </c>
      <c r="BE6517" s="155">
        <f>IF(N6517="základní",J6517,0)</f>
        <v>0</v>
      </c>
      <c r="BF6517" s="155">
        <f>IF(N6517="snížená",J6517,0)</f>
        <v>0</v>
      </c>
      <c r="BG6517" s="155">
        <f>IF(N6517="zákl. přenesená",J6517,0)</f>
        <v>0</v>
      </c>
      <c r="BH6517" s="155">
        <f>IF(N6517="sníž. přenesená",J6517,0)</f>
        <v>0</v>
      </c>
      <c r="BI6517" s="155">
        <f>IF(N6517="nulová",J6517,0)</f>
        <v>0</v>
      </c>
      <c r="BJ6517" s="20" t="s">
        <v>93</v>
      </c>
      <c r="BK6517" s="155">
        <f>ROUND(I6517*H6517,2)</f>
        <v>0</v>
      </c>
      <c r="BL6517" s="20" t="s">
        <v>354</v>
      </c>
      <c r="BM6517" s="154" t="s">
        <v>3759</v>
      </c>
    </row>
    <row r="6518" spans="2:65" s="35" customFormat="1">
      <c r="B6518" s="34"/>
      <c r="D6518" s="156" t="s">
        <v>182</v>
      </c>
      <c r="F6518" s="157" t="s">
        <v>3760</v>
      </c>
      <c r="L6518" s="34"/>
      <c r="M6518" s="158"/>
      <c r="T6518" s="62"/>
      <c r="AT6518" s="20" t="s">
        <v>182</v>
      </c>
      <c r="AU6518" s="20" t="s">
        <v>95</v>
      </c>
    </row>
    <row r="6519" spans="2:65" s="160" customFormat="1">
      <c r="B6519" s="159"/>
      <c r="D6519" s="161" t="s">
        <v>184</v>
      </c>
      <c r="E6519" s="162" t="s">
        <v>1</v>
      </c>
      <c r="F6519" s="163" t="s">
        <v>3748</v>
      </c>
      <c r="H6519" s="162" t="s">
        <v>1</v>
      </c>
      <c r="L6519" s="159"/>
      <c r="M6519" s="164"/>
      <c r="T6519" s="165"/>
      <c r="AT6519" s="162" t="s">
        <v>184</v>
      </c>
      <c r="AU6519" s="162" t="s">
        <v>95</v>
      </c>
      <c r="AV6519" s="160" t="s">
        <v>93</v>
      </c>
      <c r="AW6519" s="160" t="s">
        <v>41</v>
      </c>
      <c r="AX6519" s="160" t="s">
        <v>85</v>
      </c>
      <c r="AY6519" s="162" t="s">
        <v>173</v>
      </c>
    </row>
    <row r="6520" spans="2:65" s="160" customFormat="1">
      <c r="B6520" s="159"/>
      <c r="D6520" s="161" t="s">
        <v>184</v>
      </c>
      <c r="E6520" s="162" t="s">
        <v>1</v>
      </c>
      <c r="F6520" s="163" t="s">
        <v>1195</v>
      </c>
      <c r="H6520" s="162" t="s">
        <v>1</v>
      </c>
      <c r="L6520" s="159"/>
      <c r="M6520" s="164"/>
      <c r="T6520" s="165"/>
      <c r="AT6520" s="162" t="s">
        <v>184</v>
      </c>
      <c r="AU6520" s="162" t="s">
        <v>95</v>
      </c>
      <c r="AV6520" s="160" t="s">
        <v>93</v>
      </c>
      <c r="AW6520" s="160" t="s">
        <v>41</v>
      </c>
      <c r="AX6520" s="160" t="s">
        <v>85</v>
      </c>
      <c r="AY6520" s="162" t="s">
        <v>173</v>
      </c>
    </row>
    <row r="6521" spans="2:65" s="160" customFormat="1">
      <c r="B6521" s="159"/>
      <c r="D6521" s="161" t="s">
        <v>184</v>
      </c>
      <c r="E6521" s="162" t="s">
        <v>1</v>
      </c>
      <c r="F6521" s="163" t="s">
        <v>1200</v>
      </c>
      <c r="H6521" s="162" t="s">
        <v>1</v>
      </c>
      <c r="L6521" s="159"/>
      <c r="M6521" s="164"/>
      <c r="T6521" s="165"/>
      <c r="AT6521" s="162" t="s">
        <v>184</v>
      </c>
      <c r="AU6521" s="162" t="s">
        <v>95</v>
      </c>
      <c r="AV6521" s="160" t="s">
        <v>93</v>
      </c>
      <c r="AW6521" s="160" t="s">
        <v>41</v>
      </c>
      <c r="AX6521" s="160" t="s">
        <v>85</v>
      </c>
      <c r="AY6521" s="162" t="s">
        <v>173</v>
      </c>
    </row>
    <row r="6522" spans="2:65" s="167" customFormat="1">
      <c r="B6522" s="166"/>
      <c r="D6522" s="161" t="s">
        <v>184</v>
      </c>
      <c r="E6522" s="168" t="s">
        <v>1</v>
      </c>
      <c r="F6522" s="169" t="s">
        <v>846</v>
      </c>
      <c r="H6522" s="170">
        <v>11</v>
      </c>
      <c r="L6522" s="166"/>
      <c r="M6522" s="171"/>
      <c r="T6522" s="172"/>
      <c r="AT6522" s="168" t="s">
        <v>184</v>
      </c>
      <c r="AU6522" s="168" t="s">
        <v>95</v>
      </c>
      <c r="AV6522" s="167" t="s">
        <v>95</v>
      </c>
      <c r="AW6522" s="167" t="s">
        <v>41</v>
      </c>
      <c r="AX6522" s="167" t="s">
        <v>85</v>
      </c>
      <c r="AY6522" s="168" t="s">
        <v>173</v>
      </c>
    </row>
    <row r="6523" spans="2:65" s="160" customFormat="1">
      <c r="B6523" s="159"/>
      <c r="D6523" s="161" t="s">
        <v>184</v>
      </c>
      <c r="E6523" s="162" t="s">
        <v>1</v>
      </c>
      <c r="F6523" s="163" t="s">
        <v>1202</v>
      </c>
      <c r="H6523" s="162" t="s">
        <v>1</v>
      </c>
      <c r="L6523" s="159"/>
      <c r="M6523" s="164"/>
      <c r="T6523" s="165"/>
      <c r="AT6523" s="162" t="s">
        <v>184</v>
      </c>
      <c r="AU6523" s="162" t="s">
        <v>95</v>
      </c>
      <c r="AV6523" s="160" t="s">
        <v>93</v>
      </c>
      <c r="AW6523" s="160" t="s">
        <v>41</v>
      </c>
      <c r="AX6523" s="160" t="s">
        <v>85</v>
      </c>
      <c r="AY6523" s="162" t="s">
        <v>173</v>
      </c>
    </row>
    <row r="6524" spans="2:65" s="167" customFormat="1">
      <c r="B6524" s="166"/>
      <c r="D6524" s="161" t="s">
        <v>184</v>
      </c>
      <c r="E6524" s="168" t="s">
        <v>1</v>
      </c>
      <c r="F6524" s="169" t="s">
        <v>847</v>
      </c>
      <c r="H6524" s="170">
        <v>16.3</v>
      </c>
      <c r="L6524" s="166"/>
      <c r="M6524" s="171"/>
      <c r="T6524" s="172"/>
      <c r="AT6524" s="168" t="s">
        <v>184</v>
      </c>
      <c r="AU6524" s="168" t="s">
        <v>95</v>
      </c>
      <c r="AV6524" s="167" t="s">
        <v>95</v>
      </c>
      <c r="AW6524" s="167" t="s">
        <v>41</v>
      </c>
      <c r="AX6524" s="167" t="s">
        <v>85</v>
      </c>
      <c r="AY6524" s="168" t="s">
        <v>173</v>
      </c>
    </row>
    <row r="6525" spans="2:65" s="160" customFormat="1">
      <c r="B6525" s="159"/>
      <c r="D6525" s="161" t="s">
        <v>184</v>
      </c>
      <c r="E6525" s="162" t="s">
        <v>1</v>
      </c>
      <c r="F6525" s="163" t="s">
        <v>794</v>
      </c>
      <c r="H6525" s="162" t="s">
        <v>1</v>
      </c>
      <c r="L6525" s="159"/>
      <c r="M6525" s="164"/>
      <c r="T6525" s="165"/>
      <c r="AT6525" s="162" t="s">
        <v>184</v>
      </c>
      <c r="AU6525" s="162" t="s">
        <v>95</v>
      </c>
      <c r="AV6525" s="160" t="s">
        <v>93</v>
      </c>
      <c r="AW6525" s="160" t="s">
        <v>41</v>
      </c>
      <c r="AX6525" s="160" t="s">
        <v>85</v>
      </c>
      <c r="AY6525" s="162" t="s">
        <v>173</v>
      </c>
    </row>
    <row r="6526" spans="2:65" s="167" customFormat="1">
      <c r="B6526" s="166"/>
      <c r="D6526" s="161" t="s">
        <v>184</v>
      </c>
      <c r="E6526" s="168" t="s">
        <v>1</v>
      </c>
      <c r="F6526" s="169" t="s">
        <v>3749</v>
      </c>
      <c r="H6526" s="170">
        <v>17.600000000000001</v>
      </c>
      <c r="L6526" s="166"/>
      <c r="M6526" s="171"/>
      <c r="T6526" s="172"/>
      <c r="AT6526" s="168" t="s">
        <v>184</v>
      </c>
      <c r="AU6526" s="168" t="s">
        <v>95</v>
      </c>
      <c r="AV6526" s="167" t="s">
        <v>95</v>
      </c>
      <c r="AW6526" s="167" t="s">
        <v>41</v>
      </c>
      <c r="AX6526" s="167" t="s">
        <v>85</v>
      </c>
      <c r="AY6526" s="168" t="s">
        <v>173</v>
      </c>
    </row>
    <row r="6527" spans="2:65" s="160" customFormat="1">
      <c r="B6527" s="159"/>
      <c r="D6527" s="161" t="s">
        <v>184</v>
      </c>
      <c r="E6527" s="162" t="s">
        <v>1</v>
      </c>
      <c r="F6527" s="163" t="s">
        <v>795</v>
      </c>
      <c r="H6527" s="162" t="s">
        <v>1</v>
      </c>
      <c r="L6527" s="159"/>
      <c r="M6527" s="164"/>
      <c r="T6527" s="165"/>
      <c r="AT6527" s="162" t="s">
        <v>184</v>
      </c>
      <c r="AU6527" s="162" t="s">
        <v>95</v>
      </c>
      <c r="AV6527" s="160" t="s">
        <v>93</v>
      </c>
      <c r="AW6527" s="160" t="s">
        <v>41</v>
      </c>
      <c r="AX6527" s="160" t="s">
        <v>85</v>
      </c>
      <c r="AY6527" s="162" t="s">
        <v>173</v>
      </c>
    </row>
    <row r="6528" spans="2:65" s="167" customFormat="1">
      <c r="B6528" s="166"/>
      <c r="D6528" s="161" t="s">
        <v>184</v>
      </c>
      <c r="E6528" s="168" t="s">
        <v>1</v>
      </c>
      <c r="F6528" s="169" t="s">
        <v>1661</v>
      </c>
      <c r="H6528" s="170">
        <v>17.8</v>
      </c>
      <c r="L6528" s="166"/>
      <c r="M6528" s="171"/>
      <c r="T6528" s="172"/>
      <c r="AT6528" s="168" t="s">
        <v>184</v>
      </c>
      <c r="AU6528" s="168" t="s">
        <v>95</v>
      </c>
      <c r="AV6528" s="167" t="s">
        <v>95</v>
      </c>
      <c r="AW6528" s="167" t="s">
        <v>41</v>
      </c>
      <c r="AX6528" s="167" t="s">
        <v>85</v>
      </c>
      <c r="AY6528" s="168" t="s">
        <v>173</v>
      </c>
    </row>
    <row r="6529" spans="2:65" s="160" customFormat="1">
      <c r="B6529" s="159"/>
      <c r="D6529" s="161" t="s">
        <v>184</v>
      </c>
      <c r="E6529" s="162" t="s">
        <v>1</v>
      </c>
      <c r="F6529" s="163" t="s">
        <v>796</v>
      </c>
      <c r="H6529" s="162" t="s">
        <v>1</v>
      </c>
      <c r="L6529" s="159"/>
      <c r="M6529" s="164"/>
      <c r="T6529" s="165"/>
      <c r="AT6529" s="162" t="s">
        <v>184</v>
      </c>
      <c r="AU6529" s="162" t="s">
        <v>95</v>
      </c>
      <c r="AV6529" s="160" t="s">
        <v>93</v>
      </c>
      <c r="AW6529" s="160" t="s">
        <v>41</v>
      </c>
      <c r="AX6529" s="160" t="s">
        <v>85</v>
      </c>
      <c r="AY6529" s="162" t="s">
        <v>173</v>
      </c>
    </row>
    <row r="6530" spans="2:65" s="167" customFormat="1">
      <c r="B6530" s="166"/>
      <c r="D6530" s="161" t="s">
        <v>184</v>
      </c>
      <c r="E6530" s="168" t="s">
        <v>1</v>
      </c>
      <c r="F6530" s="169" t="s">
        <v>3750</v>
      </c>
      <c r="H6530" s="170">
        <v>18.2</v>
      </c>
      <c r="L6530" s="166"/>
      <c r="M6530" s="171"/>
      <c r="T6530" s="172"/>
      <c r="AT6530" s="168" t="s">
        <v>184</v>
      </c>
      <c r="AU6530" s="168" t="s">
        <v>95</v>
      </c>
      <c r="AV6530" s="167" t="s">
        <v>95</v>
      </c>
      <c r="AW6530" s="167" t="s">
        <v>41</v>
      </c>
      <c r="AX6530" s="167" t="s">
        <v>85</v>
      </c>
      <c r="AY6530" s="168" t="s">
        <v>173</v>
      </c>
    </row>
    <row r="6531" spans="2:65" s="174" customFormat="1">
      <c r="B6531" s="173"/>
      <c r="D6531" s="161" t="s">
        <v>184</v>
      </c>
      <c r="E6531" s="175" t="s">
        <v>1</v>
      </c>
      <c r="F6531" s="176" t="s">
        <v>232</v>
      </c>
      <c r="H6531" s="177">
        <v>80.900000000000006</v>
      </c>
      <c r="L6531" s="173"/>
      <c r="M6531" s="178"/>
      <c r="T6531" s="179"/>
      <c r="AT6531" s="175" t="s">
        <v>184</v>
      </c>
      <c r="AU6531" s="175" t="s">
        <v>95</v>
      </c>
      <c r="AV6531" s="174" t="s">
        <v>180</v>
      </c>
      <c r="AW6531" s="174" t="s">
        <v>41</v>
      </c>
      <c r="AX6531" s="174" t="s">
        <v>93</v>
      </c>
      <c r="AY6531" s="175" t="s">
        <v>173</v>
      </c>
    </row>
    <row r="6532" spans="2:65" s="35" customFormat="1" ht="55.5" customHeight="1">
      <c r="B6532" s="34"/>
      <c r="C6532" s="144" t="s">
        <v>3761</v>
      </c>
      <c r="D6532" s="144" t="s">
        <v>175</v>
      </c>
      <c r="E6532" s="145" t="s">
        <v>3762</v>
      </c>
      <c r="F6532" s="146" t="s">
        <v>3763</v>
      </c>
      <c r="G6532" s="147" t="s">
        <v>270</v>
      </c>
      <c r="H6532" s="148">
        <v>80.900000000000006</v>
      </c>
      <c r="I6532" s="3"/>
      <c r="J6532" s="149">
        <f>ROUND(I6532*H6532,2)</f>
        <v>0</v>
      </c>
      <c r="K6532" s="146" t="s">
        <v>179</v>
      </c>
      <c r="L6532" s="34"/>
      <c r="M6532" s="150" t="s">
        <v>1</v>
      </c>
      <c r="N6532" s="151" t="s">
        <v>50</v>
      </c>
      <c r="P6532" s="152">
        <f>O6532*H6532</f>
        <v>0</v>
      </c>
      <c r="Q6532" s="152">
        <v>1.754E-2</v>
      </c>
      <c r="R6532" s="152">
        <f>Q6532*H6532</f>
        <v>1.4189860000000001</v>
      </c>
      <c r="S6532" s="152">
        <v>0</v>
      </c>
      <c r="T6532" s="153">
        <f>S6532*H6532</f>
        <v>0</v>
      </c>
      <c r="AR6532" s="154" t="s">
        <v>354</v>
      </c>
      <c r="AT6532" s="154" t="s">
        <v>175</v>
      </c>
      <c r="AU6532" s="154" t="s">
        <v>95</v>
      </c>
      <c r="AY6532" s="20" t="s">
        <v>173</v>
      </c>
      <c r="BE6532" s="155">
        <f>IF(N6532="základní",J6532,0)</f>
        <v>0</v>
      </c>
      <c r="BF6532" s="155">
        <f>IF(N6532="snížená",J6532,0)</f>
        <v>0</v>
      </c>
      <c r="BG6532" s="155">
        <f>IF(N6532="zákl. přenesená",J6532,0)</f>
        <v>0</v>
      </c>
      <c r="BH6532" s="155">
        <f>IF(N6532="sníž. přenesená",J6532,0)</f>
        <v>0</v>
      </c>
      <c r="BI6532" s="155">
        <f>IF(N6532="nulová",J6532,0)</f>
        <v>0</v>
      </c>
      <c r="BJ6532" s="20" t="s">
        <v>93</v>
      </c>
      <c r="BK6532" s="155">
        <f>ROUND(I6532*H6532,2)</f>
        <v>0</v>
      </c>
      <c r="BL6532" s="20" t="s">
        <v>354</v>
      </c>
      <c r="BM6532" s="154" t="s">
        <v>3764</v>
      </c>
    </row>
    <row r="6533" spans="2:65" s="35" customFormat="1">
      <c r="B6533" s="34"/>
      <c r="D6533" s="156" t="s">
        <v>182</v>
      </c>
      <c r="F6533" s="157" t="s">
        <v>3765</v>
      </c>
      <c r="L6533" s="34"/>
      <c r="M6533" s="158"/>
      <c r="T6533" s="62"/>
      <c r="AT6533" s="20" t="s">
        <v>182</v>
      </c>
      <c r="AU6533" s="20" t="s">
        <v>95</v>
      </c>
    </row>
    <row r="6534" spans="2:65" s="160" customFormat="1">
      <c r="B6534" s="159"/>
      <c r="D6534" s="161" t="s">
        <v>184</v>
      </c>
      <c r="E6534" s="162" t="s">
        <v>1</v>
      </c>
      <c r="F6534" s="163" t="s">
        <v>3748</v>
      </c>
      <c r="H6534" s="162" t="s">
        <v>1</v>
      </c>
      <c r="L6534" s="159"/>
      <c r="M6534" s="164"/>
      <c r="T6534" s="165"/>
      <c r="AT6534" s="162" t="s">
        <v>184</v>
      </c>
      <c r="AU6534" s="162" t="s">
        <v>95</v>
      </c>
      <c r="AV6534" s="160" t="s">
        <v>93</v>
      </c>
      <c r="AW6534" s="160" t="s">
        <v>41</v>
      </c>
      <c r="AX6534" s="160" t="s">
        <v>85</v>
      </c>
      <c r="AY6534" s="162" t="s">
        <v>173</v>
      </c>
    </row>
    <row r="6535" spans="2:65" s="160" customFormat="1">
      <c r="B6535" s="159"/>
      <c r="D6535" s="161" t="s">
        <v>184</v>
      </c>
      <c r="E6535" s="162" t="s">
        <v>1</v>
      </c>
      <c r="F6535" s="163" t="s">
        <v>1195</v>
      </c>
      <c r="H6535" s="162" t="s">
        <v>1</v>
      </c>
      <c r="L6535" s="159"/>
      <c r="M6535" s="164"/>
      <c r="T6535" s="165"/>
      <c r="AT6535" s="162" t="s">
        <v>184</v>
      </c>
      <c r="AU6535" s="162" t="s">
        <v>95</v>
      </c>
      <c r="AV6535" s="160" t="s">
        <v>93</v>
      </c>
      <c r="AW6535" s="160" t="s">
        <v>41</v>
      </c>
      <c r="AX6535" s="160" t="s">
        <v>85</v>
      </c>
      <c r="AY6535" s="162" t="s">
        <v>173</v>
      </c>
    </row>
    <row r="6536" spans="2:65" s="160" customFormat="1">
      <c r="B6536" s="159"/>
      <c r="D6536" s="161" t="s">
        <v>184</v>
      </c>
      <c r="E6536" s="162" t="s">
        <v>1</v>
      </c>
      <c r="F6536" s="163" t="s">
        <v>1200</v>
      </c>
      <c r="H6536" s="162" t="s">
        <v>1</v>
      </c>
      <c r="L6536" s="159"/>
      <c r="M6536" s="164"/>
      <c r="T6536" s="165"/>
      <c r="AT6536" s="162" t="s">
        <v>184</v>
      </c>
      <c r="AU6536" s="162" t="s">
        <v>95</v>
      </c>
      <c r="AV6536" s="160" t="s">
        <v>93</v>
      </c>
      <c r="AW6536" s="160" t="s">
        <v>41</v>
      </c>
      <c r="AX6536" s="160" t="s">
        <v>85</v>
      </c>
      <c r="AY6536" s="162" t="s">
        <v>173</v>
      </c>
    </row>
    <row r="6537" spans="2:65" s="167" customFormat="1">
      <c r="B6537" s="166"/>
      <c r="D6537" s="161" t="s">
        <v>184</v>
      </c>
      <c r="E6537" s="168" t="s">
        <v>1</v>
      </c>
      <c r="F6537" s="169" t="s">
        <v>846</v>
      </c>
      <c r="H6537" s="170">
        <v>11</v>
      </c>
      <c r="L6537" s="166"/>
      <c r="M6537" s="171"/>
      <c r="T6537" s="172"/>
      <c r="AT6537" s="168" t="s">
        <v>184</v>
      </c>
      <c r="AU6537" s="168" t="s">
        <v>95</v>
      </c>
      <c r="AV6537" s="167" t="s">
        <v>95</v>
      </c>
      <c r="AW6537" s="167" t="s">
        <v>41</v>
      </c>
      <c r="AX6537" s="167" t="s">
        <v>85</v>
      </c>
      <c r="AY6537" s="168" t="s">
        <v>173</v>
      </c>
    </row>
    <row r="6538" spans="2:65" s="160" customFormat="1">
      <c r="B6538" s="159"/>
      <c r="D6538" s="161" t="s">
        <v>184</v>
      </c>
      <c r="E6538" s="162" t="s">
        <v>1</v>
      </c>
      <c r="F6538" s="163" t="s">
        <v>1202</v>
      </c>
      <c r="H6538" s="162" t="s">
        <v>1</v>
      </c>
      <c r="L6538" s="159"/>
      <c r="M6538" s="164"/>
      <c r="T6538" s="165"/>
      <c r="AT6538" s="162" t="s">
        <v>184</v>
      </c>
      <c r="AU6538" s="162" t="s">
        <v>95</v>
      </c>
      <c r="AV6538" s="160" t="s">
        <v>93</v>
      </c>
      <c r="AW6538" s="160" t="s">
        <v>41</v>
      </c>
      <c r="AX6538" s="160" t="s">
        <v>85</v>
      </c>
      <c r="AY6538" s="162" t="s">
        <v>173</v>
      </c>
    </row>
    <row r="6539" spans="2:65" s="167" customFormat="1">
      <c r="B6539" s="166"/>
      <c r="D6539" s="161" t="s">
        <v>184</v>
      </c>
      <c r="E6539" s="168" t="s">
        <v>1</v>
      </c>
      <c r="F6539" s="169" t="s">
        <v>847</v>
      </c>
      <c r="H6539" s="170">
        <v>16.3</v>
      </c>
      <c r="L6539" s="166"/>
      <c r="M6539" s="171"/>
      <c r="T6539" s="172"/>
      <c r="AT6539" s="168" t="s">
        <v>184</v>
      </c>
      <c r="AU6539" s="168" t="s">
        <v>95</v>
      </c>
      <c r="AV6539" s="167" t="s">
        <v>95</v>
      </c>
      <c r="AW6539" s="167" t="s">
        <v>41</v>
      </c>
      <c r="AX6539" s="167" t="s">
        <v>85</v>
      </c>
      <c r="AY6539" s="168" t="s">
        <v>173</v>
      </c>
    </row>
    <row r="6540" spans="2:65" s="160" customFormat="1">
      <c r="B6540" s="159"/>
      <c r="D6540" s="161" t="s">
        <v>184</v>
      </c>
      <c r="E6540" s="162" t="s">
        <v>1</v>
      </c>
      <c r="F6540" s="163" t="s">
        <v>794</v>
      </c>
      <c r="H6540" s="162" t="s">
        <v>1</v>
      </c>
      <c r="L6540" s="159"/>
      <c r="M6540" s="164"/>
      <c r="T6540" s="165"/>
      <c r="AT6540" s="162" t="s">
        <v>184</v>
      </c>
      <c r="AU6540" s="162" t="s">
        <v>95</v>
      </c>
      <c r="AV6540" s="160" t="s">
        <v>93</v>
      </c>
      <c r="AW6540" s="160" t="s">
        <v>41</v>
      </c>
      <c r="AX6540" s="160" t="s">
        <v>85</v>
      </c>
      <c r="AY6540" s="162" t="s">
        <v>173</v>
      </c>
    </row>
    <row r="6541" spans="2:65" s="167" customFormat="1">
      <c r="B6541" s="166"/>
      <c r="D6541" s="161" t="s">
        <v>184</v>
      </c>
      <c r="E6541" s="168" t="s">
        <v>1</v>
      </c>
      <c r="F6541" s="169" t="s">
        <v>3749</v>
      </c>
      <c r="H6541" s="170">
        <v>17.600000000000001</v>
      </c>
      <c r="L6541" s="166"/>
      <c r="M6541" s="171"/>
      <c r="T6541" s="172"/>
      <c r="AT6541" s="168" t="s">
        <v>184</v>
      </c>
      <c r="AU6541" s="168" t="s">
        <v>95</v>
      </c>
      <c r="AV6541" s="167" t="s">
        <v>95</v>
      </c>
      <c r="AW6541" s="167" t="s">
        <v>41</v>
      </c>
      <c r="AX6541" s="167" t="s">
        <v>85</v>
      </c>
      <c r="AY6541" s="168" t="s">
        <v>173</v>
      </c>
    </row>
    <row r="6542" spans="2:65" s="160" customFormat="1">
      <c r="B6542" s="159"/>
      <c r="D6542" s="161" t="s">
        <v>184</v>
      </c>
      <c r="E6542" s="162" t="s">
        <v>1</v>
      </c>
      <c r="F6542" s="163" t="s">
        <v>795</v>
      </c>
      <c r="H6542" s="162" t="s">
        <v>1</v>
      </c>
      <c r="L6542" s="159"/>
      <c r="M6542" s="164"/>
      <c r="T6542" s="165"/>
      <c r="AT6542" s="162" t="s">
        <v>184</v>
      </c>
      <c r="AU6542" s="162" t="s">
        <v>95</v>
      </c>
      <c r="AV6542" s="160" t="s">
        <v>93</v>
      </c>
      <c r="AW6542" s="160" t="s">
        <v>41</v>
      </c>
      <c r="AX6542" s="160" t="s">
        <v>85</v>
      </c>
      <c r="AY6542" s="162" t="s">
        <v>173</v>
      </c>
    </row>
    <row r="6543" spans="2:65" s="167" customFormat="1">
      <c r="B6543" s="166"/>
      <c r="D6543" s="161" t="s">
        <v>184</v>
      </c>
      <c r="E6543" s="168" t="s">
        <v>1</v>
      </c>
      <c r="F6543" s="169" t="s">
        <v>1661</v>
      </c>
      <c r="H6543" s="170">
        <v>17.8</v>
      </c>
      <c r="L6543" s="166"/>
      <c r="M6543" s="171"/>
      <c r="T6543" s="172"/>
      <c r="AT6543" s="168" t="s">
        <v>184</v>
      </c>
      <c r="AU6543" s="168" t="s">
        <v>95</v>
      </c>
      <c r="AV6543" s="167" t="s">
        <v>95</v>
      </c>
      <c r="AW6543" s="167" t="s">
        <v>41</v>
      </c>
      <c r="AX6543" s="167" t="s">
        <v>85</v>
      </c>
      <c r="AY6543" s="168" t="s">
        <v>173</v>
      </c>
    </row>
    <row r="6544" spans="2:65" s="160" customFormat="1">
      <c r="B6544" s="159"/>
      <c r="D6544" s="161" t="s">
        <v>184</v>
      </c>
      <c r="E6544" s="162" t="s">
        <v>1</v>
      </c>
      <c r="F6544" s="163" t="s">
        <v>796</v>
      </c>
      <c r="H6544" s="162" t="s">
        <v>1</v>
      </c>
      <c r="L6544" s="159"/>
      <c r="M6544" s="164"/>
      <c r="T6544" s="165"/>
      <c r="AT6544" s="162" t="s">
        <v>184</v>
      </c>
      <c r="AU6544" s="162" t="s">
        <v>95</v>
      </c>
      <c r="AV6544" s="160" t="s">
        <v>93</v>
      </c>
      <c r="AW6544" s="160" t="s">
        <v>41</v>
      </c>
      <c r="AX6544" s="160" t="s">
        <v>85</v>
      </c>
      <c r="AY6544" s="162" t="s">
        <v>173</v>
      </c>
    </row>
    <row r="6545" spans="2:65" s="167" customFormat="1">
      <c r="B6545" s="166"/>
      <c r="D6545" s="161" t="s">
        <v>184</v>
      </c>
      <c r="E6545" s="168" t="s">
        <v>1</v>
      </c>
      <c r="F6545" s="169" t="s">
        <v>3750</v>
      </c>
      <c r="H6545" s="170">
        <v>18.2</v>
      </c>
      <c r="L6545" s="166"/>
      <c r="M6545" s="171"/>
      <c r="T6545" s="172"/>
      <c r="AT6545" s="168" t="s">
        <v>184</v>
      </c>
      <c r="AU6545" s="168" t="s">
        <v>95</v>
      </c>
      <c r="AV6545" s="167" t="s">
        <v>95</v>
      </c>
      <c r="AW6545" s="167" t="s">
        <v>41</v>
      </c>
      <c r="AX6545" s="167" t="s">
        <v>85</v>
      </c>
      <c r="AY6545" s="168" t="s">
        <v>173</v>
      </c>
    </row>
    <row r="6546" spans="2:65" s="174" customFormat="1">
      <c r="B6546" s="173"/>
      <c r="D6546" s="161" t="s">
        <v>184</v>
      </c>
      <c r="E6546" s="175" t="s">
        <v>1</v>
      </c>
      <c r="F6546" s="176" t="s">
        <v>232</v>
      </c>
      <c r="H6546" s="177">
        <v>80.900000000000006</v>
      </c>
      <c r="L6546" s="173"/>
      <c r="M6546" s="178"/>
      <c r="T6546" s="179"/>
      <c r="AT6546" s="175" t="s">
        <v>184</v>
      </c>
      <c r="AU6546" s="175" t="s">
        <v>95</v>
      </c>
      <c r="AV6546" s="174" t="s">
        <v>180</v>
      </c>
      <c r="AW6546" s="174" t="s">
        <v>41</v>
      </c>
      <c r="AX6546" s="174" t="s">
        <v>93</v>
      </c>
      <c r="AY6546" s="175" t="s">
        <v>173</v>
      </c>
    </row>
    <row r="6547" spans="2:65" s="35" customFormat="1" ht="16.5" customHeight="1">
      <c r="B6547" s="34"/>
      <c r="C6547" s="144" t="s">
        <v>3766</v>
      </c>
      <c r="D6547" s="144" t="s">
        <v>175</v>
      </c>
      <c r="E6547" s="145" t="s">
        <v>3767</v>
      </c>
      <c r="F6547" s="146" t="s">
        <v>3768</v>
      </c>
      <c r="G6547" s="147" t="s">
        <v>586</v>
      </c>
      <c r="H6547" s="148">
        <v>72.3</v>
      </c>
      <c r="I6547" s="3"/>
      <c r="J6547" s="149">
        <f>ROUND(I6547*H6547,2)</f>
        <v>0</v>
      </c>
      <c r="K6547" s="146" t="s">
        <v>179</v>
      </c>
      <c r="L6547" s="34"/>
      <c r="M6547" s="150" t="s">
        <v>1</v>
      </c>
      <c r="N6547" s="151" t="s">
        <v>50</v>
      </c>
      <c r="P6547" s="152">
        <f>O6547*H6547</f>
        <v>0</v>
      </c>
      <c r="Q6547" s="152">
        <v>0</v>
      </c>
      <c r="R6547" s="152">
        <f>Q6547*H6547</f>
        <v>0</v>
      </c>
      <c r="S6547" s="152">
        <v>0</v>
      </c>
      <c r="T6547" s="153">
        <f>S6547*H6547</f>
        <v>0</v>
      </c>
      <c r="AR6547" s="154" t="s">
        <v>354</v>
      </c>
      <c r="AT6547" s="154" t="s">
        <v>175</v>
      </c>
      <c r="AU6547" s="154" t="s">
        <v>95</v>
      </c>
      <c r="AY6547" s="20" t="s">
        <v>173</v>
      </c>
      <c r="BE6547" s="155">
        <f>IF(N6547="základní",J6547,0)</f>
        <v>0</v>
      </c>
      <c r="BF6547" s="155">
        <f>IF(N6547="snížená",J6547,0)</f>
        <v>0</v>
      </c>
      <c r="BG6547" s="155">
        <f>IF(N6547="zákl. přenesená",J6547,0)</f>
        <v>0</v>
      </c>
      <c r="BH6547" s="155">
        <f>IF(N6547="sníž. přenesená",J6547,0)</f>
        <v>0</v>
      </c>
      <c r="BI6547" s="155">
        <f>IF(N6547="nulová",J6547,0)</f>
        <v>0</v>
      </c>
      <c r="BJ6547" s="20" t="s">
        <v>93</v>
      </c>
      <c r="BK6547" s="155">
        <f>ROUND(I6547*H6547,2)</f>
        <v>0</v>
      </c>
      <c r="BL6547" s="20" t="s">
        <v>354</v>
      </c>
      <c r="BM6547" s="154" t="s">
        <v>3769</v>
      </c>
    </row>
    <row r="6548" spans="2:65" s="35" customFormat="1">
      <c r="B6548" s="34"/>
      <c r="D6548" s="156" t="s">
        <v>182</v>
      </c>
      <c r="F6548" s="157" t="s">
        <v>3770</v>
      </c>
      <c r="L6548" s="34"/>
      <c r="M6548" s="158"/>
      <c r="T6548" s="62"/>
      <c r="AT6548" s="20" t="s">
        <v>182</v>
      </c>
      <c r="AU6548" s="20" t="s">
        <v>95</v>
      </c>
    </row>
    <row r="6549" spans="2:65" s="160" customFormat="1">
      <c r="B6549" s="159"/>
      <c r="D6549" s="161" t="s">
        <v>184</v>
      </c>
      <c r="E6549" s="162" t="s">
        <v>1</v>
      </c>
      <c r="F6549" s="163" t="s">
        <v>1195</v>
      </c>
      <c r="H6549" s="162" t="s">
        <v>1</v>
      </c>
      <c r="L6549" s="159"/>
      <c r="M6549" s="164"/>
      <c r="T6549" s="165"/>
      <c r="AT6549" s="162" t="s">
        <v>184</v>
      </c>
      <c r="AU6549" s="162" t="s">
        <v>95</v>
      </c>
      <c r="AV6549" s="160" t="s">
        <v>93</v>
      </c>
      <c r="AW6549" s="160" t="s">
        <v>41</v>
      </c>
      <c r="AX6549" s="160" t="s">
        <v>85</v>
      </c>
      <c r="AY6549" s="162" t="s">
        <v>173</v>
      </c>
    </row>
    <row r="6550" spans="2:65" s="160" customFormat="1">
      <c r="B6550" s="159"/>
      <c r="D6550" s="161" t="s">
        <v>184</v>
      </c>
      <c r="E6550" s="162" t="s">
        <v>1</v>
      </c>
      <c r="F6550" s="163" t="s">
        <v>1200</v>
      </c>
      <c r="H6550" s="162" t="s">
        <v>1</v>
      </c>
      <c r="L6550" s="159"/>
      <c r="M6550" s="164"/>
      <c r="T6550" s="165"/>
      <c r="AT6550" s="162" t="s">
        <v>184</v>
      </c>
      <c r="AU6550" s="162" t="s">
        <v>95</v>
      </c>
      <c r="AV6550" s="160" t="s">
        <v>93</v>
      </c>
      <c r="AW6550" s="160" t="s">
        <v>41</v>
      </c>
      <c r="AX6550" s="160" t="s">
        <v>85</v>
      </c>
      <c r="AY6550" s="162" t="s">
        <v>173</v>
      </c>
    </row>
    <row r="6551" spans="2:65" s="167" customFormat="1">
      <c r="B6551" s="166"/>
      <c r="D6551" s="161" t="s">
        <v>184</v>
      </c>
      <c r="E6551" s="168" t="s">
        <v>1</v>
      </c>
      <c r="F6551" s="169" t="s">
        <v>3771</v>
      </c>
      <c r="H6551" s="170">
        <v>11.05</v>
      </c>
      <c r="L6551" s="166"/>
      <c r="M6551" s="171"/>
      <c r="T6551" s="172"/>
      <c r="AT6551" s="168" t="s">
        <v>184</v>
      </c>
      <c r="AU6551" s="168" t="s">
        <v>95</v>
      </c>
      <c r="AV6551" s="167" t="s">
        <v>95</v>
      </c>
      <c r="AW6551" s="167" t="s">
        <v>41</v>
      </c>
      <c r="AX6551" s="167" t="s">
        <v>85</v>
      </c>
      <c r="AY6551" s="168" t="s">
        <v>173</v>
      </c>
    </row>
    <row r="6552" spans="2:65" s="160" customFormat="1">
      <c r="B6552" s="159"/>
      <c r="D6552" s="161" t="s">
        <v>184</v>
      </c>
      <c r="E6552" s="162" t="s">
        <v>1</v>
      </c>
      <c r="F6552" s="163" t="s">
        <v>1202</v>
      </c>
      <c r="H6552" s="162" t="s">
        <v>1</v>
      </c>
      <c r="L6552" s="159"/>
      <c r="M6552" s="164"/>
      <c r="T6552" s="165"/>
      <c r="AT6552" s="162" t="s">
        <v>184</v>
      </c>
      <c r="AU6552" s="162" t="s">
        <v>95</v>
      </c>
      <c r="AV6552" s="160" t="s">
        <v>93</v>
      </c>
      <c r="AW6552" s="160" t="s">
        <v>41</v>
      </c>
      <c r="AX6552" s="160" t="s">
        <v>85</v>
      </c>
      <c r="AY6552" s="162" t="s">
        <v>173</v>
      </c>
    </row>
    <row r="6553" spans="2:65" s="167" customFormat="1">
      <c r="B6553" s="166"/>
      <c r="D6553" s="161" t="s">
        <v>184</v>
      </c>
      <c r="E6553" s="168" t="s">
        <v>1</v>
      </c>
      <c r="F6553" s="169" t="s">
        <v>3772</v>
      </c>
      <c r="H6553" s="170">
        <v>15.2</v>
      </c>
      <c r="L6553" s="166"/>
      <c r="M6553" s="171"/>
      <c r="T6553" s="172"/>
      <c r="AT6553" s="168" t="s">
        <v>184</v>
      </c>
      <c r="AU6553" s="168" t="s">
        <v>95</v>
      </c>
      <c r="AV6553" s="167" t="s">
        <v>95</v>
      </c>
      <c r="AW6553" s="167" t="s">
        <v>41</v>
      </c>
      <c r="AX6553" s="167" t="s">
        <v>85</v>
      </c>
      <c r="AY6553" s="168" t="s">
        <v>173</v>
      </c>
    </row>
    <row r="6554" spans="2:65" s="160" customFormat="1">
      <c r="B6554" s="159"/>
      <c r="D6554" s="161" t="s">
        <v>184</v>
      </c>
      <c r="E6554" s="162" t="s">
        <v>1</v>
      </c>
      <c r="F6554" s="163" t="s">
        <v>794</v>
      </c>
      <c r="H6554" s="162" t="s">
        <v>1</v>
      </c>
      <c r="L6554" s="159"/>
      <c r="M6554" s="164"/>
      <c r="T6554" s="165"/>
      <c r="AT6554" s="162" t="s">
        <v>184</v>
      </c>
      <c r="AU6554" s="162" t="s">
        <v>95</v>
      </c>
      <c r="AV6554" s="160" t="s">
        <v>93</v>
      </c>
      <c r="AW6554" s="160" t="s">
        <v>41</v>
      </c>
      <c r="AX6554" s="160" t="s">
        <v>85</v>
      </c>
      <c r="AY6554" s="162" t="s">
        <v>173</v>
      </c>
    </row>
    <row r="6555" spans="2:65" s="167" customFormat="1">
      <c r="B6555" s="166"/>
      <c r="D6555" s="161" t="s">
        <v>184</v>
      </c>
      <c r="E6555" s="168" t="s">
        <v>1</v>
      </c>
      <c r="F6555" s="169" t="s">
        <v>3773</v>
      </c>
      <c r="H6555" s="170">
        <v>15.85</v>
      </c>
      <c r="L6555" s="166"/>
      <c r="M6555" s="171"/>
      <c r="T6555" s="172"/>
      <c r="AT6555" s="168" t="s">
        <v>184</v>
      </c>
      <c r="AU6555" s="168" t="s">
        <v>95</v>
      </c>
      <c r="AV6555" s="167" t="s">
        <v>95</v>
      </c>
      <c r="AW6555" s="167" t="s">
        <v>41</v>
      </c>
      <c r="AX6555" s="167" t="s">
        <v>85</v>
      </c>
      <c r="AY6555" s="168" t="s">
        <v>173</v>
      </c>
    </row>
    <row r="6556" spans="2:65" s="160" customFormat="1">
      <c r="B6556" s="159"/>
      <c r="D6556" s="161" t="s">
        <v>184</v>
      </c>
      <c r="E6556" s="162" t="s">
        <v>1</v>
      </c>
      <c r="F6556" s="163" t="s">
        <v>795</v>
      </c>
      <c r="H6556" s="162" t="s">
        <v>1</v>
      </c>
      <c r="L6556" s="159"/>
      <c r="M6556" s="164"/>
      <c r="T6556" s="165"/>
      <c r="AT6556" s="162" t="s">
        <v>184</v>
      </c>
      <c r="AU6556" s="162" t="s">
        <v>95</v>
      </c>
      <c r="AV6556" s="160" t="s">
        <v>93</v>
      </c>
      <c r="AW6556" s="160" t="s">
        <v>41</v>
      </c>
      <c r="AX6556" s="160" t="s">
        <v>85</v>
      </c>
      <c r="AY6556" s="162" t="s">
        <v>173</v>
      </c>
    </row>
    <row r="6557" spans="2:65" s="167" customFormat="1">
      <c r="B6557" s="166"/>
      <c r="D6557" s="161" t="s">
        <v>184</v>
      </c>
      <c r="E6557" s="168" t="s">
        <v>1</v>
      </c>
      <c r="F6557" s="169" t="s">
        <v>3774</v>
      </c>
      <c r="H6557" s="170">
        <v>14.2</v>
      </c>
      <c r="L6557" s="166"/>
      <c r="M6557" s="171"/>
      <c r="T6557" s="172"/>
      <c r="AT6557" s="168" t="s">
        <v>184</v>
      </c>
      <c r="AU6557" s="168" t="s">
        <v>95</v>
      </c>
      <c r="AV6557" s="167" t="s">
        <v>95</v>
      </c>
      <c r="AW6557" s="167" t="s">
        <v>41</v>
      </c>
      <c r="AX6557" s="167" t="s">
        <v>85</v>
      </c>
      <c r="AY6557" s="168" t="s">
        <v>173</v>
      </c>
    </row>
    <row r="6558" spans="2:65" s="160" customFormat="1">
      <c r="B6558" s="159"/>
      <c r="D6558" s="161" t="s">
        <v>184</v>
      </c>
      <c r="E6558" s="162" t="s">
        <v>1</v>
      </c>
      <c r="F6558" s="163" t="s">
        <v>796</v>
      </c>
      <c r="H6558" s="162" t="s">
        <v>1</v>
      </c>
      <c r="L6558" s="159"/>
      <c r="M6558" s="164"/>
      <c r="T6558" s="165"/>
      <c r="AT6558" s="162" t="s">
        <v>184</v>
      </c>
      <c r="AU6558" s="162" t="s">
        <v>95</v>
      </c>
      <c r="AV6558" s="160" t="s">
        <v>93</v>
      </c>
      <c r="AW6558" s="160" t="s">
        <v>41</v>
      </c>
      <c r="AX6558" s="160" t="s">
        <v>85</v>
      </c>
      <c r="AY6558" s="162" t="s">
        <v>173</v>
      </c>
    </row>
    <row r="6559" spans="2:65" s="167" customFormat="1">
      <c r="B6559" s="166"/>
      <c r="D6559" s="161" t="s">
        <v>184</v>
      </c>
      <c r="E6559" s="168" t="s">
        <v>1</v>
      </c>
      <c r="F6559" s="169" t="s">
        <v>1782</v>
      </c>
      <c r="H6559" s="170">
        <v>16</v>
      </c>
      <c r="L6559" s="166"/>
      <c r="M6559" s="171"/>
      <c r="T6559" s="172"/>
      <c r="AT6559" s="168" t="s">
        <v>184</v>
      </c>
      <c r="AU6559" s="168" t="s">
        <v>95</v>
      </c>
      <c r="AV6559" s="167" t="s">
        <v>95</v>
      </c>
      <c r="AW6559" s="167" t="s">
        <v>41</v>
      </c>
      <c r="AX6559" s="167" t="s">
        <v>85</v>
      </c>
      <c r="AY6559" s="168" t="s">
        <v>173</v>
      </c>
    </row>
    <row r="6560" spans="2:65" s="174" customFormat="1">
      <c r="B6560" s="173"/>
      <c r="D6560" s="161" t="s">
        <v>184</v>
      </c>
      <c r="E6560" s="175" t="s">
        <v>1</v>
      </c>
      <c r="F6560" s="176" t="s">
        <v>232</v>
      </c>
      <c r="H6560" s="177">
        <v>72.3</v>
      </c>
      <c r="L6560" s="173"/>
      <c r="M6560" s="178"/>
      <c r="T6560" s="179"/>
      <c r="AT6560" s="175" t="s">
        <v>184</v>
      </c>
      <c r="AU6560" s="175" t="s">
        <v>95</v>
      </c>
      <c r="AV6560" s="174" t="s">
        <v>180</v>
      </c>
      <c r="AW6560" s="174" t="s">
        <v>41</v>
      </c>
      <c r="AX6560" s="174" t="s">
        <v>93</v>
      </c>
      <c r="AY6560" s="175" t="s">
        <v>173</v>
      </c>
    </row>
    <row r="6561" spans="2:65" s="35" customFormat="1" ht="16.5" customHeight="1">
      <c r="B6561" s="34"/>
      <c r="C6561" s="188" t="s">
        <v>3775</v>
      </c>
      <c r="D6561" s="188" t="s">
        <v>1161</v>
      </c>
      <c r="E6561" s="189" t="s">
        <v>3776</v>
      </c>
      <c r="F6561" s="190" t="s">
        <v>3777</v>
      </c>
      <c r="G6561" s="191" t="s">
        <v>586</v>
      </c>
      <c r="H6561" s="192">
        <v>78.084000000000003</v>
      </c>
      <c r="I6561" s="4"/>
      <c r="J6561" s="193">
        <f>ROUND(I6561*H6561,2)</f>
        <v>0</v>
      </c>
      <c r="K6561" s="190" t="s">
        <v>179</v>
      </c>
      <c r="L6561" s="194"/>
      <c r="M6561" s="195" t="s">
        <v>1</v>
      </c>
      <c r="N6561" s="196" t="s">
        <v>50</v>
      </c>
      <c r="P6561" s="152">
        <f>O6561*H6561</f>
        <v>0</v>
      </c>
      <c r="Q6561" s="152">
        <v>2.0000000000000001E-4</v>
      </c>
      <c r="R6561" s="152">
        <f>Q6561*H6561</f>
        <v>1.5616800000000002E-2</v>
      </c>
      <c r="S6561" s="152">
        <v>0</v>
      </c>
      <c r="T6561" s="153">
        <f>S6561*H6561</f>
        <v>0</v>
      </c>
      <c r="AR6561" s="154" t="s">
        <v>533</v>
      </c>
      <c r="AT6561" s="154" t="s">
        <v>1161</v>
      </c>
      <c r="AU6561" s="154" t="s">
        <v>95</v>
      </c>
      <c r="AY6561" s="20" t="s">
        <v>173</v>
      </c>
      <c r="BE6561" s="155">
        <f>IF(N6561="základní",J6561,0)</f>
        <v>0</v>
      </c>
      <c r="BF6561" s="155">
        <f>IF(N6561="snížená",J6561,0)</f>
        <v>0</v>
      </c>
      <c r="BG6561" s="155">
        <f>IF(N6561="zákl. přenesená",J6561,0)</f>
        <v>0</v>
      </c>
      <c r="BH6561" s="155">
        <f>IF(N6561="sníž. přenesená",J6561,0)</f>
        <v>0</v>
      </c>
      <c r="BI6561" s="155">
        <f>IF(N6561="nulová",J6561,0)</f>
        <v>0</v>
      </c>
      <c r="BJ6561" s="20" t="s">
        <v>93</v>
      </c>
      <c r="BK6561" s="155">
        <f>ROUND(I6561*H6561,2)</f>
        <v>0</v>
      </c>
      <c r="BL6561" s="20" t="s">
        <v>354</v>
      </c>
      <c r="BM6561" s="154" t="s">
        <v>3778</v>
      </c>
    </row>
    <row r="6562" spans="2:65" s="167" customFormat="1">
      <c r="B6562" s="166"/>
      <c r="D6562" s="161" t="s">
        <v>184</v>
      </c>
      <c r="F6562" s="169" t="s">
        <v>3779</v>
      </c>
      <c r="H6562" s="170">
        <v>78.084000000000003</v>
      </c>
      <c r="L6562" s="166"/>
      <c r="M6562" s="171"/>
      <c r="T6562" s="172"/>
      <c r="AT6562" s="168" t="s">
        <v>184</v>
      </c>
      <c r="AU6562" s="168" t="s">
        <v>95</v>
      </c>
      <c r="AV6562" s="167" t="s">
        <v>95</v>
      </c>
      <c r="AW6562" s="167" t="s">
        <v>3</v>
      </c>
      <c r="AX6562" s="167" t="s">
        <v>93</v>
      </c>
      <c r="AY6562" s="168" t="s">
        <v>173</v>
      </c>
    </row>
    <row r="6563" spans="2:65" s="35" customFormat="1" ht="24.2" customHeight="1">
      <c r="B6563" s="34"/>
      <c r="C6563" s="144" t="s">
        <v>3780</v>
      </c>
      <c r="D6563" s="144" t="s">
        <v>175</v>
      </c>
      <c r="E6563" s="145" t="s">
        <v>3781</v>
      </c>
      <c r="F6563" s="146" t="s">
        <v>3782</v>
      </c>
      <c r="G6563" s="147" t="s">
        <v>270</v>
      </c>
      <c r="H6563" s="148">
        <v>80.900000000000006</v>
      </c>
      <c r="I6563" s="3"/>
      <c r="J6563" s="149">
        <f>ROUND(I6563*H6563,2)</f>
        <v>0</v>
      </c>
      <c r="K6563" s="146" t="s">
        <v>179</v>
      </c>
      <c r="L6563" s="34"/>
      <c r="M6563" s="150" t="s">
        <v>1</v>
      </c>
      <c r="N6563" s="151" t="s">
        <v>50</v>
      </c>
      <c r="P6563" s="152">
        <f>O6563*H6563</f>
        <v>0</v>
      </c>
      <c r="Q6563" s="152">
        <v>1.6000000000000001E-4</v>
      </c>
      <c r="R6563" s="152">
        <f>Q6563*H6563</f>
        <v>1.2944000000000002E-2</v>
      </c>
      <c r="S6563" s="152">
        <v>0</v>
      </c>
      <c r="T6563" s="153">
        <f>S6563*H6563</f>
        <v>0</v>
      </c>
      <c r="AR6563" s="154" t="s">
        <v>354</v>
      </c>
      <c r="AT6563" s="154" t="s">
        <v>175</v>
      </c>
      <c r="AU6563" s="154" t="s">
        <v>95</v>
      </c>
      <c r="AY6563" s="20" t="s">
        <v>173</v>
      </c>
      <c r="BE6563" s="155">
        <f>IF(N6563="základní",J6563,0)</f>
        <v>0</v>
      </c>
      <c r="BF6563" s="155">
        <f>IF(N6563="snížená",J6563,0)</f>
        <v>0</v>
      </c>
      <c r="BG6563" s="155">
        <f>IF(N6563="zákl. přenesená",J6563,0)</f>
        <v>0</v>
      </c>
      <c r="BH6563" s="155">
        <f>IF(N6563="sníž. přenesená",J6563,0)</f>
        <v>0</v>
      </c>
      <c r="BI6563" s="155">
        <f>IF(N6563="nulová",J6563,0)</f>
        <v>0</v>
      </c>
      <c r="BJ6563" s="20" t="s">
        <v>93</v>
      </c>
      <c r="BK6563" s="155">
        <f>ROUND(I6563*H6563,2)</f>
        <v>0</v>
      </c>
      <c r="BL6563" s="20" t="s">
        <v>354</v>
      </c>
      <c r="BM6563" s="154" t="s">
        <v>3783</v>
      </c>
    </row>
    <row r="6564" spans="2:65" s="35" customFormat="1">
      <c r="B6564" s="34"/>
      <c r="D6564" s="156" t="s">
        <v>182</v>
      </c>
      <c r="F6564" s="157" t="s">
        <v>3784</v>
      </c>
      <c r="L6564" s="34"/>
      <c r="M6564" s="158"/>
      <c r="T6564" s="62"/>
      <c r="AT6564" s="20" t="s">
        <v>182</v>
      </c>
      <c r="AU6564" s="20" t="s">
        <v>95</v>
      </c>
    </row>
    <row r="6565" spans="2:65" s="160" customFormat="1">
      <c r="B6565" s="159"/>
      <c r="D6565" s="161" t="s">
        <v>184</v>
      </c>
      <c r="E6565" s="162" t="s">
        <v>1</v>
      </c>
      <c r="F6565" s="163" t="s">
        <v>3748</v>
      </c>
      <c r="H6565" s="162" t="s">
        <v>1</v>
      </c>
      <c r="L6565" s="159"/>
      <c r="M6565" s="164"/>
      <c r="T6565" s="165"/>
      <c r="AT6565" s="162" t="s">
        <v>184</v>
      </c>
      <c r="AU6565" s="162" t="s">
        <v>95</v>
      </c>
      <c r="AV6565" s="160" t="s">
        <v>93</v>
      </c>
      <c r="AW6565" s="160" t="s">
        <v>41</v>
      </c>
      <c r="AX6565" s="160" t="s">
        <v>85</v>
      </c>
      <c r="AY6565" s="162" t="s">
        <v>173</v>
      </c>
    </row>
    <row r="6566" spans="2:65" s="160" customFormat="1">
      <c r="B6566" s="159"/>
      <c r="D6566" s="161" t="s">
        <v>184</v>
      </c>
      <c r="E6566" s="162" t="s">
        <v>1</v>
      </c>
      <c r="F6566" s="163" t="s">
        <v>1195</v>
      </c>
      <c r="H6566" s="162" t="s">
        <v>1</v>
      </c>
      <c r="L6566" s="159"/>
      <c r="M6566" s="164"/>
      <c r="T6566" s="165"/>
      <c r="AT6566" s="162" t="s">
        <v>184</v>
      </c>
      <c r="AU6566" s="162" t="s">
        <v>95</v>
      </c>
      <c r="AV6566" s="160" t="s">
        <v>93</v>
      </c>
      <c r="AW6566" s="160" t="s">
        <v>41</v>
      </c>
      <c r="AX6566" s="160" t="s">
        <v>85</v>
      </c>
      <c r="AY6566" s="162" t="s">
        <v>173</v>
      </c>
    </row>
    <row r="6567" spans="2:65" s="160" customFormat="1">
      <c r="B6567" s="159"/>
      <c r="D6567" s="161" t="s">
        <v>184</v>
      </c>
      <c r="E6567" s="162" t="s">
        <v>1</v>
      </c>
      <c r="F6567" s="163" t="s">
        <v>1200</v>
      </c>
      <c r="H6567" s="162" t="s">
        <v>1</v>
      </c>
      <c r="L6567" s="159"/>
      <c r="M6567" s="164"/>
      <c r="T6567" s="165"/>
      <c r="AT6567" s="162" t="s">
        <v>184</v>
      </c>
      <c r="AU6567" s="162" t="s">
        <v>95</v>
      </c>
      <c r="AV6567" s="160" t="s">
        <v>93</v>
      </c>
      <c r="AW6567" s="160" t="s">
        <v>41</v>
      </c>
      <c r="AX6567" s="160" t="s">
        <v>85</v>
      </c>
      <c r="AY6567" s="162" t="s">
        <v>173</v>
      </c>
    </row>
    <row r="6568" spans="2:65" s="167" customFormat="1">
      <c r="B6568" s="166"/>
      <c r="D6568" s="161" t="s">
        <v>184</v>
      </c>
      <c r="E6568" s="168" t="s">
        <v>1</v>
      </c>
      <c r="F6568" s="169" t="s">
        <v>846</v>
      </c>
      <c r="H6568" s="170">
        <v>11</v>
      </c>
      <c r="L6568" s="166"/>
      <c r="M6568" s="171"/>
      <c r="T6568" s="172"/>
      <c r="AT6568" s="168" t="s">
        <v>184</v>
      </c>
      <c r="AU6568" s="168" t="s">
        <v>95</v>
      </c>
      <c r="AV6568" s="167" t="s">
        <v>95</v>
      </c>
      <c r="AW6568" s="167" t="s">
        <v>41</v>
      </c>
      <c r="AX6568" s="167" t="s">
        <v>85</v>
      </c>
      <c r="AY6568" s="168" t="s">
        <v>173</v>
      </c>
    </row>
    <row r="6569" spans="2:65" s="160" customFormat="1">
      <c r="B6569" s="159"/>
      <c r="D6569" s="161" t="s">
        <v>184</v>
      </c>
      <c r="E6569" s="162" t="s">
        <v>1</v>
      </c>
      <c r="F6569" s="163" t="s">
        <v>1202</v>
      </c>
      <c r="H6569" s="162" t="s">
        <v>1</v>
      </c>
      <c r="L6569" s="159"/>
      <c r="M6569" s="164"/>
      <c r="T6569" s="165"/>
      <c r="AT6569" s="162" t="s">
        <v>184</v>
      </c>
      <c r="AU6569" s="162" t="s">
        <v>95</v>
      </c>
      <c r="AV6569" s="160" t="s">
        <v>93</v>
      </c>
      <c r="AW6569" s="160" t="s">
        <v>41</v>
      </c>
      <c r="AX6569" s="160" t="s">
        <v>85</v>
      </c>
      <c r="AY6569" s="162" t="s">
        <v>173</v>
      </c>
    </row>
    <row r="6570" spans="2:65" s="167" customFormat="1">
      <c r="B6570" s="166"/>
      <c r="D6570" s="161" t="s">
        <v>184</v>
      </c>
      <c r="E6570" s="168" t="s">
        <v>1</v>
      </c>
      <c r="F6570" s="169" t="s">
        <v>847</v>
      </c>
      <c r="H6570" s="170">
        <v>16.3</v>
      </c>
      <c r="L6570" s="166"/>
      <c r="M6570" s="171"/>
      <c r="T6570" s="172"/>
      <c r="AT6570" s="168" t="s">
        <v>184</v>
      </c>
      <c r="AU6570" s="168" t="s">
        <v>95</v>
      </c>
      <c r="AV6570" s="167" t="s">
        <v>95</v>
      </c>
      <c r="AW6570" s="167" t="s">
        <v>41</v>
      </c>
      <c r="AX6570" s="167" t="s">
        <v>85</v>
      </c>
      <c r="AY6570" s="168" t="s">
        <v>173</v>
      </c>
    </row>
    <row r="6571" spans="2:65" s="160" customFormat="1">
      <c r="B6571" s="159"/>
      <c r="D6571" s="161" t="s">
        <v>184</v>
      </c>
      <c r="E6571" s="162" t="s">
        <v>1</v>
      </c>
      <c r="F6571" s="163" t="s">
        <v>794</v>
      </c>
      <c r="H6571" s="162" t="s">
        <v>1</v>
      </c>
      <c r="L6571" s="159"/>
      <c r="M6571" s="164"/>
      <c r="T6571" s="165"/>
      <c r="AT6571" s="162" t="s">
        <v>184</v>
      </c>
      <c r="AU6571" s="162" t="s">
        <v>95</v>
      </c>
      <c r="AV6571" s="160" t="s">
        <v>93</v>
      </c>
      <c r="AW6571" s="160" t="s">
        <v>41</v>
      </c>
      <c r="AX6571" s="160" t="s">
        <v>85</v>
      </c>
      <c r="AY6571" s="162" t="s">
        <v>173</v>
      </c>
    </row>
    <row r="6572" spans="2:65" s="167" customFormat="1">
      <c r="B6572" s="166"/>
      <c r="D6572" s="161" t="s">
        <v>184</v>
      </c>
      <c r="E6572" s="168" t="s">
        <v>1</v>
      </c>
      <c r="F6572" s="169" t="s">
        <v>3749</v>
      </c>
      <c r="H6572" s="170">
        <v>17.600000000000001</v>
      </c>
      <c r="L6572" s="166"/>
      <c r="M6572" s="171"/>
      <c r="T6572" s="172"/>
      <c r="AT6572" s="168" t="s">
        <v>184</v>
      </c>
      <c r="AU6572" s="168" t="s">
        <v>95</v>
      </c>
      <c r="AV6572" s="167" t="s">
        <v>95</v>
      </c>
      <c r="AW6572" s="167" t="s">
        <v>41</v>
      </c>
      <c r="AX6572" s="167" t="s">
        <v>85</v>
      </c>
      <c r="AY6572" s="168" t="s">
        <v>173</v>
      </c>
    </row>
    <row r="6573" spans="2:65" s="160" customFormat="1">
      <c r="B6573" s="159"/>
      <c r="D6573" s="161" t="s">
        <v>184</v>
      </c>
      <c r="E6573" s="162" t="s">
        <v>1</v>
      </c>
      <c r="F6573" s="163" t="s">
        <v>795</v>
      </c>
      <c r="H6573" s="162" t="s">
        <v>1</v>
      </c>
      <c r="L6573" s="159"/>
      <c r="M6573" s="164"/>
      <c r="T6573" s="165"/>
      <c r="AT6573" s="162" t="s">
        <v>184</v>
      </c>
      <c r="AU6573" s="162" t="s">
        <v>95</v>
      </c>
      <c r="AV6573" s="160" t="s">
        <v>93</v>
      </c>
      <c r="AW6573" s="160" t="s">
        <v>41</v>
      </c>
      <c r="AX6573" s="160" t="s">
        <v>85</v>
      </c>
      <c r="AY6573" s="162" t="s">
        <v>173</v>
      </c>
    </row>
    <row r="6574" spans="2:65" s="167" customFormat="1">
      <c r="B6574" s="166"/>
      <c r="D6574" s="161" t="s">
        <v>184</v>
      </c>
      <c r="E6574" s="168" t="s">
        <v>1</v>
      </c>
      <c r="F6574" s="169" t="s">
        <v>1661</v>
      </c>
      <c r="H6574" s="170">
        <v>17.8</v>
      </c>
      <c r="L6574" s="166"/>
      <c r="M6574" s="171"/>
      <c r="T6574" s="172"/>
      <c r="AT6574" s="168" t="s">
        <v>184</v>
      </c>
      <c r="AU6574" s="168" t="s">
        <v>95</v>
      </c>
      <c r="AV6574" s="167" t="s">
        <v>95</v>
      </c>
      <c r="AW6574" s="167" t="s">
        <v>41</v>
      </c>
      <c r="AX6574" s="167" t="s">
        <v>85</v>
      </c>
      <c r="AY6574" s="168" t="s">
        <v>173</v>
      </c>
    </row>
    <row r="6575" spans="2:65" s="160" customFormat="1">
      <c r="B6575" s="159"/>
      <c r="D6575" s="161" t="s">
        <v>184</v>
      </c>
      <c r="E6575" s="162" t="s">
        <v>1</v>
      </c>
      <c r="F6575" s="163" t="s">
        <v>796</v>
      </c>
      <c r="H6575" s="162" t="s">
        <v>1</v>
      </c>
      <c r="L6575" s="159"/>
      <c r="M6575" s="164"/>
      <c r="T6575" s="165"/>
      <c r="AT6575" s="162" t="s">
        <v>184</v>
      </c>
      <c r="AU6575" s="162" t="s">
        <v>95</v>
      </c>
      <c r="AV6575" s="160" t="s">
        <v>93</v>
      </c>
      <c r="AW6575" s="160" t="s">
        <v>41</v>
      </c>
      <c r="AX6575" s="160" t="s">
        <v>85</v>
      </c>
      <c r="AY6575" s="162" t="s">
        <v>173</v>
      </c>
    </row>
    <row r="6576" spans="2:65" s="167" customFormat="1">
      <c r="B6576" s="166"/>
      <c r="D6576" s="161" t="s">
        <v>184</v>
      </c>
      <c r="E6576" s="168" t="s">
        <v>1</v>
      </c>
      <c r="F6576" s="169" t="s">
        <v>3750</v>
      </c>
      <c r="H6576" s="170">
        <v>18.2</v>
      </c>
      <c r="L6576" s="166"/>
      <c r="M6576" s="171"/>
      <c r="T6576" s="172"/>
      <c r="AT6576" s="168" t="s">
        <v>184</v>
      </c>
      <c r="AU6576" s="168" t="s">
        <v>95</v>
      </c>
      <c r="AV6576" s="167" t="s">
        <v>95</v>
      </c>
      <c r="AW6576" s="167" t="s">
        <v>41</v>
      </c>
      <c r="AX6576" s="167" t="s">
        <v>85</v>
      </c>
      <c r="AY6576" s="168" t="s">
        <v>173</v>
      </c>
    </row>
    <row r="6577" spans="2:65" s="174" customFormat="1">
      <c r="B6577" s="173"/>
      <c r="D6577" s="161" t="s">
        <v>184</v>
      </c>
      <c r="E6577" s="175" t="s">
        <v>1</v>
      </c>
      <c r="F6577" s="176" t="s">
        <v>232</v>
      </c>
      <c r="H6577" s="177">
        <v>80.900000000000006</v>
      </c>
      <c r="L6577" s="173"/>
      <c r="M6577" s="178"/>
      <c r="T6577" s="179"/>
      <c r="AT6577" s="175" t="s">
        <v>184</v>
      </c>
      <c r="AU6577" s="175" t="s">
        <v>95</v>
      </c>
      <c r="AV6577" s="174" t="s">
        <v>180</v>
      </c>
      <c r="AW6577" s="174" t="s">
        <v>41</v>
      </c>
      <c r="AX6577" s="174" t="s">
        <v>93</v>
      </c>
      <c r="AY6577" s="175" t="s">
        <v>173</v>
      </c>
    </row>
    <row r="6578" spans="2:65" s="35" customFormat="1" ht="33" customHeight="1">
      <c r="B6578" s="34"/>
      <c r="C6578" s="144" t="s">
        <v>3785</v>
      </c>
      <c r="D6578" s="144" t="s">
        <v>175</v>
      </c>
      <c r="E6578" s="145" t="s">
        <v>3786</v>
      </c>
      <c r="F6578" s="146" t="s">
        <v>3787</v>
      </c>
      <c r="G6578" s="147" t="s">
        <v>270</v>
      </c>
      <c r="H6578" s="148">
        <v>80.900000000000006</v>
      </c>
      <c r="I6578" s="3"/>
      <c r="J6578" s="149">
        <f>ROUND(I6578*H6578,2)</f>
        <v>0</v>
      </c>
      <c r="K6578" s="146" t="s">
        <v>179</v>
      </c>
      <c r="L6578" s="34"/>
      <c r="M6578" s="150" t="s">
        <v>1</v>
      </c>
      <c r="N6578" s="151" t="s">
        <v>50</v>
      </c>
      <c r="P6578" s="152">
        <f>O6578*H6578</f>
        <v>0</v>
      </c>
      <c r="Q6578" s="152">
        <v>1.0000000000000001E-5</v>
      </c>
      <c r="R6578" s="152">
        <f>Q6578*H6578</f>
        <v>8.0900000000000015E-4</v>
      </c>
      <c r="S6578" s="152">
        <v>0</v>
      </c>
      <c r="T6578" s="153">
        <f>S6578*H6578</f>
        <v>0</v>
      </c>
      <c r="AR6578" s="154" t="s">
        <v>354</v>
      </c>
      <c r="AT6578" s="154" t="s">
        <v>175</v>
      </c>
      <c r="AU6578" s="154" t="s">
        <v>95</v>
      </c>
      <c r="AY6578" s="20" t="s">
        <v>173</v>
      </c>
      <c r="BE6578" s="155">
        <f>IF(N6578="základní",J6578,0)</f>
        <v>0</v>
      </c>
      <c r="BF6578" s="155">
        <f>IF(N6578="snížená",J6578,0)</f>
        <v>0</v>
      </c>
      <c r="BG6578" s="155">
        <f>IF(N6578="zákl. přenesená",J6578,0)</f>
        <v>0</v>
      </c>
      <c r="BH6578" s="155">
        <f>IF(N6578="sníž. přenesená",J6578,0)</f>
        <v>0</v>
      </c>
      <c r="BI6578" s="155">
        <f>IF(N6578="nulová",J6578,0)</f>
        <v>0</v>
      </c>
      <c r="BJ6578" s="20" t="s">
        <v>93</v>
      </c>
      <c r="BK6578" s="155">
        <f>ROUND(I6578*H6578,2)</f>
        <v>0</v>
      </c>
      <c r="BL6578" s="20" t="s">
        <v>354</v>
      </c>
      <c r="BM6578" s="154" t="s">
        <v>3788</v>
      </c>
    </row>
    <row r="6579" spans="2:65" s="35" customFormat="1">
      <c r="B6579" s="34"/>
      <c r="D6579" s="156" t="s">
        <v>182</v>
      </c>
      <c r="F6579" s="157" t="s">
        <v>3789</v>
      </c>
      <c r="L6579" s="34"/>
      <c r="M6579" s="158"/>
      <c r="T6579" s="62"/>
      <c r="AT6579" s="20" t="s">
        <v>182</v>
      </c>
      <c r="AU6579" s="20" t="s">
        <v>95</v>
      </c>
    </row>
    <row r="6580" spans="2:65" s="160" customFormat="1">
      <c r="B6580" s="159"/>
      <c r="D6580" s="161" t="s">
        <v>184</v>
      </c>
      <c r="E6580" s="162" t="s">
        <v>1</v>
      </c>
      <c r="F6580" s="163" t="s">
        <v>3748</v>
      </c>
      <c r="H6580" s="162" t="s">
        <v>1</v>
      </c>
      <c r="L6580" s="159"/>
      <c r="M6580" s="164"/>
      <c r="T6580" s="165"/>
      <c r="AT6580" s="162" t="s">
        <v>184</v>
      </c>
      <c r="AU6580" s="162" t="s">
        <v>95</v>
      </c>
      <c r="AV6580" s="160" t="s">
        <v>93</v>
      </c>
      <c r="AW6580" s="160" t="s">
        <v>41</v>
      </c>
      <c r="AX6580" s="160" t="s">
        <v>85</v>
      </c>
      <c r="AY6580" s="162" t="s">
        <v>173</v>
      </c>
    </row>
    <row r="6581" spans="2:65" s="160" customFormat="1">
      <c r="B6581" s="159"/>
      <c r="D6581" s="161" t="s">
        <v>184</v>
      </c>
      <c r="E6581" s="162" t="s">
        <v>1</v>
      </c>
      <c r="F6581" s="163" t="s">
        <v>1195</v>
      </c>
      <c r="H6581" s="162" t="s">
        <v>1</v>
      </c>
      <c r="L6581" s="159"/>
      <c r="M6581" s="164"/>
      <c r="T6581" s="165"/>
      <c r="AT6581" s="162" t="s">
        <v>184</v>
      </c>
      <c r="AU6581" s="162" t="s">
        <v>95</v>
      </c>
      <c r="AV6581" s="160" t="s">
        <v>93</v>
      </c>
      <c r="AW6581" s="160" t="s">
        <v>41</v>
      </c>
      <c r="AX6581" s="160" t="s">
        <v>85</v>
      </c>
      <c r="AY6581" s="162" t="s">
        <v>173</v>
      </c>
    </row>
    <row r="6582" spans="2:65" s="160" customFormat="1">
      <c r="B6582" s="159"/>
      <c r="D6582" s="161" t="s">
        <v>184</v>
      </c>
      <c r="E6582" s="162" t="s">
        <v>1</v>
      </c>
      <c r="F6582" s="163" t="s">
        <v>1200</v>
      </c>
      <c r="H6582" s="162" t="s">
        <v>1</v>
      </c>
      <c r="L6582" s="159"/>
      <c r="M6582" s="164"/>
      <c r="T6582" s="165"/>
      <c r="AT6582" s="162" t="s">
        <v>184</v>
      </c>
      <c r="AU6582" s="162" t="s">
        <v>95</v>
      </c>
      <c r="AV6582" s="160" t="s">
        <v>93</v>
      </c>
      <c r="AW6582" s="160" t="s">
        <v>41</v>
      </c>
      <c r="AX6582" s="160" t="s">
        <v>85</v>
      </c>
      <c r="AY6582" s="162" t="s">
        <v>173</v>
      </c>
    </row>
    <row r="6583" spans="2:65" s="167" customFormat="1">
      <c r="B6583" s="166"/>
      <c r="D6583" s="161" t="s">
        <v>184</v>
      </c>
      <c r="E6583" s="168" t="s">
        <v>1</v>
      </c>
      <c r="F6583" s="169" t="s">
        <v>846</v>
      </c>
      <c r="H6583" s="170">
        <v>11</v>
      </c>
      <c r="L6583" s="166"/>
      <c r="M6583" s="171"/>
      <c r="T6583" s="172"/>
      <c r="AT6583" s="168" t="s">
        <v>184</v>
      </c>
      <c r="AU6583" s="168" t="s">
        <v>95</v>
      </c>
      <c r="AV6583" s="167" t="s">
        <v>95</v>
      </c>
      <c r="AW6583" s="167" t="s">
        <v>41</v>
      </c>
      <c r="AX6583" s="167" t="s">
        <v>85</v>
      </c>
      <c r="AY6583" s="168" t="s">
        <v>173</v>
      </c>
    </row>
    <row r="6584" spans="2:65" s="160" customFormat="1">
      <c r="B6584" s="159"/>
      <c r="D6584" s="161" t="s">
        <v>184</v>
      </c>
      <c r="E6584" s="162" t="s">
        <v>1</v>
      </c>
      <c r="F6584" s="163" t="s">
        <v>1202</v>
      </c>
      <c r="H6584" s="162" t="s">
        <v>1</v>
      </c>
      <c r="L6584" s="159"/>
      <c r="M6584" s="164"/>
      <c r="T6584" s="165"/>
      <c r="AT6584" s="162" t="s">
        <v>184</v>
      </c>
      <c r="AU6584" s="162" t="s">
        <v>95</v>
      </c>
      <c r="AV6584" s="160" t="s">
        <v>93</v>
      </c>
      <c r="AW6584" s="160" t="s">
        <v>41</v>
      </c>
      <c r="AX6584" s="160" t="s">
        <v>85</v>
      </c>
      <c r="AY6584" s="162" t="s">
        <v>173</v>
      </c>
    </row>
    <row r="6585" spans="2:65" s="167" customFormat="1">
      <c r="B6585" s="166"/>
      <c r="D6585" s="161" t="s">
        <v>184</v>
      </c>
      <c r="E6585" s="168" t="s">
        <v>1</v>
      </c>
      <c r="F6585" s="169" t="s">
        <v>847</v>
      </c>
      <c r="H6585" s="170">
        <v>16.3</v>
      </c>
      <c r="L6585" s="166"/>
      <c r="M6585" s="171"/>
      <c r="T6585" s="172"/>
      <c r="AT6585" s="168" t="s">
        <v>184</v>
      </c>
      <c r="AU6585" s="168" t="s">
        <v>95</v>
      </c>
      <c r="AV6585" s="167" t="s">
        <v>95</v>
      </c>
      <c r="AW6585" s="167" t="s">
        <v>41</v>
      </c>
      <c r="AX6585" s="167" t="s">
        <v>85</v>
      </c>
      <c r="AY6585" s="168" t="s">
        <v>173</v>
      </c>
    </row>
    <row r="6586" spans="2:65" s="160" customFormat="1">
      <c r="B6586" s="159"/>
      <c r="D6586" s="161" t="s">
        <v>184</v>
      </c>
      <c r="E6586" s="162" t="s">
        <v>1</v>
      </c>
      <c r="F6586" s="163" t="s">
        <v>794</v>
      </c>
      <c r="H6586" s="162" t="s">
        <v>1</v>
      </c>
      <c r="L6586" s="159"/>
      <c r="M6586" s="164"/>
      <c r="T6586" s="165"/>
      <c r="AT6586" s="162" t="s">
        <v>184</v>
      </c>
      <c r="AU6586" s="162" t="s">
        <v>95</v>
      </c>
      <c r="AV6586" s="160" t="s">
        <v>93</v>
      </c>
      <c r="AW6586" s="160" t="s">
        <v>41</v>
      </c>
      <c r="AX6586" s="160" t="s">
        <v>85</v>
      </c>
      <c r="AY6586" s="162" t="s">
        <v>173</v>
      </c>
    </row>
    <row r="6587" spans="2:65" s="167" customFormat="1">
      <c r="B6587" s="166"/>
      <c r="D6587" s="161" t="s">
        <v>184</v>
      </c>
      <c r="E6587" s="168" t="s">
        <v>1</v>
      </c>
      <c r="F6587" s="169" t="s">
        <v>3749</v>
      </c>
      <c r="H6587" s="170">
        <v>17.600000000000001</v>
      </c>
      <c r="L6587" s="166"/>
      <c r="M6587" s="171"/>
      <c r="T6587" s="172"/>
      <c r="AT6587" s="168" t="s">
        <v>184</v>
      </c>
      <c r="AU6587" s="168" t="s">
        <v>95</v>
      </c>
      <c r="AV6587" s="167" t="s">
        <v>95</v>
      </c>
      <c r="AW6587" s="167" t="s">
        <v>41</v>
      </c>
      <c r="AX6587" s="167" t="s">
        <v>85</v>
      </c>
      <c r="AY6587" s="168" t="s">
        <v>173</v>
      </c>
    </row>
    <row r="6588" spans="2:65" s="160" customFormat="1">
      <c r="B6588" s="159"/>
      <c r="D6588" s="161" t="s">
        <v>184</v>
      </c>
      <c r="E6588" s="162" t="s">
        <v>1</v>
      </c>
      <c r="F6588" s="163" t="s">
        <v>795</v>
      </c>
      <c r="H6588" s="162" t="s">
        <v>1</v>
      </c>
      <c r="L6588" s="159"/>
      <c r="M6588" s="164"/>
      <c r="T6588" s="165"/>
      <c r="AT6588" s="162" t="s">
        <v>184</v>
      </c>
      <c r="AU6588" s="162" t="s">
        <v>95</v>
      </c>
      <c r="AV6588" s="160" t="s">
        <v>93</v>
      </c>
      <c r="AW6588" s="160" t="s">
        <v>41</v>
      </c>
      <c r="AX6588" s="160" t="s">
        <v>85</v>
      </c>
      <c r="AY6588" s="162" t="s">
        <v>173</v>
      </c>
    </row>
    <row r="6589" spans="2:65" s="167" customFormat="1">
      <c r="B6589" s="166"/>
      <c r="D6589" s="161" t="s">
        <v>184</v>
      </c>
      <c r="E6589" s="168" t="s">
        <v>1</v>
      </c>
      <c r="F6589" s="169" t="s">
        <v>1661</v>
      </c>
      <c r="H6589" s="170">
        <v>17.8</v>
      </c>
      <c r="L6589" s="166"/>
      <c r="M6589" s="171"/>
      <c r="T6589" s="172"/>
      <c r="AT6589" s="168" t="s">
        <v>184</v>
      </c>
      <c r="AU6589" s="168" t="s">
        <v>95</v>
      </c>
      <c r="AV6589" s="167" t="s">
        <v>95</v>
      </c>
      <c r="AW6589" s="167" t="s">
        <v>41</v>
      </c>
      <c r="AX6589" s="167" t="s">
        <v>85</v>
      </c>
      <c r="AY6589" s="168" t="s">
        <v>173</v>
      </c>
    </row>
    <row r="6590" spans="2:65" s="160" customFormat="1">
      <c r="B6590" s="159"/>
      <c r="D6590" s="161" t="s">
        <v>184</v>
      </c>
      <c r="E6590" s="162" t="s">
        <v>1</v>
      </c>
      <c r="F6590" s="163" t="s">
        <v>796</v>
      </c>
      <c r="H6590" s="162" t="s">
        <v>1</v>
      </c>
      <c r="L6590" s="159"/>
      <c r="M6590" s="164"/>
      <c r="T6590" s="165"/>
      <c r="AT6590" s="162" t="s">
        <v>184</v>
      </c>
      <c r="AU6590" s="162" t="s">
        <v>95</v>
      </c>
      <c r="AV6590" s="160" t="s">
        <v>93</v>
      </c>
      <c r="AW6590" s="160" t="s">
        <v>41</v>
      </c>
      <c r="AX6590" s="160" t="s">
        <v>85</v>
      </c>
      <c r="AY6590" s="162" t="s">
        <v>173</v>
      </c>
    </row>
    <row r="6591" spans="2:65" s="167" customFormat="1">
      <c r="B6591" s="166"/>
      <c r="D6591" s="161" t="s">
        <v>184</v>
      </c>
      <c r="E6591" s="168" t="s">
        <v>1</v>
      </c>
      <c r="F6591" s="169" t="s">
        <v>3750</v>
      </c>
      <c r="H6591" s="170">
        <v>18.2</v>
      </c>
      <c r="L6591" s="166"/>
      <c r="M6591" s="171"/>
      <c r="T6591" s="172"/>
      <c r="AT6591" s="168" t="s">
        <v>184</v>
      </c>
      <c r="AU6591" s="168" t="s">
        <v>95</v>
      </c>
      <c r="AV6591" s="167" t="s">
        <v>95</v>
      </c>
      <c r="AW6591" s="167" t="s">
        <v>41</v>
      </c>
      <c r="AX6591" s="167" t="s">
        <v>85</v>
      </c>
      <c r="AY6591" s="168" t="s">
        <v>173</v>
      </c>
    </row>
    <row r="6592" spans="2:65" s="174" customFormat="1">
      <c r="B6592" s="173"/>
      <c r="D6592" s="161" t="s">
        <v>184</v>
      </c>
      <c r="E6592" s="175" t="s">
        <v>1</v>
      </c>
      <c r="F6592" s="176" t="s">
        <v>232</v>
      </c>
      <c r="H6592" s="177">
        <v>80.900000000000006</v>
      </c>
      <c r="L6592" s="173"/>
      <c r="M6592" s="178"/>
      <c r="T6592" s="179"/>
      <c r="AT6592" s="175" t="s">
        <v>184</v>
      </c>
      <c r="AU6592" s="175" t="s">
        <v>95</v>
      </c>
      <c r="AV6592" s="174" t="s">
        <v>180</v>
      </c>
      <c r="AW6592" s="174" t="s">
        <v>41</v>
      </c>
      <c r="AX6592" s="174" t="s">
        <v>93</v>
      </c>
      <c r="AY6592" s="175" t="s">
        <v>173</v>
      </c>
    </row>
    <row r="6593" spans="2:65" s="35" customFormat="1" ht="37.9" customHeight="1">
      <c r="B6593" s="34"/>
      <c r="C6593" s="144" t="s">
        <v>3790</v>
      </c>
      <c r="D6593" s="144" t="s">
        <v>175</v>
      </c>
      <c r="E6593" s="145" t="s">
        <v>3791</v>
      </c>
      <c r="F6593" s="146" t="s">
        <v>3792</v>
      </c>
      <c r="G6593" s="147" t="s">
        <v>270</v>
      </c>
      <c r="H6593" s="148">
        <v>80.900000000000006</v>
      </c>
      <c r="I6593" s="3"/>
      <c r="J6593" s="149">
        <f>ROUND(I6593*H6593,2)</f>
        <v>0</v>
      </c>
      <c r="K6593" s="146" t="s">
        <v>179</v>
      </c>
      <c r="L6593" s="34"/>
      <c r="M6593" s="150" t="s">
        <v>1</v>
      </c>
      <c r="N6593" s="151" t="s">
        <v>50</v>
      </c>
      <c r="P6593" s="152">
        <f>O6593*H6593</f>
        <v>0</v>
      </c>
      <c r="Q6593" s="152">
        <v>1.9000000000000001E-4</v>
      </c>
      <c r="R6593" s="152">
        <f>Q6593*H6593</f>
        <v>1.5371000000000003E-2</v>
      </c>
      <c r="S6593" s="152">
        <v>0</v>
      </c>
      <c r="T6593" s="153">
        <f>S6593*H6593</f>
        <v>0</v>
      </c>
      <c r="AR6593" s="154" t="s">
        <v>354</v>
      </c>
      <c r="AT6593" s="154" t="s">
        <v>175</v>
      </c>
      <c r="AU6593" s="154" t="s">
        <v>95</v>
      </c>
      <c r="AY6593" s="20" t="s">
        <v>173</v>
      </c>
      <c r="BE6593" s="155">
        <f>IF(N6593="základní",J6593,0)</f>
        <v>0</v>
      </c>
      <c r="BF6593" s="155">
        <f>IF(N6593="snížená",J6593,0)</f>
        <v>0</v>
      </c>
      <c r="BG6593" s="155">
        <f>IF(N6593="zákl. přenesená",J6593,0)</f>
        <v>0</v>
      </c>
      <c r="BH6593" s="155">
        <f>IF(N6593="sníž. přenesená",J6593,0)</f>
        <v>0</v>
      </c>
      <c r="BI6593" s="155">
        <f>IF(N6593="nulová",J6593,0)</f>
        <v>0</v>
      </c>
      <c r="BJ6593" s="20" t="s">
        <v>93</v>
      </c>
      <c r="BK6593" s="155">
        <f>ROUND(I6593*H6593,2)</f>
        <v>0</v>
      </c>
      <c r="BL6593" s="20" t="s">
        <v>354</v>
      </c>
      <c r="BM6593" s="154" t="s">
        <v>3793</v>
      </c>
    </row>
    <row r="6594" spans="2:65" s="35" customFormat="1">
      <c r="B6594" s="34"/>
      <c r="D6594" s="156" t="s">
        <v>182</v>
      </c>
      <c r="F6594" s="157" t="s">
        <v>3794</v>
      </c>
      <c r="L6594" s="34"/>
      <c r="M6594" s="158"/>
      <c r="T6594" s="62"/>
      <c r="AT6594" s="20" t="s">
        <v>182</v>
      </c>
      <c r="AU6594" s="20" t="s">
        <v>95</v>
      </c>
    </row>
    <row r="6595" spans="2:65" s="160" customFormat="1">
      <c r="B6595" s="159"/>
      <c r="D6595" s="161" t="s">
        <v>184</v>
      </c>
      <c r="E6595" s="162" t="s">
        <v>1</v>
      </c>
      <c r="F6595" s="163" t="s">
        <v>3748</v>
      </c>
      <c r="H6595" s="162" t="s">
        <v>1</v>
      </c>
      <c r="L6595" s="159"/>
      <c r="M6595" s="164"/>
      <c r="T6595" s="165"/>
      <c r="AT6595" s="162" t="s">
        <v>184</v>
      </c>
      <c r="AU6595" s="162" t="s">
        <v>95</v>
      </c>
      <c r="AV6595" s="160" t="s">
        <v>93</v>
      </c>
      <c r="AW6595" s="160" t="s">
        <v>41</v>
      </c>
      <c r="AX6595" s="160" t="s">
        <v>85</v>
      </c>
      <c r="AY6595" s="162" t="s">
        <v>173</v>
      </c>
    </row>
    <row r="6596" spans="2:65" s="160" customFormat="1">
      <c r="B6596" s="159"/>
      <c r="D6596" s="161" t="s">
        <v>184</v>
      </c>
      <c r="E6596" s="162" t="s">
        <v>1</v>
      </c>
      <c r="F6596" s="163" t="s">
        <v>1195</v>
      </c>
      <c r="H6596" s="162" t="s">
        <v>1</v>
      </c>
      <c r="L6596" s="159"/>
      <c r="M6596" s="164"/>
      <c r="T6596" s="165"/>
      <c r="AT6596" s="162" t="s">
        <v>184</v>
      </c>
      <c r="AU6596" s="162" t="s">
        <v>95</v>
      </c>
      <c r="AV6596" s="160" t="s">
        <v>93</v>
      </c>
      <c r="AW6596" s="160" t="s">
        <v>41</v>
      </c>
      <c r="AX6596" s="160" t="s">
        <v>85</v>
      </c>
      <c r="AY6596" s="162" t="s">
        <v>173</v>
      </c>
    </row>
    <row r="6597" spans="2:65" s="160" customFormat="1">
      <c r="B6597" s="159"/>
      <c r="D6597" s="161" t="s">
        <v>184</v>
      </c>
      <c r="E6597" s="162" t="s">
        <v>1</v>
      </c>
      <c r="F6597" s="163" t="s">
        <v>1200</v>
      </c>
      <c r="H6597" s="162" t="s">
        <v>1</v>
      </c>
      <c r="L6597" s="159"/>
      <c r="M6597" s="164"/>
      <c r="T6597" s="165"/>
      <c r="AT6597" s="162" t="s">
        <v>184</v>
      </c>
      <c r="AU6597" s="162" t="s">
        <v>95</v>
      </c>
      <c r="AV6597" s="160" t="s">
        <v>93</v>
      </c>
      <c r="AW6597" s="160" t="s">
        <v>41</v>
      </c>
      <c r="AX6597" s="160" t="s">
        <v>85</v>
      </c>
      <c r="AY6597" s="162" t="s">
        <v>173</v>
      </c>
    </row>
    <row r="6598" spans="2:65" s="167" customFormat="1">
      <c r="B6598" s="166"/>
      <c r="D6598" s="161" t="s">
        <v>184</v>
      </c>
      <c r="E6598" s="168" t="s">
        <v>1</v>
      </c>
      <c r="F6598" s="169" t="s">
        <v>846</v>
      </c>
      <c r="H6598" s="170">
        <v>11</v>
      </c>
      <c r="L6598" s="166"/>
      <c r="M6598" s="171"/>
      <c r="T6598" s="172"/>
      <c r="AT6598" s="168" t="s">
        <v>184</v>
      </c>
      <c r="AU6598" s="168" t="s">
        <v>95</v>
      </c>
      <c r="AV6598" s="167" t="s">
        <v>95</v>
      </c>
      <c r="AW6598" s="167" t="s">
        <v>41</v>
      </c>
      <c r="AX6598" s="167" t="s">
        <v>85</v>
      </c>
      <c r="AY6598" s="168" t="s">
        <v>173</v>
      </c>
    </row>
    <row r="6599" spans="2:65" s="160" customFormat="1">
      <c r="B6599" s="159"/>
      <c r="D6599" s="161" t="s">
        <v>184</v>
      </c>
      <c r="E6599" s="162" t="s">
        <v>1</v>
      </c>
      <c r="F6599" s="163" t="s">
        <v>1202</v>
      </c>
      <c r="H6599" s="162" t="s">
        <v>1</v>
      </c>
      <c r="L6599" s="159"/>
      <c r="M6599" s="164"/>
      <c r="T6599" s="165"/>
      <c r="AT6599" s="162" t="s">
        <v>184</v>
      </c>
      <c r="AU6599" s="162" t="s">
        <v>95</v>
      </c>
      <c r="AV6599" s="160" t="s">
        <v>93</v>
      </c>
      <c r="AW6599" s="160" t="s">
        <v>41</v>
      </c>
      <c r="AX6599" s="160" t="s">
        <v>85</v>
      </c>
      <c r="AY6599" s="162" t="s">
        <v>173</v>
      </c>
    </row>
    <row r="6600" spans="2:65" s="167" customFormat="1">
      <c r="B6600" s="166"/>
      <c r="D6600" s="161" t="s">
        <v>184</v>
      </c>
      <c r="E6600" s="168" t="s">
        <v>1</v>
      </c>
      <c r="F6600" s="169" t="s">
        <v>847</v>
      </c>
      <c r="H6600" s="170">
        <v>16.3</v>
      </c>
      <c r="L6600" s="166"/>
      <c r="M6600" s="171"/>
      <c r="T6600" s="172"/>
      <c r="AT6600" s="168" t="s">
        <v>184</v>
      </c>
      <c r="AU6600" s="168" t="s">
        <v>95</v>
      </c>
      <c r="AV6600" s="167" t="s">
        <v>95</v>
      </c>
      <c r="AW6600" s="167" t="s">
        <v>41</v>
      </c>
      <c r="AX6600" s="167" t="s">
        <v>85</v>
      </c>
      <c r="AY6600" s="168" t="s">
        <v>173</v>
      </c>
    </row>
    <row r="6601" spans="2:65" s="160" customFormat="1">
      <c r="B6601" s="159"/>
      <c r="D6601" s="161" t="s">
        <v>184</v>
      </c>
      <c r="E6601" s="162" t="s">
        <v>1</v>
      </c>
      <c r="F6601" s="163" t="s">
        <v>794</v>
      </c>
      <c r="H6601" s="162" t="s">
        <v>1</v>
      </c>
      <c r="L6601" s="159"/>
      <c r="M6601" s="164"/>
      <c r="T6601" s="165"/>
      <c r="AT6601" s="162" t="s">
        <v>184</v>
      </c>
      <c r="AU6601" s="162" t="s">
        <v>95</v>
      </c>
      <c r="AV6601" s="160" t="s">
        <v>93</v>
      </c>
      <c r="AW6601" s="160" t="s">
        <v>41</v>
      </c>
      <c r="AX6601" s="160" t="s">
        <v>85</v>
      </c>
      <c r="AY6601" s="162" t="s">
        <v>173</v>
      </c>
    </row>
    <row r="6602" spans="2:65" s="167" customFormat="1">
      <c r="B6602" s="166"/>
      <c r="D6602" s="161" t="s">
        <v>184</v>
      </c>
      <c r="E6602" s="168" t="s">
        <v>1</v>
      </c>
      <c r="F6602" s="169" t="s">
        <v>3749</v>
      </c>
      <c r="H6602" s="170">
        <v>17.600000000000001</v>
      </c>
      <c r="L6602" s="166"/>
      <c r="M6602" s="171"/>
      <c r="T6602" s="172"/>
      <c r="AT6602" s="168" t="s">
        <v>184</v>
      </c>
      <c r="AU6602" s="168" t="s">
        <v>95</v>
      </c>
      <c r="AV6602" s="167" t="s">
        <v>95</v>
      </c>
      <c r="AW6602" s="167" t="s">
        <v>41</v>
      </c>
      <c r="AX6602" s="167" t="s">
        <v>85</v>
      </c>
      <c r="AY6602" s="168" t="s">
        <v>173</v>
      </c>
    </row>
    <row r="6603" spans="2:65" s="160" customFormat="1">
      <c r="B6603" s="159"/>
      <c r="D6603" s="161" t="s">
        <v>184</v>
      </c>
      <c r="E6603" s="162" t="s">
        <v>1</v>
      </c>
      <c r="F6603" s="163" t="s">
        <v>795</v>
      </c>
      <c r="H6603" s="162" t="s">
        <v>1</v>
      </c>
      <c r="L6603" s="159"/>
      <c r="M6603" s="164"/>
      <c r="T6603" s="165"/>
      <c r="AT6603" s="162" t="s">
        <v>184</v>
      </c>
      <c r="AU6603" s="162" t="s">
        <v>95</v>
      </c>
      <c r="AV6603" s="160" t="s">
        <v>93</v>
      </c>
      <c r="AW6603" s="160" t="s">
        <v>41</v>
      </c>
      <c r="AX6603" s="160" t="s">
        <v>85</v>
      </c>
      <c r="AY6603" s="162" t="s">
        <v>173</v>
      </c>
    </row>
    <row r="6604" spans="2:65" s="167" customFormat="1">
      <c r="B6604" s="166"/>
      <c r="D6604" s="161" t="s">
        <v>184</v>
      </c>
      <c r="E6604" s="168" t="s">
        <v>1</v>
      </c>
      <c r="F6604" s="169" t="s">
        <v>1661</v>
      </c>
      <c r="H6604" s="170">
        <v>17.8</v>
      </c>
      <c r="L6604" s="166"/>
      <c r="M6604" s="171"/>
      <c r="T6604" s="172"/>
      <c r="AT6604" s="168" t="s">
        <v>184</v>
      </c>
      <c r="AU6604" s="168" t="s">
        <v>95</v>
      </c>
      <c r="AV6604" s="167" t="s">
        <v>95</v>
      </c>
      <c r="AW6604" s="167" t="s">
        <v>41</v>
      </c>
      <c r="AX6604" s="167" t="s">
        <v>85</v>
      </c>
      <c r="AY6604" s="168" t="s">
        <v>173</v>
      </c>
    </row>
    <row r="6605" spans="2:65" s="160" customFormat="1">
      <c r="B6605" s="159"/>
      <c r="D6605" s="161" t="s">
        <v>184</v>
      </c>
      <c r="E6605" s="162" t="s">
        <v>1</v>
      </c>
      <c r="F6605" s="163" t="s">
        <v>796</v>
      </c>
      <c r="H6605" s="162" t="s">
        <v>1</v>
      </c>
      <c r="L6605" s="159"/>
      <c r="M6605" s="164"/>
      <c r="T6605" s="165"/>
      <c r="AT6605" s="162" t="s">
        <v>184</v>
      </c>
      <c r="AU6605" s="162" t="s">
        <v>95</v>
      </c>
      <c r="AV6605" s="160" t="s">
        <v>93</v>
      </c>
      <c r="AW6605" s="160" t="s">
        <v>41</v>
      </c>
      <c r="AX6605" s="160" t="s">
        <v>85</v>
      </c>
      <c r="AY6605" s="162" t="s">
        <v>173</v>
      </c>
    </row>
    <row r="6606" spans="2:65" s="167" customFormat="1">
      <c r="B6606" s="166"/>
      <c r="D6606" s="161" t="s">
        <v>184</v>
      </c>
      <c r="E6606" s="168" t="s">
        <v>1</v>
      </c>
      <c r="F6606" s="169" t="s">
        <v>3750</v>
      </c>
      <c r="H6606" s="170">
        <v>18.2</v>
      </c>
      <c r="L6606" s="166"/>
      <c r="M6606" s="171"/>
      <c r="T6606" s="172"/>
      <c r="AT6606" s="168" t="s">
        <v>184</v>
      </c>
      <c r="AU6606" s="168" t="s">
        <v>95</v>
      </c>
      <c r="AV6606" s="167" t="s">
        <v>95</v>
      </c>
      <c r="AW6606" s="167" t="s">
        <v>41</v>
      </c>
      <c r="AX6606" s="167" t="s">
        <v>85</v>
      </c>
      <c r="AY6606" s="168" t="s">
        <v>173</v>
      </c>
    </row>
    <row r="6607" spans="2:65" s="174" customFormat="1">
      <c r="B6607" s="173"/>
      <c r="D6607" s="161" t="s">
        <v>184</v>
      </c>
      <c r="E6607" s="175" t="s">
        <v>1</v>
      </c>
      <c r="F6607" s="176" t="s">
        <v>232</v>
      </c>
      <c r="H6607" s="177">
        <v>80.900000000000006</v>
      </c>
      <c r="L6607" s="173"/>
      <c r="M6607" s="178"/>
      <c r="T6607" s="179"/>
      <c r="AT6607" s="175" t="s">
        <v>184</v>
      </c>
      <c r="AU6607" s="175" t="s">
        <v>95</v>
      </c>
      <c r="AV6607" s="174" t="s">
        <v>180</v>
      </c>
      <c r="AW6607" s="174" t="s">
        <v>41</v>
      </c>
      <c r="AX6607" s="174" t="s">
        <v>93</v>
      </c>
      <c r="AY6607" s="175" t="s">
        <v>173</v>
      </c>
    </row>
    <row r="6608" spans="2:65" s="35" customFormat="1" ht="49.15" customHeight="1">
      <c r="B6608" s="34"/>
      <c r="C6608" s="144" t="s">
        <v>3795</v>
      </c>
      <c r="D6608" s="144" t="s">
        <v>175</v>
      </c>
      <c r="E6608" s="145" t="s">
        <v>3796</v>
      </c>
      <c r="F6608" s="146" t="s">
        <v>3797</v>
      </c>
      <c r="G6608" s="147" t="s">
        <v>322</v>
      </c>
      <c r="H6608" s="148">
        <v>1.466</v>
      </c>
      <c r="I6608" s="3"/>
      <c r="J6608" s="149">
        <f>ROUND(I6608*H6608,2)</f>
        <v>0</v>
      </c>
      <c r="K6608" s="146" t="s">
        <v>179</v>
      </c>
      <c r="L6608" s="34"/>
      <c r="M6608" s="150" t="s">
        <v>1</v>
      </c>
      <c r="N6608" s="151" t="s">
        <v>50</v>
      </c>
      <c r="P6608" s="152">
        <f>O6608*H6608</f>
        <v>0</v>
      </c>
      <c r="Q6608" s="152">
        <v>0</v>
      </c>
      <c r="R6608" s="152">
        <f>Q6608*H6608</f>
        <v>0</v>
      </c>
      <c r="S6608" s="152">
        <v>0</v>
      </c>
      <c r="T6608" s="153">
        <f>S6608*H6608</f>
        <v>0</v>
      </c>
      <c r="AR6608" s="154" t="s">
        <v>354</v>
      </c>
      <c r="AT6608" s="154" t="s">
        <v>175</v>
      </c>
      <c r="AU6608" s="154" t="s">
        <v>95</v>
      </c>
      <c r="AY6608" s="20" t="s">
        <v>173</v>
      </c>
      <c r="BE6608" s="155">
        <f>IF(N6608="základní",J6608,0)</f>
        <v>0</v>
      </c>
      <c r="BF6608" s="155">
        <f>IF(N6608="snížená",J6608,0)</f>
        <v>0</v>
      </c>
      <c r="BG6608" s="155">
        <f>IF(N6608="zákl. přenesená",J6608,0)</f>
        <v>0</v>
      </c>
      <c r="BH6608" s="155">
        <f>IF(N6608="sníž. přenesená",J6608,0)</f>
        <v>0</v>
      </c>
      <c r="BI6608" s="155">
        <f>IF(N6608="nulová",J6608,0)</f>
        <v>0</v>
      </c>
      <c r="BJ6608" s="20" t="s">
        <v>93</v>
      </c>
      <c r="BK6608" s="155">
        <f>ROUND(I6608*H6608,2)</f>
        <v>0</v>
      </c>
      <c r="BL6608" s="20" t="s">
        <v>354</v>
      </c>
      <c r="BM6608" s="154" t="s">
        <v>3798</v>
      </c>
    </row>
    <row r="6609" spans="2:65" s="35" customFormat="1">
      <c r="B6609" s="34"/>
      <c r="D6609" s="156" t="s">
        <v>182</v>
      </c>
      <c r="F6609" s="157" t="s">
        <v>3799</v>
      </c>
      <c r="L6609" s="34"/>
      <c r="M6609" s="158"/>
      <c r="T6609" s="62"/>
      <c r="AT6609" s="20" t="s">
        <v>182</v>
      </c>
      <c r="AU6609" s="20" t="s">
        <v>95</v>
      </c>
    </row>
    <row r="6610" spans="2:65" s="133" customFormat="1" ht="22.9" customHeight="1">
      <c r="B6610" s="132"/>
      <c r="D6610" s="134" t="s">
        <v>84</v>
      </c>
      <c r="E6610" s="142" t="s">
        <v>3800</v>
      </c>
      <c r="F6610" s="142" t="s">
        <v>3801</v>
      </c>
      <c r="J6610" s="143">
        <f>BK6610</f>
        <v>0</v>
      </c>
      <c r="L6610" s="132"/>
      <c r="M6610" s="137"/>
      <c r="P6610" s="138">
        <f>SUM(P6611:P6662)</f>
        <v>0</v>
      </c>
      <c r="R6610" s="138">
        <f>SUM(R6611:R6662)</f>
        <v>0</v>
      </c>
      <c r="T6610" s="139">
        <f>SUM(T6611:T6662)</f>
        <v>0.35668559999999999</v>
      </c>
      <c r="AR6610" s="134" t="s">
        <v>95</v>
      </c>
      <c r="AT6610" s="140" t="s">
        <v>84</v>
      </c>
      <c r="AU6610" s="140" t="s">
        <v>93</v>
      </c>
      <c r="AY6610" s="134" t="s">
        <v>173</v>
      </c>
      <c r="BK6610" s="141">
        <f>SUM(BK6611:BK6662)</f>
        <v>0</v>
      </c>
    </row>
    <row r="6611" spans="2:65" s="35" customFormat="1" ht="24.2" customHeight="1">
      <c r="B6611" s="34"/>
      <c r="C6611" s="144" t="s">
        <v>3802</v>
      </c>
      <c r="D6611" s="144" t="s">
        <v>175</v>
      </c>
      <c r="E6611" s="145" t="s">
        <v>3803</v>
      </c>
      <c r="F6611" s="146" t="s">
        <v>3804</v>
      </c>
      <c r="G6611" s="147" t="s">
        <v>270</v>
      </c>
      <c r="H6611" s="148">
        <v>132.35</v>
      </c>
      <c r="I6611" s="3"/>
      <c r="J6611" s="149">
        <f>ROUND(I6611*H6611,2)</f>
        <v>0</v>
      </c>
      <c r="K6611" s="146" t="s">
        <v>179</v>
      </c>
      <c r="L6611" s="34"/>
      <c r="M6611" s="150" t="s">
        <v>1</v>
      </c>
      <c r="N6611" s="151" t="s">
        <v>50</v>
      </c>
      <c r="P6611" s="152">
        <f>O6611*H6611</f>
        <v>0</v>
      </c>
      <c r="Q6611" s="152">
        <v>0</v>
      </c>
      <c r="R6611" s="152">
        <f>Q6611*H6611</f>
        <v>0</v>
      </c>
      <c r="S6611" s="152">
        <v>2.5000000000000001E-3</v>
      </c>
      <c r="T6611" s="153">
        <f>S6611*H6611</f>
        <v>0.33087499999999997</v>
      </c>
      <c r="AR6611" s="154" t="s">
        <v>354</v>
      </c>
      <c r="AT6611" s="154" t="s">
        <v>175</v>
      </c>
      <c r="AU6611" s="154" t="s">
        <v>95</v>
      </c>
      <c r="AY6611" s="20" t="s">
        <v>173</v>
      </c>
      <c r="BE6611" s="155">
        <f>IF(N6611="základní",J6611,0)</f>
        <v>0</v>
      </c>
      <c r="BF6611" s="155">
        <f>IF(N6611="snížená",J6611,0)</f>
        <v>0</v>
      </c>
      <c r="BG6611" s="155">
        <f>IF(N6611="zákl. přenesená",J6611,0)</f>
        <v>0</v>
      </c>
      <c r="BH6611" s="155">
        <f>IF(N6611="sníž. přenesená",J6611,0)</f>
        <v>0</v>
      </c>
      <c r="BI6611" s="155">
        <f>IF(N6611="nulová",J6611,0)</f>
        <v>0</v>
      </c>
      <c r="BJ6611" s="20" t="s">
        <v>93</v>
      </c>
      <c r="BK6611" s="155">
        <f>ROUND(I6611*H6611,2)</f>
        <v>0</v>
      </c>
      <c r="BL6611" s="20" t="s">
        <v>354</v>
      </c>
      <c r="BM6611" s="154" t="s">
        <v>3805</v>
      </c>
    </row>
    <row r="6612" spans="2:65" s="35" customFormat="1">
      <c r="B6612" s="34"/>
      <c r="D6612" s="156" t="s">
        <v>182</v>
      </c>
      <c r="F6612" s="157" t="s">
        <v>3806</v>
      </c>
      <c r="L6612" s="34"/>
      <c r="M6612" s="158"/>
      <c r="T6612" s="62"/>
      <c r="AT6612" s="20" t="s">
        <v>182</v>
      </c>
      <c r="AU6612" s="20" t="s">
        <v>95</v>
      </c>
    </row>
    <row r="6613" spans="2:65" s="160" customFormat="1">
      <c r="B6613" s="159"/>
      <c r="D6613" s="161" t="s">
        <v>184</v>
      </c>
      <c r="E6613" s="162" t="s">
        <v>1</v>
      </c>
      <c r="F6613" s="163" t="s">
        <v>185</v>
      </c>
      <c r="H6613" s="162" t="s">
        <v>1</v>
      </c>
      <c r="L6613" s="159"/>
      <c r="M6613" s="164"/>
      <c r="T6613" s="165"/>
      <c r="AT6613" s="162" t="s">
        <v>184</v>
      </c>
      <c r="AU6613" s="162" t="s">
        <v>95</v>
      </c>
      <c r="AV6613" s="160" t="s">
        <v>93</v>
      </c>
      <c r="AW6613" s="160" t="s">
        <v>41</v>
      </c>
      <c r="AX6613" s="160" t="s">
        <v>85</v>
      </c>
      <c r="AY6613" s="162" t="s">
        <v>173</v>
      </c>
    </row>
    <row r="6614" spans="2:65" s="160" customFormat="1">
      <c r="B6614" s="159"/>
      <c r="D6614" s="161" t="s">
        <v>184</v>
      </c>
      <c r="E6614" s="162" t="s">
        <v>1</v>
      </c>
      <c r="F6614" s="163" t="s">
        <v>3807</v>
      </c>
      <c r="H6614" s="162" t="s">
        <v>1</v>
      </c>
      <c r="L6614" s="159"/>
      <c r="M6614" s="164"/>
      <c r="T6614" s="165"/>
      <c r="AT6614" s="162" t="s">
        <v>184</v>
      </c>
      <c r="AU6614" s="162" t="s">
        <v>95</v>
      </c>
      <c r="AV6614" s="160" t="s">
        <v>93</v>
      </c>
      <c r="AW6614" s="160" t="s">
        <v>41</v>
      </c>
      <c r="AX6614" s="160" t="s">
        <v>85</v>
      </c>
      <c r="AY6614" s="162" t="s">
        <v>173</v>
      </c>
    </row>
    <row r="6615" spans="2:65" s="160" customFormat="1">
      <c r="B6615" s="159"/>
      <c r="D6615" s="161" t="s">
        <v>184</v>
      </c>
      <c r="E6615" s="162" t="s">
        <v>1</v>
      </c>
      <c r="F6615" s="163" t="s">
        <v>189</v>
      </c>
      <c r="H6615" s="162" t="s">
        <v>1</v>
      </c>
      <c r="L6615" s="159"/>
      <c r="M6615" s="164"/>
      <c r="T6615" s="165"/>
      <c r="AT6615" s="162" t="s">
        <v>184</v>
      </c>
      <c r="AU6615" s="162" t="s">
        <v>95</v>
      </c>
      <c r="AV6615" s="160" t="s">
        <v>93</v>
      </c>
      <c r="AW6615" s="160" t="s">
        <v>41</v>
      </c>
      <c r="AX6615" s="160" t="s">
        <v>85</v>
      </c>
      <c r="AY6615" s="162" t="s">
        <v>173</v>
      </c>
    </row>
    <row r="6616" spans="2:65" s="167" customFormat="1">
      <c r="B6616" s="166"/>
      <c r="D6616" s="161" t="s">
        <v>184</v>
      </c>
      <c r="E6616" s="168" t="s">
        <v>1</v>
      </c>
      <c r="F6616" s="169" t="s">
        <v>1662</v>
      </c>
      <c r="H6616" s="170">
        <v>11.5</v>
      </c>
      <c r="L6616" s="166"/>
      <c r="M6616" s="171"/>
      <c r="T6616" s="172"/>
      <c r="AT6616" s="168" t="s">
        <v>184</v>
      </c>
      <c r="AU6616" s="168" t="s">
        <v>95</v>
      </c>
      <c r="AV6616" s="167" t="s">
        <v>95</v>
      </c>
      <c r="AW6616" s="167" t="s">
        <v>41</v>
      </c>
      <c r="AX6616" s="167" t="s">
        <v>85</v>
      </c>
      <c r="AY6616" s="168" t="s">
        <v>173</v>
      </c>
    </row>
    <row r="6617" spans="2:65" s="160" customFormat="1">
      <c r="B6617" s="159"/>
      <c r="D6617" s="161" t="s">
        <v>184</v>
      </c>
      <c r="E6617" s="162" t="s">
        <v>1</v>
      </c>
      <c r="F6617" s="163" t="s">
        <v>195</v>
      </c>
      <c r="H6617" s="162" t="s">
        <v>1</v>
      </c>
      <c r="L6617" s="159"/>
      <c r="M6617" s="164"/>
      <c r="T6617" s="165"/>
      <c r="AT6617" s="162" t="s">
        <v>184</v>
      </c>
      <c r="AU6617" s="162" t="s">
        <v>95</v>
      </c>
      <c r="AV6617" s="160" t="s">
        <v>93</v>
      </c>
      <c r="AW6617" s="160" t="s">
        <v>41</v>
      </c>
      <c r="AX6617" s="160" t="s">
        <v>85</v>
      </c>
      <c r="AY6617" s="162" t="s">
        <v>173</v>
      </c>
    </row>
    <row r="6618" spans="2:65" s="167" customFormat="1">
      <c r="B6618" s="166"/>
      <c r="D6618" s="161" t="s">
        <v>184</v>
      </c>
      <c r="E6618" s="168" t="s">
        <v>1</v>
      </c>
      <c r="F6618" s="169" t="s">
        <v>365</v>
      </c>
      <c r="H6618" s="170">
        <v>2</v>
      </c>
      <c r="L6618" s="166"/>
      <c r="M6618" s="171"/>
      <c r="T6618" s="172"/>
      <c r="AT6618" s="168" t="s">
        <v>184</v>
      </c>
      <c r="AU6618" s="168" t="s">
        <v>95</v>
      </c>
      <c r="AV6618" s="167" t="s">
        <v>95</v>
      </c>
      <c r="AW6618" s="167" t="s">
        <v>41</v>
      </c>
      <c r="AX6618" s="167" t="s">
        <v>85</v>
      </c>
      <c r="AY6618" s="168" t="s">
        <v>173</v>
      </c>
    </row>
    <row r="6619" spans="2:65" s="160" customFormat="1">
      <c r="B6619" s="159"/>
      <c r="D6619" s="161" t="s">
        <v>184</v>
      </c>
      <c r="E6619" s="162" t="s">
        <v>1</v>
      </c>
      <c r="F6619" s="163" t="s">
        <v>197</v>
      </c>
      <c r="H6619" s="162" t="s">
        <v>1</v>
      </c>
      <c r="L6619" s="159"/>
      <c r="M6619" s="164"/>
      <c r="T6619" s="165"/>
      <c r="AT6619" s="162" t="s">
        <v>184</v>
      </c>
      <c r="AU6619" s="162" t="s">
        <v>95</v>
      </c>
      <c r="AV6619" s="160" t="s">
        <v>93</v>
      </c>
      <c r="AW6619" s="160" t="s">
        <v>41</v>
      </c>
      <c r="AX6619" s="160" t="s">
        <v>85</v>
      </c>
      <c r="AY6619" s="162" t="s">
        <v>173</v>
      </c>
    </row>
    <row r="6620" spans="2:65" s="167" customFormat="1">
      <c r="B6620" s="166"/>
      <c r="D6620" s="161" t="s">
        <v>184</v>
      </c>
      <c r="E6620" s="168" t="s">
        <v>1</v>
      </c>
      <c r="F6620" s="169" t="s">
        <v>1663</v>
      </c>
      <c r="H6620" s="170">
        <v>33.5</v>
      </c>
      <c r="L6620" s="166"/>
      <c r="M6620" s="171"/>
      <c r="T6620" s="172"/>
      <c r="AT6620" s="168" t="s">
        <v>184</v>
      </c>
      <c r="AU6620" s="168" t="s">
        <v>95</v>
      </c>
      <c r="AV6620" s="167" t="s">
        <v>95</v>
      </c>
      <c r="AW6620" s="167" t="s">
        <v>41</v>
      </c>
      <c r="AX6620" s="167" t="s">
        <v>85</v>
      </c>
      <c r="AY6620" s="168" t="s">
        <v>173</v>
      </c>
    </row>
    <row r="6621" spans="2:65" s="160" customFormat="1">
      <c r="B6621" s="159"/>
      <c r="D6621" s="161" t="s">
        <v>184</v>
      </c>
      <c r="E6621" s="162" t="s">
        <v>1</v>
      </c>
      <c r="F6621" s="163" t="s">
        <v>199</v>
      </c>
      <c r="H6621" s="162" t="s">
        <v>1</v>
      </c>
      <c r="L6621" s="159"/>
      <c r="M6621" s="164"/>
      <c r="T6621" s="165"/>
      <c r="AT6621" s="162" t="s">
        <v>184</v>
      </c>
      <c r="AU6621" s="162" t="s">
        <v>95</v>
      </c>
      <c r="AV6621" s="160" t="s">
        <v>93</v>
      </c>
      <c r="AW6621" s="160" t="s">
        <v>41</v>
      </c>
      <c r="AX6621" s="160" t="s">
        <v>85</v>
      </c>
      <c r="AY6621" s="162" t="s">
        <v>173</v>
      </c>
    </row>
    <row r="6622" spans="2:65" s="167" customFormat="1">
      <c r="B6622" s="166"/>
      <c r="D6622" s="161" t="s">
        <v>184</v>
      </c>
      <c r="E6622" s="168" t="s">
        <v>1</v>
      </c>
      <c r="F6622" s="169" t="s">
        <v>1664</v>
      </c>
      <c r="H6622" s="170">
        <v>2.5499999999999998</v>
      </c>
      <c r="L6622" s="166"/>
      <c r="M6622" s="171"/>
      <c r="T6622" s="172"/>
      <c r="AT6622" s="168" t="s">
        <v>184</v>
      </c>
      <c r="AU6622" s="168" t="s">
        <v>95</v>
      </c>
      <c r="AV6622" s="167" t="s">
        <v>95</v>
      </c>
      <c r="AW6622" s="167" t="s">
        <v>41</v>
      </c>
      <c r="AX6622" s="167" t="s">
        <v>85</v>
      </c>
      <c r="AY6622" s="168" t="s">
        <v>173</v>
      </c>
    </row>
    <row r="6623" spans="2:65" s="160" customFormat="1">
      <c r="B6623" s="159"/>
      <c r="D6623" s="161" t="s">
        <v>184</v>
      </c>
      <c r="E6623" s="162" t="s">
        <v>1</v>
      </c>
      <c r="F6623" s="163" t="s">
        <v>201</v>
      </c>
      <c r="H6623" s="162" t="s">
        <v>1</v>
      </c>
      <c r="L6623" s="159"/>
      <c r="M6623" s="164"/>
      <c r="T6623" s="165"/>
      <c r="AT6623" s="162" t="s">
        <v>184</v>
      </c>
      <c r="AU6623" s="162" t="s">
        <v>95</v>
      </c>
      <c r="AV6623" s="160" t="s">
        <v>93</v>
      </c>
      <c r="AW6623" s="160" t="s">
        <v>41</v>
      </c>
      <c r="AX6623" s="160" t="s">
        <v>85</v>
      </c>
      <c r="AY6623" s="162" t="s">
        <v>173</v>
      </c>
    </row>
    <row r="6624" spans="2:65" s="167" customFormat="1">
      <c r="B6624" s="166"/>
      <c r="D6624" s="161" t="s">
        <v>184</v>
      </c>
      <c r="E6624" s="168" t="s">
        <v>1</v>
      </c>
      <c r="F6624" s="169" t="s">
        <v>1665</v>
      </c>
      <c r="H6624" s="170">
        <v>12.45</v>
      </c>
      <c r="L6624" s="166"/>
      <c r="M6624" s="171"/>
      <c r="T6624" s="172"/>
      <c r="AT6624" s="168" t="s">
        <v>184</v>
      </c>
      <c r="AU6624" s="168" t="s">
        <v>95</v>
      </c>
      <c r="AV6624" s="167" t="s">
        <v>95</v>
      </c>
      <c r="AW6624" s="167" t="s">
        <v>41</v>
      </c>
      <c r="AX6624" s="167" t="s">
        <v>85</v>
      </c>
      <c r="AY6624" s="168" t="s">
        <v>173</v>
      </c>
    </row>
    <row r="6625" spans="2:51" s="160" customFormat="1">
      <c r="B6625" s="159"/>
      <c r="D6625" s="161" t="s">
        <v>184</v>
      </c>
      <c r="E6625" s="162" t="s">
        <v>1</v>
      </c>
      <c r="F6625" s="163" t="s">
        <v>203</v>
      </c>
      <c r="H6625" s="162" t="s">
        <v>1</v>
      </c>
      <c r="L6625" s="159"/>
      <c r="M6625" s="164"/>
      <c r="T6625" s="165"/>
      <c r="AT6625" s="162" t="s">
        <v>184</v>
      </c>
      <c r="AU6625" s="162" t="s">
        <v>95</v>
      </c>
      <c r="AV6625" s="160" t="s">
        <v>93</v>
      </c>
      <c r="AW6625" s="160" t="s">
        <v>41</v>
      </c>
      <c r="AX6625" s="160" t="s">
        <v>85</v>
      </c>
      <c r="AY6625" s="162" t="s">
        <v>173</v>
      </c>
    </row>
    <row r="6626" spans="2:51" s="167" customFormat="1">
      <c r="B6626" s="166"/>
      <c r="D6626" s="161" t="s">
        <v>184</v>
      </c>
      <c r="E6626" s="168" t="s">
        <v>1</v>
      </c>
      <c r="F6626" s="169" t="s">
        <v>1666</v>
      </c>
      <c r="H6626" s="170">
        <v>7.9</v>
      </c>
      <c r="L6626" s="166"/>
      <c r="M6626" s="171"/>
      <c r="T6626" s="172"/>
      <c r="AT6626" s="168" t="s">
        <v>184</v>
      </c>
      <c r="AU6626" s="168" t="s">
        <v>95</v>
      </c>
      <c r="AV6626" s="167" t="s">
        <v>95</v>
      </c>
      <c r="AW6626" s="167" t="s">
        <v>41</v>
      </c>
      <c r="AX6626" s="167" t="s">
        <v>85</v>
      </c>
      <c r="AY6626" s="168" t="s">
        <v>173</v>
      </c>
    </row>
    <row r="6627" spans="2:51" s="160" customFormat="1">
      <c r="B6627" s="159"/>
      <c r="D6627" s="161" t="s">
        <v>184</v>
      </c>
      <c r="E6627" s="162" t="s">
        <v>1</v>
      </c>
      <c r="F6627" s="163" t="s">
        <v>205</v>
      </c>
      <c r="H6627" s="162" t="s">
        <v>1</v>
      </c>
      <c r="L6627" s="159"/>
      <c r="M6627" s="164"/>
      <c r="T6627" s="165"/>
      <c r="AT6627" s="162" t="s">
        <v>184</v>
      </c>
      <c r="AU6627" s="162" t="s">
        <v>95</v>
      </c>
      <c r="AV6627" s="160" t="s">
        <v>93</v>
      </c>
      <c r="AW6627" s="160" t="s">
        <v>41</v>
      </c>
      <c r="AX6627" s="160" t="s">
        <v>85</v>
      </c>
      <c r="AY6627" s="162" t="s">
        <v>173</v>
      </c>
    </row>
    <row r="6628" spans="2:51" s="167" customFormat="1">
      <c r="B6628" s="166"/>
      <c r="D6628" s="161" t="s">
        <v>184</v>
      </c>
      <c r="E6628" s="168" t="s">
        <v>1</v>
      </c>
      <c r="F6628" s="169" t="s">
        <v>1667</v>
      </c>
      <c r="H6628" s="170">
        <v>11.3</v>
      </c>
      <c r="L6628" s="166"/>
      <c r="M6628" s="171"/>
      <c r="T6628" s="172"/>
      <c r="AT6628" s="168" t="s">
        <v>184</v>
      </c>
      <c r="AU6628" s="168" t="s">
        <v>95</v>
      </c>
      <c r="AV6628" s="167" t="s">
        <v>95</v>
      </c>
      <c r="AW6628" s="167" t="s">
        <v>41</v>
      </c>
      <c r="AX6628" s="167" t="s">
        <v>85</v>
      </c>
      <c r="AY6628" s="168" t="s">
        <v>173</v>
      </c>
    </row>
    <row r="6629" spans="2:51" s="160" customFormat="1">
      <c r="B6629" s="159"/>
      <c r="D6629" s="161" t="s">
        <v>184</v>
      </c>
      <c r="E6629" s="162" t="s">
        <v>1</v>
      </c>
      <c r="F6629" s="163" t="s">
        <v>216</v>
      </c>
      <c r="H6629" s="162" t="s">
        <v>1</v>
      </c>
      <c r="L6629" s="159"/>
      <c r="M6629" s="164"/>
      <c r="T6629" s="165"/>
      <c r="AT6629" s="162" t="s">
        <v>184</v>
      </c>
      <c r="AU6629" s="162" t="s">
        <v>95</v>
      </c>
      <c r="AV6629" s="160" t="s">
        <v>93</v>
      </c>
      <c r="AW6629" s="160" t="s">
        <v>41</v>
      </c>
      <c r="AX6629" s="160" t="s">
        <v>85</v>
      </c>
      <c r="AY6629" s="162" t="s">
        <v>173</v>
      </c>
    </row>
    <row r="6630" spans="2:51" s="167" customFormat="1">
      <c r="B6630" s="166"/>
      <c r="D6630" s="161" t="s">
        <v>184</v>
      </c>
      <c r="E6630" s="168" t="s">
        <v>1</v>
      </c>
      <c r="F6630" s="169" t="s">
        <v>1670</v>
      </c>
      <c r="H6630" s="170">
        <v>37.65</v>
      </c>
      <c r="L6630" s="166"/>
      <c r="M6630" s="171"/>
      <c r="T6630" s="172"/>
      <c r="AT6630" s="168" t="s">
        <v>184</v>
      </c>
      <c r="AU6630" s="168" t="s">
        <v>95</v>
      </c>
      <c r="AV6630" s="167" t="s">
        <v>95</v>
      </c>
      <c r="AW6630" s="167" t="s">
        <v>41</v>
      </c>
      <c r="AX6630" s="167" t="s">
        <v>85</v>
      </c>
      <c r="AY6630" s="168" t="s">
        <v>173</v>
      </c>
    </row>
    <row r="6631" spans="2:51" s="181" customFormat="1">
      <c r="B6631" s="180"/>
      <c r="D6631" s="161" t="s">
        <v>184</v>
      </c>
      <c r="E6631" s="182" t="s">
        <v>1</v>
      </c>
      <c r="F6631" s="183" t="s">
        <v>266</v>
      </c>
      <c r="H6631" s="184">
        <v>118.85</v>
      </c>
      <c r="L6631" s="180"/>
      <c r="M6631" s="185"/>
      <c r="T6631" s="186"/>
      <c r="AT6631" s="182" t="s">
        <v>184</v>
      </c>
      <c r="AU6631" s="182" t="s">
        <v>95</v>
      </c>
      <c r="AV6631" s="181" t="s">
        <v>243</v>
      </c>
      <c r="AW6631" s="181" t="s">
        <v>41</v>
      </c>
      <c r="AX6631" s="181" t="s">
        <v>85</v>
      </c>
      <c r="AY6631" s="182" t="s">
        <v>173</v>
      </c>
    </row>
    <row r="6632" spans="2:51" s="160" customFormat="1">
      <c r="B6632" s="159"/>
      <c r="D6632" s="161" t="s">
        <v>184</v>
      </c>
      <c r="E6632" s="162" t="s">
        <v>1</v>
      </c>
      <c r="F6632" s="163" t="s">
        <v>185</v>
      </c>
      <c r="H6632" s="162" t="s">
        <v>1</v>
      </c>
      <c r="L6632" s="159"/>
      <c r="M6632" s="164"/>
      <c r="T6632" s="165"/>
      <c r="AT6632" s="162" t="s">
        <v>184</v>
      </c>
      <c r="AU6632" s="162" t="s">
        <v>95</v>
      </c>
      <c r="AV6632" s="160" t="s">
        <v>93</v>
      </c>
      <c r="AW6632" s="160" t="s">
        <v>41</v>
      </c>
      <c r="AX6632" s="160" t="s">
        <v>85</v>
      </c>
      <c r="AY6632" s="162" t="s">
        <v>173</v>
      </c>
    </row>
    <row r="6633" spans="2:51" s="160" customFormat="1">
      <c r="B6633" s="159"/>
      <c r="D6633" s="161" t="s">
        <v>184</v>
      </c>
      <c r="E6633" s="162" t="s">
        <v>1</v>
      </c>
      <c r="F6633" s="163" t="s">
        <v>3808</v>
      </c>
      <c r="H6633" s="162" t="s">
        <v>1</v>
      </c>
      <c r="L6633" s="159"/>
      <c r="M6633" s="164"/>
      <c r="T6633" s="165"/>
      <c r="AT6633" s="162" t="s">
        <v>184</v>
      </c>
      <c r="AU6633" s="162" t="s">
        <v>95</v>
      </c>
      <c r="AV6633" s="160" t="s">
        <v>93</v>
      </c>
      <c r="AW6633" s="160" t="s">
        <v>41</v>
      </c>
      <c r="AX6633" s="160" t="s">
        <v>85</v>
      </c>
      <c r="AY6633" s="162" t="s">
        <v>173</v>
      </c>
    </row>
    <row r="6634" spans="2:51" s="160" customFormat="1">
      <c r="B6634" s="159"/>
      <c r="D6634" s="161" t="s">
        <v>184</v>
      </c>
      <c r="E6634" s="162" t="s">
        <v>1</v>
      </c>
      <c r="F6634" s="163" t="s">
        <v>191</v>
      </c>
      <c r="H6634" s="162" t="s">
        <v>1</v>
      </c>
      <c r="L6634" s="159"/>
      <c r="M6634" s="164"/>
      <c r="T6634" s="165"/>
      <c r="AT6634" s="162" t="s">
        <v>184</v>
      </c>
      <c r="AU6634" s="162" t="s">
        <v>95</v>
      </c>
      <c r="AV6634" s="160" t="s">
        <v>93</v>
      </c>
      <c r="AW6634" s="160" t="s">
        <v>41</v>
      </c>
      <c r="AX6634" s="160" t="s">
        <v>85</v>
      </c>
      <c r="AY6634" s="162" t="s">
        <v>173</v>
      </c>
    </row>
    <row r="6635" spans="2:51" s="167" customFormat="1">
      <c r="B6635" s="166"/>
      <c r="D6635" s="161" t="s">
        <v>184</v>
      </c>
      <c r="E6635" s="168" t="s">
        <v>1</v>
      </c>
      <c r="F6635" s="169" t="s">
        <v>1471</v>
      </c>
      <c r="H6635" s="170">
        <v>6</v>
      </c>
      <c r="L6635" s="166"/>
      <c r="M6635" s="171"/>
      <c r="T6635" s="172"/>
      <c r="AT6635" s="168" t="s">
        <v>184</v>
      </c>
      <c r="AU6635" s="168" t="s">
        <v>95</v>
      </c>
      <c r="AV6635" s="167" t="s">
        <v>95</v>
      </c>
      <c r="AW6635" s="167" t="s">
        <v>41</v>
      </c>
      <c r="AX6635" s="167" t="s">
        <v>85</v>
      </c>
      <c r="AY6635" s="168" t="s">
        <v>173</v>
      </c>
    </row>
    <row r="6636" spans="2:51" s="181" customFormat="1">
      <c r="B6636" s="180"/>
      <c r="D6636" s="161" t="s">
        <v>184</v>
      </c>
      <c r="E6636" s="182" t="s">
        <v>1</v>
      </c>
      <c r="F6636" s="183" t="s">
        <v>266</v>
      </c>
      <c r="H6636" s="184">
        <v>6</v>
      </c>
      <c r="L6636" s="180"/>
      <c r="M6636" s="185"/>
      <c r="T6636" s="186"/>
      <c r="AT6636" s="182" t="s">
        <v>184</v>
      </c>
      <c r="AU6636" s="182" t="s">
        <v>95</v>
      </c>
      <c r="AV6636" s="181" t="s">
        <v>243</v>
      </c>
      <c r="AW6636" s="181" t="s">
        <v>41</v>
      </c>
      <c r="AX6636" s="181" t="s">
        <v>85</v>
      </c>
      <c r="AY6636" s="182" t="s">
        <v>173</v>
      </c>
    </row>
    <row r="6637" spans="2:51" s="160" customFormat="1">
      <c r="B6637" s="159"/>
      <c r="D6637" s="161" t="s">
        <v>184</v>
      </c>
      <c r="E6637" s="162" t="s">
        <v>1</v>
      </c>
      <c r="F6637" s="163" t="s">
        <v>1734</v>
      </c>
      <c r="H6637" s="162" t="s">
        <v>1</v>
      </c>
      <c r="L6637" s="159"/>
      <c r="M6637" s="164"/>
      <c r="T6637" s="165"/>
      <c r="AT6637" s="162" t="s">
        <v>184</v>
      </c>
      <c r="AU6637" s="162" t="s">
        <v>95</v>
      </c>
      <c r="AV6637" s="160" t="s">
        <v>93</v>
      </c>
      <c r="AW6637" s="160" t="s">
        <v>41</v>
      </c>
      <c r="AX6637" s="160" t="s">
        <v>85</v>
      </c>
      <c r="AY6637" s="162" t="s">
        <v>173</v>
      </c>
    </row>
    <row r="6638" spans="2:51" s="160" customFormat="1">
      <c r="B6638" s="159"/>
      <c r="D6638" s="161" t="s">
        <v>184</v>
      </c>
      <c r="E6638" s="162" t="s">
        <v>1</v>
      </c>
      <c r="F6638" s="163" t="s">
        <v>3807</v>
      </c>
      <c r="H6638" s="162" t="s">
        <v>1</v>
      </c>
      <c r="L6638" s="159"/>
      <c r="M6638" s="164"/>
      <c r="T6638" s="165"/>
      <c r="AT6638" s="162" t="s">
        <v>184</v>
      </c>
      <c r="AU6638" s="162" t="s">
        <v>95</v>
      </c>
      <c r="AV6638" s="160" t="s">
        <v>93</v>
      </c>
      <c r="AW6638" s="160" t="s">
        <v>41</v>
      </c>
      <c r="AX6638" s="160" t="s">
        <v>85</v>
      </c>
      <c r="AY6638" s="162" t="s">
        <v>173</v>
      </c>
    </row>
    <row r="6639" spans="2:51" s="160" customFormat="1">
      <c r="B6639" s="159"/>
      <c r="D6639" s="161" t="s">
        <v>184</v>
      </c>
      <c r="E6639" s="162" t="s">
        <v>1</v>
      </c>
      <c r="F6639" s="163" t="s">
        <v>1736</v>
      </c>
      <c r="H6639" s="162" t="s">
        <v>1</v>
      </c>
      <c r="L6639" s="159"/>
      <c r="M6639" s="164"/>
      <c r="T6639" s="165"/>
      <c r="AT6639" s="162" t="s">
        <v>184</v>
      </c>
      <c r="AU6639" s="162" t="s">
        <v>95</v>
      </c>
      <c r="AV6639" s="160" t="s">
        <v>93</v>
      </c>
      <c r="AW6639" s="160" t="s">
        <v>41</v>
      </c>
      <c r="AX6639" s="160" t="s">
        <v>85</v>
      </c>
      <c r="AY6639" s="162" t="s">
        <v>173</v>
      </c>
    </row>
    <row r="6640" spans="2:51" s="167" customFormat="1">
      <c r="B6640" s="166"/>
      <c r="D6640" s="161" t="s">
        <v>184</v>
      </c>
      <c r="E6640" s="168" t="s">
        <v>1</v>
      </c>
      <c r="F6640" s="169" t="s">
        <v>365</v>
      </c>
      <c r="H6640" s="170">
        <v>2</v>
      </c>
      <c r="L6640" s="166"/>
      <c r="M6640" s="171"/>
      <c r="T6640" s="172"/>
      <c r="AT6640" s="168" t="s">
        <v>184</v>
      </c>
      <c r="AU6640" s="168" t="s">
        <v>95</v>
      </c>
      <c r="AV6640" s="167" t="s">
        <v>95</v>
      </c>
      <c r="AW6640" s="167" t="s">
        <v>41</v>
      </c>
      <c r="AX6640" s="167" t="s">
        <v>85</v>
      </c>
      <c r="AY6640" s="168" t="s">
        <v>173</v>
      </c>
    </row>
    <row r="6641" spans="2:65" s="160" customFormat="1">
      <c r="B6641" s="159"/>
      <c r="D6641" s="161" t="s">
        <v>184</v>
      </c>
      <c r="E6641" s="162" t="s">
        <v>1</v>
      </c>
      <c r="F6641" s="163" t="s">
        <v>1738</v>
      </c>
      <c r="H6641" s="162" t="s">
        <v>1</v>
      </c>
      <c r="L6641" s="159"/>
      <c r="M6641" s="164"/>
      <c r="T6641" s="165"/>
      <c r="AT6641" s="162" t="s">
        <v>184</v>
      </c>
      <c r="AU6641" s="162" t="s">
        <v>95</v>
      </c>
      <c r="AV6641" s="160" t="s">
        <v>93</v>
      </c>
      <c r="AW6641" s="160" t="s">
        <v>41</v>
      </c>
      <c r="AX6641" s="160" t="s">
        <v>85</v>
      </c>
      <c r="AY6641" s="162" t="s">
        <v>173</v>
      </c>
    </row>
    <row r="6642" spans="2:65" s="167" customFormat="1">
      <c r="B6642" s="166"/>
      <c r="D6642" s="161" t="s">
        <v>184</v>
      </c>
      <c r="E6642" s="168" t="s">
        <v>1</v>
      </c>
      <c r="F6642" s="169" t="s">
        <v>842</v>
      </c>
      <c r="H6642" s="170">
        <v>5.5</v>
      </c>
      <c r="L6642" s="166"/>
      <c r="M6642" s="171"/>
      <c r="T6642" s="172"/>
      <c r="AT6642" s="168" t="s">
        <v>184</v>
      </c>
      <c r="AU6642" s="168" t="s">
        <v>95</v>
      </c>
      <c r="AV6642" s="167" t="s">
        <v>95</v>
      </c>
      <c r="AW6642" s="167" t="s">
        <v>41</v>
      </c>
      <c r="AX6642" s="167" t="s">
        <v>85</v>
      </c>
      <c r="AY6642" s="168" t="s">
        <v>173</v>
      </c>
    </row>
    <row r="6643" spans="2:65" s="181" customFormat="1">
      <c r="B6643" s="180"/>
      <c r="D6643" s="161" t="s">
        <v>184</v>
      </c>
      <c r="E6643" s="182" t="s">
        <v>1</v>
      </c>
      <c r="F6643" s="183" t="s">
        <v>266</v>
      </c>
      <c r="H6643" s="184">
        <v>7.5</v>
      </c>
      <c r="L6643" s="180"/>
      <c r="M6643" s="185"/>
      <c r="T6643" s="186"/>
      <c r="AT6643" s="182" t="s">
        <v>184</v>
      </c>
      <c r="AU6643" s="182" t="s">
        <v>95</v>
      </c>
      <c r="AV6643" s="181" t="s">
        <v>243</v>
      </c>
      <c r="AW6643" s="181" t="s">
        <v>41</v>
      </c>
      <c r="AX6643" s="181" t="s">
        <v>85</v>
      </c>
      <c r="AY6643" s="182" t="s">
        <v>173</v>
      </c>
    </row>
    <row r="6644" spans="2:65" s="174" customFormat="1">
      <c r="B6644" s="173"/>
      <c r="D6644" s="161" t="s">
        <v>184</v>
      </c>
      <c r="E6644" s="175" t="s">
        <v>1</v>
      </c>
      <c r="F6644" s="176" t="s">
        <v>232</v>
      </c>
      <c r="H6644" s="177">
        <v>132.35</v>
      </c>
      <c r="L6644" s="173"/>
      <c r="M6644" s="178"/>
      <c r="T6644" s="179"/>
      <c r="AT6644" s="175" t="s">
        <v>184</v>
      </c>
      <c r="AU6644" s="175" t="s">
        <v>95</v>
      </c>
      <c r="AV6644" s="174" t="s">
        <v>180</v>
      </c>
      <c r="AW6644" s="174" t="s">
        <v>41</v>
      </c>
      <c r="AX6644" s="174" t="s">
        <v>93</v>
      </c>
      <c r="AY6644" s="175" t="s">
        <v>173</v>
      </c>
    </row>
    <row r="6645" spans="2:65" s="35" customFormat="1" ht="24.2" customHeight="1">
      <c r="B6645" s="34"/>
      <c r="C6645" s="144" t="s">
        <v>3809</v>
      </c>
      <c r="D6645" s="144" t="s">
        <v>175</v>
      </c>
      <c r="E6645" s="145" t="s">
        <v>3810</v>
      </c>
      <c r="F6645" s="146" t="s">
        <v>3811</v>
      </c>
      <c r="G6645" s="147" t="s">
        <v>586</v>
      </c>
      <c r="H6645" s="148">
        <v>11.222</v>
      </c>
      <c r="I6645" s="3"/>
      <c r="J6645" s="149">
        <f>ROUND(I6645*H6645,2)</f>
        <v>0</v>
      </c>
      <c r="K6645" s="146" t="s">
        <v>179</v>
      </c>
      <c r="L6645" s="34"/>
      <c r="M6645" s="150" t="s">
        <v>1</v>
      </c>
      <c r="N6645" s="151" t="s">
        <v>50</v>
      </c>
      <c r="P6645" s="152">
        <f>O6645*H6645</f>
        <v>0</v>
      </c>
      <c r="Q6645" s="152">
        <v>0</v>
      </c>
      <c r="R6645" s="152">
        <f>Q6645*H6645</f>
        <v>0</v>
      </c>
      <c r="S6645" s="152">
        <v>2.3E-3</v>
      </c>
      <c r="T6645" s="153">
        <f>S6645*H6645</f>
        <v>2.58106E-2</v>
      </c>
      <c r="AR6645" s="154" t="s">
        <v>354</v>
      </c>
      <c r="AT6645" s="154" t="s">
        <v>175</v>
      </c>
      <c r="AU6645" s="154" t="s">
        <v>95</v>
      </c>
      <c r="AY6645" s="20" t="s">
        <v>173</v>
      </c>
      <c r="BE6645" s="155">
        <f>IF(N6645="základní",J6645,0)</f>
        <v>0</v>
      </c>
      <c r="BF6645" s="155">
        <f>IF(N6645="snížená",J6645,0)</f>
        <v>0</v>
      </c>
      <c r="BG6645" s="155">
        <f>IF(N6645="zákl. přenesená",J6645,0)</f>
        <v>0</v>
      </c>
      <c r="BH6645" s="155">
        <f>IF(N6645="sníž. přenesená",J6645,0)</f>
        <v>0</v>
      </c>
      <c r="BI6645" s="155">
        <f>IF(N6645="nulová",J6645,0)</f>
        <v>0</v>
      </c>
      <c r="BJ6645" s="20" t="s">
        <v>93</v>
      </c>
      <c r="BK6645" s="155">
        <f>ROUND(I6645*H6645,2)</f>
        <v>0</v>
      </c>
      <c r="BL6645" s="20" t="s">
        <v>354</v>
      </c>
      <c r="BM6645" s="154" t="s">
        <v>3812</v>
      </c>
    </row>
    <row r="6646" spans="2:65" s="35" customFormat="1">
      <c r="B6646" s="34"/>
      <c r="D6646" s="156" t="s">
        <v>182</v>
      </c>
      <c r="F6646" s="157" t="s">
        <v>3813</v>
      </c>
      <c r="L6646" s="34"/>
      <c r="M6646" s="158"/>
      <c r="T6646" s="62"/>
      <c r="AT6646" s="20" t="s">
        <v>182</v>
      </c>
      <c r="AU6646" s="20" t="s">
        <v>95</v>
      </c>
    </row>
    <row r="6647" spans="2:65" s="160" customFormat="1">
      <c r="B6647" s="159"/>
      <c r="D6647" s="161" t="s">
        <v>184</v>
      </c>
      <c r="E6647" s="162" t="s">
        <v>1</v>
      </c>
      <c r="F6647" s="163" t="s">
        <v>1734</v>
      </c>
      <c r="H6647" s="162" t="s">
        <v>1</v>
      </c>
      <c r="L6647" s="159"/>
      <c r="M6647" s="164"/>
      <c r="T6647" s="165"/>
      <c r="AT6647" s="162" t="s">
        <v>184</v>
      </c>
      <c r="AU6647" s="162" t="s">
        <v>95</v>
      </c>
      <c r="AV6647" s="160" t="s">
        <v>93</v>
      </c>
      <c r="AW6647" s="160" t="s">
        <v>41</v>
      </c>
      <c r="AX6647" s="160" t="s">
        <v>85</v>
      </c>
      <c r="AY6647" s="162" t="s">
        <v>173</v>
      </c>
    </row>
    <row r="6648" spans="2:65" s="160" customFormat="1">
      <c r="B6648" s="159"/>
      <c r="D6648" s="161" t="s">
        <v>184</v>
      </c>
      <c r="E6648" s="162" t="s">
        <v>1</v>
      </c>
      <c r="F6648" s="163" t="s">
        <v>3808</v>
      </c>
      <c r="H6648" s="162" t="s">
        <v>1</v>
      </c>
      <c r="L6648" s="159"/>
      <c r="M6648" s="164"/>
      <c r="T6648" s="165"/>
      <c r="AT6648" s="162" t="s">
        <v>184</v>
      </c>
      <c r="AU6648" s="162" t="s">
        <v>95</v>
      </c>
      <c r="AV6648" s="160" t="s">
        <v>93</v>
      </c>
      <c r="AW6648" s="160" t="s">
        <v>41</v>
      </c>
      <c r="AX6648" s="160" t="s">
        <v>85</v>
      </c>
      <c r="AY6648" s="162" t="s">
        <v>173</v>
      </c>
    </row>
    <row r="6649" spans="2:65" s="160" customFormat="1">
      <c r="B6649" s="159"/>
      <c r="D6649" s="161" t="s">
        <v>184</v>
      </c>
      <c r="E6649" s="162" t="s">
        <v>1</v>
      </c>
      <c r="F6649" s="163" t="s">
        <v>3650</v>
      </c>
      <c r="H6649" s="162" t="s">
        <v>1</v>
      </c>
      <c r="L6649" s="159"/>
      <c r="M6649" s="164"/>
      <c r="T6649" s="165"/>
      <c r="AT6649" s="162" t="s">
        <v>184</v>
      </c>
      <c r="AU6649" s="162" t="s">
        <v>95</v>
      </c>
      <c r="AV6649" s="160" t="s">
        <v>93</v>
      </c>
      <c r="AW6649" s="160" t="s">
        <v>41</v>
      </c>
      <c r="AX6649" s="160" t="s">
        <v>85</v>
      </c>
      <c r="AY6649" s="162" t="s">
        <v>173</v>
      </c>
    </row>
    <row r="6650" spans="2:65" s="167" customFormat="1">
      <c r="B6650" s="166"/>
      <c r="D6650" s="161" t="s">
        <v>184</v>
      </c>
      <c r="E6650" s="168" t="s">
        <v>1</v>
      </c>
      <c r="F6650" s="169" t="s">
        <v>3651</v>
      </c>
      <c r="H6650" s="170">
        <v>5.75</v>
      </c>
      <c r="L6650" s="166"/>
      <c r="M6650" s="171"/>
      <c r="T6650" s="172"/>
      <c r="AT6650" s="168" t="s">
        <v>184</v>
      </c>
      <c r="AU6650" s="168" t="s">
        <v>95</v>
      </c>
      <c r="AV6650" s="167" t="s">
        <v>95</v>
      </c>
      <c r="AW6650" s="167" t="s">
        <v>41</v>
      </c>
      <c r="AX6650" s="167" t="s">
        <v>85</v>
      </c>
      <c r="AY6650" s="168" t="s">
        <v>173</v>
      </c>
    </row>
    <row r="6651" spans="2:65" s="160" customFormat="1">
      <c r="B6651" s="159"/>
      <c r="D6651" s="161" t="s">
        <v>184</v>
      </c>
      <c r="E6651" s="162" t="s">
        <v>1</v>
      </c>
      <c r="F6651" s="163" t="s">
        <v>3652</v>
      </c>
      <c r="H6651" s="162" t="s">
        <v>1</v>
      </c>
      <c r="L6651" s="159"/>
      <c r="M6651" s="164"/>
      <c r="T6651" s="165"/>
      <c r="AT6651" s="162" t="s">
        <v>184</v>
      </c>
      <c r="AU6651" s="162" t="s">
        <v>95</v>
      </c>
      <c r="AV6651" s="160" t="s">
        <v>93</v>
      </c>
      <c r="AW6651" s="160" t="s">
        <v>41</v>
      </c>
      <c r="AX6651" s="160" t="s">
        <v>85</v>
      </c>
      <c r="AY6651" s="162" t="s">
        <v>173</v>
      </c>
    </row>
    <row r="6652" spans="2:65" s="167" customFormat="1">
      <c r="B6652" s="166"/>
      <c r="D6652" s="161" t="s">
        <v>184</v>
      </c>
      <c r="E6652" s="168" t="s">
        <v>1</v>
      </c>
      <c r="F6652" s="169" t="s">
        <v>3653</v>
      </c>
      <c r="H6652" s="170">
        <v>5.4720000000000004</v>
      </c>
      <c r="L6652" s="166"/>
      <c r="M6652" s="171"/>
      <c r="T6652" s="172"/>
      <c r="AT6652" s="168" t="s">
        <v>184</v>
      </c>
      <c r="AU6652" s="168" t="s">
        <v>95</v>
      </c>
      <c r="AV6652" s="167" t="s">
        <v>95</v>
      </c>
      <c r="AW6652" s="167" t="s">
        <v>41</v>
      </c>
      <c r="AX6652" s="167" t="s">
        <v>85</v>
      </c>
      <c r="AY6652" s="168" t="s">
        <v>173</v>
      </c>
    </row>
    <row r="6653" spans="2:65" s="174" customFormat="1">
      <c r="B6653" s="173"/>
      <c r="D6653" s="161" t="s">
        <v>184</v>
      </c>
      <c r="E6653" s="175" t="s">
        <v>1</v>
      </c>
      <c r="F6653" s="176" t="s">
        <v>232</v>
      </c>
      <c r="H6653" s="177">
        <v>11.222</v>
      </c>
      <c r="L6653" s="173"/>
      <c r="M6653" s="178"/>
      <c r="T6653" s="179"/>
      <c r="AT6653" s="175" t="s">
        <v>184</v>
      </c>
      <c r="AU6653" s="175" t="s">
        <v>95</v>
      </c>
      <c r="AV6653" s="174" t="s">
        <v>180</v>
      </c>
      <c r="AW6653" s="174" t="s">
        <v>41</v>
      </c>
      <c r="AX6653" s="174" t="s">
        <v>93</v>
      </c>
      <c r="AY6653" s="175" t="s">
        <v>173</v>
      </c>
    </row>
    <row r="6654" spans="2:65" s="35" customFormat="1" ht="24.2" customHeight="1">
      <c r="B6654" s="34"/>
      <c r="C6654" s="144" t="s">
        <v>3814</v>
      </c>
      <c r="D6654" s="144" t="s">
        <v>175</v>
      </c>
      <c r="E6654" s="145" t="s">
        <v>3815</v>
      </c>
      <c r="F6654" s="146" t="s">
        <v>3816</v>
      </c>
      <c r="G6654" s="147" t="s">
        <v>586</v>
      </c>
      <c r="H6654" s="148">
        <v>11.222</v>
      </c>
      <c r="I6654" s="3"/>
      <c r="J6654" s="149">
        <f>ROUND(I6654*H6654,2)</f>
        <v>0</v>
      </c>
      <c r="K6654" s="146" t="s">
        <v>179</v>
      </c>
      <c r="L6654" s="34"/>
      <c r="M6654" s="150" t="s">
        <v>1</v>
      </c>
      <c r="N6654" s="151" t="s">
        <v>50</v>
      </c>
      <c r="P6654" s="152">
        <f>O6654*H6654</f>
        <v>0</v>
      </c>
      <c r="Q6654" s="152">
        <v>0</v>
      </c>
      <c r="R6654" s="152">
        <f>Q6654*H6654</f>
        <v>0</v>
      </c>
      <c r="S6654" s="152">
        <v>0</v>
      </c>
      <c r="T6654" s="153">
        <f>S6654*H6654</f>
        <v>0</v>
      </c>
      <c r="AR6654" s="154" t="s">
        <v>354</v>
      </c>
      <c r="AT6654" s="154" t="s">
        <v>175</v>
      </c>
      <c r="AU6654" s="154" t="s">
        <v>95</v>
      </c>
      <c r="AY6654" s="20" t="s">
        <v>173</v>
      </c>
      <c r="BE6654" s="155">
        <f>IF(N6654="základní",J6654,0)</f>
        <v>0</v>
      </c>
      <c r="BF6654" s="155">
        <f>IF(N6654="snížená",J6654,0)</f>
        <v>0</v>
      </c>
      <c r="BG6654" s="155">
        <f>IF(N6654="zákl. přenesená",J6654,0)</f>
        <v>0</v>
      </c>
      <c r="BH6654" s="155">
        <f>IF(N6654="sníž. přenesená",J6654,0)</f>
        <v>0</v>
      </c>
      <c r="BI6654" s="155">
        <f>IF(N6654="nulová",J6654,0)</f>
        <v>0</v>
      </c>
      <c r="BJ6654" s="20" t="s">
        <v>93</v>
      </c>
      <c r="BK6654" s="155">
        <f>ROUND(I6654*H6654,2)</f>
        <v>0</v>
      </c>
      <c r="BL6654" s="20" t="s">
        <v>354</v>
      </c>
      <c r="BM6654" s="154" t="s">
        <v>3817</v>
      </c>
    </row>
    <row r="6655" spans="2:65" s="35" customFormat="1">
      <c r="B6655" s="34"/>
      <c r="D6655" s="156" t="s">
        <v>182</v>
      </c>
      <c r="F6655" s="157" t="s">
        <v>3818</v>
      </c>
      <c r="L6655" s="34"/>
      <c r="M6655" s="158"/>
      <c r="T6655" s="62"/>
      <c r="AT6655" s="20" t="s">
        <v>182</v>
      </c>
      <c r="AU6655" s="20" t="s">
        <v>95</v>
      </c>
    </row>
    <row r="6656" spans="2:65" s="160" customFormat="1">
      <c r="B6656" s="159"/>
      <c r="D6656" s="161" t="s">
        <v>184</v>
      </c>
      <c r="E6656" s="162" t="s">
        <v>1</v>
      </c>
      <c r="F6656" s="163" t="s">
        <v>1734</v>
      </c>
      <c r="H6656" s="162" t="s">
        <v>1</v>
      </c>
      <c r="L6656" s="159"/>
      <c r="M6656" s="164"/>
      <c r="T6656" s="165"/>
      <c r="AT6656" s="162" t="s">
        <v>184</v>
      </c>
      <c r="AU6656" s="162" t="s">
        <v>95</v>
      </c>
      <c r="AV6656" s="160" t="s">
        <v>93</v>
      </c>
      <c r="AW6656" s="160" t="s">
        <v>41</v>
      </c>
      <c r="AX6656" s="160" t="s">
        <v>85</v>
      </c>
      <c r="AY6656" s="162" t="s">
        <v>173</v>
      </c>
    </row>
    <row r="6657" spans="2:65" s="160" customFormat="1">
      <c r="B6657" s="159"/>
      <c r="D6657" s="161" t="s">
        <v>184</v>
      </c>
      <c r="E6657" s="162" t="s">
        <v>1</v>
      </c>
      <c r="F6657" s="163" t="s">
        <v>3808</v>
      </c>
      <c r="H6657" s="162" t="s">
        <v>1</v>
      </c>
      <c r="L6657" s="159"/>
      <c r="M6657" s="164"/>
      <c r="T6657" s="165"/>
      <c r="AT6657" s="162" t="s">
        <v>184</v>
      </c>
      <c r="AU6657" s="162" t="s">
        <v>95</v>
      </c>
      <c r="AV6657" s="160" t="s">
        <v>93</v>
      </c>
      <c r="AW6657" s="160" t="s">
        <v>41</v>
      </c>
      <c r="AX6657" s="160" t="s">
        <v>85</v>
      </c>
      <c r="AY6657" s="162" t="s">
        <v>173</v>
      </c>
    </row>
    <row r="6658" spans="2:65" s="160" customFormat="1">
      <c r="B6658" s="159"/>
      <c r="D6658" s="161" t="s">
        <v>184</v>
      </c>
      <c r="E6658" s="162" t="s">
        <v>1</v>
      </c>
      <c r="F6658" s="163" t="s">
        <v>3650</v>
      </c>
      <c r="H6658" s="162" t="s">
        <v>1</v>
      </c>
      <c r="L6658" s="159"/>
      <c r="M6658" s="164"/>
      <c r="T6658" s="165"/>
      <c r="AT6658" s="162" t="s">
        <v>184</v>
      </c>
      <c r="AU6658" s="162" t="s">
        <v>95</v>
      </c>
      <c r="AV6658" s="160" t="s">
        <v>93</v>
      </c>
      <c r="AW6658" s="160" t="s">
        <v>41</v>
      </c>
      <c r="AX6658" s="160" t="s">
        <v>85</v>
      </c>
      <c r="AY6658" s="162" t="s">
        <v>173</v>
      </c>
    </row>
    <row r="6659" spans="2:65" s="167" customFormat="1">
      <c r="B6659" s="166"/>
      <c r="D6659" s="161" t="s">
        <v>184</v>
      </c>
      <c r="E6659" s="168" t="s">
        <v>1</v>
      </c>
      <c r="F6659" s="169" t="s">
        <v>3651</v>
      </c>
      <c r="H6659" s="170">
        <v>5.75</v>
      </c>
      <c r="L6659" s="166"/>
      <c r="M6659" s="171"/>
      <c r="T6659" s="172"/>
      <c r="AT6659" s="168" t="s">
        <v>184</v>
      </c>
      <c r="AU6659" s="168" t="s">
        <v>95</v>
      </c>
      <c r="AV6659" s="167" t="s">
        <v>95</v>
      </c>
      <c r="AW6659" s="167" t="s">
        <v>41</v>
      </c>
      <c r="AX6659" s="167" t="s">
        <v>85</v>
      </c>
      <c r="AY6659" s="168" t="s">
        <v>173</v>
      </c>
    </row>
    <row r="6660" spans="2:65" s="160" customFormat="1">
      <c r="B6660" s="159"/>
      <c r="D6660" s="161" t="s">
        <v>184</v>
      </c>
      <c r="E6660" s="162" t="s">
        <v>1</v>
      </c>
      <c r="F6660" s="163" t="s">
        <v>3652</v>
      </c>
      <c r="H6660" s="162" t="s">
        <v>1</v>
      </c>
      <c r="L6660" s="159"/>
      <c r="M6660" s="164"/>
      <c r="T6660" s="165"/>
      <c r="AT6660" s="162" t="s">
        <v>184</v>
      </c>
      <c r="AU6660" s="162" t="s">
        <v>95</v>
      </c>
      <c r="AV6660" s="160" t="s">
        <v>93</v>
      </c>
      <c r="AW6660" s="160" t="s">
        <v>41</v>
      </c>
      <c r="AX6660" s="160" t="s">
        <v>85</v>
      </c>
      <c r="AY6660" s="162" t="s">
        <v>173</v>
      </c>
    </row>
    <row r="6661" spans="2:65" s="167" customFormat="1">
      <c r="B6661" s="166"/>
      <c r="D6661" s="161" t="s">
        <v>184</v>
      </c>
      <c r="E6661" s="168" t="s">
        <v>1</v>
      </c>
      <c r="F6661" s="169" t="s">
        <v>3653</v>
      </c>
      <c r="H6661" s="170">
        <v>5.4720000000000004</v>
      </c>
      <c r="L6661" s="166"/>
      <c r="M6661" s="171"/>
      <c r="T6661" s="172"/>
      <c r="AT6661" s="168" t="s">
        <v>184</v>
      </c>
      <c r="AU6661" s="168" t="s">
        <v>95</v>
      </c>
      <c r="AV6661" s="167" t="s">
        <v>95</v>
      </c>
      <c r="AW6661" s="167" t="s">
        <v>41</v>
      </c>
      <c r="AX6661" s="167" t="s">
        <v>85</v>
      </c>
      <c r="AY6661" s="168" t="s">
        <v>173</v>
      </c>
    </row>
    <row r="6662" spans="2:65" s="174" customFormat="1">
      <c r="B6662" s="173"/>
      <c r="D6662" s="161" t="s">
        <v>184</v>
      </c>
      <c r="E6662" s="175" t="s">
        <v>1</v>
      </c>
      <c r="F6662" s="176" t="s">
        <v>232</v>
      </c>
      <c r="H6662" s="177">
        <v>11.222</v>
      </c>
      <c r="L6662" s="173"/>
      <c r="M6662" s="178"/>
      <c r="T6662" s="179"/>
      <c r="AT6662" s="175" t="s">
        <v>184</v>
      </c>
      <c r="AU6662" s="175" t="s">
        <v>95</v>
      </c>
      <c r="AV6662" s="174" t="s">
        <v>180</v>
      </c>
      <c r="AW6662" s="174" t="s">
        <v>41</v>
      </c>
      <c r="AX6662" s="174" t="s">
        <v>93</v>
      </c>
      <c r="AY6662" s="175" t="s">
        <v>173</v>
      </c>
    </row>
    <row r="6663" spans="2:65" s="133" customFormat="1" ht="22.9" customHeight="1">
      <c r="B6663" s="132"/>
      <c r="D6663" s="134" t="s">
        <v>84</v>
      </c>
      <c r="E6663" s="142" t="s">
        <v>3819</v>
      </c>
      <c r="F6663" s="142" t="s">
        <v>3820</v>
      </c>
      <c r="J6663" s="143">
        <f>BK6663</f>
        <v>0</v>
      </c>
      <c r="L6663" s="132"/>
      <c r="M6663" s="137"/>
      <c r="P6663" s="138">
        <f>SUM(P6664:P6880)</f>
        <v>0</v>
      </c>
      <c r="R6663" s="138">
        <f>SUM(R6664:R6880)</f>
        <v>2.4306166399999998</v>
      </c>
      <c r="T6663" s="139">
        <f>SUM(T6664:T6880)</f>
        <v>1.5504</v>
      </c>
      <c r="AR6663" s="134" t="s">
        <v>95</v>
      </c>
      <c r="AT6663" s="140" t="s">
        <v>84</v>
      </c>
      <c r="AU6663" s="140" t="s">
        <v>93</v>
      </c>
      <c r="AY6663" s="134" t="s">
        <v>173</v>
      </c>
      <c r="BK6663" s="141">
        <f>SUM(BK6664:BK6880)</f>
        <v>0</v>
      </c>
    </row>
    <row r="6664" spans="2:65" s="35" customFormat="1" ht="21.75" customHeight="1">
      <c r="B6664" s="34"/>
      <c r="C6664" s="144" t="s">
        <v>3821</v>
      </c>
      <c r="D6664" s="144" t="s">
        <v>175</v>
      </c>
      <c r="E6664" s="145" t="s">
        <v>3822</v>
      </c>
      <c r="F6664" s="146" t="s">
        <v>3823</v>
      </c>
      <c r="G6664" s="147" t="s">
        <v>270</v>
      </c>
      <c r="H6664" s="148">
        <v>57</v>
      </c>
      <c r="I6664" s="3"/>
      <c r="J6664" s="149">
        <f>ROUND(I6664*H6664,2)</f>
        <v>0</v>
      </c>
      <c r="K6664" s="146" t="s">
        <v>179</v>
      </c>
      <c r="L6664" s="34"/>
      <c r="M6664" s="150" t="s">
        <v>1</v>
      </c>
      <c r="N6664" s="151" t="s">
        <v>50</v>
      </c>
      <c r="P6664" s="152">
        <f>O6664*H6664</f>
        <v>0</v>
      </c>
      <c r="Q6664" s="152">
        <v>0</v>
      </c>
      <c r="R6664" s="152">
        <f>Q6664*H6664</f>
        <v>0</v>
      </c>
      <c r="S6664" s="152">
        <v>2.7199999999999998E-2</v>
      </c>
      <c r="T6664" s="153">
        <f>S6664*H6664</f>
        <v>1.5504</v>
      </c>
      <c r="AR6664" s="154" t="s">
        <v>354</v>
      </c>
      <c r="AT6664" s="154" t="s">
        <v>175</v>
      </c>
      <c r="AU6664" s="154" t="s">
        <v>95</v>
      </c>
      <c r="AY6664" s="20" t="s">
        <v>173</v>
      </c>
      <c r="BE6664" s="155">
        <f>IF(N6664="základní",J6664,0)</f>
        <v>0</v>
      </c>
      <c r="BF6664" s="155">
        <f>IF(N6664="snížená",J6664,0)</f>
        <v>0</v>
      </c>
      <c r="BG6664" s="155">
        <f>IF(N6664="zákl. přenesená",J6664,0)</f>
        <v>0</v>
      </c>
      <c r="BH6664" s="155">
        <f>IF(N6664="sníž. přenesená",J6664,0)</f>
        <v>0</v>
      </c>
      <c r="BI6664" s="155">
        <f>IF(N6664="nulová",J6664,0)</f>
        <v>0</v>
      </c>
      <c r="BJ6664" s="20" t="s">
        <v>93</v>
      </c>
      <c r="BK6664" s="155">
        <f>ROUND(I6664*H6664,2)</f>
        <v>0</v>
      </c>
      <c r="BL6664" s="20" t="s">
        <v>354</v>
      </c>
      <c r="BM6664" s="154" t="s">
        <v>3824</v>
      </c>
    </row>
    <row r="6665" spans="2:65" s="35" customFormat="1">
      <c r="B6665" s="34"/>
      <c r="D6665" s="156" t="s">
        <v>182</v>
      </c>
      <c r="F6665" s="157" t="s">
        <v>3825</v>
      </c>
      <c r="L6665" s="34"/>
      <c r="M6665" s="158"/>
      <c r="T6665" s="62"/>
      <c r="AT6665" s="20" t="s">
        <v>182</v>
      </c>
      <c r="AU6665" s="20" t="s">
        <v>95</v>
      </c>
    </row>
    <row r="6666" spans="2:65" s="160" customFormat="1">
      <c r="B6666" s="159"/>
      <c r="D6666" s="161" t="s">
        <v>184</v>
      </c>
      <c r="E6666" s="162" t="s">
        <v>1</v>
      </c>
      <c r="F6666" s="163" t="s">
        <v>740</v>
      </c>
      <c r="H6666" s="162" t="s">
        <v>1</v>
      </c>
      <c r="L6666" s="159"/>
      <c r="M6666" s="164"/>
      <c r="T6666" s="165"/>
      <c r="AT6666" s="162" t="s">
        <v>184</v>
      </c>
      <c r="AU6666" s="162" t="s">
        <v>95</v>
      </c>
      <c r="AV6666" s="160" t="s">
        <v>93</v>
      </c>
      <c r="AW6666" s="160" t="s">
        <v>41</v>
      </c>
      <c r="AX6666" s="160" t="s">
        <v>85</v>
      </c>
      <c r="AY6666" s="162" t="s">
        <v>173</v>
      </c>
    </row>
    <row r="6667" spans="2:65" s="167" customFormat="1">
      <c r="B6667" s="166"/>
      <c r="D6667" s="161" t="s">
        <v>184</v>
      </c>
      <c r="E6667" s="168" t="s">
        <v>1</v>
      </c>
      <c r="F6667" s="169" t="s">
        <v>897</v>
      </c>
      <c r="H6667" s="170">
        <v>10.199999999999999</v>
      </c>
      <c r="L6667" s="166"/>
      <c r="M6667" s="171"/>
      <c r="T6667" s="172"/>
      <c r="AT6667" s="168" t="s">
        <v>184</v>
      </c>
      <c r="AU6667" s="168" t="s">
        <v>95</v>
      </c>
      <c r="AV6667" s="167" t="s">
        <v>95</v>
      </c>
      <c r="AW6667" s="167" t="s">
        <v>41</v>
      </c>
      <c r="AX6667" s="167" t="s">
        <v>85</v>
      </c>
      <c r="AY6667" s="168" t="s">
        <v>173</v>
      </c>
    </row>
    <row r="6668" spans="2:65" s="160" customFormat="1">
      <c r="B6668" s="159"/>
      <c r="D6668" s="161" t="s">
        <v>184</v>
      </c>
      <c r="E6668" s="162" t="s">
        <v>1</v>
      </c>
      <c r="F6668" s="163" t="s">
        <v>1823</v>
      </c>
      <c r="H6668" s="162" t="s">
        <v>1</v>
      </c>
      <c r="L6668" s="159"/>
      <c r="M6668" s="164"/>
      <c r="T6668" s="165"/>
      <c r="AT6668" s="162" t="s">
        <v>184</v>
      </c>
      <c r="AU6668" s="162" t="s">
        <v>95</v>
      </c>
      <c r="AV6668" s="160" t="s">
        <v>93</v>
      </c>
      <c r="AW6668" s="160" t="s">
        <v>41</v>
      </c>
      <c r="AX6668" s="160" t="s">
        <v>85</v>
      </c>
      <c r="AY6668" s="162" t="s">
        <v>173</v>
      </c>
    </row>
    <row r="6669" spans="2:65" s="167" customFormat="1">
      <c r="B6669" s="166"/>
      <c r="D6669" s="161" t="s">
        <v>184</v>
      </c>
      <c r="E6669" s="168" t="s">
        <v>1</v>
      </c>
      <c r="F6669" s="169" t="s">
        <v>898</v>
      </c>
      <c r="H6669" s="170">
        <v>4.9000000000000004</v>
      </c>
      <c r="L6669" s="166"/>
      <c r="M6669" s="171"/>
      <c r="T6669" s="172"/>
      <c r="AT6669" s="168" t="s">
        <v>184</v>
      </c>
      <c r="AU6669" s="168" t="s">
        <v>95</v>
      </c>
      <c r="AV6669" s="167" t="s">
        <v>95</v>
      </c>
      <c r="AW6669" s="167" t="s">
        <v>41</v>
      </c>
      <c r="AX6669" s="167" t="s">
        <v>85</v>
      </c>
      <c r="AY6669" s="168" t="s">
        <v>173</v>
      </c>
    </row>
    <row r="6670" spans="2:65" s="160" customFormat="1">
      <c r="B6670" s="159"/>
      <c r="D6670" s="161" t="s">
        <v>184</v>
      </c>
      <c r="E6670" s="162" t="s">
        <v>1</v>
      </c>
      <c r="F6670" s="163" t="s">
        <v>1828</v>
      </c>
      <c r="H6670" s="162" t="s">
        <v>1</v>
      </c>
      <c r="L6670" s="159"/>
      <c r="M6670" s="164"/>
      <c r="T6670" s="165"/>
      <c r="AT6670" s="162" t="s">
        <v>184</v>
      </c>
      <c r="AU6670" s="162" t="s">
        <v>95</v>
      </c>
      <c r="AV6670" s="160" t="s">
        <v>93</v>
      </c>
      <c r="AW6670" s="160" t="s">
        <v>41</v>
      </c>
      <c r="AX6670" s="160" t="s">
        <v>85</v>
      </c>
      <c r="AY6670" s="162" t="s">
        <v>173</v>
      </c>
    </row>
    <row r="6671" spans="2:65" s="167" customFormat="1">
      <c r="B6671" s="166"/>
      <c r="D6671" s="161" t="s">
        <v>184</v>
      </c>
      <c r="E6671" s="168" t="s">
        <v>1</v>
      </c>
      <c r="F6671" s="169" t="s">
        <v>899</v>
      </c>
      <c r="H6671" s="170">
        <v>4.5999999999999996</v>
      </c>
      <c r="L6671" s="166"/>
      <c r="M6671" s="171"/>
      <c r="T6671" s="172"/>
      <c r="AT6671" s="168" t="s">
        <v>184</v>
      </c>
      <c r="AU6671" s="168" t="s">
        <v>95</v>
      </c>
      <c r="AV6671" s="167" t="s">
        <v>95</v>
      </c>
      <c r="AW6671" s="167" t="s">
        <v>41</v>
      </c>
      <c r="AX6671" s="167" t="s">
        <v>85</v>
      </c>
      <c r="AY6671" s="168" t="s">
        <v>173</v>
      </c>
    </row>
    <row r="6672" spans="2:65" s="160" customFormat="1">
      <c r="B6672" s="159"/>
      <c r="D6672" s="161" t="s">
        <v>184</v>
      </c>
      <c r="E6672" s="162" t="s">
        <v>1</v>
      </c>
      <c r="F6672" s="163" t="s">
        <v>761</v>
      </c>
      <c r="H6672" s="162" t="s">
        <v>1</v>
      </c>
      <c r="L6672" s="159"/>
      <c r="M6672" s="164"/>
      <c r="T6672" s="165"/>
      <c r="AT6672" s="162" t="s">
        <v>184</v>
      </c>
      <c r="AU6672" s="162" t="s">
        <v>95</v>
      </c>
      <c r="AV6672" s="160" t="s">
        <v>93</v>
      </c>
      <c r="AW6672" s="160" t="s">
        <v>41</v>
      </c>
      <c r="AX6672" s="160" t="s">
        <v>85</v>
      </c>
      <c r="AY6672" s="162" t="s">
        <v>173</v>
      </c>
    </row>
    <row r="6673" spans="2:65" s="167" customFormat="1">
      <c r="B6673" s="166"/>
      <c r="D6673" s="161" t="s">
        <v>184</v>
      </c>
      <c r="E6673" s="168" t="s">
        <v>1</v>
      </c>
      <c r="F6673" s="169" t="s">
        <v>1950</v>
      </c>
      <c r="H6673" s="170">
        <v>17.2</v>
      </c>
      <c r="L6673" s="166"/>
      <c r="M6673" s="171"/>
      <c r="T6673" s="172"/>
      <c r="AT6673" s="168" t="s">
        <v>184</v>
      </c>
      <c r="AU6673" s="168" t="s">
        <v>95</v>
      </c>
      <c r="AV6673" s="167" t="s">
        <v>95</v>
      </c>
      <c r="AW6673" s="167" t="s">
        <v>41</v>
      </c>
      <c r="AX6673" s="167" t="s">
        <v>85</v>
      </c>
      <c r="AY6673" s="168" t="s">
        <v>173</v>
      </c>
    </row>
    <row r="6674" spans="2:65" s="160" customFormat="1">
      <c r="B6674" s="159"/>
      <c r="D6674" s="161" t="s">
        <v>184</v>
      </c>
      <c r="E6674" s="162" t="s">
        <v>1</v>
      </c>
      <c r="F6674" s="163" t="s">
        <v>426</v>
      </c>
      <c r="H6674" s="162" t="s">
        <v>1</v>
      </c>
      <c r="L6674" s="159"/>
      <c r="M6674" s="164"/>
      <c r="T6674" s="165"/>
      <c r="AT6674" s="162" t="s">
        <v>184</v>
      </c>
      <c r="AU6674" s="162" t="s">
        <v>95</v>
      </c>
      <c r="AV6674" s="160" t="s">
        <v>93</v>
      </c>
      <c r="AW6674" s="160" t="s">
        <v>41</v>
      </c>
      <c r="AX6674" s="160" t="s">
        <v>85</v>
      </c>
      <c r="AY6674" s="162" t="s">
        <v>173</v>
      </c>
    </row>
    <row r="6675" spans="2:65" s="167" customFormat="1">
      <c r="B6675" s="166"/>
      <c r="D6675" s="161" t="s">
        <v>184</v>
      </c>
      <c r="E6675" s="168" t="s">
        <v>1</v>
      </c>
      <c r="F6675" s="169" t="s">
        <v>880</v>
      </c>
      <c r="H6675" s="170">
        <v>8.25</v>
      </c>
      <c r="L6675" s="166"/>
      <c r="M6675" s="171"/>
      <c r="T6675" s="172"/>
      <c r="AT6675" s="168" t="s">
        <v>184</v>
      </c>
      <c r="AU6675" s="168" t="s">
        <v>95</v>
      </c>
      <c r="AV6675" s="167" t="s">
        <v>95</v>
      </c>
      <c r="AW6675" s="167" t="s">
        <v>41</v>
      </c>
      <c r="AX6675" s="167" t="s">
        <v>85</v>
      </c>
      <c r="AY6675" s="168" t="s">
        <v>173</v>
      </c>
    </row>
    <row r="6676" spans="2:65" s="160" customFormat="1">
      <c r="B6676" s="159"/>
      <c r="D6676" s="161" t="s">
        <v>184</v>
      </c>
      <c r="E6676" s="162" t="s">
        <v>1</v>
      </c>
      <c r="F6676" s="163" t="s">
        <v>602</v>
      </c>
      <c r="H6676" s="162" t="s">
        <v>1</v>
      </c>
      <c r="L6676" s="159"/>
      <c r="M6676" s="164"/>
      <c r="T6676" s="165"/>
      <c r="AT6676" s="162" t="s">
        <v>184</v>
      </c>
      <c r="AU6676" s="162" t="s">
        <v>95</v>
      </c>
      <c r="AV6676" s="160" t="s">
        <v>93</v>
      </c>
      <c r="AW6676" s="160" t="s">
        <v>41</v>
      </c>
      <c r="AX6676" s="160" t="s">
        <v>85</v>
      </c>
      <c r="AY6676" s="162" t="s">
        <v>173</v>
      </c>
    </row>
    <row r="6677" spans="2:65" s="167" customFormat="1">
      <c r="B6677" s="166"/>
      <c r="D6677" s="161" t="s">
        <v>184</v>
      </c>
      <c r="E6677" s="168" t="s">
        <v>1</v>
      </c>
      <c r="F6677" s="169" t="s">
        <v>1951</v>
      </c>
      <c r="H6677" s="170">
        <v>3.75</v>
      </c>
      <c r="L6677" s="166"/>
      <c r="M6677" s="171"/>
      <c r="T6677" s="172"/>
      <c r="AT6677" s="168" t="s">
        <v>184</v>
      </c>
      <c r="AU6677" s="168" t="s">
        <v>95</v>
      </c>
      <c r="AV6677" s="167" t="s">
        <v>95</v>
      </c>
      <c r="AW6677" s="167" t="s">
        <v>41</v>
      </c>
      <c r="AX6677" s="167" t="s">
        <v>85</v>
      </c>
      <c r="AY6677" s="168" t="s">
        <v>173</v>
      </c>
    </row>
    <row r="6678" spans="2:65" s="167" customFormat="1">
      <c r="B6678" s="166"/>
      <c r="D6678" s="161" t="s">
        <v>184</v>
      </c>
      <c r="E6678" s="168" t="s">
        <v>1</v>
      </c>
      <c r="F6678" s="169" t="s">
        <v>902</v>
      </c>
      <c r="H6678" s="170">
        <v>1.2</v>
      </c>
      <c r="L6678" s="166"/>
      <c r="M6678" s="171"/>
      <c r="T6678" s="172"/>
      <c r="AT6678" s="168" t="s">
        <v>184</v>
      </c>
      <c r="AU6678" s="168" t="s">
        <v>95</v>
      </c>
      <c r="AV6678" s="167" t="s">
        <v>95</v>
      </c>
      <c r="AW6678" s="167" t="s">
        <v>41</v>
      </c>
      <c r="AX6678" s="167" t="s">
        <v>85</v>
      </c>
      <c r="AY6678" s="168" t="s">
        <v>173</v>
      </c>
    </row>
    <row r="6679" spans="2:65" s="160" customFormat="1">
      <c r="B6679" s="159"/>
      <c r="D6679" s="161" t="s">
        <v>184</v>
      </c>
      <c r="E6679" s="162" t="s">
        <v>1</v>
      </c>
      <c r="F6679" s="163" t="s">
        <v>614</v>
      </c>
      <c r="H6679" s="162" t="s">
        <v>1</v>
      </c>
      <c r="L6679" s="159"/>
      <c r="M6679" s="164"/>
      <c r="T6679" s="165"/>
      <c r="AT6679" s="162" t="s">
        <v>184</v>
      </c>
      <c r="AU6679" s="162" t="s">
        <v>95</v>
      </c>
      <c r="AV6679" s="160" t="s">
        <v>93</v>
      </c>
      <c r="AW6679" s="160" t="s">
        <v>41</v>
      </c>
      <c r="AX6679" s="160" t="s">
        <v>85</v>
      </c>
      <c r="AY6679" s="162" t="s">
        <v>173</v>
      </c>
    </row>
    <row r="6680" spans="2:65" s="167" customFormat="1">
      <c r="B6680" s="166"/>
      <c r="D6680" s="161" t="s">
        <v>184</v>
      </c>
      <c r="E6680" s="168" t="s">
        <v>1</v>
      </c>
      <c r="F6680" s="169" t="s">
        <v>612</v>
      </c>
      <c r="H6680" s="170">
        <v>1.35</v>
      </c>
      <c r="L6680" s="166"/>
      <c r="M6680" s="171"/>
      <c r="T6680" s="172"/>
      <c r="AT6680" s="168" t="s">
        <v>184</v>
      </c>
      <c r="AU6680" s="168" t="s">
        <v>95</v>
      </c>
      <c r="AV6680" s="167" t="s">
        <v>95</v>
      </c>
      <c r="AW6680" s="167" t="s">
        <v>41</v>
      </c>
      <c r="AX6680" s="167" t="s">
        <v>85</v>
      </c>
      <c r="AY6680" s="168" t="s">
        <v>173</v>
      </c>
    </row>
    <row r="6681" spans="2:65" s="160" customFormat="1">
      <c r="B6681" s="159"/>
      <c r="D6681" s="161" t="s">
        <v>184</v>
      </c>
      <c r="E6681" s="162" t="s">
        <v>1</v>
      </c>
      <c r="F6681" s="163" t="s">
        <v>2429</v>
      </c>
      <c r="H6681" s="162" t="s">
        <v>1</v>
      </c>
      <c r="L6681" s="159"/>
      <c r="M6681" s="164"/>
      <c r="T6681" s="165"/>
      <c r="AT6681" s="162" t="s">
        <v>184</v>
      </c>
      <c r="AU6681" s="162" t="s">
        <v>95</v>
      </c>
      <c r="AV6681" s="160" t="s">
        <v>93</v>
      </c>
      <c r="AW6681" s="160" t="s">
        <v>41</v>
      </c>
      <c r="AX6681" s="160" t="s">
        <v>85</v>
      </c>
      <c r="AY6681" s="162" t="s">
        <v>173</v>
      </c>
    </row>
    <row r="6682" spans="2:65" s="167" customFormat="1">
      <c r="B6682" s="166"/>
      <c r="D6682" s="161" t="s">
        <v>184</v>
      </c>
      <c r="E6682" s="168" t="s">
        <v>1</v>
      </c>
      <c r="F6682" s="169" t="s">
        <v>903</v>
      </c>
      <c r="H6682" s="170">
        <v>5.55</v>
      </c>
      <c r="L6682" s="166"/>
      <c r="M6682" s="171"/>
      <c r="T6682" s="172"/>
      <c r="AT6682" s="168" t="s">
        <v>184</v>
      </c>
      <c r="AU6682" s="168" t="s">
        <v>95</v>
      </c>
      <c r="AV6682" s="167" t="s">
        <v>95</v>
      </c>
      <c r="AW6682" s="167" t="s">
        <v>41</v>
      </c>
      <c r="AX6682" s="167" t="s">
        <v>85</v>
      </c>
      <c r="AY6682" s="168" t="s">
        <v>173</v>
      </c>
    </row>
    <row r="6683" spans="2:65" s="174" customFormat="1">
      <c r="B6683" s="173"/>
      <c r="D6683" s="161" t="s">
        <v>184</v>
      </c>
      <c r="E6683" s="175" t="s">
        <v>1</v>
      </c>
      <c r="F6683" s="176" t="s">
        <v>232</v>
      </c>
      <c r="H6683" s="177">
        <v>57</v>
      </c>
      <c r="L6683" s="173"/>
      <c r="M6683" s="178"/>
      <c r="T6683" s="179"/>
      <c r="AT6683" s="175" t="s">
        <v>184</v>
      </c>
      <c r="AU6683" s="175" t="s">
        <v>95</v>
      </c>
      <c r="AV6683" s="174" t="s">
        <v>180</v>
      </c>
      <c r="AW6683" s="174" t="s">
        <v>41</v>
      </c>
      <c r="AX6683" s="174" t="s">
        <v>93</v>
      </c>
      <c r="AY6683" s="175" t="s">
        <v>173</v>
      </c>
    </row>
    <row r="6684" spans="2:65" s="35" customFormat="1" ht="24.2" customHeight="1">
      <c r="B6684" s="34"/>
      <c r="C6684" s="144" t="s">
        <v>3826</v>
      </c>
      <c r="D6684" s="144" t="s">
        <v>175</v>
      </c>
      <c r="E6684" s="145" t="s">
        <v>3827</v>
      </c>
      <c r="F6684" s="146" t="s">
        <v>3828</v>
      </c>
      <c r="G6684" s="147" t="s">
        <v>270</v>
      </c>
      <c r="H6684" s="148">
        <v>122.634</v>
      </c>
      <c r="I6684" s="3"/>
      <c r="J6684" s="149">
        <f>ROUND(I6684*H6684,2)</f>
        <v>0</v>
      </c>
      <c r="K6684" s="146" t="s">
        <v>179</v>
      </c>
      <c r="L6684" s="34"/>
      <c r="M6684" s="150" t="s">
        <v>1</v>
      </c>
      <c r="N6684" s="151" t="s">
        <v>50</v>
      </c>
      <c r="P6684" s="152">
        <f>O6684*H6684</f>
        <v>0</v>
      </c>
      <c r="Q6684" s="152">
        <v>2.9999999999999997E-4</v>
      </c>
      <c r="R6684" s="152">
        <f>Q6684*H6684</f>
        <v>3.6790199999999995E-2</v>
      </c>
      <c r="S6684" s="152">
        <v>0</v>
      </c>
      <c r="T6684" s="153">
        <f>S6684*H6684</f>
        <v>0</v>
      </c>
      <c r="AR6684" s="154" t="s">
        <v>354</v>
      </c>
      <c r="AT6684" s="154" t="s">
        <v>175</v>
      </c>
      <c r="AU6684" s="154" t="s">
        <v>95</v>
      </c>
      <c r="AY6684" s="20" t="s">
        <v>173</v>
      </c>
      <c r="BE6684" s="155">
        <f>IF(N6684="základní",J6684,0)</f>
        <v>0</v>
      </c>
      <c r="BF6684" s="155">
        <f>IF(N6684="snížená",J6684,0)</f>
        <v>0</v>
      </c>
      <c r="BG6684" s="155">
        <f>IF(N6684="zákl. přenesená",J6684,0)</f>
        <v>0</v>
      </c>
      <c r="BH6684" s="155">
        <f>IF(N6684="sníž. přenesená",J6684,0)</f>
        <v>0</v>
      </c>
      <c r="BI6684" s="155">
        <f>IF(N6684="nulová",J6684,0)</f>
        <v>0</v>
      </c>
      <c r="BJ6684" s="20" t="s">
        <v>93</v>
      </c>
      <c r="BK6684" s="155">
        <f>ROUND(I6684*H6684,2)</f>
        <v>0</v>
      </c>
      <c r="BL6684" s="20" t="s">
        <v>354</v>
      </c>
      <c r="BM6684" s="154" t="s">
        <v>3829</v>
      </c>
    </row>
    <row r="6685" spans="2:65" s="35" customFormat="1">
      <c r="B6685" s="34"/>
      <c r="D6685" s="156" t="s">
        <v>182</v>
      </c>
      <c r="F6685" s="157" t="s">
        <v>3830</v>
      </c>
      <c r="L6685" s="34"/>
      <c r="M6685" s="158"/>
      <c r="T6685" s="62"/>
      <c r="AT6685" s="20" t="s">
        <v>182</v>
      </c>
      <c r="AU6685" s="20" t="s">
        <v>95</v>
      </c>
    </row>
    <row r="6686" spans="2:65" s="160" customFormat="1">
      <c r="B6686" s="159"/>
      <c r="D6686" s="161" t="s">
        <v>184</v>
      </c>
      <c r="E6686" s="162" t="s">
        <v>1</v>
      </c>
      <c r="F6686" s="163" t="s">
        <v>3831</v>
      </c>
      <c r="H6686" s="162" t="s">
        <v>1</v>
      </c>
      <c r="L6686" s="159"/>
      <c r="M6686" s="164"/>
      <c r="T6686" s="165"/>
      <c r="AT6686" s="162" t="s">
        <v>184</v>
      </c>
      <c r="AU6686" s="162" t="s">
        <v>95</v>
      </c>
      <c r="AV6686" s="160" t="s">
        <v>93</v>
      </c>
      <c r="AW6686" s="160" t="s">
        <v>41</v>
      </c>
      <c r="AX6686" s="160" t="s">
        <v>85</v>
      </c>
      <c r="AY6686" s="162" t="s">
        <v>173</v>
      </c>
    </row>
    <row r="6687" spans="2:65" s="160" customFormat="1">
      <c r="B6687" s="159"/>
      <c r="D6687" s="161" t="s">
        <v>184</v>
      </c>
      <c r="E6687" s="162" t="s">
        <v>1</v>
      </c>
      <c r="F6687" s="163" t="s">
        <v>752</v>
      </c>
      <c r="H6687" s="162" t="s">
        <v>1</v>
      </c>
      <c r="L6687" s="159"/>
      <c r="M6687" s="164"/>
      <c r="T6687" s="165"/>
      <c r="AT6687" s="162" t="s">
        <v>184</v>
      </c>
      <c r="AU6687" s="162" t="s">
        <v>95</v>
      </c>
      <c r="AV6687" s="160" t="s">
        <v>93</v>
      </c>
      <c r="AW6687" s="160" t="s">
        <v>41</v>
      </c>
      <c r="AX6687" s="160" t="s">
        <v>85</v>
      </c>
      <c r="AY6687" s="162" t="s">
        <v>173</v>
      </c>
    </row>
    <row r="6688" spans="2:65" s="167" customFormat="1">
      <c r="B6688" s="166"/>
      <c r="D6688" s="161" t="s">
        <v>184</v>
      </c>
      <c r="E6688" s="168" t="s">
        <v>1</v>
      </c>
      <c r="F6688" s="169" t="s">
        <v>3832</v>
      </c>
      <c r="H6688" s="170">
        <v>4.3470000000000004</v>
      </c>
      <c r="L6688" s="166"/>
      <c r="M6688" s="171"/>
      <c r="T6688" s="172"/>
      <c r="AT6688" s="168" t="s">
        <v>184</v>
      </c>
      <c r="AU6688" s="168" t="s">
        <v>95</v>
      </c>
      <c r="AV6688" s="167" t="s">
        <v>95</v>
      </c>
      <c r="AW6688" s="167" t="s">
        <v>41</v>
      </c>
      <c r="AX6688" s="167" t="s">
        <v>85</v>
      </c>
      <c r="AY6688" s="168" t="s">
        <v>173</v>
      </c>
    </row>
    <row r="6689" spans="2:51" s="167" customFormat="1">
      <c r="B6689" s="166"/>
      <c r="D6689" s="161" t="s">
        <v>184</v>
      </c>
      <c r="E6689" s="168" t="s">
        <v>1</v>
      </c>
      <c r="F6689" s="169" t="s">
        <v>3833</v>
      </c>
      <c r="H6689" s="170">
        <v>5.1660000000000004</v>
      </c>
      <c r="L6689" s="166"/>
      <c r="M6689" s="171"/>
      <c r="T6689" s="172"/>
      <c r="AT6689" s="168" t="s">
        <v>184</v>
      </c>
      <c r="AU6689" s="168" t="s">
        <v>95</v>
      </c>
      <c r="AV6689" s="167" t="s">
        <v>95</v>
      </c>
      <c r="AW6689" s="167" t="s">
        <v>41</v>
      </c>
      <c r="AX6689" s="167" t="s">
        <v>85</v>
      </c>
      <c r="AY6689" s="168" t="s">
        <v>173</v>
      </c>
    </row>
    <row r="6690" spans="2:51" s="167" customFormat="1">
      <c r="B6690" s="166"/>
      <c r="D6690" s="161" t="s">
        <v>184</v>
      </c>
      <c r="E6690" s="168" t="s">
        <v>1</v>
      </c>
      <c r="F6690" s="169" t="s">
        <v>3834</v>
      </c>
      <c r="H6690" s="170">
        <v>-0.9</v>
      </c>
      <c r="L6690" s="166"/>
      <c r="M6690" s="171"/>
      <c r="T6690" s="172"/>
      <c r="AT6690" s="168" t="s">
        <v>184</v>
      </c>
      <c r="AU6690" s="168" t="s">
        <v>95</v>
      </c>
      <c r="AV6690" s="167" t="s">
        <v>95</v>
      </c>
      <c r="AW6690" s="167" t="s">
        <v>41</v>
      </c>
      <c r="AX6690" s="167" t="s">
        <v>85</v>
      </c>
      <c r="AY6690" s="168" t="s">
        <v>173</v>
      </c>
    </row>
    <row r="6691" spans="2:51" s="160" customFormat="1">
      <c r="B6691" s="159"/>
      <c r="D6691" s="161" t="s">
        <v>184</v>
      </c>
      <c r="E6691" s="162" t="s">
        <v>1</v>
      </c>
      <c r="F6691" s="163" t="s">
        <v>761</v>
      </c>
      <c r="H6691" s="162" t="s">
        <v>1</v>
      </c>
      <c r="L6691" s="159"/>
      <c r="M6691" s="164"/>
      <c r="T6691" s="165"/>
      <c r="AT6691" s="162" t="s">
        <v>184</v>
      </c>
      <c r="AU6691" s="162" t="s">
        <v>95</v>
      </c>
      <c r="AV6691" s="160" t="s">
        <v>93</v>
      </c>
      <c r="AW6691" s="160" t="s">
        <v>41</v>
      </c>
      <c r="AX6691" s="160" t="s">
        <v>85</v>
      </c>
      <c r="AY6691" s="162" t="s">
        <v>173</v>
      </c>
    </row>
    <row r="6692" spans="2:51" s="167" customFormat="1">
      <c r="B6692" s="166"/>
      <c r="D6692" s="161" t="s">
        <v>184</v>
      </c>
      <c r="E6692" s="168" t="s">
        <v>1</v>
      </c>
      <c r="F6692" s="169" t="s">
        <v>3835</v>
      </c>
      <c r="H6692" s="170">
        <v>11.6</v>
      </c>
      <c r="L6692" s="166"/>
      <c r="M6692" s="171"/>
      <c r="T6692" s="172"/>
      <c r="AT6692" s="168" t="s">
        <v>184</v>
      </c>
      <c r="AU6692" s="168" t="s">
        <v>95</v>
      </c>
      <c r="AV6692" s="167" t="s">
        <v>95</v>
      </c>
      <c r="AW6692" s="167" t="s">
        <v>41</v>
      </c>
      <c r="AX6692" s="167" t="s">
        <v>85</v>
      </c>
      <c r="AY6692" s="168" t="s">
        <v>173</v>
      </c>
    </row>
    <row r="6693" spans="2:51" s="160" customFormat="1">
      <c r="B6693" s="159"/>
      <c r="D6693" s="161" t="s">
        <v>184</v>
      </c>
      <c r="E6693" s="162" t="s">
        <v>1</v>
      </c>
      <c r="F6693" s="163" t="s">
        <v>609</v>
      </c>
      <c r="H6693" s="162" t="s">
        <v>1</v>
      </c>
      <c r="L6693" s="159"/>
      <c r="M6693" s="164"/>
      <c r="T6693" s="165"/>
      <c r="AT6693" s="162" t="s">
        <v>184</v>
      </c>
      <c r="AU6693" s="162" t="s">
        <v>95</v>
      </c>
      <c r="AV6693" s="160" t="s">
        <v>93</v>
      </c>
      <c r="AW6693" s="160" t="s">
        <v>41</v>
      </c>
      <c r="AX6693" s="160" t="s">
        <v>85</v>
      </c>
      <c r="AY6693" s="162" t="s">
        <v>173</v>
      </c>
    </row>
    <row r="6694" spans="2:51" s="167" customFormat="1">
      <c r="B6694" s="166"/>
      <c r="D6694" s="161" t="s">
        <v>184</v>
      </c>
      <c r="E6694" s="168" t="s">
        <v>1</v>
      </c>
      <c r="F6694" s="169" t="s">
        <v>3836</v>
      </c>
      <c r="H6694" s="170">
        <v>8.6999999999999993</v>
      </c>
      <c r="L6694" s="166"/>
      <c r="M6694" s="171"/>
      <c r="T6694" s="172"/>
      <c r="AT6694" s="168" t="s">
        <v>184</v>
      </c>
      <c r="AU6694" s="168" t="s">
        <v>95</v>
      </c>
      <c r="AV6694" s="167" t="s">
        <v>95</v>
      </c>
      <c r="AW6694" s="167" t="s">
        <v>41</v>
      </c>
      <c r="AX6694" s="167" t="s">
        <v>85</v>
      </c>
      <c r="AY6694" s="168" t="s">
        <v>173</v>
      </c>
    </row>
    <row r="6695" spans="2:51" s="167" customFormat="1">
      <c r="B6695" s="166"/>
      <c r="D6695" s="161" t="s">
        <v>184</v>
      </c>
      <c r="E6695" s="168" t="s">
        <v>1</v>
      </c>
      <c r="F6695" s="169" t="s">
        <v>951</v>
      </c>
      <c r="H6695" s="170">
        <v>0.18</v>
      </c>
      <c r="L6695" s="166"/>
      <c r="M6695" s="171"/>
      <c r="T6695" s="172"/>
      <c r="AT6695" s="168" t="s">
        <v>184</v>
      </c>
      <c r="AU6695" s="168" t="s">
        <v>95</v>
      </c>
      <c r="AV6695" s="167" t="s">
        <v>95</v>
      </c>
      <c r="AW6695" s="167" t="s">
        <v>41</v>
      </c>
      <c r="AX6695" s="167" t="s">
        <v>85</v>
      </c>
      <c r="AY6695" s="168" t="s">
        <v>173</v>
      </c>
    </row>
    <row r="6696" spans="2:51" s="160" customFormat="1">
      <c r="B6696" s="159"/>
      <c r="D6696" s="161" t="s">
        <v>184</v>
      </c>
      <c r="E6696" s="162" t="s">
        <v>1</v>
      </c>
      <c r="F6696" s="163" t="s">
        <v>611</v>
      </c>
      <c r="H6696" s="162" t="s">
        <v>1</v>
      </c>
      <c r="L6696" s="159"/>
      <c r="M6696" s="164"/>
      <c r="T6696" s="165"/>
      <c r="AT6696" s="162" t="s">
        <v>184</v>
      </c>
      <c r="AU6696" s="162" t="s">
        <v>95</v>
      </c>
      <c r="AV6696" s="160" t="s">
        <v>93</v>
      </c>
      <c r="AW6696" s="160" t="s">
        <v>41</v>
      </c>
      <c r="AX6696" s="160" t="s">
        <v>85</v>
      </c>
      <c r="AY6696" s="162" t="s">
        <v>173</v>
      </c>
    </row>
    <row r="6697" spans="2:51" s="167" customFormat="1">
      <c r="B6697" s="166"/>
      <c r="D6697" s="161" t="s">
        <v>184</v>
      </c>
      <c r="E6697" s="168" t="s">
        <v>1</v>
      </c>
      <c r="F6697" s="169" t="s">
        <v>3837</v>
      </c>
      <c r="H6697" s="170">
        <v>4.12</v>
      </c>
      <c r="L6697" s="166"/>
      <c r="M6697" s="171"/>
      <c r="T6697" s="172"/>
      <c r="AT6697" s="168" t="s">
        <v>184</v>
      </c>
      <c r="AU6697" s="168" t="s">
        <v>95</v>
      </c>
      <c r="AV6697" s="167" t="s">
        <v>95</v>
      </c>
      <c r="AW6697" s="167" t="s">
        <v>41</v>
      </c>
      <c r="AX6697" s="167" t="s">
        <v>85</v>
      </c>
      <c r="AY6697" s="168" t="s">
        <v>173</v>
      </c>
    </row>
    <row r="6698" spans="2:51" s="167" customFormat="1">
      <c r="B6698" s="166"/>
      <c r="D6698" s="161" t="s">
        <v>184</v>
      </c>
      <c r="E6698" s="168" t="s">
        <v>1</v>
      </c>
      <c r="F6698" s="169" t="s">
        <v>3838</v>
      </c>
      <c r="H6698" s="170">
        <v>0.13500000000000001</v>
      </c>
      <c r="L6698" s="166"/>
      <c r="M6698" s="171"/>
      <c r="T6698" s="172"/>
      <c r="AT6698" s="168" t="s">
        <v>184</v>
      </c>
      <c r="AU6698" s="168" t="s">
        <v>95</v>
      </c>
      <c r="AV6698" s="167" t="s">
        <v>95</v>
      </c>
      <c r="AW6698" s="167" t="s">
        <v>41</v>
      </c>
      <c r="AX6698" s="167" t="s">
        <v>85</v>
      </c>
      <c r="AY6698" s="168" t="s">
        <v>173</v>
      </c>
    </row>
    <row r="6699" spans="2:51" s="160" customFormat="1">
      <c r="B6699" s="159"/>
      <c r="D6699" s="161" t="s">
        <v>184</v>
      </c>
      <c r="E6699" s="162" t="s">
        <v>1</v>
      </c>
      <c r="F6699" s="163" t="s">
        <v>764</v>
      </c>
      <c r="H6699" s="162" t="s">
        <v>1</v>
      </c>
      <c r="L6699" s="159"/>
      <c r="M6699" s="164"/>
      <c r="T6699" s="165"/>
      <c r="AT6699" s="162" t="s">
        <v>184</v>
      </c>
      <c r="AU6699" s="162" t="s">
        <v>95</v>
      </c>
      <c r="AV6699" s="160" t="s">
        <v>93</v>
      </c>
      <c r="AW6699" s="160" t="s">
        <v>41</v>
      </c>
      <c r="AX6699" s="160" t="s">
        <v>85</v>
      </c>
      <c r="AY6699" s="162" t="s">
        <v>173</v>
      </c>
    </row>
    <row r="6700" spans="2:51" s="167" customFormat="1">
      <c r="B6700" s="166"/>
      <c r="D6700" s="161" t="s">
        <v>184</v>
      </c>
      <c r="E6700" s="168" t="s">
        <v>1</v>
      </c>
      <c r="F6700" s="169" t="s">
        <v>3839</v>
      </c>
      <c r="H6700" s="170">
        <v>21.6</v>
      </c>
      <c r="L6700" s="166"/>
      <c r="M6700" s="171"/>
      <c r="T6700" s="172"/>
      <c r="AT6700" s="168" t="s">
        <v>184</v>
      </c>
      <c r="AU6700" s="168" t="s">
        <v>95</v>
      </c>
      <c r="AV6700" s="167" t="s">
        <v>95</v>
      </c>
      <c r="AW6700" s="167" t="s">
        <v>41</v>
      </c>
      <c r="AX6700" s="167" t="s">
        <v>85</v>
      </c>
      <c r="AY6700" s="168" t="s">
        <v>173</v>
      </c>
    </row>
    <row r="6701" spans="2:51" s="167" customFormat="1">
      <c r="B6701" s="166"/>
      <c r="D6701" s="161" t="s">
        <v>184</v>
      </c>
      <c r="E6701" s="168" t="s">
        <v>1</v>
      </c>
      <c r="F6701" s="169" t="s">
        <v>886</v>
      </c>
      <c r="H6701" s="170">
        <v>-0.8</v>
      </c>
      <c r="L6701" s="166"/>
      <c r="M6701" s="171"/>
      <c r="T6701" s="172"/>
      <c r="AT6701" s="168" t="s">
        <v>184</v>
      </c>
      <c r="AU6701" s="168" t="s">
        <v>95</v>
      </c>
      <c r="AV6701" s="167" t="s">
        <v>95</v>
      </c>
      <c r="AW6701" s="167" t="s">
        <v>41</v>
      </c>
      <c r="AX6701" s="167" t="s">
        <v>85</v>
      </c>
      <c r="AY6701" s="168" t="s">
        <v>173</v>
      </c>
    </row>
    <row r="6702" spans="2:51" s="167" customFormat="1">
      <c r="B6702" s="166"/>
      <c r="D6702" s="161" t="s">
        <v>184</v>
      </c>
      <c r="E6702" s="168" t="s">
        <v>1</v>
      </c>
      <c r="F6702" s="169" t="s">
        <v>1035</v>
      </c>
      <c r="H6702" s="170">
        <v>-0.9</v>
      </c>
      <c r="L6702" s="166"/>
      <c r="M6702" s="171"/>
      <c r="T6702" s="172"/>
      <c r="AT6702" s="168" t="s">
        <v>184</v>
      </c>
      <c r="AU6702" s="168" t="s">
        <v>95</v>
      </c>
      <c r="AV6702" s="167" t="s">
        <v>95</v>
      </c>
      <c r="AW6702" s="167" t="s">
        <v>41</v>
      </c>
      <c r="AX6702" s="167" t="s">
        <v>85</v>
      </c>
      <c r="AY6702" s="168" t="s">
        <v>173</v>
      </c>
    </row>
    <row r="6703" spans="2:51" s="167" customFormat="1">
      <c r="B6703" s="166"/>
      <c r="D6703" s="161" t="s">
        <v>184</v>
      </c>
      <c r="E6703" s="168" t="s">
        <v>1</v>
      </c>
      <c r="F6703" s="169" t="s">
        <v>3840</v>
      </c>
      <c r="H6703" s="170">
        <v>-1.6</v>
      </c>
      <c r="L6703" s="166"/>
      <c r="M6703" s="171"/>
      <c r="T6703" s="172"/>
      <c r="AT6703" s="168" t="s">
        <v>184</v>
      </c>
      <c r="AU6703" s="168" t="s">
        <v>95</v>
      </c>
      <c r="AV6703" s="167" t="s">
        <v>95</v>
      </c>
      <c r="AW6703" s="167" t="s">
        <v>41</v>
      </c>
      <c r="AX6703" s="167" t="s">
        <v>85</v>
      </c>
      <c r="AY6703" s="168" t="s">
        <v>173</v>
      </c>
    </row>
    <row r="6704" spans="2:51" s="167" customFormat="1">
      <c r="B6704" s="166"/>
      <c r="D6704" s="161" t="s">
        <v>184</v>
      </c>
      <c r="E6704" s="168" t="s">
        <v>1</v>
      </c>
      <c r="F6704" s="169" t="s">
        <v>3841</v>
      </c>
      <c r="H6704" s="170">
        <v>-1.0289999999999999</v>
      </c>
      <c r="L6704" s="166"/>
      <c r="M6704" s="171"/>
      <c r="T6704" s="172"/>
      <c r="AT6704" s="168" t="s">
        <v>184</v>
      </c>
      <c r="AU6704" s="168" t="s">
        <v>95</v>
      </c>
      <c r="AV6704" s="167" t="s">
        <v>95</v>
      </c>
      <c r="AW6704" s="167" t="s">
        <v>41</v>
      </c>
      <c r="AX6704" s="167" t="s">
        <v>85</v>
      </c>
      <c r="AY6704" s="168" t="s">
        <v>173</v>
      </c>
    </row>
    <row r="6705" spans="2:51" s="167" customFormat="1">
      <c r="B6705" s="166"/>
      <c r="D6705" s="161" t="s">
        <v>184</v>
      </c>
      <c r="E6705" s="168" t="s">
        <v>1</v>
      </c>
      <c r="F6705" s="169" t="s">
        <v>3842</v>
      </c>
      <c r="H6705" s="170">
        <v>0.36</v>
      </c>
      <c r="L6705" s="166"/>
      <c r="M6705" s="171"/>
      <c r="T6705" s="172"/>
      <c r="AT6705" s="168" t="s">
        <v>184</v>
      </c>
      <c r="AU6705" s="168" t="s">
        <v>95</v>
      </c>
      <c r="AV6705" s="167" t="s">
        <v>95</v>
      </c>
      <c r="AW6705" s="167" t="s">
        <v>41</v>
      </c>
      <c r="AX6705" s="167" t="s">
        <v>85</v>
      </c>
      <c r="AY6705" s="168" t="s">
        <v>173</v>
      </c>
    </row>
    <row r="6706" spans="2:51" s="167" customFormat="1">
      <c r="B6706" s="166"/>
      <c r="D6706" s="161" t="s">
        <v>184</v>
      </c>
      <c r="E6706" s="168" t="s">
        <v>1</v>
      </c>
      <c r="F6706" s="169" t="s">
        <v>3843</v>
      </c>
      <c r="H6706" s="170">
        <v>2.4700000000000002</v>
      </c>
      <c r="L6706" s="166"/>
      <c r="M6706" s="171"/>
      <c r="T6706" s="172"/>
      <c r="AT6706" s="168" t="s">
        <v>184</v>
      </c>
      <c r="AU6706" s="168" t="s">
        <v>95</v>
      </c>
      <c r="AV6706" s="167" t="s">
        <v>95</v>
      </c>
      <c r="AW6706" s="167" t="s">
        <v>41</v>
      </c>
      <c r="AX6706" s="167" t="s">
        <v>85</v>
      </c>
      <c r="AY6706" s="168" t="s">
        <v>173</v>
      </c>
    </row>
    <row r="6707" spans="2:51" s="160" customFormat="1">
      <c r="B6707" s="159"/>
      <c r="D6707" s="161" t="s">
        <v>184</v>
      </c>
      <c r="E6707" s="162" t="s">
        <v>1</v>
      </c>
      <c r="F6707" s="163" t="s">
        <v>785</v>
      </c>
      <c r="H6707" s="162" t="s">
        <v>1</v>
      </c>
      <c r="L6707" s="159"/>
      <c r="M6707" s="164"/>
      <c r="T6707" s="165"/>
      <c r="AT6707" s="162" t="s">
        <v>184</v>
      </c>
      <c r="AU6707" s="162" t="s">
        <v>95</v>
      </c>
      <c r="AV6707" s="160" t="s">
        <v>93</v>
      </c>
      <c r="AW6707" s="160" t="s">
        <v>41</v>
      </c>
      <c r="AX6707" s="160" t="s">
        <v>85</v>
      </c>
      <c r="AY6707" s="162" t="s">
        <v>173</v>
      </c>
    </row>
    <row r="6708" spans="2:51" s="167" customFormat="1">
      <c r="B6708" s="166"/>
      <c r="D6708" s="161" t="s">
        <v>184</v>
      </c>
      <c r="E6708" s="168" t="s">
        <v>1</v>
      </c>
      <c r="F6708" s="169" t="s">
        <v>3844</v>
      </c>
      <c r="H6708" s="170">
        <v>1.18</v>
      </c>
      <c r="L6708" s="166"/>
      <c r="M6708" s="171"/>
      <c r="T6708" s="172"/>
      <c r="AT6708" s="168" t="s">
        <v>184</v>
      </c>
      <c r="AU6708" s="168" t="s">
        <v>95</v>
      </c>
      <c r="AV6708" s="167" t="s">
        <v>95</v>
      </c>
      <c r="AW6708" s="167" t="s">
        <v>41</v>
      </c>
      <c r="AX6708" s="167" t="s">
        <v>85</v>
      </c>
      <c r="AY6708" s="168" t="s">
        <v>173</v>
      </c>
    </row>
    <row r="6709" spans="2:51" s="167" customFormat="1">
      <c r="B6709" s="166"/>
      <c r="D6709" s="161" t="s">
        <v>184</v>
      </c>
      <c r="E6709" s="168" t="s">
        <v>1</v>
      </c>
      <c r="F6709" s="169" t="s">
        <v>890</v>
      </c>
      <c r="H6709" s="170">
        <v>1.52</v>
      </c>
      <c r="L6709" s="166"/>
      <c r="M6709" s="171"/>
      <c r="T6709" s="172"/>
      <c r="AT6709" s="168" t="s">
        <v>184</v>
      </c>
      <c r="AU6709" s="168" t="s">
        <v>95</v>
      </c>
      <c r="AV6709" s="167" t="s">
        <v>95</v>
      </c>
      <c r="AW6709" s="167" t="s">
        <v>41</v>
      </c>
      <c r="AX6709" s="167" t="s">
        <v>85</v>
      </c>
      <c r="AY6709" s="168" t="s">
        <v>173</v>
      </c>
    </row>
    <row r="6710" spans="2:51" s="160" customFormat="1">
      <c r="B6710" s="159"/>
      <c r="D6710" s="161" t="s">
        <v>184</v>
      </c>
      <c r="E6710" s="162" t="s">
        <v>1</v>
      </c>
      <c r="F6710" s="163" t="s">
        <v>790</v>
      </c>
      <c r="H6710" s="162" t="s">
        <v>1</v>
      </c>
      <c r="L6710" s="159"/>
      <c r="M6710" s="164"/>
      <c r="T6710" s="165"/>
      <c r="AT6710" s="162" t="s">
        <v>184</v>
      </c>
      <c r="AU6710" s="162" t="s">
        <v>95</v>
      </c>
      <c r="AV6710" s="160" t="s">
        <v>93</v>
      </c>
      <c r="AW6710" s="160" t="s">
        <v>41</v>
      </c>
      <c r="AX6710" s="160" t="s">
        <v>85</v>
      </c>
      <c r="AY6710" s="162" t="s">
        <v>173</v>
      </c>
    </row>
    <row r="6711" spans="2:51" s="167" customFormat="1">
      <c r="B6711" s="166"/>
      <c r="D6711" s="161" t="s">
        <v>184</v>
      </c>
      <c r="E6711" s="168" t="s">
        <v>1</v>
      </c>
      <c r="F6711" s="169" t="s">
        <v>3845</v>
      </c>
      <c r="H6711" s="170">
        <v>16.399999999999999</v>
      </c>
      <c r="L6711" s="166"/>
      <c r="M6711" s="171"/>
      <c r="T6711" s="172"/>
      <c r="AT6711" s="168" t="s">
        <v>184</v>
      </c>
      <c r="AU6711" s="168" t="s">
        <v>95</v>
      </c>
      <c r="AV6711" s="167" t="s">
        <v>95</v>
      </c>
      <c r="AW6711" s="167" t="s">
        <v>41</v>
      </c>
      <c r="AX6711" s="167" t="s">
        <v>85</v>
      </c>
      <c r="AY6711" s="168" t="s">
        <v>173</v>
      </c>
    </row>
    <row r="6712" spans="2:51" s="181" customFormat="1">
      <c r="B6712" s="180"/>
      <c r="D6712" s="161" t="s">
        <v>184</v>
      </c>
      <c r="E6712" s="182" t="s">
        <v>1</v>
      </c>
      <c r="F6712" s="183" t="s">
        <v>266</v>
      </c>
      <c r="H6712" s="184">
        <v>72.549000000000007</v>
      </c>
      <c r="L6712" s="180"/>
      <c r="M6712" s="185"/>
      <c r="T6712" s="186"/>
      <c r="AT6712" s="182" t="s">
        <v>184</v>
      </c>
      <c r="AU6712" s="182" t="s">
        <v>95</v>
      </c>
      <c r="AV6712" s="181" t="s">
        <v>243</v>
      </c>
      <c r="AW6712" s="181" t="s">
        <v>41</v>
      </c>
      <c r="AX6712" s="181" t="s">
        <v>85</v>
      </c>
      <c r="AY6712" s="182" t="s">
        <v>173</v>
      </c>
    </row>
    <row r="6713" spans="2:51" s="160" customFormat="1">
      <c r="B6713" s="159"/>
      <c r="D6713" s="161" t="s">
        <v>184</v>
      </c>
      <c r="E6713" s="162" t="s">
        <v>1</v>
      </c>
      <c r="F6713" s="163" t="s">
        <v>3846</v>
      </c>
      <c r="H6713" s="162" t="s">
        <v>1</v>
      </c>
      <c r="L6713" s="159"/>
      <c r="M6713" s="164"/>
      <c r="T6713" s="165"/>
      <c r="AT6713" s="162" t="s">
        <v>184</v>
      </c>
      <c r="AU6713" s="162" t="s">
        <v>95</v>
      </c>
      <c r="AV6713" s="160" t="s">
        <v>93</v>
      </c>
      <c r="AW6713" s="160" t="s">
        <v>41</v>
      </c>
      <c r="AX6713" s="160" t="s">
        <v>85</v>
      </c>
      <c r="AY6713" s="162" t="s">
        <v>173</v>
      </c>
    </row>
    <row r="6714" spans="2:51" s="160" customFormat="1">
      <c r="B6714" s="159"/>
      <c r="D6714" s="161" t="s">
        <v>184</v>
      </c>
      <c r="E6714" s="162" t="s">
        <v>1</v>
      </c>
      <c r="F6714" s="163" t="s">
        <v>426</v>
      </c>
      <c r="H6714" s="162" t="s">
        <v>1</v>
      </c>
      <c r="L6714" s="159"/>
      <c r="M6714" s="164"/>
      <c r="T6714" s="165"/>
      <c r="AT6714" s="162" t="s">
        <v>184</v>
      </c>
      <c r="AU6714" s="162" t="s">
        <v>95</v>
      </c>
      <c r="AV6714" s="160" t="s">
        <v>93</v>
      </c>
      <c r="AW6714" s="160" t="s">
        <v>41</v>
      </c>
      <c r="AX6714" s="160" t="s">
        <v>85</v>
      </c>
      <c r="AY6714" s="162" t="s">
        <v>173</v>
      </c>
    </row>
    <row r="6715" spans="2:51" s="167" customFormat="1">
      <c r="B6715" s="166"/>
      <c r="D6715" s="161" t="s">
        <v>184</v>
      </c>
      <c r="E6715" s="168" t="s">
        <v>1</v>
      </c>
      <c r="F6715" s="169" t="s">
        <v>3847</v>
      </c>
      <c r="H6715" s="170">
        <v>7.476</v>
      </c>
      <c r="L6715" s="166"/>
      <c r="M6715" s="171"/>
      <c r="T6715" s="172"/>
      <c r="AT6715" s="168" t="s">
        <v>184</v>
      </c>
      <c r="AU6715" s="168" t="s">
        <v>95</v>
      </c>
      <c r="AV6715" s="167" t="s">
        <v>95</v>
      </c>
      <c r="AW6715" s="167" t="s">
        <v>41</v>
      </c>
      <c r="AX6715" s="167" t="s">
        <v>85</v>
      </c>
      <c r="AY6715" s="168" t="s">
        <v>173</v>
      </c>
    </row>
    <row r="6716" spans="2:51" s="167" customFormat="1">
      <c r="B6716" s="166"/>
      <c r="D6716" s="161" t="s">
        <v>184</v>
      </c>
      <c r="E6716" s="168" t="s">
        <v>1</v>
      </c>
      <c r="F6716" s="169" t="s">
        <v>3848</v>
      </c>
      <c r="H6716" s="170">
        <v>5.67</v>
      </c>
      <c r="L6716" s="166"/>
      <c r="M6716" s="171"/>
      <c r="T6716" s="172"/>
      <c r="AT6716" s="168" t="s">
        <v>184</v>
      </c>
      <c r="AU6716" s="168" t="s">
        <v>95</v>
      </c>
      <c r="AV6716" s="167" t="s">
        <v>95</v>
      </c>
      <c r="AW6716" s="167" t="s">
        <v>41</v>
      </c>
      <c r="AX6716" s="167" t="s">
        <v>85</v>
      </c>
      <c r="AY6716" s="168" t="s">
        <v>173</v>
      </c>
    </row>
    <row r="6717" spans="2:51" s="167" customFormat="1">
      <c r="B6717" s="166"/>
      <c r="D6717" s="161" t="s">
        <v>184</v>
      </c>
      <c r="E6717" s="168" t="s">
        <v>1</v>
      </c>
      <c r="F6717" s="169" t="s">
        <v>3849</v>
      </c>
      <c r="H6717" s="170">
        <v>3.2549999999999999</v>
      </c>
      <c r="L6717" s="166"/>
      <c r="M6717" s="171"/>
      <c r="T6717" s="172"/>
      <c r="AT6717" s="168" t="s">
        <v>184</v>
      </c>
      <c r="AU6717" s="168" t="s">
        <v>95</v>
      </c>
      <c r="AV6717" s="167" t="s">
        <v>95</v>
      </c>
      <c r="AW6717" s="167" t="s">
        <v>41</v>
      </c>
      <c r="AX6717" s="167" t="s">
        <v>85</v>
      </c>
      <c r="AY6717" s="168" t="s">
        <v>173</v>
      </c>
    </row>
    <row r="6718" spans="2:51" s="167" customFormat="1">
      <c r="B6718" s="166"/>
      <c r="D6718" s="161" t="s">
        <v>184</v>
      </c>
      <c r="E6718" s="168" t="s">
        <v>1</v>
      </c>
      <c r="F6718" s="169" t="s">
        <v>3849</v>
      </c>
      <c r="H6718" s="170">
        <v>3.2549999999999999</v>
      </c>
      <c r="L6718" s="166"/>
      <c r="M6718" s="171"/>
      <c r="T6718" s="172"/>
      <c r="AT6718" s="168" t="s">
        <v>184</v>
      </c>
      <c r="AU6718" s="168" t="s">
        <v>95</v>
      </c>
      <c r="AV6718" s="167" t="s">
        <v>95</v>
      </c>
      <c r="AW6718" s="167" t="s">
        <v>41</v>
      </c>
      <c r="AX6718" s="167" t="s">
        <v>85</v>
      </c>
      <c r="AY6718" s="168" t="s">
        <v>173</v>
      </c>
    </row>
    <row r="6719" spans="2:51" s="167" customFormat="1">
      <c r="B6719" s="166"/>
      <c r="D6719" s="161" t="s">
        <v>184</v>
      </c>
      <c r="E6719" s="168" t="s">
        <v>1</v>
      </c>
      <c r="F6719" s="169" t="s">
        <v>3850</v>
      </c>
      <c r="H6719" s="170">
        <v>4.0949999999999998</v>
      </c>
      <c r="L6719" s="166"/>
      <c r="M6719" s="171"/>
      <c r="T6719" s="172"/>
      <c r="AT6719" s="168" t="s">
        <v>184</v>
      </c>
      <c r="AU6719" s="168" t="s">
        <v>95</v>
      </c>
      <c r="AV6719" s="167" t="s">
        <v>95</v>
      </c>
      <c r="AW6719" s="167" t="s">
        <v>41</v>
      </c>
      <c r="AX6719" s="167" t="s">
        <v>85</v>
      </c>
      <c r="AY6719" s="168" t="s">
        <v>173</v>
      </c>
    </row>
    <row r="6720" spans="2:51" s="160" customFormat="1">
      <c r="B6720" s="159"/>
      <c r="D6720" s="161" t="s">
        <v>184</v>
      </c>
      <c r="E6720" s="162" t="s">
        <v>1</v>
      </c>
      <c r="F6720" s="163" t="s">
        <v>602</v>
      </c>
      <c r="H6720" s="162" t="s">
        <v>1</v>
      </c>
      <c r="L6720" s="159"/>
      <c r="M6720" s="164"/>
      <c r="T6720" s="165"/>
      <c r="AT6720" s="162" t="s">
        <v>184</v>
      </c>
      <c r="AU6720" s="162" t="s">
        <v>95</v>
      </c>
      <c r="AV6720" s="160" t="s">
        <v>93</v>
      </c>
      <c r="AW6720" s="160" t="s">
        <v>41</v>
      </c>
      <c r="AX6720" s="160" t="s">
        <v>85</v>
      </c>
      <c r="AY6720" s="162" t="s">
        <v>173</v>
      </c>
    </row>
    <row r="6721" spans="2:65" s="167" customFormat="1">
      <c r="B6721" s="166"/>
      <c r="D6721" s="161" t="s">
        <v>184</v>
      </c>
      <c r="E6721" s="168" t="s">
        <v>1</v>
      </c>
      <c r="F6721" s="169" t="s">
        <v>3851</v>
      </c>
      <c r="H6721" s="170">
        <v>3.6749999999999998</v>
      </c>
      <c r="L6721" s="166"/>
      <c r="M6721" s="171"/>
      <c r="T6721" s="172"/>
      <c r="AT6721" s="168" t="s">
        <v>184</v>
      </c>
      <c r="AU6721" s="168" t="s">
        <v>95</v>
      </c>
      <c r="AV6721" s="167" t="s">
        <v>95</v>
      </c>
      <c r="AW6721" s="167" t="s">
        <v>41</v>
      </c>
      <c r="AX6721" s="167" t="s">
        <v>85</v>
      </c>
      <c r="AY6721" s="168" t="s">
        <v>173</v>
      </c>
    </row>
    <row r="6722" spans="2:65" s="167" customFormat="1">
      <c r="B6722" s="166"/>
      <c r="D6722" s="161" t="s">
        <v>184</v>
      </c>
      <c r="E6722" s="168" t="s">
        <v>1</v>
      </c>
      <c r="F6722" s="169" t="s">
        <v>3851</v>
      </c>
      <c r="H6722" s="170">
        <v>3.6749999999999998</v>
      </c>
      <c r="L6722" s="166"/>
      <c r="M6722" s="171"/>
      <c r="T6722" s="172"/>
      <c r="AT6722" s="168" t="s">
        <v>184</v>
      </c>
      <c r="AU6722" s="168" t="s">
        <v>95</v>
      </c>
      <c r="AV6722" s="167" t="s">
        <v>95</v>
      </c>
      <c r="AW6722" s="167" t="s">
        <v>41</v>
      </c>
      <c r="AX6722" s="167" t="s">
        <v>85</v>
      </c>
      <c r="AY6722" s="168" t="s">
        <v>173</v>
      </c>
    </row>
    <row r="6723" spans="2:65" s="160" customFormat="1">
      <c r="B6723" s="159"/>
      <c r="D6723" s="161" t="s">
        <v>184</v>
      </c>
      <c r="E6723" s="162" t="s">
        <v>1</v>
      </c>
      <c r="F6723" s="163" t="s">
        <v>3852</v>
      </c>
      <c r="H6723" s="162" t="s">
        <v>1</v>
      </c>
      <c r="L6723" s="159"/>
      <c r="M6723" s="164"/>
      <c r="T6723" s="165"/>
      <c r="AT6723" s="162" t="s">
        <v>184</v>
      </c>
      <c r="AU6723" s="162" t="s">
        <v>95</v>
      </c>
      <c r="AV6723" s="160" t="s">
        <v>93</v>
      </c>
      <c r="AW6723" s="160" t="s">
        <v>41</v>
      </c>
      <c r="AX6723" s="160" t="s">
        <v>85</v>
      </c>
      <c r="AY6723" s="162" t="s">
        <v>173</v>
      </c>
    </row>
    <row r="6724" spans="2:65" s="167" customFormat="1">
      <c r="B6724" s="166"/>
      <c r="D6724" s="161" t="s">
        <v>184</v>
      </c>
      <c r="E6724" s="168" t="s">
        <v>1</v>
      </c>
      <c r="F6724" s="169" t="s">
        <v>3853</v>
      </c>
      <c r="H6724" s="170">
        <v>9.5129999999999999</v>
      </c>
      <c r="L6724" s="166"/>
      <c r="M6724" s="171"/>
      <c r="T6724" s="172"/>
      <c r="AT6724" s="168" t="s">
        <v>184</v>
      </c>
      <c r="AU6724" s="168" t="s">
        <v>95</v>
      </c>
      <c r="AV6724" s="167" t="s">
        <v>95</v>
      </c>
      <c r="AW6724" s="167" t="s">
        <v>41</v>
      </c>
      <c r="AX6724" s="167" t="s">
        <v>85</v>
      </c>
      <c r="AY6724" s="168" t="s">
        <v>173</v>
      </c>
    </row>
    <row r="6725" spans="2:65" s="167" customFormat="1">
      <c r="B6725" s="166"/>
      <c r="D6725" s="161" t="s">
        <v>184</v>
      </c>
      <c r="E6725" s="168" t="s">
        <v>1</v>
      </c>
      <c r="F6725" s="169" t="s">
        <v>3849</v>
      </c>
      <c r="H6725" s="170">
        <v>3.2549999999999999</v>
      </c>
      <c r="L6725" s="166"/>
      <c r="M6725" s="171"/>
      <c r="T6725" s="172"/>
      <c r="AT6725" s="168" t="s">
        <v>184</v>
      </c>
      <c r="AU6725" s="168" t="s">
        <v>95</v>
      </c>
      <c r="AV6725" s="167" t="s">
        <v>95</v>
      </c>
      <c r="AW6725" s="167" t="s">
        <v>41</v>
      </c>
      <c r="AX6725" s="167" t="s">
        <v>85</v>
      </c>
      <c r="AY6725" s="168" t="s">
        <v>173</v>
      </c>
    </row>
    <row r="6726" spans="2:65" s="167" customFormat="1">
      <c r="B6726" s="166"/>
      <c r="D6726" s="161" t="s">
        <v>184</v>
      </c>
      <c r="E6726" s="168" t="s">
        <v>1</v>
      </c>
      <c r="F6726" s="169" t="s">
        <v>3854</v>
      </c>
      <c r="H6726" s="170">
        <v>6.2160000000000002</v>
      </c>
      <c r="L6726" s="166"/>
      <c r="M6726" s="171"/>
      <c r="T6726" s="172"/>
      <c r="AT6726" s="168" t="s">
        <v>184</v>
      </c>
      <c r="AU6726" s="168" t="s">
        <v>95</v>
      </c>
      <c r="AV6726" s="167" t="s">
        <v>95</v>
      </c>
      <c r="AW6726" s="167" t="s">
        <v>41</v>
      </c>
      <c r="AX6726" s="167" t="s">
        <v>85</v>
      </c>
      <c r="AY6726" s="168" t="s">
        <v>173</v>
      </c>
    </row>
    <row r="6727" spans="2:65" s="181" customFormat="1">
      <c r="B6727" s="180"/>
      <c r="D6727" s="161" t="s">
        <v>184</v>
      </c>
      <c r="E6727" s="182" t="s">
        <v>1</v>
      </c>
      <c r="F6727" s="183" t="s">
        <v>266</v>
      </c>
      <c r="H6727" s="184">
        <v>50.085000000000001</v>
      </c>
      <c r="L6727" s="180"/>
      <c r="M6727" s="185"/>
      <c r="T6727" s="186"/>
      <c r="AT6727" s="182" t="s">
        <v>184</v>
      </c>
      <c r="AU6727" s="182" t="s">
        <v>95</v>
      </c>
      <c r="AV6727" s="181" t="s">
        <v>243</v>
      </c>
      <c r="AW6727" s="181" t="s">
        <v>41</v>
      </c>
      <c r="AX6727" s="181" t="s">
        <v>85</v>
      </c>
      <c r="AY6727" s="182" t="s">
        <v>173</v>
      </c>
    </row>
    <row r="6728" spans="2:65" s="174" customFormat="1">
      <c r="B6728" s="173"/>
      <c r="D6728" s="161" t="s">
        <v>184</v>
      </c>
      <c r="E6728" s="175" t="s">
        <v>1</v>
      </c>
      <c r="F6728" s="176" t="s">
        <v>232</v>
      </c>
      <c r="H6728" s="177">
        <v>122.634</v>
      </c>
      <c r="L6728" s="173"/>
      <c r="M6728" s="178"/>
      <c r="T6728" s="179"/>
      <c r="AT6728" s="175" t="s">
        <v>184</v>
      </c>
      <c r="AU6728" s="175" t="s">
        <v>95</v>
      </c>
      <c r="AV6728" s="174" t="s">
        <v>180</v>
      </c>
      <c r="AW6728" s="174" t="s">
        <v>41</v>
      </c>
      <c r="AX6728" s="174" t="s">
        <v>93</v>
      </c>
      <c r="AY6728" s="175" t="s">
        <v>173</v>
      </c>
    </row>
    <row r="6729" spans="2:65" s="35" customFormat="1" ht="24.2" customHeight="1">
      <c r="B6729" s="34"/>
      <c r="C6729" s="144" t="s">
        <v>3855</v>
      </c>
      <c r="D6729" s="144" t="s">
        <v>175</v>
      </c>
      <c r="E6729" s="145" t="s">
        <v>3856</v>
      </c>
      <c r="F6729" s="146" t="s">
        <v>3857</v>
      </c>
      <c r="G6729" s="147" t="s">
        <v>270</v>
      </c>
      <c r="H6729" s="148">
        <v>21.382999999999999</v>
      </c>
      <c r="I6729" s="3"/>
      <c r="J6729" s="149">
        <f>ROUND(I6729*H6729,2)</f>
        <v>0</v>
      </c>
      <c r="K6729" s="146" t="s">
        <v>179</v>
      </c>
      <c r="L6729" s="34"/>
      <c r="M6729" s="150" t="s">
        <v>1</v>
      </c>
      <c r="N6729" s="151" t="s">
        <v>50</v>
      </c>
      <c r="P6729" s="152">
        <f>O6729*H6729</f>
        <v>0</v>
      </c>
      <c r="Q6729" s="152">
        <v>1.5E-3</v>
      </c>
      <c r="R6729" s="152">
        <f>Q6729*H6729</f>
        <v>3.2074499999999999E-2</v>
      </c>
      <c r="S6729" s="152">
        <v>0</v>
      </c>
      <c r="T6729" s="153">
        <f>S6729*H6729</f>
        <v>0</v>
      </c>
      <c r="AR6729" s="154" t="s">
        <v>354</v>
      </c>
      <c r="AT6729" s="154" t="s">
        <v>175</v>
      </c>
      <c r="AU6729" s="154" t="s">
        <v>95</v>
      </c>
      <c r="AY6729" s="20" t="s">
        <v>173</v>
      </c>
      <c r="BE6729" s="155">
        <f>IF(N6729="základní",J6729,0)</f>
        <v>0</v>
      </c>
      <c r="BF6729" s="155">
        <f>IF(N6729="snížená",J6729,0)</f>
        <v>0</v>
      </c>
      <c r="BG6729" s="155">
        <f>IF(N6729="zákl. přenesená",J6729,0)</f>
        <v>0</v>
      </c>
      <c r="BH6729" s="155">
        <f>IF(N6729="sníž. přenesená",J6729,0)</f>
        <v>0</v>
      </c>
      <c r="BI6729" s="155">
        <f>IF(N6729="nulová",J6729,0)</f>
        <v>0</v>
      </c>
      <c r="BJ6729" s="20" t="s">
        <v>93</v>
      </c>
      <c r="BK6729" s="155">
        <f>ROUND(I6729*H6729,2)</f>
        <v>0</v>
      </c>
      <c r="BL6729" s="20" t="s">
        <v>354</v>
      </c>
      <c r="BM6729" s="154" t="s">
        <v>3858</v>
      </c>
    </row>
    <row r="6730" spans="2:65" s="35" customFormat="1">
      <c r="B6730" s="34"/>
      <c r="D6730" s="156" t="s">
        <v>182</v>
      </c>
      <c r="F6730" s="157" t="s">
        <v>3859</v>
      </c>
      <c r="L6730" s="34"/>
      <c r="M6730" s="158"/>
      <c r="T6730" s="62"/>
      <c r="AT6730" s="20" t="s">
        <v>182</v>
      </c>
      <c r="AU6730" s="20" t="s">
        <v>95</v>
      </c>
    </row>
    <row r="6731" spans="2:65" s="160" customFormat="1">
      <c r="B6731" s="159"/>
      <c r="D6731" s="161" t="s">
        <v>184</v>
      </c>
      <c r="E6731" s="162" t="s">
        <v>1</v>
      </c>
      <c r="F6731" s="163" t="s">
        <v>426</v>
      </c>
      <c r="H6731" s="162" t="s">
        <v>1</v>
      </c>
      <c r="L6731" s="159"/>
      <c r="M6731" s="164"/>
      <c r="T6731" s="165"/>
      <c r="AT6731" s="162" t="s">
        <v>184</v>
      </c>
      <c r="AU6731" s="162" t="s">
        <v>95</v>
      </c>
      <c r="AV6731" s="160" t="s">
        <v>93</v>
      </c>
      <c r="AW6731" s="160" t="s">
        <v>41</v>
      </c>
      <c r="AX6731" s="160" t="s">
        <v>85</v>
      </c>
      <c r="AY6731" s="162" t="s">
        <v>173</v>
      </c>
    </row>
    <row r="6732" spans="2:65" s="167" customFormat="1">
      <c r="B6732" s="166"/>
      <c r="D6732" s="161" t="s">
        <v>184</v>
      </c>
      <c r="E6732" s="168" t="s">
        <v>1</v>
      </c>
      <c r="F6732" s="169" t="s">
        <v>3860</v>
      </c>
      <c r="H6732" s="170">
        <v>4.05</v>
      </c>
      <c r="L6732" s="166"/>
      <c r="M6732" s="171"/>
      <c r="T6732" s="172"/>
      <c r="AT6732" s="168" t="s">
        <v>184</v>
      </c>
      <c r="AU6732" s="168" t="s">
        <v>95</v>
      </c>
      <c r="AV6732" s="167" t="s">
        <v>95</v>
      </c>
      <c r="AW6732" s="167" t="s">
        <v>41</v>
      </c>
      <c r="AX6732" s="167" t="s">
        <v>85</v>
      </c>
      <c r="AY6732" s="168" t="s">
        <v>173</v>
      </c>
    </row>
    <row r="6733" spans="2:65" s="160" customFormat="1">
      <c r="B6733" s="159"/>
      <c r="D6733" s="161" t="s">
        <v>184</v>
      </c>
      <c r="E6733" s="162" t="s">
        <v>1</v>
      </c>
      <c r="F6733" s="163" t="s">
        <v>602</v>
      </c>
      <c r="H6733" s="162" t="s">
        <v>1</v>
      </c>
      <c r="L6733" s="159"/>
      <c r="M6733" s="164"/>
      <c r="T6733" s="165"/>
      <c r="AT6733" s="162" t="s">
        <v>184</v>
      </c>
      <c r="AU6733" s="162" t="s">
        <v>95</v>
      </c>
      <c r="AV6733" s="160" t="s">
        <v>93</v>
      </c>
      <c r="AW6733" s="160" t="s">
        <v>41</v>
      </c>
      <c r="AX6733" s="160" t="s">
        <v>85</v>
      </c>
      <c r="AY6733" s="162" t="s">
        <v>173</v>
      </c>
    </row>
    <row r="6734" spans="2:65" s="167" customFormat="1">
      <c r="B6734" s="166"/>
      <c r="D6734" s="161" t="s">
        <v>184</v>
      </c>
      <c r="E6734" s="168" t="s">
        <v>1</v>
      </c>
      <c r="F6734" s="169" t="s">
        <v>3861</v>
      </c>
      <c r="H6734" s="170">
        <v>1.7549999999999999</v>
      </c>
      <c r="L6734" s="166"/>
      <c r="M6734" s="171"/>
      <c r="T6734" s="172"/>
      <c r="AT6734" s="168" t="s">
        <v>184</v>
      </c>
      <c r="AU6734" s="168" t="s">
        <v>95</v>
      </c>
      <c r="AV6734" s="167" t="s">
        <v>95</v>
      </c>
      <c r="AW6734" s="167" t="s">
        <v>41</v>
      </c>
      <c r="AX6734" s="167" t="s">
        <v>85</v>
      </c>
      <c r="AY6734" s="168" t="s">
        <v>173</v>
      </c>
    </row>
    <row r="6735" spans="2:65" s="160" customFormat="1">
      <c r="B6735" s="159"/>
      <c r="D6735" s="161" t="s">
        <v>184</v>
      </c>
      <c r="E6735" s="162" t="s">
        <v>1</v>
      </c>
      <c r="F6735" s="163" t="s">
        <v>614</v>
      </c>
      <c r="H6735" s="162" t="s">
        <v>1</v>
      </c>
      <c r="L6735" s="159"/>
      <c r="M6735" s="164"/>
      <c r="T6735" s="165"/>
      <c r="AT6735" s="162" t="s">
        <v>184</v>
      </c>
      <c r="AU6735" s="162" t="s">
        <v>95</v>
      </c>
      <c r="AV6735" s="160" t="s">
        <v>93</v>
      </c>
      <c r="AW6735" s="160" t="s">
        <v>41</v>
      </c>
      <c r="AX6735" s="160" t="s">
        <v>85</v>
      </c>
      <c r="AY6735" s="162" t="s">
        <v>173</v>
      </c>
    </row>
    <row r="6736" spans="2:65" s="167" customFormat="1">
      <c r="B6736" s="166"/>
      <c r="D6736" s="161" t="s">
        <v>184</v>
      </c>
      <c r="E6736" s="168" t="s">
        <v>1</v>
      </c>
      <c r="F6736" s="169" t="s">
        <v>3862</v>
      </c>
      <c r="H6736" s="170">
        <v>5.94</v>
      </c>
      <c r="L6736" s="166"/>
      <c r="M6736" s="171"/>
      <c r="T6736" s="172"/>
      <c r="AT6736" s="168" t="s">
        <v>184</v>
      </c>
      <c r="AU6736" s="168" t="s">
        <v>95</v>
      </c>
      <c r="AV6736" s="167" t="s">
        <v>95</v>
      </c>
      <c r="AW6736" s="167" t="s">
        <v>41</v>
      </c>
      <c r="AX6736" s="167" t="s">
        <v>85</v>
      </c>
      <c r="AY6736" s="168" t="s">
        <v>173</v>
      </c>
    </row>
    <row r="6737" spans="2:65" s="160" customFormat="1">
      <c r="B6737" s="159"/>
      <c r="D6737" s="161" t="s">
        <v>184</v>
      </c>
      <c r="E6737" s="162" t="s">
        <v>1</v>
      </c>
      <c r="F6737" s="163" t="s">
        <v>785</v>
      </c>
      <c r="H6737" s="162" t="s">
        <v>1</v>
      </c>
      <c r="L6737" s="159"/>
      <c r="M6737" s="164"/>
      <c r="T6737" s="165"/>
      <c r="AT6737" s="162" t="s">
        <v>184</v>
      </c>
      <c r="AU6737" s="162" t="s">
        <v>95</v>
      </c>
      <c r="AV6737" s="160" t="s">
        <v>93</v>
      </c>
      <c r="AW6737" s="160" t="s">
        <v>41</v>
      </c>
      <c r="AX6737" s="160" t="s">
        <v>85</v>
      </c>
      <c r="AY6737" s="162" t="s">
        <v>173</v>
      </c>
    </row>
    <row r="6738" spans="2:65" s="167" customFormat="1">
      <c r="B6738" s="166"/>
      <c r="D6738" s="161" t="s">
        <v>184</v>
      </c>
      <c r="E6738" s="168" t="s">
        <v>1</v>
      </c>
      <c r="F6738" s="169" t="s">
        <v>3863</v>
      </c>
      <c r="H6738" s="170">
        <v>0.17699999999999999</v>
      </c>
      <c r="L6738" s="166"/>
      <c r="M6738" s="171"/>
      <c r="T6738" s="172"/>
      <c r="AT6738" s="168" t="s">
        <v>184</v>
      </c>
      <c r="AU6738" s="168" t="s">
        <v>95</v>
      </c>
      <c r="AV6738" s="167" t="s">
        <v>95</v>
      </c>
      <c r="AW6738" s="167" t="s">
        <v>41</v>
      </c>
      <c r="AX6738" s="167" t="s">
        <v>85</v>
      </c>
      <c r="AY6738" s="168" t="s">
        <v>173</v>
      </c>
    </row>
    <row r="6739" spans="2:65" s="167" customFormat="1">
      <c r="B6739" s="166"/>
      <c r="D6739" s="161" t="s">
        <v>184</v>
      </c>
      <c r="E6739" s="168" t="s">
        <v>1</v>
      </c>
      <c r="F6739" s="169" t="s">
        <v>3864</v>
      </c>
      <c r="H6739" s="170">
        <v>0.22800000000000001</v>
      </c>
      <c r="L6739" s="166"/>
      <c r="M6739" s="171"/>
      <c r="T6739" s="172"/>
      <c r="AT6739" s="168" t="s">
        <v>184</v>
      </c>
      <c r="AU6739" s="168" t="s">
        <v>95</v>
      </c>
      <c r="AV6739" s="167" t="s">
        <v>95</v>
      </c>
      <c r="AW6739" s="167" t="s">
        <v>41</v>
      </c>
      <c r="AX6739" s="167" t="s">
        <v>85</v>
      </c>
      <c r="AY6739" s="168" t="s">
        <v>173</v>
      </c>
    </row>
    <row r="6740" spans="2:65" s="160" customFormat="1">
      <c r="B6740" s="159"/>
      <c r="D6740" s="161" t="s">
        <v>184</v>
      </c>
      <c r="E6740" s="162" t="s">
        <v>1</v>
      </c>
      <c r="F6740" s="163" t="s">
        <v>790</v>
      </c>
      <c r="H6740" s="162" t="s">
        <v>1</v>
      </c>
      <c r="L6740" s="159"/>
      <c r="M6740" s="164"/>
      <c r="T6740" s="165"/>
      <c r="AT6740" s="162" t="s">
        <v>184</v>
      </c>
      <c r="AU6740" s="162" t="s">
        <v>95</v>
      </c>
      <c r="AV6740" s="160" t="s">
        <v>93</v>
      </c>
      <c r="AW6740" s="160" t="s">
        <v>41</v>
      </c>
      <c r="AX6740" s="160" t="s">
        <v>85</v>
      </c>
      <c r="AY6740" s="162" t="s">
        <v>173</v>
      </c>
    </row>
    <row r="6741" spans="2:65" s="167" customFormat="1">
      <c r="B6741" s="166"/>
      <c r="D6741" s="161" t="s">
        <v>184</v>
      </c>
      <c r="E6741" s="168" t="s">
        <v>1</v>
      </c>
      <c r="F6741" s="169" t="s">
        <v>3865</v>
      </c>
      <c r="H6741" s="170">
        <v>1.2330000000000001</v>
      </c>
      <c r="L6741" s="166"/>
      <c r="M6741" s="171"/>
      <c r="T6741" s="172"/>
      <c r="AT6741" s="168" t="s">
        <v>184</v>
      </c>
      <c r="AU6741" s="168" t="s">
        <v>95</v>
      </c>
      <c r="AV6741" s="167" t="s">
        <v>95</v>
      </c>
      <c r="AW6741" s="167" t="s">
        <v>41</v>
      </c>
      <c r="AX6741" s="167" t="s">
        <v>85</v>
      </c>
      <c r="AY6741" s="168" t="s">
        <v>173</v>
      </c>
    </row>
    <row r="6742" spans="2:65" s="167" customFormat="1">
      <c r="B6742" s="166"/>
      <c r="D6742" s="161" t="s">
        <v>184</v>
      </c>
      <c r="E6742" s="168" t="s">
        <v>1</v>
      </c>
      <c r="F6742" s="169" t="s">
        <v>753</v>
      </c>
      <c r="H6742" s="170">
        <v>8</v>
      </c>
      <c r="L6742" s="166"/>
      <c r="M6742" s="171"/>
      <c r="T6742" s="172"/>
      <c r="AT6742" s="168" t="s">
        <v>184</v>
      </c>
      <c r="AU6742" s="168" t="s">
        <v>95</v>
      </c>
      <c r="AV6742" s="167" t="s">
        <v>95</v>
      </c>
      <c r="AW6742" s="167" t="s">
        <v>41</v>
      </c>
      <c r="AX6742" s="167" t="s">
        <v>85</v>
      </c>
      <c r="AY6742" s="168" t="s">
        <v>173</v>
      </c>
    </row>
    <row r="6743" spans="2:65" s="174" customFormat="1">
      <c r="B6743" s="173"/>
      <c r="D6743" s="161" t="s">
        <v>184</v>
      </c>
      <c r="E6743" s="175" t="s">
        <v>1</v>
      </c>
      <c r="F6743" s="176" t="s">
        <v>232</v>
      </c>
      <c r="H6743" s="177">
        <v>21.382999999999999</v>
      </c>
      <c r="L6743" s="173"/>
      <c r="M6743" s="178"/>
      <c r="T6743" s="179"/>
      <c r="AT6743" s="175" t="s">
        <v>184</v>
      </c>
      <c r="AU6743" s="175" t="s">
        <v>95</v>
      </c>
      <c r="AV6743" s="174" t="s">
        <v>180</v>
      </c>
      <c r="AW6743" s="174" t="s">
        <v>41</v>
      </c>
      <c r="AX6743" s="174" t="s">
        <v>93</v>
      </c>
      <c r="AY6743" s="175" t="s">
        <v>173</v>
      </c>
    </row>
    <row r="6744" spans="2:65" s="35" customFormat="1" ht="24.2" customHeight="1">
      <c r="B6744" s="34"/>
      <c r="C6744" s="144" t="s">
        <v>3866</v>
      </c>
      <c r="D6744" s="144" t="s">
        <v>175</v>
      </c>
      <c r="E6744" s="145" t="s">
        <v>3867</v>
      </c>
      <c r="F6744" s="146" t="s">
        <v>3868</v>
      </c>
      <c r="G6744" s="147" t="s">
        <v>586</v>
      </c>
      <c r="H6744" s="148">
        <v>15.9</v>
      </c>
      <c r="I6744" s="3"/>
      <c r="J6744" s="149">
        <f>ROUND(I6744*H6744,2)</f>
        <v>0</v>
      </c>
      <c r="K6744" s="146" t="s">
        <v>179</v>
      </c>
      <c r="L6744" s="34"/>
      <c r="M6744" s="150" t="s">
        <v>1</v>
      </c>
      <c r="N6744" s="151" t="s">
        <v>50</v>
      </c>
      <c r="P6744" s="152">
        <f>O6744*H6744</f>
        <v>0</v>
      </c>
      <c r="Q6744" s="152">
        <v>2.7999999999999998E-4</v>
      </c>
      <c r="R6744" s="152">
        <f>Q6744*H6744</f>
        <v>4.4519999999999994E-3</v>
      </c>
      <c r="S6744" s="152">
        <v>0</v>
      </c>
      <c r="T6744" s="153">
        <f>S6744*H6744</f>
        <v>0</v>
      </c>
      <c r="AR6744" s="154" t="s">
        <v>354</v>
      </c>
      <c r="AT6744" s="154" t="s">
        <v>175</v>
      </c>
      <c r="AU6744" s="154" t="s">
        <v>95</v>
      </c>
      <c r="AY6744" s="20" t="s">
        <v>173</v>
      </c>
      <c r="BE6744" s="155">
        <f>IF(N6744="základní",J6744,0)</f>
        <v>0</v>
      </c>
      <c r="BF6744" s="155">
        <f>IF(N6744="snížená",J6744,0)</f>
        <v>0</v>
      </c>
      <c r="BG6744" s="155">
        <f>IF(N6744="zákl. přenesená",J6744,0)</f>
        <v>0</v>
      </c>
      <c r="BH6744" s="155">
        <f>IF(N6744="sníž. přenesená",J6744,0)</f>
        <v>0</v>
      </c>
      <c r="BI6744" s="155">
        <f>IF(N6744="nulová",J6744,0)</f>
        <v>0</v>
      </c>
      <c r="BJ6744" s="20" t="s">
        <v>93</v>
      </c>
      <c r="BK6744" s="155">
        <f>ROUND(I6744*H6744,2)</f>
        <v>0</v>
      </c>
      <c r="BL6744" s="20" t="s">
        <v>354</v>
      </c>
      <c r="BM6744" s="154" t="s">
        <v>3869</v>
      </c>
    </row>
    <row r="6745" spans="2:65" s="35" customFormat="1">
      <c r="B6745" s="34"/>
      <c r="D6745" s="156" t="s">
        <v>182</v>
      </c>
      <c r="F6745" s="157" t="s">
        <v>3870</v>
      </c>
      <c r="L6745" s="34"/>
      <c r="M6745" s="158"/>
      <c r="T6745" s="62"/>
      <c r="AT6745" s="20" t="s">
        <v>182</v>
      </c>
      <c r="AU6745" s="20" t="s">
        <v>95</v>
      </c>
    </row>
    <row r="6746" spans="2:65" s="160" customFormat="1">
      <c r="B6746" s="159"/>
      <c r="D6746" s="161" t="s">
        <v>184</v>
      </c>
      <c r="E6746" s="162" t="s">
        <v>1</v>
      </c>
      <c r="F6746" s="163" t="s">
        <v>426</v>
      </c>
      <c r="H6746" s="162" t="s">
        <v>1</v>
      </c>
      <c r="L6746" s="159"/>
      <c r="M6746" s="164"/>
      <c r="T6746" s="165"/>
      <c r="AT6746" s="162" t="s">
        <v>184</v>
      </c>
      <c r="AU6746" s="162" t="s">
        <v>95</v>
      </c>
      <c r="AV6746" s="160" t="s">
        <v>93</v>
      </c>
      <c r="AW6746" s="160" t="s">
        <v>41</v>
      </c>
      <c r="AX6746" s="160" t="s">
        <v>85</v>
      </c>
      <c r="AY6746" s="162" t="s">
        <v>173</v>
      </c>
    </row>
    <row r="6747" spans="2:65" s="167" customFormat="1">
      <c r="B6747" s="166"/>
      <c r="D6747" s="161" t="s">
        <v>184</v>
      </c>
      <c r="E6747" s="168" t="s">
        <v>1</v>
      </c>
      <c r="F6747" s="169" t="s">
        <v>3871</v>
      </c>
      <c r="H6747" s="170">
        <v>2.4</v>
      </c>
      <c r="L6747" s="166"/>
      <c r="M6747" s="171"/>
      <c r="T6747" s="172"/>
      <c r="AT6747" s="168" t="s">
        <v>184</v>
      </c>
      <c r="AU6747" s="168" t="s">
        <v>95</v>
      </c>
      <c r="AV6747" s="167" t="s">
        <v>95</v>
      </c>
      <c r="AW6747" s="167" t="s">
        <v>41</v>
      </c>
      <c r="AX6747" s="167" t="s">
        <v>85</v>
      </c>
      <c r="AY6747" s="168" t="s">
        <v>173</v>
      </c>
    </row>
    <row r="6748" spans="2:65" s="160" customFormat="1">
      <c r="B6748" s="159"/>
      <c r="D6748" s="161" t="s">
        <v>184</v>
      </c>
      <c r="E6748" s="162" t="s">
        <v>1</v>
      </c>
      <c r="F6748" s="163" t="s">
        <v>602</v>
      </c>
      <c r="H6748" s="162" t="s">
        <v>1</v>
      </c>
      <c r="L6748" s="159"/>
      <c r="M6748" s="164"/>
      <c r="T6748" s="165"/>
      <c r="AT6748" s="162" t="s">
        <v>184</v>
      </c>
      <c r="AU6748" s="162" t="s">
        <v>95</v>
      </c>
      <c r="AV6748" s="160" t="s">
        <v>93</v>
      </c>
      <c r="AW6748" s="160" t="s">
        <v>41</v>
      </c>
      <c r="AX6748" s="160" t="s">
        <v>85</v>
      </c>
      <c r="AY6748" s="162" t="s">
        <v>173</v>
      </c>
    </row>
    <row r="6749" spans="2:65" s="167" customFormat="1">
      <c r="B6749" s="166"/>
      <c r="D6749" s="161" t="s">
        <v>184</v>
      </c>
      <c r="E6749" s="168" t="s">
        <v>1</v>
      </c>
      <c r="F6749" s="169" t="s">
        <v>3872</v>
      </c>
      <c r="H6749" s="170">
        <v>1.8</v>
      </c>
      <c r="L6749" s="166"/>
      <c r="M6749" s="171"/>
      <c r="T6749" s="172"/>
      <c r="AT6749" s="168" t="s">
        <v>184</v>
      </c>
      <c r="AU6749" s="168" t="s">
        <v>95</v>
      </c>
      <c r="AV6749" s="167" t="s">
        <v>95</v>
      </c>
      <c r="AW6749" s="167" t="s">
        <v>41</v>
      </c>
      <c r="AX6749" s="167" t="s">
        <v>85</v>
      </c>
      <c r="AY6749" s="168" t="s">
        <v>173</v>
      </c>
    </row>
    <row r="6750" spans="2:65" s="160" customFormat="1">
      <c r="B6750" s="159"/>
      <c r="D6750" s="161" t="s">
        <v>184</v>
      </c>
      <c r="E6750" s="162" t="s">
        <v>1</v>
      </c>
      <c r="F6750" s="163" t="s">
        <v>614</v>
      </c>
      <c r="H6750" s="162" t="s">
        <v>1</v>
      </c>
      <c r="L6750" s="159"/>
      <c r="M6750" s="164"/>
      <c r="T6750" s="165"/>
      <c r="AT6750" s="162" t="s">
        <v>184</v>
      </c>
      <c r="AU6750" s="162" t="s">
        <v>95</v>
      </c>
      <c r="AV6750" s="160" t="s">
        <v>93</v>
      </c>
      <c r="AW6750" s="160" t="s">
        <v>41</v>
      </c>
      <c r="AX6750" s="160" t="s">
        <v>85</v>
      </c>
      <c r="AY6750" s="162" t="s">
        <v>173</v>
      </c>
    </row>
    <row r="6751" spans="2:65" s="167" customFormat="1">
      <c r="B6751" s="166"/>
      <c r="D6751" s="161" t="s">
        <v>184</v>
      </c>
      <c r="E6751" s="168" t="s">
        <v>1</v>
      </c>
      <c r="F6751" s="169" t="s">
        <v>3873</v>
      </c>
      <c r="H6751" s="170">
        <v>3.3</v>
      </c>
      <c r="L6751" s="166"/>
      <c r="M6751" s="171"/>
      <c r="T6751" s="172"/>
      <c r="AT6751" s="168" t="s">
        <v>184</v>
      </c>
      <c r="AU6751" s="168" t="s">
        <v>95</v>
      </c>
      <c r="AV6751" s="167" t="s">
        <v>95</v>
      </c>
      <c r="AW6751" s="167" t="s">
        <v>41</v>
      </c>
      <c r="AX6751" s="167" t="s">
        <v>85</v>
      </c>
      <c r="AY6751" s="168" t="s">
        <v>173</v>
      </c>
    </row>
    <row r="6752" spans="2:65" s="160" customFormat="1">
      <c r="B6752" s="159"/>
      <c r="D6752" s="161" t="s">
        <v>184</v>
      </c>
      <c r="E6752" s="162" t="s">
        <v>1</v>
      </c>
      <c r="F6752" s="163" t="s">
        <v>785</v>
      </c>
      <c r="H6752" s="162" t="s">
        <v>1</v>
      </c>
      <c r="L6752" s="159"/>
      <c r="M6752" s="164"/>
      <c r="T6752" s="165"/>
      <c r="AT6752" s="162" t="s">
        <v>184</v>
      </c>
      <c r="AU6752" s="162" t="s">
        <v>95</v>
      </c>
      <c r="AV6752" s="160" t="s">
        <v>93</v>
      </c>
      <c r="AW6752" s="160" t="s">
        <v>41</v>
      </c>
      <c r="AX6752" s="160" t="s">
        <v>85</v>
      </c>
      <c r="AY6752" s="162" t="s">
        <v>173</v>
      </c>
    </row>
    <row r="6753" spans="2:65" s="167" customFormat="1">
      <c r="B6753" s="166"/>
      <c r="D6753" s="161" t="s">
        <v>184</v>
      </c>
      <c r="E6753" s="168" t="s">
        <v>1</v>
      </c>
      <c r="F6753" s="169" t="s">
        <v>3874</v>
      </c>
      <c r="H6753" s="170">
        <v>0.6</v>
      </c>
      <c r="L6753" s="166"/>
      <c r="M6753" s="171"/>
      <c r="T6753" s="172"/>
      <c r="AT6753" s="168" t="s">
        <v>184</v>
      </c>
      <c r="AU6753" s="168" t="s">
        <v>95</v>
      </c>
      <c r="AV6753" s="167" t="s">
        <v>95</v>
      </c>
      <c r="AW6753" s="167" t="s">
        <v>41</v>
      </c>
      <c r="AX6753" s="167" t="s">
        <v>85</v>
      </c>
      <c r="AY6753" s="168" t="s">
        <v>173</v>
      </c>
    </row>
    <row r="6754" spans="2:65" s="167" customFormat="1">
      <c r="B6754" s="166"/>
      <c r="D6754" s="161" t="s">
        <v>184</v>
      </c>
      <c r="E6754" s="168" t="s">
        <v>1</v>
      </c>
      <c r="F6754" s="169" t="s">
        <v>3874</v>
      </c>
      <c r="H6754" s="170">
        <v>0.6</v>
      </c>
      <c r="L6754" s="166"/>
      <c r="M6754" s="171"/>
      <c r="T6754" s="172"/>
      <c r="AT6754" s="168" t="s">
        <v>184</v>
      </c>
      <c r="AU6754" s="168" t="s">
        <v>95</v>
      </c>
      <c r="AV6754" s="167" t="s">
        <v>95</v>
      </c>
      <c r="AW6754" s="167" t="s">
        <v>41</v>
      </c>
      <c r="AX6754" s="167" t="s">
        <v>85</v>
      </c>
      <c r="AY6754" s="168" t="s">
        <v>173</v>
      </c>
    </row>
    <row r="6755" spans="2:65" s="160" customFormat="1">
      <c r="B6755" s="159"/>
      <c r="D6755" s="161" t="s">
        <v>184</v>
      </c>
      <c r="E6755" s="162" t="s">
        <v>1</v>
      </c>
      <c r="F6755" s="163" t="s">
        <v>790</v>
      </c>
      <c r="H6755" s="162" t="s">
        <v>1</v>
      </c>
      <c r="L6755" s="159"/>
      <c r="M6755" s="164"/>
      <c r="T6755" s="165"/>
      <c r="AT6755" s="162" t="s">
        <v>184</v>
      </c>
      <c r="AU6755" s="162" t="s">
        <v>95</v>
      </c>
      <c r="AV6755" s="160" t="s">
        <v>93</v>
      </c>
      <c r="AW6755" s="160" t="s">
        <v>41</v>
      </c>
      <c r="AX6755" s="160" t="s">
        <v>85</v>
      </c>
      <c r="AY6755" s="162" t="s">
        <v>173</v>
      </c>
    </row>
    <row r="6756" spans="2:65" s="167" customFormat="1">
      <c r="B6756" s="166"/>
      <c r="D6756" s="161" t="s">
        <v>184</v>
      </c>
      <c r="E6756" s="168" t="s">
        <v>1</v>
      </c>
      <c r="F6756" s="169" t="s">
        <v>3875</v>
      </c>
      <c r="H6756" s="170">
        <v>1.2</v>
      </c>
      <c r="L6756" s="166"/>
      <c r="M6756" s="171"/>
      <c r="T6756" s="172"/>
      <c r="AT6756" s="168" t="s">
        <v>184</v>
      </c>
      <c r="AU6756" s="168" t="s">
        <v>95</v>
      </c>
      <c r="AV6756" s="167" t="s">
        <v>95</v>
      </c>
      <c r="AW6756" s="167" t="s">
        <v>41</v>
      </c>
      <c r="AX6756" s="167" t="s">
        <v>85</v>
      </c>
      <c r="AY6756" s="168" t="s">
        <v>173</v>
      </c>
    </row>
    <row r="6757" spans="2:65" s="167" customFormat="1">
      <c r="B6757" s="166"/>
      <c r="D6757" s="161" t="s">
        <v>184</v>
      </c>
      <c r="E6757" s="168" t="s">
        <v>1</v>
      </c>
      <c r="F6757" s="169" t="s">
        <v>3876</v>
      </c>
      <c r="H6757" s="170">
        <v>6</v>
      </c>
      <c r="L6757" s="166"/>
      <c r="M6757" s="171"/>
      <c r="T6757" s="172"/>
      <c r="AT6757" s="168" t="s">
        <v>184</v>
      </c>
      <c r="AU6757" s="168" t="s">
        <v>95</v>
      </c>
      <c r="AV6757" s="167" t="s">
        <v>95</v>
      </c>
      <c r="AW6757" s="167" t="s">
        <v>41</v>
      </c>
      <c r="AX6757" s="167" t="s">
        <v>85</v>
      </c>
      <c r="AY6757" s="168" t="s">
        <v>173</v>
      </c>
    </row>
    <row r="6758" spans="2:65" s="174" customFormat="1">
      <c r="B6758" s="173"/>
      <c r="D6758" s="161" t="s">
        <v>184</v>
      </c>
      <c r="E6758" s="175" t="s">
        <v>1</v>
      </c>
      <c r="F6758" s="176" t="s">
        <v>232</v>
      </c>
      <c r="H6758" s="177">
        <v>15.9</v>
      </c>
      <c r="L6758" s="173"/>
      <c r="M6758" s="178"/>
      <c r="T6758" s="179"/>
      <c r="AT6758" s="175" t="s">
        <v>184</v>
      </c>
      <c r="AU6758" s="175" t="s">
        <v>95</v>
      </c>
      <c r="AV6758" s="174" t="s">
        <v>180</v>
      </c>
      <c r="AW6758" s="174" t="s">
        <v>41</v>
      </c>
      <c r="AX6758" s="174" t="s">
        <v>93</v>
      </c>
      <c r="AY6758" s="175" t="s">
        <v>173</v>
      </c>
    </row>
    <row r="6759" spans="2:65" s="35" customFormat="1" ht="37.9" customHeight="1">
      <c r="B6759" s="34"/>
      <c r="C6759" s="144" t="s">
        <v>3877</v>
      </c>
      <c r="D6759" s="144" t="s">
        <v>175</v>
      </c>
      <c r="E6759" s="145" t="s">
        <v>3878</v>
      </c>
      <c r="F6759" s="146" t="s">
        <v>3879</v>
      </c>
      <c r="G6759" s="147" t="s">
        <v>270</v>
      </c>
      <c r="H6759" s="148">
        <v>122.634</v>
      </c>
      <c r="I6759" s="3"/>
      <c r="J6759" s="149">
        <f>ROUND(I6759*H6759,2)</f>
        <v>0</v>
      </c>
      <c r="K6759" s="146" t="s">
        <v>179</v>
      </c>
      <c r="L6759" s="34"/>
      <c r="M6759" s="150" t="s">
        <v>1</v>
      </c>
      <c r="N6759" s="151" t="s">
        <v>50</v>
      </c>
      <c r="P6759" s="152">
        <f>O6759*H6759</f>
        <v>0</v>
      </c>
      <c r="Q6759" s="152">
        <v>6.0000000000000001E-3</v>
      </c>
      <c r="R6759" s="152">
        <f>Q6759*H6759</f>
        <v>0.73580400000000001</v>
      </c>
      <c r="S6759" s="152">
        <v>0</v>
      </c>
      <c r="T6759" s="153">
        <f>S6759*H6759</f>
        <v>0</v>
      </c>
      <c r="AR6759" s="154" t="s">
        <v>354</v>
      </c>
      <c r="AT6759" s="154" t="s">
        <v>175</v>
      </c>
      <c r="AU6759" s="154" t="s">
        <v>95</v>
      </c>
      <c r="AY6759" s="20" t="s">
        <v>173</v>
      </c>
      <c r="BE6759" s="155">
        <f>IF(N6759="základní",J6759,0)</f>
        <v>0</v>
      </c>
      <c r="BF6759" s="155">
        <f>IF(N6759="snížená",J6759,0)</f>
        <v>0</v>
      </c>
      <c r="BG6759" s="155">
        <f>IF(N6759="zákl. přenesená",J6759,0)</f>
        <v>0</v>
      </c>
      <c r="BH6759" s="155">
        <f>IF(N6759="sníž. přenesená",J6759,0)</f>
        <v>0</v>
      </c>
      <c r="BI6759" s="155">
        <f>IF(N6759="nulová",J6759,0)</f>
        <v>0</v>
      </c>
      <c r="BJ6759" s="20" t="s">
        <v>93</v>
      </c>
      <c r="BK6759" s="155">
        <f>ROUND(I6759*H6759,2)</f>
        <v>0</v>
      </c>
      <c r="BL6759" s="20" t="s">
        <v>354</v>
      </c>
      <c r="BM6759" s="154" t="s">
        <v>3880</v>
      </c>
    </row>
    <row r="6760" spans="2:65" s="35" customFormat="1">
      <c r="B6760" s="34"/>
      <c r="D6760" s="156" t="s">
        <v>182</v>
      </c>
      <c r="F6760" s="157" t="s">
        <v>3881</v>
      </c>
      <c r="L6760" s="34"/>
      <c r="M6760" s="158"/>
      <c r="T6760" s="62"/>
      <c r="AT6760" s="20" t="s">
        <v>182</v>
      </c>
      <c r="AU6760" s="20" t="s">
        <v>95</v>
      </c>
    </row>
    <row r="6761" spans="2:65" s="35" customFormat="1" ht="24.2" customHeight="1">
      <c r="B6761" s="34"/>
      <c r="C6761" s="188" t="s">
        <v>3882</v>
      </c>
      <c r="D6761" s="188" t="s">
        <v>1161</v>
      </c>
      <c r="E6761" s="189" t="s">
        <v>3883</v>
      </c>
      <c r="F6761" s="190" t="s">
        <v>3884</v>
      </c>
      <c r="G6761" s="191" t="s">
        <v>270</v>
      </c>
      <c r="H6761" s="192">
        <v>79.804000000000002</v>
      </c>
      <c r="I6761" s="4"/>
      <c r="J6761" s="193">
        <f>ROUND(I6761*H6761,2)</f>
        <v>0</v>
      </c>
      <c r="K6761" s="190" t="s">
        <v>1</v>
      </c>
      <c r="L6761" s="194"/>
      <c r="M6761" s="195" t="s">
        <v>1</v>
      </c>
      <c r="N6761" s="196" t="s">
        <v>50</v>
      </c>
      <c r="P6761" s="152">
        <f>O6761*H6761</f>
        <v>0</v>
      </c>
      <c r="Q6761" s="152">
        <v>1.18E-2</v>
      </c>
      <c r="R6761" s="152">
        <f>Q6761*H6761</f>
        <v>0.94168720000000006</v>
      </c>
      <c r="S6761" s="152">
        <v>0</v>
      </c>
      <c r="T6761" s="153">
        <f>S6761*H6761</f>
        <v>0</v>
      </c>
      <c r="AR6761" s="154" t="s">
        <v>533</v>
      </c>
      <c r="AT6761" s="154" t="s">
        <v>1161</v>
      </c>
      <c r="AU6761" s="154" t="s">
        <v>95</v>
      </c>
      <c r="AY6761" s="20" t="s">
        <v>173</v>
      </c>
      <c r="BE6761" s="155">
        <f>IF(N6761="základní",J6761,0)</f>
        <v>0</v>
      </c>
      <c r="BF6761" s="155">
        <f>IF(N6761="snížená",J6761,0)</f>
        <v>0</v>
      </c>
      <c r="BG6761" s="155">
        <f>IF(N6761="zákl. přenesená",J6761,0)</f>
        <v>0</v>
      </c>
      <c r="BH6761" s="155">
        <f>IF(N6761="sníž. přenesená",J6761,0)</f>
        <v>0</v>
      </c>
      <c r="BI6761" s="155">
        <f>IF(N6761="nulová",J6761,0)</f>
        <v>0</v>
      </c>
      <c r="BJ6761" s="20" t="s">
        <v>93</v>
      </c>
      <c r="BK6761" s="155">
        <f>ROUND(I6761*H6761,2)</f>
        <v>0</v>
      </c>
      <c r="BL6761" s="20" t="s">
        <v>354</v>
      </c>
      <c r="BM6761" s="154" t="s">
        <v>3885</v>
      </c>
    </row>
    <row r="6762" spans="2:65" s="35" customFormat="1" ht="29.25">
      <c r="B6762" s="34"/>
      <c r="D6762" s="161" t="s">
        <v>371</v>
      </c>
      <c r="F6762" s="187" t="s">
        <v>3886</v>
      </c>
      <c r="L6762" s="34"/>
      <c r="M6762" s="158"/>
      <c r="T6762" s="62"/>
      <c r="AT6762" s="20" t="s">
        <v>371</v>
      </c>
      <c r="AU6762" s="20" t="s">
        <v>95</v>
      </c>
    </row>
    <row r="6763" spans="2:65" s="160" customFormat="1">
      <c r="B6763" s="159"/>
      <c r="D6763" s="161" t="s">
        <v>184</v>
      </c>
      <c r="E6763" s="162" t="s">
        <v>1</v>
      </c>
      <c r="F6763" s="163" t="s">
        <v>752</v>
      </c>
      <c r="H6763" s="162" t="s">
        <v>1</v>
      </c>
      <c r="L6763" s="159"/>
      <c r="M6763" s="164"/>
      <c r="T6763" s="165"/>
      <c r="AT6763" s="162" t="s">
        <v>184</v>
      </c>
      <c r="AU6763" s="162" t="s">
        <v>95</v>
      </c>
      <c r="AV6763" s="160" t="s">
        <v>93</v>
      </c>
      <c r="AW6763" s="160" t="s">
        <v>41</v>
      </c>
      <c r="AX6763" s="160" t="s">
        <v>85</v>
      </c>
      <c r="AY6763" s="162" t="s">
        <v>173</v>
      </c>
    </row>
    <row r="6764" spans="2:65" s="167" customFormat="1">
      <c r="B6764" s="166"/>
      <c r="D6764" s="161" t="s">
        <v>184</v>
      </c>
      <c r="E6764" s="168" t="s">
        <v>1</v>
      </c>
      <c r="F6764" s="169" t="s">
        <v>3832</v>
      </c>
      <c r="H6764" s="170">
        <v>4.3470000000000004</v>
      </c>
      <c r="L6764" s="166"/>
      <c r="M6764" s="171"/>
      <c r="T6764" s="172"/>
      <c r="AT6764" s="168" t="s">
        <v>184</v>
      </c>
      <c r="AU6764" s="168" t="s">
        <v>95</v>
      </c>
      <c r="AV6764" s="167" t="s">
        <v>95</v>
      </c>
      <c r="AW6764" s="167" t="s">
        <v>41</v>
      </c>
      <c r="AX6764" s="167" t="s">
        <v>85</v>
      </c>
      <c r="AY6764" s="168" t="s">
        <v>173</v>
      </c>
    </row>
    <row r="6765" spans="2:65" s="167" customFormat="1">
      <c r="B6765" s="166"/>
      <c r="D6765" s="161" t="s">
        <v>184</v>
      </c>
      <c r="E6765" s="168" t="s">
        <v>1</v>
      </c>
      <c r="F6765" s="169" t="s">
        <v>3833</v>
      </c>
      <c r="H6765" s="170">
        <v>5.1660000000000004</v>
      </c>
      <c r="L6765" s="166"/>
      <c r="M6765" s="171"/>
      <c r="T6765" s="172"/>
      <c r="AT6765" s="168" t="s">
        <v>184</v>
      </c>
      <c r="AU6765" s="168" t="s">
        <v>95</v>
      </c>
      <c r="AV6765" s="167" t="s">
        <v>95</v>
      </c>
      <c r="AW6765" s="167" t="s">
        <v>41</v>
      </c>
      <c r="AX6765" s="167" t="s">
        <v>85</v>
      </c>
      <c r="AY6765" s="168" t="s">
        <v>173</v>
      </c>
    </row>
    <row r="6766" spans="2:65" s="167" customFormat="1">
      <c r="B6766" s="166"/>
      <c r="D6766" s="161" t="s">
        <v>184</v>
      </c>
      <c r="E6766" s="168" t="s">
        <v>1</v>
      </c>
      <c r="F6766" s="169" t="s">
        <v>3834</v>
      </c>
      <c r="H6766" s="170">
        <v>-0.9</v>
      </c>
      <c r="L6766" s="166"/>
      <c r="M6766" s="171"/>
      <c r="T6766" s="172"/>
      <c r="AT6766" s="168" t="s">
        <v>184</v>
      </c>
      <c r="AU6766" s="168" t="s">
        <v>95</v>
      </c>
      <c r="AV6766" s="167" t="s">
        <v>95</v>
      </c>
      <c r="AW6766" s="167" t="s">
        <v>41</v>
      </c>
      <c r="AX6766" s="167" t="s">
        <v>85</v>
      </c>
      <c r="AY6766" s="168" t="s">
        <v>173</v>
      </c>
    </row>
    <row r="6767" spans="2:65" s="160" customFormat="1">
      <c r="B6767" s="159"/>
      <c r="D6767" s="161" t="s">
        <v>184</v>
      </c>
      <c r="E6767" s="162" t="s">
        <v>1</v>
      </c>
      <c r="F6767" s="163" t="s">
        <v>761</v>
      </c>
      <c r="H6767" s="162" t="s">
        <v>1</v>
      </c>
      <c r="L6767" s="159"/>
      <c r="M6767" s="164"/>
      <c r="T6767" s="165"/>
      <c r="AT6767" s="162" t="s">
        <v>184</v>
      </c>
      <c r="AU6767" s="162" t="s">
        <v>95</v>
      </c>
      <c r="AV6767" s="160" t="s">
        <v>93</v>
      </c>
      <c r="AW6767" s="160" t="s">
        <v>41</v>
      </c>
      <c r="AX6767" s="160" t="s">
        <v>85</v>
      </c>
      <c r="AY6767" s="162" t="s">
        <v>173</v>
      </c>
    </row>
    <row r="6768" spans="2:65" s="167" customFormat="1">
      <c r="B6768" s="166"/>
      <c r="D6768" s="161" t="s">
        <v>184</v>
      </c>
      <c r="E6768" s="168" t="s">
        <v>1</v>
      </c>
      <c r="F6768" s="169" t="s">
        <v>3835</v>
      </c>
      <c r="H6768" s="170">
        <v>11.6</v>
      </c>
      <c r="L6768" s="166"/>
      <c r="M6768" s="171"/>
      <c r="T6768" s="172"/>
      <c r="AT6768" s="168" t="s">
        <v>184</v>
      </c>
      <c r="AU6768" s="168" t="s">
        <v>95</v>
      </c>
      <c r="AV6768" s="167" t="s">
        <v>95</v>
      </c>
      <c r="AW6768" s="167" t="s">
        <v>41</v>
      </c>
      <c r="AX6768" s="167" t="s">
        <v>85</v>
      </c>
      <c r="AY6768" s="168" t="s">
        <v>173</v>
      </c>
    </row>
    <row r="6769" spans="2:51" s="160" customFormat="1">
      <c r="B6769" s="159"/>
      <c r="D6769" s="161" t="s">
        <v>184</v>
      </c>
      <c r="E6769" s="162" t="s">
        <v>1</v>
      </c>
      <c r="F6769" s="163" t="s">
        <v>609</v>
      </c>
      <c r="H6769" s="162" t="s">
        <v>1</v>
      </c>
      <c r="L6769" s="159"/>
      <c r="M6769" s="164"/>
      <c r="T6769" s="165"/>
      <c r="AT6769" s="162" t="s">
        <v>184</v>
      </c>
      <c r="AU6769" s="162" t="s">
        <v>95</v>
      </c>
      <c r="AV6769" s="160" t="s">
        <v>93</v>
      </c>
      <c r="AW6769" s="160" t="s">
        <v>41</v>
      </c>
      <c r="AX6769" s="160" t="s">
        <v>85</v>
      </c>
      <c r="AY6769" s="162" t="s">
        <v>173</v>
      </c>
    </row>
    <row r="6770" spans="2:51" s="167" customFormat="1">
      <c r="B6770" s="166"/>
      <c r="D6770" s="161" t="s">
        <v>184</v>
      </c>
      <c r="E6770" s="168" t="s">
        <v>1</v>
      </c>
      <c r="F6770" s="169" t="s">
        <v>3836</v>
      </c>
      <c r="H6770" s="170">
        <v>8.6999999999999993</v>
      </c>
      <c r="L6770" s="166"/>
      <c r="M6770" s="171"/>
      <c r="T6770" s="172"/>
      <c r="AT6770" s="168" t="s">
        <v>184</v>
      </c>
      <c r="AU6770" s="168" t="s">
        <v>95</v>
      </c>
      <c r="AV6770" s="167" t="s">
        <v>95</v>
      </c>
      <c r="AW6770" s="167" t="s">
        <v>41</v>
      </c>
      <c r="AX6770" s="167" t="s">
        <v>85</v>
      </c>
      <c r="AY6770" s="168" t="s">
        <v>173</v>
      </c>
    </row>
    <row r="6771" spans="2:51" s="167" customFormat="1">
      <c r="B6771" s="166"/>
      <c r="D6771" s="161" t="s">
        <v>184</v>
      </c>
      <c r="E6771" s="168" t="s">
        <v>1</v>
      </c>
      <c r="F6771" s="169" t="s">
        <v>951</v>
      </c>
      <c r="H6771" s="170">
        <v>0.18</v>
      </c>
      <c r="L6771" s="166"/>
      <c r="M6771" s="171"/>
      <c r="T6771" s="172"/>
      <c r="AT6771" s="168" t="s">
        <v>184</v>
      </c>
      <c r="AU6771" s="168" t="s">
        <v>95</v>
      </c>
      <c r="AV6771" s="167" t="s">
        <v>95</v>
      </c>
      <c r="AW6771" s="167" t="s">
        <v>41</v>
      </c>
      <c r="AX6771" s="167" t="s">
        <v>85</v>
      </c>
      <c r="AY6771" s="168" t="s">
        <v>173</v>
      </c>
    </row>
    <row r="6772" spans="2:51" s="160" customFormat="1">
      <c r="B6772" s="159"/>
      <c r="D6772" s="161" t="s">
        <v>184</v>
      </c>
      <c r="E6772" s="162" t="s">
        <v>1</v>
      </c>
      <c r="F6772" s="163" t="s">
        <v>611</v>
      </c>
      <c r="H6772" s="162" t="s">
        <v>1</v>
      </c>
      <c r="L6772" s="159"/>
      <c r="M6772" s="164"/>
      <c r="T6772" s="165"/>
      <c r="AT6772" s="162" t="s">
        <v>184</v>
      </c>
      <c r="AU6772" s="162" t="s">
        <v>95</v>
      </c>
      <c r="AV6772" s="160" t="s">
        <v>93</v>
      </c>
      <c r="AW6772" s="160" t="s">
        <v>41</v>
      </c>
      <c r="AX6772" s="160" t="s">
        <v>85</v>
      </c>
      <c r="AY6772" s="162" t="s">
        <v>173</v>
      </c>
    </row>
    <row r="6773" spans="2:51" s="167" customFormat="1">
      <c r="B6773" s="166"/>
      <c r="D6773" s="161" t="s">
        <v>184</v>
      </c>
      <c r="E6773" s="168" t="s">
        <v>1</v>
      </c>
      <c r="F6773" s="169" t="s">
        <v>3837</v>
      </c>
      <c r="H6773" s="170">
        <v>4.12</v>
      </c>
      <c r="L6773" s="166"/>
      <c r="M6773" s="171"/>
      <c r="T6773" s="172"/>
      <c r="AT6773" s="168" t="s">
        <v>184</v>
      </c>
      <c r="AU6773" s="168" t="s">
        <v>95</v>
      </c>
      <c r="AV6773" s="167" t="s">
        <v>95</v>
      </c>
      <c r="AW6773" s="167" t="s">
        <v>41</v>
      </c>
      <c r="AX6773" s="167" t="s">
        <v>85</v>
      </c>
      <c r="AY6773" s="168" t="s">
        <v>173</v>
      </c>
    </row>
    <row r="6774" spans="2:51" s="167" customFormat="1">
      <c r="B6774" s="166"/>
      <c r="D6774" s="161" t="s">
        <v>184</v>
      </c>
      <c r="E6774" s="168" t="s">
        <v>1</v>
      </c>
      <c r="F6774" s="169" t="s">
        <v>3838</v>
      </c>
      <c r="H6774" s="170">
        <v>0.13500000000000001</v>
      </c>
      <c r="L6774" s="166"/>
      <c r="M6774" s="171"/>
      <c r="T6774" s="172"/>
      <c r="AT6774" s="168" t="s">
        <v>184</v>
      </c>
      <c r="AU6774" s="168" t="s">
        <v>95</v>
      </c>
      <c r="AV6774" s="167" t="s">
        <v>95</v>
      </c>
      <c r="AW6774" s="167" t="s">
        <v>41</v>
      </c>
      <c r="AX6774" s="167" t="s">
        <v>85</v>
      </c>
      <c r="AY6774" s="168" t="s">
        <v>173</v>
      </c>
    </row>
    <row r="6775" spans="2:51" s="160" customFormat="1">
      <c r="B6775" s="159"/>
      <c r="D6775" s="161" t="s">
        <v>184</v>
      </c>
      <c r="E6775" s="162" t="s">
        <v>1</v>
      </c>
      <c r="F6775" s="163" t="s">
        <v>764</v>
      </c>
      <c r="H6775" s="162" t="s">
        <v>1</v>
      </c>
      <c r="L6775" s="159"/>
      <c r="M6775" s="164"/>
      <c r="T6775" s="165"/>
      <c r="AT6775" s="162" t="s">
        <v>184</v>
      </c>
      <c r="AU6775" s="162" t="s">
        <v>95</v>
      </c>
      <c r="AV6775" s="160" t="s">
        <v>93</v>
      </c>
      <c r="AW6775" s="160" t="s">
        <v>41</v>
      </c>
      <c r="AX6775" s="160" t="s">
        <v>85</v>
      </c>
      <c r="AY6775" s="162" t="s">
        <v>173</v>
      </c>
    </row>
    <row r="6776" spans="2:51" s="167" customFormat="1">
      <c r="B6776" s="166"/>
      <c r="D6776" s="161" t="s">
        <v>184</v>
      </c>
      <c r="E6776" s="168" t="s">
        <v>1</v>
      </c>
      <c r="F6776" s="169" t="s">
        <v>3839</v>
      </c>
      <c r="H6776" s="170">
        <v>21.6</v>
      </c>
      <c r="L6776" s="166"/>
      <c r="M6776" s="171"/>
      <c r="T6776" s="172"/>
      <c r="AT6776" s="168" t="s">
        <v>184</v>
      </c>
      <c r="AU6776" s="168" t="s">
        <v>95</v>
      </c>
      <c r="AV6776" s="167" t="s">
        <v>95</v>
      </c>
      <c r="AW6776" s="167" t="s">
        <v>41</v>
      </c>
      <c r="AX6776" s="167" t="s">
        <v>85</v>
      </c>
      <c r="AY6776" s="168" t="s">
        <v>173</v>
      </c>
    </row>
    <row r="6777" spans="2:51" s="167" customFormat="1">
      <c r="B6777" s="166"/>
      <c r="D6777" s="161" t="s">
        <v>184</v>
      </c>
      <c r="E6777" s="168" t="s">
        <v>1</v>
      </c>
      <c r="F6777" s="169" t="s">
        <v>886</v>
      </c>
      <c r="H6777" s="170">
        <v>-0.8</v>
      </c>
      <c r="L6777" s="166"/>
      <c r="M6777" s="171"/>
      <c r="T6777" s="172"/>
      <c r="AT6777" s="168" t="s">
        <v>184</v>
      </c>
      <c r="AU6777" s="168" t="s">
        <v>95</v>
      </c>
      <c r="AV6777" s="167" t="s">
        <v>95</v>
      </c>
      <c r="AW6777" s="167" t="s">
        <v>41</v>
      </c>
      <c r="AX6777" s="167" t="s">
        <v>85</v>
      </c>
      <c r="AY6777" s="168" t="s">
        <v>173</v>
      </c>
    </row>
    <row r="6778" spans="2:51" s="167" customFormat="1">
      <c r="B6778" s="166"/>
      <c r="D6778" s="161" t="s">
        <v>184</v>
      </c>
      <c r="E6778" s="168" t="s">
        <v>1</v>
      </c>
      <c r="F6778" s="169" t="s">
        <v>1035</v>
      </c>
      <c r="H6778" s="170">
        <v>-0.9</v>
      </c>
      <c r="L6778" s="166"/>
      <c r="M6778" s="171"/>
      <c r="T6778" s="172"/>
      <c r="AT6778" s="168" t="s">
        <v>184</v>
      </c>
      <c r="AU6778" s="168" t="s">
        <v>95</v>
      </c>
      <c r="AV6778" s="167" t="s">
        <v>95</v>
      </c>
      <c r="AW6778" s="167" t="s">
        <v>41</v>
      </c>
      <c r="AX6778" s="167" t="s">
        <v>85</v>
      </c>
      <c r="AY6778" s="168" t="s">
        <v>173</v>
      </c>
    </row>
    <row r="6779" spans="2:51" s="167" customFormat="1">
      <c r="B6779" s="166"/>
      <c r="D6779" s="161" t="s">
        <v>184</v>
      </c>
      <c r="E6779" s="168" t="s">
        <v>1</v>
      </c>
      <c r="F6779" s="169" t="s">
        <v>3840</v>
      </c>
      <c r="H6779" s="170">
        <v>-1.6</v>
      </c>
      <c r="L6779" s="166"/>
      <c r="M6779" s="171"/>
      <c r="T6779" s="172"/>
      <c r="AT6779" s="168" t="s">
        <v>184</v>
      </c>
      <c r="AU6779" s="168" t="s">
        <v>95</v>
      </c>
      <c r="AV6779" s="167" t="s">
        <v>95</v>
      </c>
      <c r="AW6779" s="167" t="s">
        <v>41</v>
      </c>
      <c r="AX6779" s="167" t="s">
        <v>85</v>
      </c>
      <c r="AY6779" s="168" t="s">
        <v>173</v>
      </c>
    </row>
    <row r="6780" spans="2:51" s="167" customFormat="1">
      <c r="B6780" s="166"/>
      <c r="D6780" s="161" t="s">
        <v>184</v>
      </c>
      <c r="E6780" s="168" t="s">
        <v>1</v>
      </c>
      <c r="F6780" s="169" t="s">
        <v>3841</v>
      </c>
      <c r="H6780" s="170">
        <v>-1.0289999999999999</v>
      </c>
      <c r="L6780" s="166"/>
      <c r="M6780" s="171"/>
      <c r="T6780" s="172"/>
      <c r="AT6780" s="168" t="s">
        <v>184</v>
      </c>
      <c r="AU6780" s="168" t="s">
        <v>95</v>
      </c>
      <c r="AV6780" s="167" t="s">
        <v>95</v>
      </c>
      <c r="AW6780" s="167" t="s">
        <v>41</v>
      </c>
      <c r="AX6780" s="167" t="s">
        <v>85</v>
      </c>
      <c r="AY6780" s="168" t="s">
        <v>173</v>
      </c>
    </row>
    <row r="6781" spans="2:51" s="167" customFormat="1">
      <c r="B6781" s="166"/>
      <c r="D6781" s="161" t="s">
        <v>184</v>
      </c>
      <c r="E6781" s="168" t="s">
        <v>1</v>
      </c>
      <c r="F6781" s="169" t="s">
        <v>3842</v>
      </c>
      <c r="H6781" s="170">
        <v>0.36</v>
      </c>
      <c r="L6781" s="166"/>
      <c r="M6781" s="171"/>
      <c r="T6781" s="172"/>
      <c r="AT6781" s="168" t="s">
        <v>184</v>
      </c>
      <c r="AU6781" s="168" t="s">
        <v>95</v>
      </c>
      <c r="AV6781" s="167" t="s">
        <v>95</v>
      </c>
      <c r="AW6781" s="167" t="s">
        <v>41</v>
      </c>
      <c r="AX6781" s="167" t="s">
        <v>85</v>
      </c>
      <c r="AY6781" s="168" t="s">
        <v>173</v>
      </c>
    </row>
    <row r="6782" spans="2:51" s="167" customFormat="1">
      <c r="B6782" s="166"/>
      <c r="D6782" s="161" t="s">
        <v>184</v>
      </c>
      <c r="E6782" s="168" t="s">
        <v>1</v>
      </c>
      <c r="F6782" s="169" t="s">
        <v>3843</v>
      </c>
      <c r="H6782" s="170">
        <v>2.4700000000000002</v>
      </c>
      <c r="L6782" s="166"/>
      <c r="M6782" s="171"/>
      <c r="T6782" s="172"/>
      <c r="AT6782" s="168" t="s">
        <v>184</v>
      </c>
      <c r="AU6782" s="168" t="s">
        <v>95</v>
      </c>
      <c r="AV6782" s="167" t="s">
        <v>95</v>
      </c>
      <c r="AW6782" s="167" t="s">
        <v>41</v>
      </c>
      <c r="AX6782" s="167" t="s">
        <v>85</v>
      </c>
      <c r="AY6782" s="168" t="s">
        <v>173</v>
      </c>
    </row>
    <row r="6783" spans="2:51" s="160" customFormat="1">
      <c r="B6783" s="159"/>
      <c r="D6783" s="161" t="s">
        <v>184</v>
      </c>
      <c r="E6783" s="162" t="s">
        <v>1</v>
      </c>
      <c r="F6783" s="163" t="s">
        <v>785</v>
      </c>
      <c r="H6783" s="162" t="s">
        <v>1</v>
      </c>
      <c r="L6783" s="159"/>
      <c r="M6783" s="164"/>
      <c r="T6783" s="165"/>
      <c r="AT6783" s="162" t="s">
        <v>184</v>
      </c>
      <c r="AU6783" s="162" t="s">
        <v>95</v>
      </c>
      <c r="AV6783" s="160" t="s">
        <v>93</v>
      </c>
      <c r="AW6783" s="160" t="s">
        <v>41</v>
      </c>
      <c r="AX6783" s="160" t="s">
        <v>85</v>
      </c>
      <c r="AY6783" s="162" t="s">
        <v>173</v>
      </c>
    </row>
    <row r="6784" spans="2:51" s="167" customFormat="1">
      <c r="B6784" s="166"/>
      <c r="D6784" s="161" t="s">
        <v>184</v>
      </c>
      <c r="E6784" s="168" t="s">
        <v>1</v>
      </c>
      <c r="F6784" s="169" t="s">
        <v>3844</v>
      </c>
      <c r="H6784" s="170">
        <v>1.18</v>
      </c>
      <c r="L6784" s="166"/>
      <c r="M6784" s="171"/>
      <c r="T6784" s="172"/>
      <c r="AT6784" s="168" t="s">
        <v>184</v>
      </c>
      <c r="AU6784" s="168" t="s">
        <v>95</v>
      </c>
      <c r="AV6784" s="167" t="s">
        <v>95</v>
      </c>
      <c r="AW6784" s="167" t="s">
        <v>41</v>
      </c>
      <c r="AX6784" s="167" t="s">
        <v>85</v>
      </c>
      <c r="AY6784" s="168" t="s">
        <v>173</v>
      </c>
    </row>
    <row r="6785" spans="2:65" s="167" customFormat="1">
      <c r="B6785" s="166"/>
      <c r="D6785" s="161" t="s">
        <v>184</v>
      </c>
      <c r="E6785" s="168" t="s">
        <v>1</v>
      </c>
      <c r="F6785" s="169" t="s">
        <v>890</v>
      </c>
      <c r="H6785" s="170">
        <v>1.52</v>
      </c>
      <c r="L6785" s="166"/>
      <c r="M6785" s="171"/>
      <c r="T6785" s="172"/>
      <c r="AT6785" s="168" t="s">
        <v>184</v>
      </c>
      <c r="AU6785" s="168" t="s">
        <v>95</v>
      </c>
      <c r="AV6785" s="167" t="s">
        <v>95</v>
      </c>
      <c r="AW6785" s="167" t="s">
        <v>41</v>
      </c>
      <c r="AX6785" s="167" t="s">
        <v>85</v>
      </c>
      <c r="AY6785" s="168" t="s">
        <v>173</v>
      </c>
    </row>
    <row r="6786" spans="2:65" s="160" customFormat="1">
      <c r="B6786" s="159"/>
      <c r="D6786" s="161" t="s">
        <v>184</v>
      </c>
      <c r="E6786" s="162" t="s">
        <v>1</v>
      </c>
      <c r="F6786" s="163" t="s">
        <v>790</v>
      </c>
      <c r="H6786" s="162" t="s">
        <v>1</v>
      </c>
      <c r="L6786" s="159"/>
      <c r="M6786" s="164"/>
      <c r="T6786" s="165"/>
      <c r="AT6786" s="162" t="s">
        <v>184</v>
      </c>
      <c r="AU6786" s="162" t="s">
        <v>95</v>
      </c>
      <c r="AV6786" s="160" t="s">
        <v>93</v>
      </c>
      <c r="AW6786" s="160" t="s">
        <v>41</v>
      </c>
      <c r="AX6786" s="160" t="s">
        <v>85</v>
      </c>
      <c r="AY6786" s="162" t="s">
        <v>173</v>
      </c>
    </row>
    <row r="6787" spans="2:65" s="167" customFormat="1">
      <c r="B6787" s="166"/>
      <c r="D6787" s="161" t="s">
        <v>184</v>
      </c>
      <c r="E6787" s="168" t="s">
        <v>1</v>
      </c>
      <c r="F6787" s="169" t="s">
        <v>3845</v>
      </c>
      <c r="H6787" s="170">
        <v>16.399999999999999</v>
      </c>
      <c r="L6787" s="166"/>
      <c r="M6787" s="171"/>
      <c r="T6787" s="172"/>
      <c r="AT6787" s="168" t="s">
        <v>184</v>
      </c>
      <c r="AU6787" s="168" t="s">
        <v>95</v>
      </c>
      <c r="AV6787" s="167" t="s">
        <v>95</v>
      </c>
      <c r="AW6787" s="167" t="s">
        <v>41</v>
      </c>
      <c r="AX6787" s="167" t="s">
        <v>85</v>
      </c>
      <c r="AY6787" s="168" t="s">
        <v>173</v>
      </c>
    </row>
    <row r="6788" spans="2:65" s="174" customFormat="1">
      <c r="B6788" s="173"/>
      <c r="D6788" s="161" t="s">
        <v>184</v>
      </c>
      <c r="E6788" s="175" t="s">
        <v>1</v>
      </c>
      <c r="F6788" s="176" t="s">
        <v>232</v>
      </c>
      <c r="H6788" s="177">
        <v>72.549000000000007</v>
      </c>
      <c r="L6788" s="173"/>
      <c r="M6788" s="178"/>
      <c r="T6788" s="179"/>
      <c r="AT6788" s="175" t="s">
        <v>184</v>
      </c>
      <c r="AU6788" s="175" t="s">
        <v>95</v>
      </c>
      <c r="AV6788" s="174" t="s">
        <v>180</v>
      </c>
      <c r="AW6788" s="174" t="s">
        <v>41</v>
      </c>
      <c r="AX6788" s="174" t="s">
        <v>93</v>
      </c>
      <c r="AY6788" s="175" t="s">
        <v>173</v>
      </c>
    </row>
    <row r="6789" spans="2:65" s="167" customFormat="1">
      <c r="B6789" s="166"/>
      <c r="D6789" s="161" t="s">
        <v>184</v>
      </c>
      <c r="F6789" s="169" t="s">
        <v>3887</v>
      </c>
      <c r="H6789" s="170">
        <v>79.804000000000002</v>
      </c>
      <c r="L6789" s="166"/>
      <c r="M6789" s="171"/>
      <c r="T6789" s="172"/>
      <c r="AT6789" s="168" t="s">
        <v>184</v>
      </c>
      <c r="AU6789" s="168" t="s">
        <v>95</v>
      </c>
      <c r="AV6789" s="167" t="s">
        <v>95</v>
      </c>
      <c r="AW6789" s="167" t="s">
        <v>3</v>
      </c>
      <c r="AX6789" s="167" t="s">
        <v>93</v>
      </c>
      <c r="AY6789" s="168" t="s">
        <v>173</v>
      </c>
    </row>
    <row r="6790" spans="2:65" s="35" customFormat="1" ht="24.2" customHeight="1">
      <c r="B6790" s="34"/>
      <c r="C6790" s="188" t="s">
        <v>3888</v>
      </c>
      <c r="D6790" s="188" t="s">
        <v>1161</v>
      </c>
      <c r="E6790" s="189" t="s">
        <v>3889</v>
      </c>
      <c r="F6790" s="190" t="s">
        <v>3890</v>
      </c>
      <c r="G6790" s="191" t="s">
        <v>270</v>
      </c>
      <c r="H6790" s="192">
        <v>55.094000000000001</v>
      </c>
      <c r="I6790" s="4"/>
      <c r="J6790" s="193">
        <f>ROUND(I6790*H6790,2)</f>
        <v>0</v>
      </c>
      <c r="K6790" s="190" t="s">
        <v>1</v>
      </c>
      <c r="L6790" s="194"/>
      <c r="M6790" s="195" t="s">
        <v>1</v>
      </c>
      <c r="N6790" s="196" t="s">
        <v>50</v>
      </c>
      <c r="P6790" s="152">
        <f>O6790*H6790</f>
        <v>0</v>
      </c>
      <c r="Q6790" s="152">
        <v>1.18E-2</v>
      </c>
      <c r="R6790" s="152">
        <f>Q6790*H6790</f>
        <v>0.65010920000000005</v>
      </c>
      <c r="S6790" s="152">
        <v>0</v>
      </c>
      <c r="T6790" s="153">
        <f>S6790*H6790</f>
        <v>0</v>
      </c>
      <c r="AR6790" s="154" t="s">
        <v>533</v>
      </c>
      <c r="AT6790" s="154" t="s">
        <v>1161</v>
      </c>
      <c r="AU6790" s="154" t="s">
        <v>95</v>
      </c>
      <c r="AY6790" s="20" t="s">
        <v>173</v>
      </c>
      <c r="BE6790" s="155">
        <f>IF(N6790="základní",J6790,0)</f>
        <v>0</v>
      </c>
      <c r="BF6790" s="155">
        <f>IF(N6790="snížená",J6790,0)</f>
        <v>0</v>
      </c>
      <c r="BG6790" s="155">
        <f>IF(N6790="zákl. přenesená",J6790,0)</f>
        <v>0</v>
      </c>
      <c r="BH6790" s="155">
        <f>IF(N6790="sníž. přenesená",J6790,0)</f>
        <v>0</v>
      </c>
      <c r="BI6790" s="155">
        <f>IF(N6790="nulová",J6790,0)</f>
        <v>0</v>
      </c>
      <c r="BJ6790" s="20" t="s">
        <v>93</v>
      </c>
      <c r="BK6790" s="155">
        <f>ROUND(I6790*H6790,2)</f>
        <v>0</v>
      </c>
      <c r="BL6790" s="20" t="s">
        <v>354</v>
      </c>
      <c r="BM6790" s="154" t="s">
        <v>3891</v>
      </c>
    </row>
    <row r="6791" spans="2:65" s="35" customFormat="1" ht="29.25">
      <c r="B6791" s="34"/>
      <c r="D6791" s="161" t="s">
        <v>371</v>
      </c>
      <c r="F6791" s="187" t="s">
        <v>3892</v>
      </c>
      <c r="L6791" s="34"/>
      <c r="M6791" s="158"/>
      <c r="T6791" s="62"/>
      <c r="AT6791" s="20" t="s">
        <v>371</v>
      </c>
      <c r="AU6791" s="20" t="s">
        <v>95</v>
      </c>
    </row>
    <row r="6792" spans="2:65" s="160" customFormat="1">
      <c r="B6792" s="159"/>
      <c r="D6792" s="161" t="s">
        <v>184</v>
      </c>
      <c r="E6792" s="162" t="s">
        <v>1</v>
      </c>
      <c r="F6792" s="163" t="s">
        <v>426</v>
      </c>
      <c r="H6792" s="162" t="s">
        <v>1</v>
      </c>
      <c r="L6792" s="159"/>
      <c r="M6792" s="164"/>
      <c r="T6792" s="165"/>
      <c r="AT6792" s="162" t="s">
        <v>184</v>
      </c>
      <c r="AU6792" s="162" t="s">
        <v>95</v>
      </c>
      <c r="AV6792" s="160" t="s">
        <v>93</v>
      </c>
      <c r="AW6792" s="160" t="s">
        <v>41</v>
      </c>
      <c r="AX6792" s="160" t="s">
        <v>85</v>
      </c>
      <c r="AY6792" s="162" t="s">
        <v>173</v>
      </c>
    </row>
    <row r="6793" spans="2:65" s="167" customFormat="1">
      <c r="B6793" s="166"/>
      <c r="D6793" s="161" t="s">
        <v>184</v>
      </c>
      <c r="E6793" s="168" t="s">
        <v>1</v>
      </c>
      <c r="F6793" s="169" t="s">
        <v>3847</v>
      </c>
      <c r="H6793" s="170">
        <v>7.476</v>
      </c>
      <c r="L6793" s="166"/>
      <c r="M6793" s="171"/>
      <c r="T6793" s="172"/>
      <c r="AT6793" s="168" t="s">
        <v>184</v>
      </c>
      <c r="AU6793" s="168" t="s">
        <v>95</v>
      </c>
      <c r="AV6793" s="167" t="s">
        <v>95</v>
      </c>
      <c r="AW6793" s="167" t="s">
        <v>41</v>
      </c>
      <c r="AX6793" s="167" t="s">
        <v>85</v>
      </c>
      <c r="AY6793" s="168" t="s">
        <v>173</v>
      </c>
    </row>
    <row r="6794" spans="2:65" s="167" customFormat="1">
      <c r="B6794" s="166"/>
      <c r="D6794" s="161" t="s">
        <v>184</v>
      </c>
      <c r="E6794" s="168" t="s">
        <v>1</v>
      </c>
      <c r="F6794" s="169" t="s">
        <v>3848</v>
      </c>
      <c r="H6794" s="170">
        <v>5.67</v>
      </c>
      <c r="L6794" s="166"/>
      <c r="M6794" s="171"/>
      <c r="T6794" s="172"/>
      <c r="AT6794" s="168" t="s">
        <v>184</v>
      </c>
      <c r="AU6794" s="168" t="s">
        <v>95</v>
      </c>
      <c r="AV6794" s="167" t="s">
        <v>95</v>
      </c>
      <c r="AW6794" s="167" t="s">
        <v>41</v>
      </c>
      <c r="AX6794" s="167" t="s">
        <v>85</v>
      </c>
      <c r="AY6794" s="168" t="s">
        <v>173</v>
      </c>
    </row>
    <row r="6795" spans="2:65" s="167" customFormat="1">
      <c r="B6795" s="166"/>
      <c r="D6795" s="161" t="s">
        <v>184</v>
      </c>
      <c r="E6795" s="168" t="s">
        <v>1</v>
      </c>
      <c r="F6795" s="169" t="s">
        <v>3849</v>
      </c>
      <c r="H6795" s="170">
        <v>3.2549999999999999</v>
      </c>
      <c r="L6795" s="166"/>
      <c r="M6795" s="171"/>
      <c r="T6795" s="172"/>
      <c r="AT6795" s="168" t="s">
        <v>184</v>
      </c>
      <c r="AU6795" s="168" t="s">
        <v>95</v>
      </c>
      <c r="AV6795" s="167" t="s">
        <v>95</v>
      </c>
      <c r="AW6795" s="167" t="s">
        <v>41</v>
      </c>
      <c r="AX6795" s="167" t="s">
        <v>85</v>
      </c>
      <c r="AY6795" s="168" t="s">
        <v>173</v>
      </c>
    </row>
    <row r="6796" spans="2:65" s="167" customFormat="1">
      <c r="B6796" s="166"/>
      <c r="D6796" s="161" t="s">
        <v>184</v>
      </c>
      <c r="E6796" s="168" t="s">
        <v>1</v>
      </c>
      <c r="F6796" s="169" t="s">
        <v>3849</v>
      </c>
      <c r="H6796" s="170">
        <v>3.2549999999999999</v>
      </c>
      <c r="L6796" s="166"/>
      <c r="M6796" s="171"/>
      <c r="T6796" s="172"/>
      <c r="AT6796" s="168" t="s">
        <v>184</v>
      </c>
      <c r="AU6796" s="168" t="s">
        <v>95</v>
      </c>
      <c r="AV6796" s="167" t="s">
        <v>95</v>
      </c>
      <c r="AW6796" s="167" t="s">
        <v>41</v>
      </c>
      <c r="AX6796" s="167" t="s">
        <v>85</v>
      </c>
      <c r="AY6796" s="168" t="s">
        <v>173</v>
      </c>
    </row>
    <row r="6797" spans="2:65" s="167" customFormat="1">
      <c r="B6797" s="166"/>
      <c r="D6797" s="161" t="s">
        <v>184</v>
      </c>
      <c r="E6797" s="168" t="s">
        <v>1</v>
      </c>
      <c r="F6797" s="169" t="s">
        <v>3850</v>
      </c>
      <c r="H6797" s="170">
        <v>4.0949999999999998</v>
      </c>
      <c r="L6797" s="166"/>
      <c r="M6797" s="171"/>
      <c r="T6797" s="172"/>
      <c r="AT6797" s="168" t="s">
        <v>184</v>
      </c>
      <c r="AU6797" s="168" t="s">
        <v>95</v>
      </c>
      <c r="AV6797" s="167" t="s">
        <v>95</v>
      </c>
      <c r="AW6797" s="167" t="s">
        <v>41</v>
      </c>
      <c r="AX6797" s="167" t="s">
        <v>85</v>
      </c>
      <c r="AY6797" s="168" t="s">
        <v>173</v>
      </c>
    </row>
    <row r="6798" spans="2:65" s="160" customFormat="1">
      <c r="B6798" s="159"/>
      <c r="D6798" s="161" t="s">
        <v>184</v>
      </c>
      <c r="E6798" s="162" t="s">
        <v>1</v>
      </c>
      <c r="F6798" s="163" t="s">
        <v>602</v>
      </c>
      <c r="H6798" s="162" t="s">
        <v>1</v>
      </c>
      <c r="L6798" s="159"/>
      <c r="M6798" s="164"/>
      <c r="T6798" s="165"/>
      <c r="AT6798" s="162" t="s">
        <v>184</v>
      </c>
      <c r="AU6798" s="162" t="s">
        <v>95</v>
      </c>
      <c r="AV6798" s="160" t="s">
        <v>93</v>
      </c>
      <c r="AW6798" s="160" t="s">
        <v>41</v>
      </c>
      <c r="AX6798" s="160" t="s">
        <v>85</v>
      </c>
      <c r="AY6798" s="162" t="s">
        <v>173</v>
      </c>
    </row>
    <row r="6799" spans="2:65" s="167" customFormat="1">
      <c r="B6799" s="166"/>
      <c r="D6799" s="161" t="s">
        <v>184</v>
      </c>
      <c r="E6799" s="168" t="s">
        <v>1</v>
      </c>
      <c r="F6799" s="169" t="s">
        <v>3851</v>
      </c>
      <c r="H6799" s="170">
        <v>3.6749999999999998</v>
      </c>
      <c r="L6799" s="166"/>
      <c r="M6799" s="171"/>
      <c r="T6799" s="172"/>
      <c r="AT6799" s="168" t="s">
        <v>184</v>
      </c>
      <c r="AU6799" s="168" t="s">
        <v>95</v>
      </c>
      <c r="AV6799" s="167" t="s">
        <v>95</v>
      </c>
      <c r="AW6799" s="167" t="s">
        <v>41</v>
      </c>
      <c r="AX6799" s="167" t="s">
        <v>85</v>
      </c>
      <c r="AY6799" s="168" t="s">
        <v>173</v>
      </c>
    </row>
    <row r="6800" spans="2:65" s="167" customFormat="1">
      <c r="B6800" s="166"/>
      <c r="D6800" s="161" t="s">
        <v>184</v>
      </c>
      <c r="E6800" s="168" t="s">
        <v>1</v>
      </c>
      <c r="F6800" s="169" t="s">
        <v>3851</v>
      </c>
      <c r="H6800" s="170">
        <v>3.6749999999999998</v>
      </c>
      <c r="L6800" s="166"/>
      <c r="M6800" s="171"/>
      <c r="T6800" s="172"/>
      <c r="AT6800" s="168" t="s">
        <v>184</v>
      </c>
      <c r="AU6800" s="168" t="s">
        <v>95</v>
      </c>
      <c r="AV6800" s="167" t="s">
        <v>95</v>
      </c>
      <c r="AW6800" s="167" t="s">
        <v>41</v>
      </c>
      <c r="AX6800" s="167" t="s">
        <v>85</v>
      </c>
      <c r="AY6800" s="168" t="s">
        <v>173</v>
      </c>
    </row>
    <row r="6801" spans="2:65" s="160" customFormat="1">
      <c r="B6801" s="159"/>
      <c r="D6801" s="161" t="s">
        <v>184</v>
      </c>
      <c r="E6801" s="162" t="s">
        <v>1</v>
      </c>
      <c r="F6801" s="163" t="s">
        <v>3852</v>
      </c>
      <c r="H6801" s="162" t="s">
        <v>1</v>
      </c>
      <c r="L6801" s="159"/>
      <c r="M6801" s="164"/>
      <c r="T6801" s="165"/>
      <c r="AT6801" s="162" t="s">
        <v>184</v>
      </c>
      <c r="AU6801" s="162" t="s">
        <v>95</v>
      </c>
      <c r="AV6801" s="160" t="s">
        <v>93</v>
      </c>
      <c r="AW6801" s="160" t="s">
        <v>41</v>
      </c>
      <c r="AX6801" s="160" t="s">
        <v>85</v>
      </c>
      <c r="AY6801" s="162" t="s">
        <v>173</v>
      </c>
    </row>
    <row r="6802" spans="2:65" s="167" customFormat="1">
      <c r="B6802" s="166"/>
      <c r="D6802" s="161" t="s">
        <v>184</v>
      </c>
      <c r="E6802" s="168" t="s">
        <v>1</v>
      </c>
      <c r="F6802" s="169" t="s">
        <v>3853</v>
      </c>
      <c r="H6802" s="170">
        <v>9.5129999999999999</v>
      </c>
      <c r="L6802" s="166"/>
      <c r="M6802" s="171"/>
      <c r="T6802" s="172"/>
      <c r="AT6802" s="168" t="s">
        <v>184</v>
      </c>
      <c r="AU6802" s="168" t="s">
        <v>95</v>
      </c>
      <c r="AV6802" s="167" t="s">
        <v>95</v>
      </c>
      <c r="AW6802" s="167" t="s">
        <v>41</v>
      </c>
      <c r="AX6802" s="167" t="s">
        <v>85</v>
      </c>
      <c r="AY6802" s="168" t="s">
        <v>173</v>
      </c>
    </row>
    <row r="6803" spans="2:65" s="167" customFormat="1">
      <c r="B6803" s="166"/>
      <c r="D6803" s="161" t="s">
        <v>184</v>
      </c>
      <c r="E6803" s="168" t="s">
        <v>1</v>
      </c>
      <c r="F6803" s="169" t="s">
        <v>3849</v>
      </c>
      <c r="H6803" s="170">
        <v>3.2549999999999999</v>
      </c>
      <c r="L6803" s="166"/>
      <c r="M6803" s="171"/>
      <c r="T6803" s="172"/>
      <c r="AT6803" s="168" t="s">
        <v>184</v>
      </c>
      <c r="AU6803" s="168" t="s">
        <v>95</v>
      </c>
      <c r="AV6803" s="167" t="s">
        <v>95</v>
      </c>
      <c r="AW6803" s="167" t="s">
        <v>41</v>
      </c>
      <c r="AX6803" s="167" t="s">
        <v>85</v>
      </c>
      <c r="AY6803" s="168" t="s">
        <v>173</v>
      </c>
    </row>
    <row r="6804" spans="2:65" s="167" customFormat="1">
      <c r="B6804" s="166"/>
      <c r="D6804" s="161" t="s">
        <v>184</v>
      </c>
      <c r="E6804" s="168" t="s">
        <v>1</v>
      </c>
      <c r="F6804" s="169" t="s">
        <v>3854</v>
      </c>
      <c r="H6804" s="170">
        <v>6.2160000000000002</v>
      </c>
      <c r="L6804" s="166"/>
      <c r="M6804" s="171"/>
      <c r="T6804" s="172"/>
      <c r="AT6804" s="168" t="s">
        <v>184</v>
      </c>
      <c r="AU6804" s="168" t="s">
        <v>95</v>
      </c>
      <c r="AV6804" s="167" t="s">
        <v>95</v>
      </c>
      <c r="AW6804" s="167" t="s">
        <v>41</v>
      </c>
      <c r="AX6804" s="167" t="s">
        <v>85</v>
      </c>
      <c r="AY6804" s="168" t="s">
        <v>173</v>
      </c>
    </row>
    <row r="6805" spans="2:65" s="174" customFormat="1">
      <c r="B6805" s="173"/>
      <c r="D6805" s="161" t="s">
        <v>184</v>
      </c>
      <c r="E6805" s="175" t="s">
        <v>1</v>
      </c>
      <c r="F6805" s="176" t="s">
        <v>232</v>
      </c>
      <c r="H6805" s="177">
        <v>50.085000000000001</v>
      </c>
      <c r="L6805" s="173"/>
      <c r="M6805" s="178"/>
      <c r="T6805" s="179"/>
      <c r="AT6805" s="175" t="s">
        <v>184</v>
      </c>
      <c r="AU6805" s="175" t="s">
        <v>95</v>
      </c>
      <c r="AV6805" s="174" t="s">
        <v>180</v>
      </c>
      <c r="AW6805" s="174" t="s">
        <v>41</v>
      </c>
      <c r="AX6805" s="174" t="s">
        <v>93</v>
      </c>
      <c r="AY6805" s="175" t="s">
        <v>173</v>
      </c>
    </row>
    <row r="6806" spans="2:65" s="167" customFormat="1">
      <c r="B6806" s="166"/>
      <c r="D6806" s="161" t="s">
        <v>184</v>
      </c>
      <c r="F6806" s="169" t="s">
        <v>3893</v>
      </c>
      <c r="H6806" s="170">
        <v>55.094000000000001</v>
      </c>
      <c r="L6806" s="166"/>
      <c r="M6806" s="171"/>
      <c r="T6806" s="172"/>
      <c r="AT6806" s="168" t="s">
        <v>184</v>
      </c>
      <c r="AU6806" s="168" t="s">
        <v>95</v>
      </c>
      <c r="AV6806" s="167" t="s">
        <v>95</v>
      </c>
      <c r="AW6806" s="167" t="s">
        <v>3</v>
      </c>
      <c r="AX6806" s="167" t="s">
        <v>93</v>
      </c>
      <c r="AY6806" s="168" t="s">
        <v>173</v>
      </c>
    </row>
    <row r="6807" spans="2:65" s="35" customFormat="1" ht="33" customHeight="1">
      <c r="B6807" s="34"/>
      <c r="C6807" s="144" t="s">
        <v>3894</v>
      </c>
      <c r="D6807" s="144" t="s">
        <v>175</v>
      </c>
      <c r="E6807" s="145" t="s">
        <v>3895</v>
      </c>
      <c r="F6807" s="146" t="s">
        <v>3896</v>
      </c>
      <c r="G6807" s="147" t="s">
        <v>586</v>
      </c>
      <c r="H6807" s="148">
        <v>113.48</v>
      </c>
      <c r="I6807" s="3"/>
      <c r="J6807" s="149">
        <f>ROUND(I6807*H6807,2)</f>
        <v>0</v>
      </c>
      <c r="K6807" s="146" t="s">
        <v>179</v>
      </c>
      <c r="L6807" s="34"/>
      <c r="M6807" s="150" t="s">
        <v>1</v>
      </c>
      <c r="N6807" s="151" t="s">
        <v>50</v>
      </c>
      <c r="P6807" s="152">
        <f>O6807*H6807</f>
        <v>0</v>
      </c>
      <c r="Q6807" s="152">
        <v>2.0000000000000001E-4</v>
      </c>
      <c r="R6807" s="152">
        <f>Q6807*H6807</f>
        <v>2.2696000000000001E-2</v>
      </c>
      <c r="S6807" s="152">
        <v>0</v>
      </c>
      <c r="T6807" s="153">
        <f>S6807*H6807</f>
        <v>0</v>
      </c>
      <c r="AR6807" s="154" t="s">
        <v>354</v>
      </c>
      <c r="AT6807" s="154" t="s">
        <v>175</v>
      </c>
      <c r="AU6807" s="154" t="s">
        <v>95</v>
      </c>
      <c r="AY6807" s="20" t="s">
        <v>173</v>
      </c>
      <c r="BE6807" s="155">
        <f>IF(N6807="základní",J6807,0)</f>
        <v>0</v>
      </c>
      <c r="BF6807" s="155">
        <f>IF(N6807="snížená",J6807,0)</f>
        <v>0</v>
      </c>
      <c r="BG6807" s="155">
        <f>IF(N6807="zákl. přenesená",J6807,0)</f>
        <v>0</v>
      </c>
      <c r="BH6807" s="155">
        <f>IF(N6807="sníž. přenesená",J6807,0)</f>
        <v>0</v>
      </c>
      <c r="BI6807" s="155">
        <f>IF(N6807="nulová",J6807,0)</f>
        <v>0</v>
      </c>
      <c r="BJ6807" s="20" t="s">
        <v>93</v>
      </c>
      <c r="BK6807" s="155">
        <f>ROUND(I6807*H6807,2)</f>
        <v>0</v>
      </c>
      <c r="BL6807" s="20" t="s">
        <v>354</v>
      </c>
      <c r="BM6807" s="154" t="s">
        <v>3897</v>
      </c>
    </row>
    <row r="6808" spans="2:65" s="35" customFormat="1">
      <c r="B6808" s="34"/>
      <c r="D6808" s="156" t="s">
        <v>182</v>
      </c>
      <c r="F6808" s="157" t="s">
        <v>3898</v>
      </c>
      <c r="L6808" s="34"/>
      <c r="M6808" s="158"/>
      <c r="T6808" s="62"/>
      <c r="AT6808" s="20" t="s">
        <v>182</v>
      </c>
      <c r="AU6808" s="20" t="s">
        <v>95</v>
      </c>
    </row>
    <row r="6809" spans="2:65" s="160" customFormat="1">
      <c r="B6809" s="159"/>
      <c r="D6809" s="161" t="s">
        <v>184</v>
      </c>
      <c r="E6809" s="162" t="s">
        <v>1</v>
      </c>
      <c r="F6809" s="163" t="s">
        <v>752</v>
      </c>
      <c r="H6809" s="162" t="s">
        <v>1</v>
      </c>
      <c r="L6809" s="159"/>
      <c r="M6809" s="164"/>
      <c r="T6809" s="165"/>
      <c r="AT6809" s="162" t="s">
        <v>184</v>
      </c>
      <c r="AU6809" s="162" t="s">
        <v>95</v>
      </c>
      <c r="AV6809" s="160" t="s">
        <v>93</v>
      </c>
      <c r="AW6809" s="160" t="s">
        <v>41</v>
      </c>
      <c r="AX6809" s="160" t="s">
        <v>85</v>
      </c>
      <c r="AY6809" s="162" t="s">
        <v>173</v>
      </c>
    </row>
    <row r="6810" spans="2:65" s="167" customFormat="1">
      <c r="B6810" s="166"/>
      <c r="D6810" s="161" t="s">
        <v>184</v>
      </c>
      <c r="E6810" s="168" t="s">
        <v>1</v>
      </c>
      <c r="F6810" s="169" t="s">
        <v>3899</v>
      </c>
      <c r="H6810" s="170">
        <v>2.0699999999999998</v>
      </c>
      <c r="L6810" s="166"/>
      <c r="M6810" s="171"/>
      <c r="T6810" s="172"/>
      <c r="AT6810" s="168" t="s">
        <v>184</v>
      </c>
      <c r="AU6810" s="168" t="s">
        <v>95</v>
      </c>
      <c r="AV6810" s="167" t="s">
        <v>95</v>
      </c>
      <c r="AW6810" s="167" t="s">
        <v>41</v>
      </c>
      <c r="AX6810" s="167" t="s">
        <v>85</v>
      </c>
      <c r="AY6810" s="168" t="s">
        <v>173</v>
      </c>
    </row>
    <row r="6811" spans="2:65" s="167" customFormat="1">
      <c r="B6811" s="166"/>
      <c r="D6811" s="161" t="s">
        <v>184</v>
      </c>
      <c r="E6811" s="168" t="s">
        <v>1</v>
      </c>
      <c r="F6811" s="169" t="s">
        <v>3900</v>
      </c>
      <c r="H6811" s="170">
        <v>2.46</v>
      </c>
      <c r="L6811" s="166"/>
      <c r="M6811" s="171"/>
      <c r="T6811" s="172"/>
      <c r="AT6811" s="168" t="s">
        <v>184</v>
      </c>
      <c r="AU6811" s="168" t="s">
        <v>95</v>
      </c>
      <c r="AV6811" s="167" t="s">
        <v>95</v>
      </c>
      <c r="AW6811" s="167" t="s">
        <v>41</v>
      </c>
      <c r="AX6811" s="167" t="s">
        <v>85</v>
      </c>
      <c r="AY6811" s="168" t="s">
        <v>173</v>
      </c>
    </row>
    <row r="6812" spans="2:65" s="167" customFormat="1">
      <c r="B6812" s="166"/>
      <c r="D6812" s="161" t="s">
        <v>184</v>
      </c>
      <c r="E6812" s="168" t="s">
        <v>1</v>
      </c>
      <c r="F6812" s="169" t="s">
        <v>634</v>
      </c>
      <c r="H6812" s="170">
        <v>4.2</v>
      </c>
      <c r="L6812" s="166"/>
      <c r="M6812" s="171"/>
      <c r="T6812" s="172"/>
      <c r="AT6812" s="168" t="s">
        <v>184</v>
      </c>
      <c r="AU6812" s="168" t="s">
        <v>95</v>
      </c>
      <c r="AV6812" s="167" t="s">
        <v>95</v>
      </c>
      <c r="AW6812" s="167" t="s">
        <v>41</v>
      </c>
      <c r="AX6812" s="167" t="s">
        <v>85</v>
      </c>
      <c r="AY6812" s="168" t="s">
        <v>173</v>
      </c>
    </row>
    <row r="6813" spans="2:65" s="160" customFormat="1">
      <c r="B6813" s="159"/>
      <c r="D6813" s="161" t="s">
        <v>184</v>
      </c>
      <c r="E6813" s="162" t="s">
        <v>1</v>
      </c>
      <c r="F6813" s="163" t="s">
        <v>761</v>
      </c>
      <c r="H6813" s="162" t="s">
        <v>1</v>
      </c>
      <c r="L6813" s="159"/>
      <c r="M6813" s="164"/>
      <c r="T6813" s="165"/>
      <c r="AT6813" s="162" t="s">
        <v>184</v>
      </c>
      <c r="AU6813" s="162" t="s">
        <v>95</v>
      </c>
      <c r="AV6813" s="160" t="s">
        <v>93</v>
      </c>
      <c r="AW6813" s="160" t="s">
        <v>41</v>
      </c>
      <c r="AX6813" s="160" t="s">
        <v>85</v>
      </c>
      <c r="AY6813" s="162" t="s">
        <v>173</v>
      </c>
    </row>
    <row r="6814" spans="2:65" s="167" customFormat="1">
      <c r="B6814" s="166"/>
      <c r="D6814" s="161" t="s">
        <v>184</v>
      </c>
      <c r="E6814" s="168" t="s">
        <v>1</v>
      </c>
      <c r="F6814" s="169" t="s">
        <v>1148</v>
      </c>
      <c r="H6814" s="170">
        <v>4</v>
      </c>
      <c r="L6814" s="166"/>
      <c r="M6814" s="171"/>
      <c r="T6814" s="172"/>
      <c r="AT6814" s="168" t="s">
        <v>184</v>
      </c>
      <c r="AU6814" s="168" t="s">
        <v>95</v>
      </c>
      <c r="AV6814" s="167" t="s">
        <v>95</v>
      </c>
      <c r="AW6814" s="167" t="s">
        <v>41</v>
      </c>
      <c r="AX6814" s="167" t="s">
        <v>85</v>
      </c>
      <c r="AY6814" s="168" t="s">
        <v>173</v>
      </c>
    </row>
    <row r="6815" spans="2:65" s="160" customFormat="1">
      <c r="B6815" s="159"/>
      <c r="D6815" s="161" t="s">
        <v>184</v>
      </c>
      <c r="E6815" s="162" t="s">
        <v>1</v>
      </c>
      <c r="F6815" s="163" t="s">
        <v>609</v>
      </c>
      <c r="H6815" s="162" t="s">
        <v>1</v>
      </c>
      <c r="L6815" s="159"/>
      <c r="M6815" s="164"/>
      <c r="T6815" s="165"/>
      <c r="AT6815" s="162" t="s">
        <v>184</v>
      </c>
      <c r="AU6815" s="162" t="s">
        <v>95</v>
      </c>
      <c r="AV6815" s="160" t="s">
        <v>93</v>
      </c>
      <c r="AW6815" s="160" t="s">
        <v>41</v>
      </c>
      <c r="AX6815" s="160" t="s">
        <v>85</v>
      </c>
      <c r="AY6815" s="162" t="s">
        <v>173</v>
      </c>
    </row>
    <row r="6816" spans="2:65" s="167" customFormat="1">
      <c r="B6816" s="166"/>
      <c r="D6816" s="161" t="s">
        <v>184</v>
      </c>
      <c r="E6816" s="168" t="s">
        <v>1</v>
      </c>
      <c r="F6816" s="169" t="s">
        <v>1148</v>
      </c>
      <c r="H6816" s="170">
        <v>4</v>
      </c>
      <c r="L6816" s="166"/>
      <c r="M6816" s="171"/>
      <c r="T6816" s="172"/>
      <c r="AT6816" s="168" t="s">
        <v>184</v>
      </c>
      <c r="AU6816" s="168" t="s">
        <v>95</v>
      </c>
      <c r="AV6816" s="167" t="s">
        <v>95</v>
      </c>
      <c r="AW6816" s="167" t="s">
        <v>41</v>
      </c>
      <c r="AX6816" s="167" t="s">
        <v>85</v>
      </c>
      <c r="AY6816" s="168" t="s">
        <v>173</v>
      </c>
    </row>
    <row r="6817" spans="2:51" s="167" customFormat="1">
      <c r="B6817" s="166"/>
      <c r="D6817" s="161" t="s">
        <v>184</v>
      </c>
      <c r="E6817" s="168" t="s">
        <v>1</v>
      </c>
      <c r="F6817" s="169" t="s">
        <v>3230</v>
      </c>
      <c r="H6817" s="170">
        <v>1.2</v>
      </c>
      <c r="L6817" s="166"/>
      <c r="M6817" s="171"/>
      <c r="T6817" s="172"/>
      <c r="AT6817" s="168" t="s">
        <v>184</v>
      </c>
      <c r="AU6817" s="168" t="s">
        <v>95</v>
      </c>
      <c r="AV6817" s="167" t="s">
        <v>95</v>
      </c>
      <c r="AW6817" s="167" t="s">
        <v>41</v>
      </c>
      <c r="AX6817" s="167" t="s">
        <v>85</v>
      </c>
      <c r="AY6817" s="168" t="s">
        <v>173</v>
      </c>
    </row>
    <row r="6818" spans="2:51" s="160" customFormat="1">
      <c r="B6818" s="159"/>
      <c r="D6818" s="161" t="s">
        <v>184</v>
      </c>
      <c r="E6818" s="162" t="s">
        <v>1</v>
      </c>
      <c r="F6818" s="163" t="s">
        <v>611</v>
      </c>
      <c r="H6818" s="162" t="s">
        <v>1</v>
      </c>
      <c r="L6818" s="159"/>
      <c r="M6818" s="164"/>
      <c r="T6818" s="165"/>
      <c r="AT6818" s="162" t="s">
        <v>184</v>
      </c>
      <c r="AU6818" s="162" t="s">
        <v>95</v>
      </c>
      <c r="AV6818" s="160" t="s">
        <v>93</v>
      </c>
      <c r="AW6818" s="160" t="s">
        <v>41</v>
      </c>
      <c r="AX6818" s="160" t="s">
        <v>85</v>
      </c>
      <c r="AY6818" s="162" t="s">
        <v>173</v>
      </c>
    </row>
    <row r="6819" spans="2:51" s="167" customFormat="1">
      <c r="B6819" s="166"/>
      <c r="D6819" s="161" t="s">
        <v>184</v>
      </c>
      <c r="E6819" s="168" t="s">
        <v>1</v>
      </c>
      <c r="F6819" s="169" t="s">
        <v>1148</v>
      </c>
      <c r="H6819" s="170">
        <v>4</v>
      </c>
      <c r="L6819" s="166"/>
      <c r="M6819" s="171"/>
      <c r="T6819" s="172"/>
      <c r="AT6819" s="168" t="s">
        <v>184</v>
      </c>
      <c r="AU6819" s="168" t="s">
        <v>95</v>
      </c>
      <c r="AV6819" s="167" t="s">
        <v>95</v>
      </c>
      <c r="AW6819" s="167" t="s">
        <v>41</v>
      </c>
      <c r="AX6819" s="167" t="s">
        <v>85</v>
      </c>
      <c r="AY6819" s="168" t="s">
        <v>173</v>
      </c>
    </row>
    <row r="6820" spans="2:51" s="167" customFormat="1">
      <c r="B6820" s="166"/>
      <c r="D6820" s="161" t="s">
        <v>184</v>
      </c>
      <c r="E6820" s="168" t="s">
        <v>1</v>
      </c>
      <c r="F6820" s="169" t="s">
        <v>766</v>
      </c>
      <c r="H6820" s="170">
        <v>0.9</v>
      </c>
      <c r="L6820" s="166"/>
      <c r="M6820" s="171"/>
      <c r="T6820" s="172"/>
      <c r="AT6820" s="168" t="s">
        <v>184</v>
      </c>
      <c r="AU6820" s="168" t="s">
        <v>95</v>
      </c>
      <c r="AV6820" s="167" t="s">
        <v>95</v>
      </c>
      <c r="AW6820" s="167" t="s">
        <v>41</v>
      </c>
      <c r="AX6820" s="167" t="s">
        <v>85</v>
      </c>
      <c r="AY6820" s="168" t="s">
        <v>173</v>
      </c>
    </row>
    <row r="6821" spans="2:51" s="160" customFormat="1">
      <c r="B6821" s="159"/>
      <c r="D6821" s="161" t="s">
        <v>184</v>
      </c>
      <c r="E6821" s="162" t="s">
        <v>1</v>
      </c>
      <c r="F6821" s="163" t="s">
        <v>764</v>
      </c>
      <c r="H6821" s="162" t="s">
        <v>1</v>
      </c>
      <c r="L6821" s="159"/>
      <c r="M6821" s="164"/>
      <c r="T6821" s="165"/>
      <c r="AT6821" s="162" t="s">
        <v>184</v>
      </c>
      <c r="AU6821" s="162" t="s">
        <v>95</v>
      </c>
      <c r="AV6821" s="160" t="s">
        <v>93</v>
      </c>
      <c r="AW6821" s="160" t="s">
        <v>41</v>
      </c>
      <c r="AX6821" s="160" t="s">
        <v>85</v>
      </c>
      <c r="AY6821" s="162" t="s">
        <v>173</v>
      </c>
    </row>
    <row r="6822" spans="2:51" s="167" customFormat="1">
      <c r="B6822" s="166"/>
      <c r="D6822" s="161" t="s">
        <v>184</v>
      </c>
      <c r="E6822" s="168" t="s">
        <v>1</v>
      </c>
      <c r="F6822" s="169" t="s">
        <v>3901</v>
      </c>
      <c r="H6822" s="170">
        <v>7.6</v>
      </c>
      <c r="L6822" s="166"/>
      <c r="M6822" s="171"/>
      <c r="T6822" s="172"/>
      <c r="AT6822" s="168" t="s">
        <v>184</v>
      </c>
      <c r="AU6822" s="168" t="s">
        <v>95</v>
      </c>
      <c r="AV6822" s="167" t="s">
        <v>95</v>
      </c>
      <c r="AW6822" s="167" t="s">
        <v>41</v>
      </c>
      <c r="AX6822" s="167" t="s">
        <v>85</v>
      </c>
      <c r="AY6822" s="168" t="s">
        <v>173</v>
      </c>
    </row>
    <row r="6823" spans="2:51" s="167" customFormat="1">
      <c r="B6823" s="166"/>
      <c r="D6823" s="161" t="s">
        <v>184</v>
      </c>
      <c r="E6823" s="168" t="s">
        <v>1</v>
      </c>
      <c r="F6823" s="169" t="s">
        <v>856</v>
      </c>
      <c r="H6823" s="170">
        <v>7.2</v>
      </c>
      <c r="L6823" s="166"/>
      <c r="M6823" s="171"/>
      <c r="T6823" s="172"/>
      <c r="AT6823" s="168" t="s">
        <v>184</v>
      </c>
      <c r="AU6823" s="168" t="s">
        <v>95</v>
      </c>
      <c r="AV6823" s="167" t="s">
        <v>95</v>
      </c>
      <c r="AW6823" s="167" t="s">
        <v>41</v>
      </c>
      <c r="AX6823" s="167" t="s">
        <v>85</v>
      </c>
      <c r="AY6823" s="168" t="s">
        <v>173</v>
      </c>
    </row>
    <row r="6824" spans="2:51" s="160" customFormat="1">
      <c r="B6824" s="159"/>
      <c r="D6824" s="161" t="s">
        <v>184</v>
      </c>
      <c r="E6824" s="162" t="s">
        <v>1</v>
      </c>
      <c r="F6824" s="163" t="s">
        <v>426</v>
      </c>
      <c r="H6824" s="162" t="s">
        <v>1</v>
      </c>
      <c r="L6824" s="159"/>
      <c r="M6824" s="164"/>
      <c r="T6824" s="165"/>
      <c r="AT6824" s="162" t="s">
        <v>184</v>
      </c>
      <c r="AU6824" s="162" t="s">
        <v>95</v>
      </c>
      <c r="AV6824" s="160" t="s">
        <v>93</v>
      </c>
      <c r="AW6824" s="160" t="s">
        <v>41</v>
      </c>
      <c r="AX6824" s="160" t="s">
        <v>85</v>
      </c>
      <c r="AY6824" s="162" t="s">
        <v>173</v>
      </c>
    </row>
    <row r="6825" spans="2:51" s="167" customFormat="1">
      <c r="B6825" s="166"/>
      <c r="D6825" s="161" t="s">
        <v>184</v>
      </c>
      <c r="E6825" s="168" t="s">
        <v>1</v>
      </c>
      <c r="F6825" s="169" t="s">
        <v>3902</v>
      </c>
      <c r="H6825" s="170">
        <v>27.3</v>
      </c>
      <c r="L6825" s="166"/>
      <c r="M6825" s="171"/>
      <c r="T6825" s="172"/>
      <c r="AT6825" s="168" t="s">
        <v>184</v>
      </c>
      <c r="AU6825" s="168" t="s">
        <v>95</v>
      </c>
      <c r="AV6825" s="167" t="s">
        <v>95</v>
      </c>
      <c r="AW6825" s="167" t="s">
        <v>41</v>
      </c>
      <c r="AX6825" s="167" t="s">
        <v>85</v>
      </c>
      <c r="AY6825" s="168" t="s">
        <v>173</v>
      </c>
    </row>
    <row r="6826" spans="2:51" s="160" customFormat="1">
      <c r="B6826" s="159"/>
      <c r="D6826" s="161" t="s">
        <v>184</v>
      </c>
      <c r="E6826" s="162" t="s">
        <v>1</v>
      </c>
      <c r="F6826" s="163" t="s">
        <v>602</v>
      </c>
      <c r="H6826" s="162" t="s">
        <v>1</v>
      </c>
      <c r="L6826" s="159"/>
      <c r="M6826" s="164"/>
      <c r="T6826" s="165"/>
      <c r="AT6826" s="162" t="s">
        <v>184</v>
      </c>
      <c r="AU6826" s="162" t="s">
        <v>95</v>
      </c>
      <c r="AV6826" s="160" t="s">
        <v>93</v>
      </c>
      <c r="AW6826" s="160" t="s">
        <v>41</v>
      </c>
      <c r="AX6826" s="160" t="s">
        <v>85</v>
      </c>
      <c r="AY6826" s="162" t="s">
        <v>173</v>
      </c>
    </row>
    <row r="6827" spans="2:51" s="167" customFormat="1">
      <c r="B6827" s="166"/>
      <c r="D6827" s="161" t="s">
        <v>184</v>
      </c>
      <c r="E6827" s="168" t="s">
        <v>1</v>
      </c>
      <c r="F6827" s="169" t="s">
        <v>1159</v>
      </c>
      <c r="H6827" s="170">
        <v>8.4</v>
      </c>
      <c r="L6827" s="166"/>
      <c r="M6827" s="171"/>
      <c r="T6827" s="172"/>
      <c r="AT6827" s="168" t="s">
        <v>184</v>
      </c>
      <c r="AU6827" s="168" t="s">
        <v>95</v>
      </c>
      <c r="AV6827" s="167" t="s">
        <v>95</v>
      </c>
      <c r="AW6827" s="167" t="s">
        <v>41</v>
      </c>
      <c r="AX6827" s="167" t="s">
        <v>85</v>
      </c>
      <c r="AY6827" s="168" t="s">
        <v>173</v>
      </c>
    </row>
    <row r="6828" spans="2:51" s="160" customFormat="1">
      <c r="B6828" s="159"/>
      <c r="D6828" s="161" t="s">
        <v>184</v>
      </c>
      <c r="E6828" s="162" t="s">
        <v>1</v>
      </c>
      <c r="F6828" s="163" t="s">
        <v>614</v>
      </c>
      <c r="H6828" s="162" t="s">
        <v>1</v>
      </c>
      <c r="L6828" s="159"/>
      <c r="M6828" s="164"/>
      <c r="T6828" s="165"/>
      <c r="AT6828" s="162" t="s">
        <v>184</v>
      </c>
      <c r="AU6828" s="162" t="s">
        <v>95</v>
      </c>
      <c r="AV6828" s="160" t="s">
        <v>93</v>
      </c>
      <c r="AW6828" s="160" t="s">
        <v>41</v>
      </c>
      <c r="AX6828" s="160" t="s">
        <v>85</v>
      </c>
      <c r="AY6828" s="162" t="s">
        <v>173</v>
      </c>
    </row>
    <row r="6829" spans="2:51" s="167" customFormat="1">
      <c r="B6829" s="166"/>
      <c r="D6829" s="161" t="s">
        <v>184</v>
      </c>
      <c r="E6829" s="168" t="s">
        <v>1</v>
      </c>
      <c r="F6829" s="169" t="s">
        <v>3903</v>
      </c>
      <c r="H6829" s="170">
        <v>16.8</v>
      </c>
      <c r="L6829" s="166"/>
      <c r="M6829" s="171"/>
      <c r="T6829" s="172"/>
      <c r="AT6829" s="168" t="s">
        <v>184</v>
      </c>
      <c r="AU6829" s="168" t="s">
        <v>95</v>
      </c>
      <c r="AV6829" s="167" t="s">
        <v>95</v>
      </c>
      <c r="AW6829" s="167" t="s">
        <v>41</v>
      </c>
      <c r="AX6829" s="167" t="s">
        <v>85</v>
      </c>
      <c r="AY6829" s="168" t="s">
        <v>173</v>
      </c>
    </row>
    <row r="6830" spans="2:51" s="160" customFormat="1">
      <c r="B6830" s="159"/>
      <c r="D6830" s="161" t="s">
        <v>184</v>
      </c>
      <c r="E6830" s="162" t="s">
        <v>1</v>
      </c>
      <c r="F6830" s="163" t="s">
        <v>785</v>
      </c>
      <c r="H6830" s="162" t="s">
        <v>1</v>
      </c>
      <c r="L6830" s="159"/>
      <c r="M6830" s="164"/>
      <c r="T6830" s="165"/>
      <c r="AT6830" s="162" t="s">
        <v>184</v>
      </c>
      <c r="AU6830" s="162" t="s">
        <v>95</v>
      </c>
      <c r="AV6830" s="160" t="s">
        <v>93</v>
      </c>
      <c r="AW6830" s="160" t="s">
        <v>41</v>
      </c>
      <c r="AX6830" s="160" t="s">
        <v>85</v>
      </c>
      <c r="AY6830" s="162" t="s">
        <v>173</v>
      </c>
    </row>
    <row r="6831" spans="2:51" s="167" customFormat="1">
      <c r="B6831" s="166"/>
      <c r="D6831" s="161" t="s">
        <v>184</v>
      </c>
      <c r="E6831" s="168" t="s">
        <v>1</v>
      </c>
      <c r="F6831" s="169" t="s">
        <v>3572</v>
      </c>
      <c r="H6831" s="170">
        <v>0.59</v>
      </c>
      <c r="L6831" s="166"/>
      <c r="M6831" s="171"/>
      <c r="T6831" s="172"/>
      <c r="AT6831" s="168" t="s">
        <v>184</v>
      </c>
      <c r="AU6831" s="168" t="s">
        <v>95</v>
      </c>
      <c r="AV6831" s="167" t="s">
        <v>95</v>
      </c>
      <c r="AW6831" s="167" t="s">
        <v>41</v>
      </c>
      <c r="AX6831" s="167" t="s">
        <v>85</v>
      </c>
      <c r="AY6831" s="168" t="s">
        <v>173</v>
      </c>
    </row>
    <row r="6832" spans="2:51" s="167" customFormat="1">
      <c r="B6832" s="166"/>
      <c r="D6832" s="161" t="s">
        <v>184</v>
      </c>
      <c r="E6832" s="168" t="s">
        <v>1</v>
      </c>
      <c r="F6832" s="169" t="s">
        <v>3573</v>
      </c>
      <c r="H6832" s="170">
        <v>0.76</v>
      </c>
      <c r="L6832" s="166"/>
      <c r="M6832" s="171"/>
      <c r="T6832" s="172"/>
      <c r="AT6832" s="168" t="s">
        <v>184</v>
      </c>
      <c r="AU6832" s="168" t="s">
        <v>95</v>
      </c>
      <c r="AV6832" s="167" t="s">
        <v>95</v>
      </c>
      <c r="AW6832" s="167" t="s">
        <v>41</v>
      </c>
      <c r="AX6832" s="167" t="s">
        <v>85</v>
      </c>
      <c r="AY6832" s="168" t="s">
        <v>173</v>
      </c>
    </row>
    <row r="6833" spans="2:65" s="167" customFormat="1">
      <c r="B6833" s="166"/>
      <c r="D6833" s="161" t="s">
        <v>184</v>
      </c>
      <c r="E6833" s="168" t="s">
        <v>1</v>
      </c>
      <c r="F6833" s="169" t="s">
        <v>3025</v>
      </c>
      <c r="H6833" s="170">
        <v>8</v>
      </c>
      <c r="L6833" s="166"/>
      <c r="M6833" s="171"/>
      <c r="T6833" s="172"/>
      <c r="AT6833" s="168" t="s">
        <v>184</v>
      </c>
      <c r="AU6833" s="168" t="s">
        <v>95</v>
      </c>
      <c r="AV6833" s="167" t="s">
        <v>95</v>
      </c>
      <c r="AW6833" s="167" t="s">
        <v>41</v>
      </c>
      <c r="AX6833" s="167" t="s">
        <v>85</v>
      </c>
      <c r="AY6833" s="168" t="s">
        <v>173</v>
      </c>
    </row>
    <row r="6834" spans="2:65" s="160" customFormat="1">
      <c r="B6834" s="159"/>
      <c r="D6834" s="161" t="s">
        <v>184</v>
      </c>
      <c r="E6834" s="162" t="s">
        <v>1</v>
      </c>
      <c r="F6834" s="163" t="s">
        <v>790</v>
      </c>
      <c r="H6834" s="162" t="s">
        <v>1</v>
      </c>
      <c r="L6834" s="159"/>
      <c r="M6834" s="164"/>
      <c r="T6834" s="165"/>
      <c r="AT6834" s="162" t="s">
        <v>184</v>
      </c>
      <c r="AU6834" s="162" t="s">
        <v>95</v>
      </c>
      <c r="AV6834" s="160" t="s">
        <v>93</v>
      </c>
      <c r="AW6834" s="160" t="s">
        <v>41</v>
      </c>
      <c r="AX6834" s="160" t="s">
        <v>85</v>
      </c>
      <c r="AY6834" s="162" t="s">
        <v>173</v>
      </c>
    </row>
    <row r="6835" spans="2:65" s="167" customFormat="1">
      <c r="B6835" s="166"/>
      <c r="D6835" s="161" t="s">
        <v>184</v>
      </c>
      <c r="E6835" s="168" t="s">
        <v>1</v>
      </c>
      <c r="F6835" s="169" t="s">
        <v>3904</v>
      </c>
      <c r="H6835" s="170">
        <v>14</v>
      </c>
      <c r="L6835" s="166"/>
      <c r="M6835" s="171"/>
      <c r="T6835" s="172"/>
      <c r="AT6835" s="168" t="s">
        <v>184</v>
      </c>
      <c r="AU6835" s="168" t="s">
        <v>95</v>
      </c>
      <c r="AV6835" s="167" t="s">
        <v>95</v>
      </c>
      <c r="AW6835" s="167" t="s">
        <v>41</v>
      </c>
      <c r="AX6835" s="167" t="s">
        <v>85</v>
      </c>
      <c r="AY6835" s="168" t="s">
        <v>173</v>
      </c>
    </row>
    <row r="6836" spans="2:65" s="174" customFormat="1">
      <c r="B6836" s="173"/>
      <c r="D6836" s="161" t="s">
        <v>184</v>
      </c>
      <c r="E6836" s="175" t="s">
        <v>1</v>
      </c>
      <c r="F6836" s="176" t="s">
        <v>232</v>
      </c>
      <c r="H6836" s="177">
        <v>113.48</v>
      </c>
      <c r="L6836" s="173"/>
      <c r="M6836" s="178"/>
      <c r="T6836" s="179"/>
      <c r="AT6836" s="175" t="s">
        <v>184</v>
      </c>
      <c r="AU6836" s="175" t="s">
        <v>95</v>
      </c>
      <c r="AV6836" s="174" t="s">
        <v>180</v>
      </c>
      <c r="AW6836" s="174" t="s">
        <v>41</v>
      </c>
      <c r="AX6836" s="174" t="s">
        <v>93</v>
      </c>
      <c r="AY6836" s="175" t="s">
        <v>173</v>
      </c>
    </row>
    <row r="6837" spans="2:65" s="35" customFormat="1" ht="16.5" customHeight="1">
      <c r="B6837" s="34"/>
      <c r="C6837" s="188" t="s">
        <v>3905</v>
      </c>
      <c r="D6837" s="188" t="s">
        <v>1161</v>
      </c>
      <c r="E6837" s="189" t="s">
        <v>3906</v>
      </c>
      <c r="F6837" s="190" t="s">
        <v>3907</v>
      </c>
      <c r="G6837" s="191" t="s">
        <v>586</v>
      </c>
      <c r="H6837" s="192">
        <v>130.50200000000001</v>
      </c>
      <c r="I6837" s="4"/>
      <c r="J6837" s="193">
        <f>ROUND(I6837*H6837,2)</f>
        <v>0</v>
      </c>
      <c r="K6837" s="190" t="s">
        <v>1</v>
      </c>
      <c r="L6837" s="194"/>
      <c r="M6837" s="195" t="s">
        <v>1</v>
      </c>
      <c r="N6837" s="196" t="s">
        <v>50</v>
      </c>
      <c r="P6837" s="152">
        <f>O6837*H6837</f>
        <v>0</v>
      </c>
      <c r="Q6837" s="152">
        <v>2.0000000000000002E-5</v>
      </c>
      <c r="R6837" s="152">
        <f>Q6837*H6837</f>
        <v>2.6100400000000005E-3</v>
      </c>
      <c r="S6837" s="152">
        <v>0</v>
      </c>
      <c r="T6837" s="153">
        <f>S6837*H6837</f>
        <v>0</v>
      </c>
      <c r="AR6837" s="154" t="s">
        <v>533</v>
      </c>
      <c r="AT6837" s="154" t="s">
        <v>1161</v>
      </c>
      <c r="AU6837" s="154" t="s">
        <v>95</v>
      </c>
      <c r="AY6837" s="20" t="s">
        <v>173</v>
      </c>
      <c r="BE6837" s="155">
        <f>IF(N6837="základní",J6837,0)</f>
        <v>0</v>
      </c>
      <c r="BF6837" s="155">
        <f>IF(N6837="snížená",J6837,0)</f>
        <v>0</v>
      </c>
      <c r="BG6837" s="155">
        <f>IF(N6837="zákl. přenesená",J6837,0)</f>
        <v>0</v>
      </c>
      <c r="BH6837" s="155">
        <f>IF(N6837="sníž. přenesená",J6837,0)</f>
        <v>0</v>
      </c>
      <c r="BI6837" s="155">
        <f>IF(N6837="nulová",J6837,0)</f>
        <v>0</v>
      </c>
      <c r="BJ6837" s="20" t="s">
        <v>93</v>
      </c>
      <c r="BK6837" s="155">
        <f>ROUND(I6837*H6837,2)</f>
        <v>0</v>
      </c>
      <c r="BL6837" s="20" t="s">
        <v>354</v>
      </c>
      <c r="BM6837" s="154" t="s">
        <v>3908</v>
      </c>
    </row>
    <row r="6838" spans="2:65" s="167" customFormat="1">
      <c r="B6838" s="166"/>
      <c r="D6838" s="161" t="s">
        <v>184</v>
      </c>
      <c r="F6838" s="169" t="s">
        <v>3909</v>
      </c>
      <c r="H6838" s="170">
        <v>130.50200000000001</v>
      </c>
      <c r="L6838" s="166"/>
      <c r="M6838" s="171"/>
      <c r="T6838" s="172"/>
      <c r="AT6838" s="168" t="s">
        <v>184</v>
      </c>
      <c r="AU6838" s="168" t="s">
        <v>95</v>
      </c>
      <c r="AV6838" s="167" t="s">
        <v>95</v>
      </c>
      <c r="AW6838" s="167" t="s">
        <v>3</v>
      </c>
      <c r="AX6838" s="167" t="s">
        <v>93</v>
      </c>
      <c r="AY6838" s="168" t="s">
        <v>173</v>
      </c>
    </row>
    <row r="6839" spans="2:65" s="35" customFormat="1" ht="24.2" customHeight="1">
      <c r="B6839" s="34"/>
      <c r="C6839" s="144" t="s">
        <v>3910</v>
      </c>
      <c r="D6839" s="144" t="s">
        <v>175</v>
      </c>
      <c r="E6839" s="145" t="s">
        <v>3911</v>
      </c>
      <c r="F6839" s="146" t="s">
        <v>3912</v>
      </c>
      <c r="G6839" s="147" t="s">
        <v>586</v>
      </c>
      <c r="H6839" s="148">
        <v>146.44999999999999</v>
      </c>
      <c r="I6839" s="3"/>
      <c r="J6839" s="149">
        <f>ROUND(I6839*H6839,2)</f>
        <v>0</v>
      </c>
      <c r="K6839" s="146" t="s">
        <v>179</v>
      </c>
      <c r="L6839" s="34"/>
      <c r="M6839" s="150" t="s">
        <v>1</v>
      </c>
      <c r="N6839" s="151" t="s">
        <v>50</v>
      </c>
      <c r="P6839" s="152">
        <f>O6839*H6839</f>
        <v>0</v>
      </c>
      <c r="Q6839" s="152">
        <v>3.0000000000000001E-5</v>
      </c>
      <c r="R6839" s="152">
        <f>Q6839*H6839</f>
        <v>4.3934999999999998E-3</v>
      </c>
      <c r="S6839" s="152">
        <v>0</v>
      </c>
      <c r="T6839" s="153">
        <f>S6839*H6839</f>
        <v>0</v>
      </c>
      <c r="AR6839" s="154" t="s">
        <v>354</v>
      </c>
      <c r="AT6839" s="154" t="s">
        <v>175</v>
      </c>
      <c r="AU6839" s="154" t="s">
        <v>95</v>
      </c>
      <c r="AY6839" s="20" t="s">
        <v>173</v>
      </c>
      <c r="BE6839" s="155">
        <f>IF(N6839="základní",J6839,0)</f>
        <v>0</v>
      </c>
      <c r="BF6839" s="155">
        <f>IF(N6839="snížená",J6839,0)</f>
        <v>0</v>
      </c>
      <c r="BG6839" s="155">
        <f>IF(N6839="zákl. přenesená",J6839,0)</f>
        <v>0</v>
      </c>
      <c r="BH6839" s="155">
        <f>IF(N6839="sníž. přenesená",J6839,0)</f>
        <v>0</v>
      </c>
      <c r="BI6839" s="155">
        <f>IF(N6839="nulová",J6839,0)</f>
        <v>0</v>
      </c>
      <c r="BJ6839" s="20" t="s">
        <v>93</v>
      </c>
      <c r="BK6839" s="155">
        <f>ROUND(I6839*H6839,2)</f>
        <v>0</v>
      </c>
      <c r="BL6839" s="20" t="s">
        <v>354</v>
      </c>
      <c r="BM6839" s="154" t="s">
        <v>3913</v>
      </c>
    </row>
    <row r="6840" spans="2:65" s="35" customFormat="1">
      <c r="B6840" s="34"/>
      <c r="D6840" s="156" t="s">
        <v>182</v>
      </c>
      <c r="F6840" s="157" t="s">
        <v>3914</v>
      </c>
      <c r="L6840" s="34"/>
      <c r="M6840" s="158"/>
      <c r="T6840" s="62"/>
      <c r="AT6840" s="20" t="s">
        <v>182</v>
      </c>
      <c r="AU6840" s="20" t="s">
        <v>95</v>
      </c>
    </row>
    <row r="6841" spans="2:65" s="160" customFormat="1">
      <c r="B6841" s="159"/>
      <c r="D6841" s="161" t="s">
        <v>184</v>
      </c>
      <c r="E6841" s="162" t="s">
        <v>1</v>
      </c>
      <c r="F6841" s="163" t="s">
        <v>752</v>
      </c>
      <c r="H6841" s="162" t="s">
        <v>1</v>
      </c>
      <c r="L6841" s="159"/>
      <c r="M6841" s="164"/>
      <c r="T6841" s="165"/>
      <c r="AT6841" s="162" t="s">
        <v>184</v>
      </c>
      <c r="AU6841" s="162" t="s">
        <v>95</v>
      </c>
      <c r="AV6841" s="160" t="s">
        <v>93</v>
      </c>
      <c r="AW6841" s="160" t="s">
        <v>41</v>
      </c>
      <c r="AX6841" s="160" t="s">
        <v>85</v>
      </c>
      <c r="AY6841" s="162" t="s">
        <v>173</v>
      </c>
    </row>
    <row r="6842" spans="2:65" s="167" customFormat="1">
      <c r="B6842" s="166"/>
      <c r="D6842" s="161" t="s">
        <v>184</v>
      </c>
      <c r="E6842" s="168" t="s">
        <v>1</v>
      </c>
      <c r="F6842" s="169" t="s">
        <v>634</v>
      </c>
      <c r="H6842" s="170">
        <v>4.2</v>
      </c>
      <c r="L6842" s="166"/>
      <c r="M6842" s="171"/>
      <c r="T6842" s="172"/>
      <c r="AT6842" s="168" t="s">
        <v>184</v>
      </c>
      <c r="AU6842" s="168" t="s">
        <v>95</v>
      </c>
      <c r="AV6842" s="167" t="s">
        <v>95</v>
      </c>
      <c r="AW6842" s="167" t="s">
        <v>41</v>
      </c>
      <c r="AX6842" s="167" t="s">
        <v>85</v>
      </c>
      <c r="AY6842" s="168" t="s">
        <v>173</v>
      </c>
    </row>
    <row r="6843" spans="2:65" s="160" customFormat="1">
      <c r="B6843" s="159"/>
      <c r="D6843" s="161" t="s">
        <v>184</v>
      </c>
      <c r="E6843" s="162" t="s">
        <v>1</v>
      </c>
      <c r="F6843" s="163" t="s">
        <v>761</v>
      </c>
      <c r="H6843" s="162" t="s">
        <v>1</v>
      </c>
      <c r="L6843" s="159"/>
      <c r="M6843" s="164"/>
      <c r="T6843" s="165"/>
      <c r="AT6843" s="162" t="s">
        <v>184</v>
      </c>
      <c r="AU6843" s="162" t="s">
        <v>95</v>
      </c>
      <c r="AV6843" s="160" t="s">
        <v>93</v>
      </c>
      <c r="AW6843" s="160" t="s">
        <v>41</v>
      </c>
      <c r="AX6843" s="160" t="s">
        <v>85</v>
      </c>
      <c r="AY6843" s="162" t="s">
        <v>173</v>
      </c>
    </row>
    <row r="6844" spans="2:65" s="167" customFormat="1">
      <c r="B6844" s="166"/>
      <c r="D6844" s="161" t="s">
        <v>184</v>
      </c>
      <c r="E6844" s="168" t="s">
        <v>1</v>
      </c>
      <c r="F6844" s="169" t="s">
        <v>3025</v>
      </c>
      <c r="H6844" s="170">
        <v>8</v>
      </c>
      <c r="L6844" s="166"/>
      <c r="M6844" s="171"/>
      <c r="T6844" s="172"/>
      <c r="AT6844" s="168" t="s">
        <v>184</v>
      </c>
      <c r="AU6844" s="168" t="s">
        <v>95</v>
      </c>
      <c r="AV6844" s="167" t="s">
        <v>95</v>
      </c>
      <c r="AW6844" s="167" t="s">
        <v>41</v>
      </c>
      <c r="AX6844" s="167" t="s">
        <v>85</v>
      </c>
      <c r="AY6844" s="168" t="s">
        <v>173</v>
      </c>
    </row>
    <row r="6845" spans="2:65" s="167" customFormat="1">
      <c r="B6845" s="166"/>
      <c r="D6845" s="161" t="s">
        <v>184</v>
      </c>
      <c r="E6845" s="168" t="s">
        <v>1</v>
      </c>
      <c r="F6845" s="169" t="s">
        <v>3915</v>
      </c>
      <c r="H6845" s="170">
        <v>6.6</v>
      </c>
      <c r="L6845" s="166"/>
      <c r="M6845" s="171"/>
      <c r="T6845" s="172"/>
      <c r="AT6845" s="168" t="s">
        <v>184</v>
      </c>
      <c r="AU6845" s="168" t="s">
        <v>95</v>
      </c>
      <c r="AV6845" s="167" t="s">
        <v>95</v>
      </c>
      <c r="AW6845" s="167" t="s">
        <v>41</v>
      </c>
      <c r="AX6845" s="167" t="s">
        <v>85</v>
      </c>
      <c r="AY6845" s="168" t="s">
        <v>173</v>
      </c>
    </row>
    <row r="6846" spans="2:65" s="160" customFormat="1">
      <c r="B6846" s="159"/>
      <c r="D6846" s="161" t="s">
        <v>184</v>
      </c>
      <c r="E6846" s="162" t="s">
        <v>1</v>
      </c>
      <c r="F6846" s="163" t="s">
        <v>609</v>
      </c>
      <c r="H6846" s="162" t="s">
        <v>1</v>
      </c>
      <c r="L6846" s="159"/>
      <c r="M6846" s="164"/>
      <c r="T6846" s="165"/>
      <c r="AT6846" s="162" t="s">
        <v>184</v>
      </c>
      <c r="AU6846" s="162" t="s">
        <v>95</v>
      </c>
      <c r="AV6846" s="160" t="s">
        <v>93</v>
      </c>
      <c r="AW6846" s="160" t="s">
        <v>41</v>
      </c>
      <c r="AX6846" s="160" t="s">
        <v>85</v>
      </c>
      <c r="AY6846" s="162" t="s">
        <v>173</v>
      </c>
    </row>
    <row r="6847" spans="2:65" s="167" customFormat="1">
      <c r="B6847" s="166"/>
      <c r="D6847" s="161" t="s">
        <v>184</v>
      </c>
      <c r="E6847" s="168" t="s">
        <v>1</v>
      </c>
      <c r="F6847" s="169" t="s">
        <v>1148</v>
      </c>
      <c r="H6847" s="170">
        <v>4</v>
      </c>
      <c r="L6847" s="166"/>
      <c r="M6847" s="171"/>
      <c r="T6847" s="172"/>
      <c r="AT6847" s="168" t="s">
        <v>184</v>
      </c>
      <c r="AU6847" s="168" t="s">
        <v>95</v>
      </c>
      <c r="AV6847" s="167" t="s">
        <v>95</v>
      </c>
      <c r="AW6847" s="167" t="s">
        <v>41</v>
      </c>
      <c r="AX6847" s="167" t="s">
        <v>85</v>
      </c>
      <c r="AY6847" s="168" t="s">
        <v>173</v>
      </c>
    </row>
    <row r="6848" spans="2:65" s="167" customFormat="1">
      <c r="B6848" s="166"/>
      <c r="D6848" s="161" t="s">
        <v>184</v>
      </c>
      <c r="E6848" s="168" t="s">
        <v>1</v>
      </c>
      <c r="F6848" s="169" t="s">
        <v>3916</v>
      </c>
      <c r="H6848" s="170">
        <v>4.42</v>
      </c>
      <c r="L6848" s="166"/>
      <c r="M6848" s="171"/>
      <c r="T6848" s="172"/>
      <c r="AT6848" s="168" t="s">
        <v>184</v>
      </c>
      <c r="AU6848" s="168" t="s">
        <v>95</v>
      </c>
      <c r="AV6848" s="167" t="s">
        <v>95</v>
      </c>
      <c r="AW6848" s="167" t="s">
        <v>41</v>
      </c>
      <c r="AX6848" s="167" t="s">
        <v>85</v>
      </c>
      <c r="AY6848" s="168" t="s">
        <v>173</v>
      </c>
    </row>
    <row r="6849" spans="2:51" s="160" customFormat="1">
      <c r="B6849" s="159"/>
      <c r="D6849" s="161" t="s">
        <v>184</v>
      </c>
      <c r="E6849" s="162" t="s">
        <v>1</v>
      </c>
      <c r="F6849" s="163" t="s">
        <v>611</v>
      </c>
      <c r="H6849" s="162" t="s">
        <v>1</v>
      </c>
      <c r="L6849" s="159"/>
      <c r="M6849" s="164"/>
      <c r="T6849" s="165"/>
      <c r="AT6849" s="162" t="s">
        <v>184</v>
      </c>
      <c r="AU6849" s="162" t="s">
        <v>95</v>
      </c>
      <c r="AV6849" s="160" t="s">
        <v>93</v>
      </c>
      <c r="AW6849" s="160" t="s">
        <v>41</v>
      </c>
      <c r="AX6849" s="160" t="s">
        <v>85</v>
      </c>
      <c r="AY6849" s="162" t="s">
        <v>173</v>
      </c>
    </row>
    <row r="6850" spans="2:51" s="167" customFormat="1">
      <c r="B6850" s="166"/>
      <c r="D6850" s="161" t="s">
        <v>184</v>
      </c>
      <c r="E6850" s="168" t="s">
        <v>1</v>
      </c>
      <c r="F6850" s="169" t="s">
        <v>1148</v>
      </c>
      <c r="H6850" s="170">
        <v>4</v>
      </c>
      <c r="L6850" s="166"/>
      <c r="M6850" s="171"/>
      <c r="T6850" s="172"/>
      <c r="AT6850" s="168" t="s">
        <v>184</v>
      </c>
      <c r="AU6850" s="168" t="s">
        <v>95</v>
      </c>
      <c r="AV6850" s="167" t="s">
        <v>95</v>
      </c>
      <c r="AW6850" s="167" t="s">
        <v>41</v>
      </c>
      <c r="AX6850" s="167" t="s">
        <v>85</v>
      </c>
      <c r="AY6850" s="168" t="s">
        <v>173</v>
      </c>
    </row>
    <row r="6851" spans="2:51" s="167" customFormat="1">
      <c r="B6851" s="166"/>
      <c r="D6851" s="161" t="s">
        <v>184</v>
      </c>
      <c r="E6851" s="168" t="s">
        <v>1</v>
      </c>
      <c r="F6851" s="169" t="s">
        <v>3917</v>
      </c>
      <c r="H6851" s="170">
        <v>2.11</v>
      </c>
      <c r="L6851" s="166"/>
      <c r="M6851" s="171"/>
      <c r="T6851" s="172"/>
      <c r="AT6851" s="168" t="s">
        <v>184</v>
      </c>
      <c r="AU6851" s="168" t="s">
        <v>95</v>
      </c>
      <c r="AV6851" s="167" t="s">
        <v>95</v>
      </c>
      <c r="AW6851" s="167" t="s">
        <v>41</v>
      </c>
      <c r="AX6851" s="167" t="s">
        <v>85</v>
      </c>
      <c r="AY6851" s="168" t="s">
        <v>173</v>
      </c>
    </row>
    <row r="6852" spans="2:51" s="160" customFormat="1">
      <c r="B6852" s="159"/>
      <c r="D6852" s="161" t="s">
        <v>184</v>
      </c>
      <c r="E6852" s="162" t="s">
        <v>1</v>
      </c>
      <c r="F6852" s="163" t="s">
        <v>764</v>
      </c>
      <c r="H6852" s="162" t="s">
        <v>1</v>
      </c>
      <c r="L6852" s="159"/>
      <c r="M6852" s="164"/>
      <c r="T6852" s="165"/>
      <c r="AT6852" s="162" t="s">
        <v>184</v>
      </c>
      <c r="AU6852" s="162" t="s">
        <v>95</v>
      </c>
      <c r="AV6852" s="160" t="s">
        <v>93</v>
      </c>
      <c r="AW6852" s="160" t="s">
        <v>41</v>
      </c>
      <c r="AX6852" s="160" t="s">
        <v>85</v>
      </c>
      <c r="AY6852" s="162" t="s">
        <v>173</v>
      </c>
    </row>
    <row r="6853" spans="2:51" s="167" customFormat="1">
      <c r="B6853" s="166"/>
      <c r="D6853" s="161" t="s">
        <v>184</v>
      </c>
      <c r="E6853" s="168" t="s">
        <v>1</v>
      </c>
      <c r="F6853" s="169" t="s">
        <v>3025</v>
      </c>
      <c r="H6853" s="170">
        <v>8</v>
      </c>
      <c r="L6853" s="166"/>
      <c r="M6853" s="171"/>
      <c r="T6853" s="172"/>
      <c r="AT6853" s="168" t="s">
        <v>184</v>
      </c>
      <c r="AU6853" s="168" t="s">
        <v>95</v>
      </c>
      <c r="AV6853" s="167" t="s">
        <v>95</v>
      </c>
      <c r="AW6853" s="167" t="s">
        <v>41</v>
      </c>
      <c r="AX6853" s="167" t="s">
        <v>85</v>
      </c>
      <c r="AY6853" s="168" t="s">
        <v>173</v>
      </c>
    </row>
    <row r="6854" spans="2:51" s="167" customFormat="1">
      <c r="B6854" s="166"/>
      <c r="D6854" s="161" t="s">
        <v>184</v>
      </c>
      <c r="E6854" s="168" t="s">
        <v>1</v>
      </c>
      <c r="F6854" s="169" t="s">
        <v>3918</v>
      </c>
      <c r="H6854" s="170">
        <v>11.92</v>
      </c>
      <c r="L6854" s="166"/>
      <c r="M6854" s="171"/>
      <c r="T6854" s="172"/>
      <c r="AT6854" s="168" t="s">
        <v>184</v>
      </c>
      <c r="AU6854" s="168" t="s">
        <v>95</v>
      </c>
      <c r="AV6854" s="167" t="s">
        <v>95</v>
      </c>
      <c r="AW6854" s="167" t="s">
        <v>41</v>
      </c>
      <c r="AX6854" s="167" t="s">
        <v>85</v>
      </c>
      <c r="AY6854" s="168" t="s">
        <v>173</v>
      </c>
    </row>
    <row r="6855" spans="2:51" s="160" customFormat="1">
      <c r="B6855" s="159"/>
      <c r="D6855" s="161" t="s">
        <v>184</v>
      </c>
      <c r="E6855" s="162" t="s">
        <v>1</v>
      </c>
      <c r="F6855" s="163" t="s">
        <v>426</v>
      </c>
      <c r="H6855" s="162" t="s">
        <v>1</v>
      </c>
      <c r="L6855" s="159"/>
      <c r="M6855" s="164"/>
      <c r="T6855" s="165"/>
      <c r="AT6855" s="162" t="s">
        <v>184</v>
      </c>
      <c r="AU6855" s="162" t="s">
        <v>95</v>
      </c>
      <c r="AV6855" s="160" t="s">
        <v>93</v>
      </c>
      <c r="AW6855" s="160" t="s">
        <v>41</v>
      </c>
      <c r="AX6855" s="160" t="s">
        <v>85</v>
      </c>
      <c r="AY6855" s="162" t="s">
        <v>173</v>
      </c>
    </row>
    <row r="6856" spans="2:51" s="167" customFormat="1">
      <c r="B6856" s="166"/>
      <c r="D6856" s="161" t="s">
        <v>184</v>
      </c>
      <c r="E6856" s="168" t="s">
        <v>1</v>
      </c>
      <c r="F6856" s="169" t="s">
        <v>3919</v>
      </c>
      <c r="H6856" s="170">
        <v>3.56</v>
      </c>
      <c r="L6856" s="166"/>
      <c r="M6856" s="171"/>
      <c r="T6856" s="172"/>
      <c r="AT6856" s="168" t="s">
        <v>184</v>
      </c>
      <c r="AU6856" s="168" t="s">
        <v>95</v>
      </c>
      <c r="AV6856" s="167" t="s">
        <v>95</v>
      </c>
      <c r="AW6856" s="167" t="s">
        <v>41</v>
      </c>
      <c r="AX6856" s="167" t="s">
        <v>85</v>
      </c>
      <c r="AY6856" s="168" t="s">
        <v>173</v>
      </c>
    </row>
    <row r="6857" spans="2:51" s="167" customFormat="1">
      <c r="B6857" s="166"/>
      <c r="D6857" s="161" t="s">
        <v>184</v>
      </c>
      <c r="E6857" s="168" t="s">
        <v>1</v>
      </c>
      <c r="F6857" s="169" t="s">
        <v>3920</v>
      </c>
      <c r="H6857" s="170">
        <v>2.7</v>
      </c>
      <c r="L6857" s="166"/>
      <c r="M6857" s="171"/>
      <c r="T6857" s="172"/>
      <c r="AT6857" s="168" t="s">
        <v>184</v>
      </c>
      <c r="AU6857" s="168" t="s">
        <v>95</v>
      </c>
      <c r="AV6857" s="167" t="s">
        <v>95</v>
      </c>
      <c r="AW6857" s="167" t="s">
        <v>41</v>
      </c>
      <c r="AX6857" s="167" t="s">
        <v>85</v>
      </c>
      <c r="AY6857" s="168" t="s">
        <v>173</v>
      </c>
    </row>
    <row r="6858" spans="2:51" s="167" customFormat="1">
      <c r="B6858" s="166"/>
      <c r="D6858" s="161" t="s">
        <v>184</v>
      </c>
      <c r="E6858" s="168" t="s">
        <v>1</v>
      </c>
      <c r="F6858" s="169" t="s">
        <v>3921</v>
      </c>
      <c r="H6858" s="170">
        <v>1.55</v>
      </c>
      <c r="L6858" s="166"/>
      <c r="M6858" s="171"/>
      <c r="T6858" s="172"/>
      <c r="AT6858" s="168" t="s">
        <v>184</v>
      </c>
      <c r="AU6858" s="168" t="s">
        <v>95</v>
      </c>
      <c r="AV6858" s="167" t="s">
        <v>95</v>
      </c>
      <c r="AW6858" s="167" t="s">
        <v>41</v>
      </c>
      <c r="AX6858" s="167" t="s">
        <v>85</v>
      </c>
      <c r="AY6858" s="168" t="s">
        <v>173</v>
      </c>
    </row>
    <row r="6859" spans="2:51" s="167" customFormat="1">
      <c r="B6859" s="166"/>
      <c r="D6859" s="161" t="s">
        <v>184</v>
      </c>
      <c r="E6859" s="168" t="s">
        <v>1</v>
      </c>
      <c r="F6859" s="169" t="s">
        <v>3921</v>
      </c>
      <c r="H6859" s="170">
        <v>1.55</v>
      </c>
      <c r="L6859" s="166"/>
      <c r="M6859" s="171"/>
      <c r="T6859" s="172"/>
      <c r="AT6859" s="168" t="s">
        <v>184</v>
      </c>
      <c r="AU6859" s="168" t="s">
        <v>95</v>
      </c>
      <c r="AV6859" s="167" t="s">
        <v>95</v>
      </c>
      <c r="AW6859" s="167" t="s">
        <v>41</v>
      </c>
      <c r="AX6859" s="167" t="s">
        <v>85</v>
      </c>
      <c r="AY6859" s="168" t="s">
        <v>173</v>
      </c>
    </row>
    <row r="6860" spans="2:51" s="167" customFormat="1">
      <c r="B6860" s="166"/>
      <c r="D6860" s="161" t="s">
        <v>184</v>
      </c>
      <c r="E6860" s="168" t="s">
        <v>1</v>
      </c>
      <c r="F6860" s="169" t="s">
        <v>771</v>
      </c>
      <c r="H6860" s="170">
        <v>1.95</v>
      </c>
      <c r="L6860" s="166"/>
      <c r="M6860" s="171"/>
      <c r="T6860" s="172"/>
      <c r="AT6860" s="168" t="s">
        <v>184</v>
      </c>
      <c r="AU6860" s="168" t="s">
        <v>95</v>
      </c>
      <c r="AV6860" s="167" t="s">
        <v>95</v>
      </c>
      <c r="AW6860" s="167" t="s">
        <v>41</v>
      </c>
      <c r="AX6860" s="167" t="s">
        <v>85</v>
      </c>
      <c r="AY6860" s="168" t="s">
        <v>173</v>
      </c>
    </row>
    <row r="6861" spans="2:51" s="167" customFormat="1">
      <c r="B6861" s="166"/>
      <c r="D6861" s="161" t="s">
        <v>184</v>
      </c>
      <c r="E6861" s="168" t="s">
        <v>1</v>
      </c>
      <c r="F6861" s="169" t="s">
        <v>3903</v>
      </c>
      <c r="H6861" s="170">
        <v>16.8</v>
      </c>
      <c r="L6861" s="166"/>
      <c r="M6861" s="171"/>
      <c r="T6861" s="172"/>
      <c r="AT6861" s="168" t="s">
        <v>184</v>
      </c>
      <c r="AU6861" s="168" t="s">
        <v>95</v>
      </c>
      <c r="AV6861" s="167" t="s">
        <v>95</v>
      </c>
      <c r="AW6861" s="167" t="s">
        <v>41</v>
      </c>
      <c r="AX6861" s="167" t="s">
        <v>85</v>
      </c>
      <c r="AY6861" s="168" t="s">
        <v>173</v>
      </c>
    </row>
    <row r="6862" spans="2:51" s="160" customFormat="1">
      <c r="B6862" s="159"/>
      <c r="D6862" s="161" t="s">
        <v>184</v>
      </c>
      <c r="E6862" s="162" t="s">
        <v>1</v>
      </c>
      <c r="F6862" s="163" t="s">
        <v>602</v>
      </c>
      <c r="H6862" s="162" t="s">
        <v>1</v>
      </c>
      <c r="L6862" s="159"/>
      <c r="M6862" s="164"/>
      <c r="T6862" s="165"/>
      <c r="AT6862" s="162" t="s">
        <v>184</v>
      </c>
      <c r="AU6862" s="162" t="s">
        <v>95</v>
      </c>
      <c r="AV6862" s="160" t="s">
        <v>93</v>
      </c>
      <c r="AW6862" s="160" t="s">
        <v>41</v>
      </c>
      <c r="AX6862" s="160" t="s">
        <v>85</v>
      </c>
      <c r="AY6862" s="162" t="s">
        <v>173</v>
      </c>
    </row>
    <row r="6863" spans="2:51" s="167" customFormat="1">
      <c r="B6863" s="166"/>
      <c r="D6863" s="161" t="s">
        <v>184</v>
      </c>
      <c r="E6863" s="168" t="s">
        <v>1</v>
      </c>
      <c r="F6863" s="169" t="s">
        <v>3922</v>
      </c>
      <c r="H6863" s="170">
        <v>1.75</v>
      </c>
      <c r="L6863" s="166"/>
      <c r="M6863" s="171"/>
      <c r="T6863" s="172"/>
      <c r="AT6863" s="168" t="s">
        <v>184</v>
      </c>
      <c r="AU6863" s="168" t="s">
        <v>95</v>
      </c>
      <c r="AV6863" s="167" t="s">
        <v>95</v>
      </c>
      <c r="AW6863" s="167" t="s">
        <v>41</v>
      </c>
      <c r="AX6863" s="167" t="s">
        <v>85</v>
      </c>
      <c r="AY6863" s="168" t="s">
        <v>173</v>
      </c>
    </row>
    <row r="6864" spans="2:51" s="167" customFormat="1">
      <c r="B6864" s="166"/>
      <c r="D6864" s="161" t="s">
        <v>184</v>
      </c>
      <c r="E6864" s="168" t="s">
        <v>1</v>
      </c>
      <c r="F6864" s="169" t="s">
        <v>3922</v>
      </c>
      <c r="H6864" s="170">
        <v>1.75</v>
      </c>
      <c r="L6864" s="166"/>
      <c r="M6864" s="171"/>
      <c r="T6864" s="172"/>
      <c r="AT6864" s="168" t="s">
        <v>184</v>
      </c>
      <c r="AU6864" s="168" t="s">
        <v>95</v>
      </c>
      <c r="AV6864" s="167" t="s">
        <v>95</v>
      </c>
      <c r="AW6864" s="167" t="s">
        <v>41</v>
      </c>
      <c r="AX6864" s="167" t="s">
        <v>85</v>
      </c>
      <c r="AY6864" s="168" t="s">
        <v>173</v>
      </c>
    </row>
    <row r="6865" spans="2:65" s="167" customFormat="1">
      <c r="B6865" s="166"/>
      <c r="D6865" s="161" t="s">
        <v>184</v>
      </c>
      <c r="E6865" s="168" t="s">
        <v>1</v>
      </c>
      <c r="F6865" s="169" t="s">
        <v>1159</v>
      </c>
      <c r="H6865" s="170">
        <v>8.4</v>
      </c>
      <c r="L6865" s="166"/>
      <c r="M6865" s="171"/>
      <c r="T6865" s="172"/>
      <c r="AT6865" s="168" t="s">
        <v>184</v>
      </c>
      <c r="AU6865" s="168" t="s">
        <v>95</v>
      </c>
      <c r="AV6865" s="167" t="s">
        <v>95</v>
      </c>
      <c r="AW6865" s="167" t="s">
        <v>41</v>
      </c>
      <c r="AX6865" s="167" t="s">
        <v>85</v>
      </c>
      <c r="AY6865" s="168" t="s">
        <v>173</v>
      </c>
    </row>
    <row r="6866" spans="2:65" s="160" customFormat="1">
      <c r="B6866" s="159"/>
      <c r="D6866" s="161" t="s">
        <v>184</v>
      </c>
      <c r="E6866" s="162" t="s">
        <v>1</v>
      </c>
      <c r="F6866" s="163" t="s">
        <v>3852</v>
      </c>
      <c r="H6866" s="162" t="s">
        <v>1</v>
      </c>
      <c r="L6866" s="159"/>
      <c r="M6866" s="164"/>
      <c r="T6866" s="165"/>
      <c r="AT6866" s="162" t="s">
        <v>184</v>
      </c>
      <c r="AU6866" s="162" t="s">
        <v>95</v>
      </c>
      <c r="AV6866" s="160" t="s">
        <v>93</v>
      </c>
      <c r="AW6866" s="160" t="s">
        <v>41</v>
      </c>
      <c r="AX6866" s="160" t="s">
        <v>85</v>
      </c>
      <c r="AY6866" s="162" t="s">
        <v>173</v>
      </c>
    </row>
    <row r="6867" spans="2:65" s="167" customFormat="1">
      <c r="B6867" s="166"/>
      <c r="D6867" s="161" t="s">
        <v>184</v>
      </c>
      <c r="E6867" s="168" t="s">
        <v>1</v>
      </c>
      <c r="F6867" s="169" t="s">
        <v>3923</v>
      </c>
      <c r="H6867" s="170">
        <v>4.53</v>
      </c>
      <c r="L6867" s="166"/>
      <c r="M6867" s="171"/>
      <c r="T6867" s="172"/>
      <c r="AT6867" s="168" t="s">
        <v>184</v>
      </c>
      <c r="AU6867" s="168" t="s">
        <v>95</v>
      </c>
      <c r="AV6867" s="167" t="s">
        <v>95</v>
      </c>
      <c r="AW6867" s="167" t="s">
        <v>41</v>
      </c>
      <c r="AX6867" s="167" t="s">
        <v>85</v>
      </c>
      <c r="AY6867" s="168" t="s">
        <v>173</v>
      </c>
    </row>
    <row r="6868" spans="2:65" s="167" customFormat="1">
      <c r="B6868" s="166"/>
      <c r="D6868" s="161" t="s">
        <v>184</v>
      </c>
      <c r="E6868" s="168" t="s">
        <v>1</v>
      </c>
      <c r="F6868" s="169" t="s">
        <v>3921</v>
      </c>
      <c r="H6868" s="170">
        <v>1.55</v>
      </c>
      <c r="L6868" s="166"/>
      <c r="M6868" s="171"/>
      <c r="T6868" s="172"/>
      <c r="AT6868" s="168" t="s">
        <v>184</v>
      </c>
      <c r="AU6868" s="168" t="s">
        <v>95</v>
      </c>
      <c r="AV6868" s="167" t="s">
        <v>95</v>
      </c>
      <c r="AW6868" s="167" t="s">
        <v>41</v>
      </c>
      <c r="AX6868" s="167" t="s">
        <v>85</v>
      </c>
      <c r="AY6868" s="168" t="s">
        <v>173</v>
      </c>
    </row>
    <row r="6869" spans="2:65" s="167" customFormat="1">
      <c r="B6869" s="166"/>
      <c r="D6869" s="161" t="s">
        <v>184</v>
      </c>
      <c r="E6869" s="168" t="s">
        <v>1</v>
      </c>
      <c r="F6869" s="169" t="s">
        <v>3924</v>
      </c>
      <c r="H6869" s="170">
        <v>2.96</v>
      </c>
      <c r="L6869" s="166"/>
      <c r="M6869" s="171"/>
      <c r="T6869" s="172"/>
      <c r="AT6869" s="168" t="s">
        <v>184</v>
      </c>
      <c r="AU6869" s="168" t="s">
        <v>95</v>
      </c>
      <c r="AV6869" s="167" t="s">
        <v>95</v>
      </c>
      <c r="AW6869" s="167" t="s">
        <v>41</v>
      </c>
      <c r="AX6869" s="167" t="s">
        <v>85</v>
      </c>
      <c r="AY6869" s="168" t="s">
        <v>173</v>
      </c>
    </row>
    <row r="6870" spans="2:65" s="167" customFormat="1">
      <c r="B6870" s="166"/>
      <c r="D6870" s="161" t="s">
        <v>184</v>
      </c>
      <c r="E6870" s="168" t="s">
        <v>1</v>
      </c>
      <c r="F6870" s="169" t="s">
        <v>3925</v>
      </c>
      <c r="H6870" s="170">
        <v>12.6</v>
      </c>
      <c r="L6870" s="166"/>
      <c r="M6870" s="171"/>
      <c r="T6870" s="172"/>
      <c r="AT6870" s="168" t="s">
        <v>184</v>
      </c>
      <c r="AU6870" s="168" t="s">
        <v>95</v>
      </c>
      <c r="AV6870" s="167" t="s">
        <v>95</v>
      </c>
      <c r="AW6870" s="167" t="s">
        <v>41</v>
      </c>
      <c r="AX6870" s="167" t="s">
        <v>85</v>
      </c>
      <c r="AY6870" s="168" t="s">
        <v>173</v>
      </c>
    </row>
    <row r="6871" spans="2:65" s="160" customFormat="1">
      <c r="B6871" s="159"/>
      <c r="D6871" s="161" t="s">
        <v>184</v>
      </c>
      <c r="E6871" s="162" t="s">
        <v>1</v>
      </c>
      <c r="F6871" s="163" t="s">
        <v>785</v>
      </c>
      <c r="H6871" s="162" t="s">
        <v>1</v>
      </c>
      <c r="L6871" s="159"/>
      <c r="M6871" s="164"/>
      <c r="T6871" s="165"/>
      <c r="AT6871" s="162" t="s">
        <v>184</v>
      </c>
      <c r="AU6871" s="162" t="s">
        <v>95</v>
      </c>
      <c r="AV6871" s="160" t="s">
        <v>93</v>
      </c>
      <c r="AW6871" s="160" t="s">
        <v>41</v>
      </c>
      <c r="AX6871" s="160" t="s">
        <v>85</v>
      </c>
      <c r="AY6871" s="162" t="s">
        <v>173</v>
      </c>
    </row>
    <row r="6872" spans="2:65" s="167" customFormat="1">
      <c r="B6872" s="166"/>
      <c r="D6872" s="161" t="s">
        <v>184</v>
      </c>
      <c r="E6872" s="168" t="s">
        <v>1</v>
      </c>
      <c r="F6872" s="169" t="s">
        <v>3572</v>
      </c>
      <c r="H6872" s="170">
        <v>0.59</v>
      </c>
      <c r="L6872" s="166"/>
      <c r="M6872" s="171"/>
      <c r="T6872" s="172"/>
      <c r="AT6872" s="168" t="s">
        <v>184</v>
      </c>
      <c r="AU6872" s="168" t="s">
        <v>95</v>
      </c>
      <c r="AV6872" s="167" t="s">
        <v>95</v>
      </c>
      <c r="AW6872" s="167" t="s">
        <v>41</v>
      </c>
      <c r="AX6872" s="167" t="s">
        <v>85</v>
      </c>
      <c r="AY6872" s="168" t="s">
        <v>173</v>
      </c>
    </row>
    <row r="6873" spans="2:65" s="167" customFormat="1">
      <c r="B6873" s="166"/>
      <c r="D6873" s="161" t="s">
        <v>184</v>
      </c>
      <c r="E6873" s="168" t="s">
        <v>1</v>
      </c>
      <c r="F6873" s="169" t="s">
        <v>3573</v>
      </c>
      <c r="H6873" s="170">
        <v>0.76</v>
      </c>
      <c r="L6873" s="166"/>
      <c r="M6873" s="171"/>
      <c r="T6873" s="172"/>
      <c r="AT6873" s="168" t="s">
        <v>184</v>
      </c>
      <c r="AU6873" s="168" t="s">
        <v>95</v>
      </c>
      <c r="AV6873" s="167" t="s">
        <v>95</v>
      </c>
      <c r="AW6873" s="167" t="s">
        <v>41</v>
      </c>
      <c r="AX6873" s="167" t="s">
        <v>85</v>
      </c>
      <c r="AY6873" s="168" t="s">
        <v>173</v>
      </c>
    </row>
    <row r="6874" spans="2:65" s="167" customFormat="1">
      <c r="B6874" s="166"/>
      <c r="D6874" s="161" t="s">
        <v>184</v>
      </c>
      <c r="E6874" s="168" t="s">
        <v>1</v>
      </c>
      <c r="F6874" s="169" t="s">
        <v>3025</v>
      </c>
      <c r="H6874" s="170">
        <v>8</v>
      </c>
      <c r="L6874" s="166"/>
      <c r="M6874" s="171"/>
      <c r="T6874" s="172"/>
      <c r="AT6874" s="168" t="s">
        <v>184</v>
      </c>
      <c r="AU6874" s="168" t="s">
        <v>95</v>
      </c>
      <c r="AV6874" s="167" t="s">
        <v>95</v>
      </c>
      <c r="AW6874" s="167" t="s">
        <v>41</v>
      </c>
      <c r="AX6874" s="167" t="s">
        <v>85</v>
      </c>
      <c r="AY6874" s="168" t="s">
        <v>173</v>
      </c>
    </row>
    <row r="6875" spans="2:65" s="160" customFormat="1">
      <c r="B6875" s="159"/>
      <c r="D6875" s="161" t="s">
        <v>184</v>
      </c>
      <c r="E6875" s="162" t="s">
        <v>1</v>
      </c>
      <c r="F6875" s="163" t="s">
        <v>790</v>
      </c>
      <c r="H6875" s="162" t="s">
        <v>1</v>
      </c>
      <c r="L6875" s="159"/>
      <c r="M6875" s="164"/>
      <c r="T6875" s="165"/>
      <c r="AT6875" s="162" t="s">
        <v>184</v>
      </c>
      <c r="AU6875" s="162" t="s">
        <v>95</v>
      </c>
      <c r="AV6875" s="160" t="s">
        <v>93</v>
      </c>
      <c r="AW6875" s="160" t="s">
        <v>41</v>
      </c>
      <c r="AX6875" s="160" t="s">
        <v>85</v>
      </c>
      <c r="AY6875" s="162" t="s">
        <v>173</v>
      </c>
    </row>
    <row r="6876" spans="2:65" s="167" customFormat="1">
      <c r="B6876" s="166"/>
      <c r="D6876" s="161" t="s">
        <v>184</v>
      </c>
      <c r="E6876" s="168" t="s">
        <v>1</v>
      </c>
      <c r="F6876" s="169" t="s">
        <v>3574</v>
      </c>
      <c r="H6876" s="170">
        <v>8.1999999999999993</v>
      </c>
      <c r="L6876" s="166"/>
      <c r="M6876" s="171"/>
      <c r="T6876" s="172"/>
      <c r="AT6876" s="168" t="s">
        <v>184</v>
      </c>
      <c r="AU6876" s="168" t="s">
        <v>95</v>
      </c>
      <c r="AV6876" s="167" t="s">
        <v>95</v>
      </c>
      <c r="AW6876" s="167" t="s">
        <v>41</v>
      </c>
      <c r="AX6876" s="167" t="s">
        <v>85</v>
      </c>
      <c r="AY6876" s="168" t="s">
        <v>173</v>
      </c>
    </row>
    <row r="6877" spans="2:65" s="167" customFormat="1">
      <c r="B6877" s="166"/>
      <c r="D6877" s="161" t="s">
        <v>184</v>
      </c>
      <c r="E6877" s="168" t="s">
        <v>1</v>
      </c>
      <c r="F6877" s="169" t="s">
        <v>3904</v>
      </c>
      <c r="H6877" s="170">
        <v>14</v>
      </c>
      <c r="L6877" s="166"/>
      <c r="M6877" s="171"/>
      <c r="T6877" s="172"/>
      <c r="AT6877" s="168" t="s">
        <v>184</v>
      </c>
      <c r="AU6877" s="168" t="s">
        <v>95</v>
      </c>
      <c r="AV6877" s="167" t="s">
        <v>95</v>
      </c>
      <c r="AW6877" s="167" t="s">
        <v>41</v>
      </c>
      <c r="AX6877" s="167" t="s">
        <v>85</v>
      </c>
      <c r="AY6877" s="168" t="s">
        <v>173</v>
      </c>
    </row>
    <row r="6878" spans="2:65" s="174" customFormat="1">
      <c r="B6878" s="173"/>
      <c r="D6878" s="161" t="s">
        <v>184</v>
      </c>
      <c r="E6878" s="175" t="s">
        <v>1</v>
      </c>
      <c r="F6878" s="176" t="s">
        <v>232</v>
      </c>
      <c r="H6878" s="177">
        <v>146.44999999999999</v>
      </c>
      <c r="L6878" s="173"/>
      <c r="M6878" s="178"/>
      <c r="T6878" s="179"/>
      <c r="AT6878" s="175" t="s">
        <v>184</v>
      </c>
      <c r="AU6878" s="175" t="s">
        <v>95</v>
      </c>
      <c r="AV6878" s="174" t="s">
        <v>180</v>
      </c>
      <c r="AW6878" s="174" t="s">
        <v>41</v>
      </c>
      <c r="AX6878" s="174" t="s">
        <v>93</v>
      </c>
      <c r="AY6878" s="175" t="s">
        <v>173</v>
      </c>
    </row>
    <row r="6879" spans="2:65" s="35" customFormat="1" ht="49.15" customHeight="1">
      <c r="B6879" s="34"/>
      <c r="C6879" s="144" t="s">
        <v>3926</v>
      </c>
      <c r="D6879" s="144" t="s">
        <v>175</v>
      </c>
      <c r="E6879" s="145" t="s">
        <v>3927</v>
      </c>
      <c r="F6879" s="146" t="s">
        <v>3928</v>
      </c>
      <c r="G6879" s="147" t="s">
        <v>322</v>
      </c>
      <c r="H6879" s="148">
        <v>2.431</v>
      </c>
      <c r="I6879" s="3"/>
      <c r="J6879" s="149">
        <f>ROUND(I6879*H6879,2)</f>
        <v>0</v>
      </c>
      <c r="K6879" s="146" t="s">
        <v>179</v>
      </c>
      <c r="L6879" s="34"/>
      <c r="M6879" s="150" t="s">
        <v>1</v>
      </c>
      <c r="N6879" s="151" t="s">
        <v>50</v>
      </c>
      <c r="P6879" s="152">
        <f>O6879*H6879</f>
        <v>0</v>
      </c>
      <c r="Q6879" s="152">
        <v>0</v>
      </c>
      <c r="R6879" s="152">
        <f>Q6879*H6879</f>
        <v>0</v>
      </c>
      <c r="S6879" s="152">
        <v>0</v>
      </c>
      <c r="T6879" s="153">
        <f>S6879*H6879</f>
        <v>0</v>
      </c>
      <c r="AR6879" s="154" t="s">
        <v>354</v>
      </c>
      <c r="AT6879" s="154" t="s">
        <v>175</v>
      </c>
      <c r="AU6879" s="154" t="s">
        <v>95</v>
      </c>
      <c r="AY6879" s="20" t="s">
        <v>173</v>
      </c>
      <c r="BE6879" s="155">
        <f>IF(N6879="základní",J6879,0)</f>
        <v>0</v>
      </c>
      <c r="BF6879" s="155">
        <f>IF(N6879="snížená",J6879,0)</f>
        <v>0</v>
      </c>
      <c r="BG6879" s="155">
        <f>IF(N6879="zákl. přenesená",J6879,0)</f>
        <v>0</v>
      </c>
      <c r="BH6879" s="155">
        <f>IF(N6879="sníž. přenesená",J6879,0)</f>
        <v>0</v>
      </c>
      <c r="BI6879" s="155">
        <f>IF(N6879="nulová",J6879,0)</f>
        <v>0</v>
      </c>
      <c r="BJ6879" s="20" t="s">
        <v>93</v>
      </c>
      <c r="BK6879" s="155">
        <f>ROUND(I6879*H6879,2)</f>
        <v>0</v>
      </c>
      <c r="BL6879" s="20" t="s">
        <v>354</v>
      </c>
      <c r="BM6879" s="154" t="s">
        <v>3929</v>
      </c>
    </row>
    <row r="6880" spans="2:65" s="35" customFormat="1">
      <c r="B6880" s="34"/>
      <c r="D6880" s="156" t="s">
        <v>182</v>
      </c>
      <c r="F6880" s="157" t="s">
        <v>3930</v>
      </c>
      <c r="L6880" s="34"/>
      <c r="M6880" s="158"/>
      <c r="T6880" s="62"/>
      <c r="AT6880" s="20" t="s">
        <v>182</v>
      </c>
      <c r="AU6880" s="20" t="s">
        <v>95</v>
      </c>
    </row>
    <row r="6881" spans="2:65" s="133" customFormat="1" ht="22.9" customHeight="1">
      <c r="B6881" s="132"/>
      <c r="D6881" s="134" t="s">
        <v>84</v>
      </c>
      <c r="E6881" s="142" t="s">
        <v>3931</v>
      </c>
      <c r="F6881" s="142" t="s">
        <v>3932</v>
      </c>
      <c r="J6881" s="143">
        <f>BK6881</f>
        <v>0</v>
      </c>
      <c r="L6881" s="132"/>
      <c r="M6881" s="137"/>
      <c r="P6881" s="138">
        <f>SUM(P6882:P7133)</f>
        <v>0</v>
      </c>
      <c r="R6881" s="138">
        <f>SUM(R6882:R7133)</f>
        <v>0.38229902000000004</v>
      </c>
      <c r="T6881" s="139">
        <f>SUM(T6882:T7133)</f>
        <v>0</v>
      </c>
      <c r="AR6881" s="134" t="s">
        <v>95</v>
      </c>
      <c r="AT6881" s="140" t="s">
        <v>84</v>
      </c>
      <c r="AU6881" s="140" t="s">
        <v>93</v>
      </c>
      <c r="AY6881" s="134" t="s">
        <v>173</v>
      </c>
      <c r="BK6881" s="141">
        <f>SUM(BK6882:BK7133)</f>
        <v>0</v>
      </c>
    </row>
    <row r="6882" spans="2:65" s="35" customFormat="1" ht="24.2" customHeight="1">
      <c r="B6882" s="34"/>
      <c r="C6882" s="144" t="s">
        <v>3933</v>
      </c>
      <c r="D6882" s="144" t="s">
        <v>175</v>
      </c>
      <c r="E6882" s="145" t="s">
        <v>3934</v>
      </c>
      <c r="F6882" s="146" t="s">
        <v>3935</v>
      </c>
      <c r="G6882" s="147" t="s">
        <v>270</v>
      </c>
      <c r="H6882" s="148">
        <v>47.192</v>
      </c>
      <c r="I6882" s="3"/>
      <c r="J6882" s="149">
        <f>ROUND(I6882*H6882,2)</f>
        <v>0</v>
      </c>
      <c r="K6882" s="146" t="s">
        <v>179</v>
      </c>
      <c r="L6882" s="34"/>
      <c r="M6882" s="150" t="s">
        <v>1</v>
      </c>
      <c r="N6882" s="151" t="s">
        <v>50</v>
      </c>
      <c r="P6882" s="152">
        <f>O6882*H6882</f>
        <v>0</v>
      </c>
      <c r="Q6882" s="152">
        <v>1.7000000000000001E-4</v>
      </c>
      <c r="R6882" s="152">
        <f>Q6882*H6882</f>
        <v>8.022640000000001E-3</v>
      </c>
      <c r="S6882" s="152">
        <v>0</v>
      </c>
      <c r="T6882" s="153">
        <f>S6882*H6882</f>
        <v>0</v>
      </c>
      <c r="AR6882" s="154" t="s">
        <v>354</v>
      </c>
      <c r="AT6882" s="154" t="s">
        <v>175</v>
      </c>
      <c r="AU6882" s="154" t="s">
        <v>95</v>
      </c>
      <c r="AY6882" s="20" t="s">
        <v>173</v>
      </c>
      <c r="BE6882" s="155">
        <f>IF(N6882="základní",J6882,0)</f>
        <v>0</v>
      </c>
      <c r="BF6882" s="155">
        <f>IF(N6882="snížená",J6882,0)</f>
        <v>0</v>
      </c>
      <c r="BG6882" s="155">
        <f>IF(N6882="zákl. přenesená",J6882,0)</f>
        <v>0</v>
      </c>
      <c r="BH6882" s="155">
        <f>IF(N6882="sníž. přenesená",J6882,0)</f>
        <v>0</v>
      </c>
      <c r="BI6882" s="155">
        <f>IF(N6882="nulová",J6882,0)</f>
        <v>0</v>
      </c>
      <c r="BJ6882" s="20" t="s">
        <v>93</v>
      </c>
      <c r="BK6882" s="155">
        <f>ROUND(I6882*H6882,2)</f>
        <v>0</v>
      </c>
      <c r="BL6882" s="20" t="s">
        <v>354</v>
      </c>
      <c r="BM6882" s="154" t="s">
        <v>3936</v>
      </c>
    </row>
    <row r="6883" spans="2:65" s="35" customFormat="1">
      <c r="B6883" s="34"/>
      <c r="D6883" s="156" t="s">
        <v>182</v>
      </c>
      <c r="F6883" s="157" t="s">
        <v>3937</v>
      </c>
      <c r="L6883" s="34"/>
      <c r="M6883" s="158"/>
      <c r="T6883" s="62"/>
      <c r="AT6883" s="20" t="s">
        <v>182</v>
      </c>
      <c r="AU6883" s="20" t="s">
        <v>95</v>
      </c>
    </row>
    <row r="6884" spans="2:65" s="160" customFormat="1" ht="22.5">
      <c r="B6884" s="159"/>
      <c r="D6884" s="161" t="s">
        <v>184</v>
      </c>
      <c r="E6884" s="162" t="s">
        <v>1</v>
      </c>
      <c r="F6884" s="163" t="s">
        <v>505</v>
      </c>
      <c r="H6884" s="162" t="s">
        <v>1</v>
      </c>
      <c r="L6884" s="159"/>
      <c r="M6884" s="164"/>
      <c r="T6884" s="165"/>
      <c r="AT6884" s="162" t="s">
        <v>184</v>
      </c>
      <c r="AU6884" s="162" t="s">
        <v>95</v>
      </c>
      <c r="AV6884" s="160" t="s">
        <v>93</v>
      </c>
      <c r="AW6884" s="160" t="s">
        <v>41</v>
      </c>
      <c r="AX6884" s="160" t="s">
        <v>85</v>
      </c>
      <c r="AY6884" s="162" t="s">
        <v>173</v>
      </c>
    </row>
    <row r="6885" spans="2:65" s="167" customFormat="1">
      <c r="B6885" s="166"/>
      <c r="D6885" s="161" t="s">
        <v>184</v>
      </c>
      <c r="E6885" s="168" t="s">
        <v>1</v>
      </c>
      <c r="F6885" s="169" t="s">
        <v>3938</v>
      </c>
      <c r="H6885" s="170">
        <v>4.7519999999999998</v>
      </c>
      <c r="L6885" s="166"/>
      <c r="M6885" s="171"/>
      <c r="T6885" s="172"/>
      <c r="AT6885" s="168" t="s">
        <v>184</v>
      </c>
      <c r="AU6885" s="168" t="s">
        <v>95</v>
      </c>
      <c r="AV6885" s="167" t="s">
        <v>95</v>
      </c>
      <c r="AW6885" s="167" t="s">
        <v>41</v>
      </c>
      <c r="AX6885" s="167" t="s">
        <v>85</v>
      </c>
      <c r="AY6885" s="168" t="s">
        <v>173</v>
      </c>
    </row>
    <row r="6886" spans="2:65" s="160" customFormat="1" ht="22.5">
      <c r="B6886" s="159"/>
      <c r="D6886" s="161" t="s">
        <v>184</v>
      </c>
      <c r="E6886" s="162" t="s">
        <v>1</v>
      </c>
      <c r="F6886" s="163" t="s">
        <v>503</v>
      </c>
      <c r="H6886" s="162" t="s">
        <v>1</v>
      </c>
      <c r="L6886" s="159"/>
      <c r="M6886" s="164"/>
      <c r="T6886" s="165"/>
      <c r="AT6886" s="162" t="s">
        <v>184</v>
      </c>
      <c r="AU6886" s="162" t="s">
        <v>95</v>
      </c>
      <c r="AV6886" s="160" t="s">
        <v>93</v>
      </c>
      <c r="AW6886" s="160" t="s">
        <v>41</v>
      </c>
      <c r="AX6886" s="160" t="s">
        <v>85</v>
      </c>
      <c r="AY6886" s="162" t="s">
        <v>173</v>
      </c>
    </row>
    <row r="6887" spans="2:65" s="167" customFormat="1">
      <c r="B6887" s="166"/>
      <c r="D6887" s="161" t="s">
        <v>184</v>
      </c>
      <c r="E6887" s="168" t="s">
        <v>1</v>
      </c>
      <c r="F6887" s="169" t="s">
        <v>3939</v>
      </c>
      <c r="H6887" s="170">
        <v>12.96</v>
      </c>
      <c r="L6887" s="166"/>
      <c r="M6887" s="171"/>
      <c r="T6887" s="172"/>
      <c r="AT6887" s="168" t="s">
        <v>184</v>
      </c>
      <c r="AU6887" s="168" t="s">
        <v>95</v>
      </c>
      <c r="AV6887" s="167" t="s">
        <v>95</v>
      </c>
      <c r="AW6887" s="167" t="s">
        <v>41</v>
      </c>
      <c r="AX6887" s="167" t="s">
        <v>85</v>
      </c>
      <c r="AY6887" s="168" t="s">
        <v>173</v>
      </c>
    </row>
    <row r="6888" spans="2:65" s="160" customFormat="1">
      <c r="B6888" s="159"/>
      <c r="D6888" s="161" t="s">
        <v>184</v>
      </c>
      <c r="E6888" s="162" t="s">
        <v>1</v>
      </c>
      <c r="F6888" s="163" t="s">
        <v>456</v>
      </c>
      <c r="H6888" s="162" t="s">
        <v>1</v>
      </c>
      <c r="L6888" s="159"/>
      <c r="M6888" s="164"/>
      <c r="T6888" s="165"/>
      <c r="AT6888" s="162" t="s">
        <v>184</v>
      </c>
      <c r="AU6888" s="162" t="s">
        <v>95</v>
      </c>
      <c r="AV6888" s="160" t="s">
        <v>93</v>
      </c>
      <c r="AW6888" s="160" t="s">
        <v>41</v>
      </c>
      <c r="AX6888" s="160" t="s">
        <v>85</v>
      </c>
      <c r="AY6888" s="162" t="s">
        <v>173</v>
      </c>
    </row>
    <row r="6889" spans="2:65" s="167" customFormat="1">
      <c r="B6889" s="166"/>
      <c r="D6889" s="161" t="s">
        <v>184</v>
      </c>
      <c r="E6889" s="168" t="s">
        <v>1</v>
      </c>
      <c r="F6889" s="169" t="s">
        <v>3940</v>
      </c>
      <c r="H6889" s="170">
        <v>2.6659999999999999</v>
      </c>
      <c r="L6889" s="166"/>
      <c r="M6889" s="171"/>
      <c r="T6889" s="172"/>
      <c r="AT6889" s="168" t="s">
        <v>184</v>
      </c>
      <c r="AU6889" s="168" t="s">
        <v>95</v>
      </c>
      <c r="AV6889" s="167" t="s">
        <v>95</v>
      </c>
      <c r="AW6889" s="167" t="s">
        <v>41</v>
      </c>
      <c r="AX6889" s="167" t="s">
        <v>85</v>
      </c>
      <c r="AY6889" s="168" t="s">
        <v>173</v>
      </c>
    </row>
    <row r="6890" spans="2:65" s="160" customFormat="1">
      <c r="B6890" s="159"/>
      <c r="D6890" s="161" t="s">
        <v>184</v>
      </c>
      <c r="E6890" s="162" t="s">
        <v>1</v>
      </c>
      <c r="F6890" s="163" t="s">
        <v>441</v>
      </c>
      <c r="H6890" s="162" t="s">
        <v>1</v>
      </c>
      <c r="L6890" s="159"/>
      <c r="M6890" s="164"/>
      <c r="T6890" s="165"/>
      <c r="AT6890" s="162" t="s">
        <v>184</v>
      </c>
      <c r="AU6890" s="162" t="s">
        <v>95</v>
      </c>
      <c r="AV6890" s="160" t="s">
        <v>93</v>
      </c>
      <c r="AW6890" s="160" t="s">
        <v>41</v>
      </c>
      <c r="AX6890" s="160" t="s">
        <v>85</v>
      </c>
      <c r="AY6890" s="162" t="s">
        <v>173</v>
      </c>
    </row>
    <row r="6891" spans="2:65" s="167" customFormat="1">
      <c r="B6891" s="166"/>
      <c r="D6891" s="161" t="s">
        <v>184</v>
      </c>
      <c r="E6891" s="168" t="s">
        <v>1</v>
      </c>
      <c r="F6891" s="169" t="s">
        <v>3941</v>
      </c>
      <c r="H6891" s="170">
        <v>2.3860000000000001</v>
      </c>
      <c r="L6891" s="166"/>
      <c r="M6891" s="171"/>
      <c r="T6891" s="172"/>
      <c r="AT6891" s="168" t="s">
        <v>184</v>
      </c>
      <c r="AU6891" s="168" t="s">
        <v>95</v>
      </c>
      <c r="AV6891" s="167" t="s">
        <v>95</v>
      </c>
      <c r="AW6891" s="167" t="s">
        <v>41</v>
      </c>
      <c r="AX6891" s="167" t="s">
        <v>85</v>
      </c>
      <c r="AY6891" s="168" t="s">
        <v>173</v>
      </c>
    </row>
    <row r="6892" spans="2:65" s="167" customFormat="1">
      <c r="B6892" s="166"/>
      <c r="D6892" s="161" t="s">
        <v>184</v>
      </c>
      <c r="E6892" s="168" t="s">
        <v>1</v>
      </c>
      <c r="F6892" s="169" t="s">
        <v>3942</v>
      </c>
      <c r="H6892" s="170">
        <v>1.278</v>
      </c>
      <c r="L6892" s="166"/>
      <c r="M6892" s="171"/>
      <c r="T6892" s="172"/>
      <c r="AT6892" s="168" t="s">
        <v>184</v>
      </c>
      <c r="AU6892" s="168" t="s">
        <v>95</v>
      </c>
      <c r="AV6892" s="167" t="s">
        <v>95</v>
      </c>
      <c r="AW6892" s="167" t="s">
        <v>41</v>
      </c>
      <c r="AX6892" s="167" t="s">
        <v>85</v>
      </c>
      <c r="AY6892" s="168" t="s">
        <v>173</v>
      </c>
    </row>
    <row r="6893" spans="2:65" s="167" customFormat="1">
      <c r="B6893" s="166"/>
      <c r="D6893" s="161" t="s">
        <v>184</v>
      </c>
      <c r="E6893" s="168" t="s">
        <v>1</v>
      </c>
      <c r="F6893" s="169" t="s">
        <v>3943</v>
      </c>
      <c r="H6893" s="170">
        <v>2.13</v>
      </c>
      <c r="L6893" s="166"/>
      <c r="M6893" s="171"/>
      <c r="T6893" s="172"/>
      <c r="AT6893" s="168" t="s">
        <v>184</v>
      </c>
      <c r="AU6893" s="168" t="s">
        <v>95</v>
      </c>
      <c r="AV6893" s="167" t="s">
        <v>95</v>
      </c>
      <c r="AW6893" s="167" t="s">
        <v>41</v>
      </c>
      <c r="AX6893" s="167" t="s">
        <v>85</v>
      </c>
      <c r="AY6893" s="168" t="s">
        <v>173</v>
      </c>
    </row>
    <row r="6894" spans="2:65" s="160" customFormat="1">
      <c r="B6894" s="159"/>
      <c r="D6894" s="161" t="s">
        <v>184</v>
      </c>
      <c r="E6894" s="162" t="s">
        <v>1</v>
      </c>
      <c r="F6894" s="163" t="s">
        <v>445</v>
      </c>
      <c r="H6894" s="162" t="s">
        <v>1</v>
      </c>
      <c r="L6894" s="159"/>
      <c r="M6894" s="164"/>
      <c r="T6894" s="165"/>
      <c r="AT6894" s="162" t="s">
        <v>184</v>
      </c>
      <c r="AU6894" s="162" t="s">
        <v>95</v>
      </c>
      <c r="AV6894" s="160" t="s">
        <v>93</v>
      </c>
      <c r="AW6894" s="160" t="s">
        <v>41</v>
      </c>
      <c r="AX6894" s="160" t="s">
        <v>85</v>
      </c>
      <c r="AY6894" s="162" t="s">
        <v>173</v>
      </c>
    </row>
    <row r="6895" spans="2:65" s="167" customFormat="1">
      <c r="B6895" s="166"/>
      <c r="D6895" s="161" t="s">
        <v>184</v>
      </c>
      <c r="E6895" s="168" t="s">
        <v>1</v>
      </c>
      <c r="F6895" s="169" t="s">
        <v>3944</v>
      </c>
      <c r="H6895" s="170">
        <v>2.3519999999999999</v>
      </c>
      <c r="L6895" s="166"/>
      <c r="M6895" s="171"/>
      <c r="T6895" s="172"/>
      <c r="AT6895" s="168" t="s">
        <v>184</v>
      </c>
      <c r="AU6895" s="168" t="s">
        <v>95</v>
      </c>
      <c r="AV6895" s="167" t="s">
        <v>95</v>
      </c>
      <c r="AW6895" s="167" t="s">
        <v>41</v>
      </c>
      <c r="AX6895" s="167" t="s">
        <v>85</v>
      </c>
      <c r="AY6895" s="168" t="s">
        <v>173</v>
      </c>
    </row>
    <row r="6896" spans="2:65" s="167" customFormat="1">
      <c r="B6896" s="166"/>
      <c r="D6896" s="161" t="s">
        <v>184</v>
      </c>
      <c r="E6896" s="168" t="s">
        <v>1</v>
      </c>
      <c r="F6896" s="169" t="s">
        <v>3945</v>
      </c>
      <c r="H6896" s="170">
        <v>3.36</v>
      </c>
      <c r="L6896" s="166"/>
      <c r="M6896" s="171"/>
      <c r="T6896" s="172"/>
      <c r="AT6896" s="168" t="s">
        <v>184</v>
      </c>
      <c r="AU6896" s="168" t="s">
        <v>95</v>
      </c>
      <c r="AV6896" s="167" t="s">
        <v>95</v>
      </c>
      <c r="AW6896" s="167" t="s">
        <v>41</v>
      </c>
      <c r="AX6896" s="167" t="s">
        <v>85</v>
      </c>
      <c r="AY6896" s="168" t="s">
        <v>173</v>
      </c>
    </row>
    <row r="6897" spans="2:65" s="167" customFormat="1">
      <c r="B6897" s="166"/>
      <c r="D6897" s="161" t="s">
        <v>184</v>
      </c>
      <c r="E6897" s="168" t="s">
        <v>1</v>
      </c>
      <c r="F6897" s="169" t="s">
        <v>3946</v>
      </c>
      <c r="H6897" s="170">
        <v>1.9039999999999999</v>
      </c>
      <c r="L6897" s="166"/>
      <c r="M6897" s="171"/>
      <c r="T6897" s="172"/>
      <c r="AT6897" s="168" t="s">
        <v>184</v>
      </c>
      <c r="AU6897" s="168" t="s">
        <v>95</v>
      </c>
      <c r="AV6897" s="167" t="s">
        <v>95</v>
      </c>
      <c r="AW6897" s="167" t="s">
        <v>41</v>
      </c>
      <c r="AX6897" s="167" t="s">
        <v>85</v>
      </c>
      <c r="AY6897" s="168" t="s">
        <v>173</v>
      </c>
    </row>
    <row r="6898" spans="2:65" s="167" customFormat="1">
      <c r="B6898" s="166"/>
      <c r="D6898" s="161" t="s">
        <v>184</v>
      </c>
      <c r="E6898" s="168" t="s">
        <v>1</v>
      </c>
      <c r="F6898" s="169" t="s">
        <v>3947</v>
      </c>
      <c r="H6898" s="170">
        <v>0.98</v>
      </c>
      <c r="L6898" s="166"/>
      <c r="M6898" s="171"/>
      <c r="T6898" s="172"/>
      <c r="AT6898" s="168" t="s">
        <v>184</v>
      </c>
      <c r="AU6898" s="168" t="s">
        <v>95</v>
      </c>
      <c r="AV6898" s="167" t="s">
        <v>95</v>
      </c>
      <c r="AW6898" s="167" t="s">
        <v>41</v>
      </c>
      <c r="AX6898" s="167" t="s">
        <v>85</v>
      </c>
      <c r="AY6898" s="168" t="s">
        <v>173</v>
      </c>
    </row>
    <row r="6899" spans="2:65" s="167" customFormat="1">
      <c r="B6899" s="166"/>
      <c r="D6899" s="161" t="s">
        <v>184</v>
      </c>
      <c r="E6899" s="168" t="s">
        <v>1</v>
      </c>
      <c r="F6899" s="169" t="s">
        <v>3948</v>
      </c>
      <c r="H6899" s="170">
        <v>2.0720000000000001</v>
      </c>
      <c r="L6899" s="166"/>
      <c r="M6899" s="171"/>
      <c r="T6899" s="172"/>
      <c r="AT6899" s="168" t="s">
        <v>184</v>
      </c>
      <c r="AU6899" s="168" t="s">
        <v>95</v>
      </c>
      <c r="AV6899" s="167" t="s">
        <v>95</v>
      </c>
      <c r="AW6899" s="167" t="s">
        <v>41</v>
      </c>
      <c r="AX6899" s="167" t="s">
        <v>85</v>
      </c>
      <c r="AY6899" s="168" t="s">
        <v>173</v>
      </c>
    </row>
    <row r="6900" spans="2:65" s="167" customFormat="1">
      <c r="B6900" s="166"/>
      <c r="D6900" s="161" t="s">
        <v>184</v>
      </c>
      <c r="E6900" s="168" t="s">
        <v>1</v>
      </c>
      <c r="F6900" s="169" t="s">
        <v>3949</v>
      </c>
      <c r="H6900" s="170">
        <v>2.2400000000000002</v>
      </c>
      <c r="L6900" s="166"/>
      <c r="M6900" s="171"/>
      <c r="T6900" s="172"/>
      <c r="AT6900" s="168" t="s">
        <v>184</v>
      </c>
      <c r="AU6900" s="168" t="s">
        <v>95</v>
      </c>
      <c r="AV6900" s="167" t="s">
        <v>95</v>
      </c>
      <c r="AW6900" s="167" t="s">
        <v>41</v>
      </c>
      <c r="AX6900" s="167" t="s">
        <v>85</v>
      </c>
      <c r="AY6900" s="168" t="s">
        <v>173</v>
      </c>
    </row>
    <row r="6901" spans="2:65" s="167" customFormat="1">
      <c r="B6901" s="166"/>
      <c r="D6901" s="161" t="s">
        <v>184</v>
      </c>
      <c r="E6901" s="168" t="s">
        <v>1</v>
      </c>
      <c r="F6901" s="169" t="s">
        <v>3950</v>
      </c>
      <c r="H6901" s="170">
        <v>4.5919999999999996</v>
      </c>
      <c r="L6901" s="166"/>
      <c r="M6901" s="171"/>
      <c r="T6901" s="172"/>
      <c r="AT6901" s="168" t="s">
        <v>184</v>
      </c>
      <c r="AU6901" s="168" t="s">
        <v>95</v>
      </c>
      <c r="AV6901" s="167" t="s">
        <v>95</v>
      </c>
      <c r="AW6901" s="167" t="s">
        <v>41</v>
      </c>
      <c r="AX6901" s="167" t="s">
        <v>85</v>
      </c>
      <c r="AY6901" s="168" t="s">
        <v>173</v>
      </c>
    </row>
    <row r="6902" spans="2:65" s="160" customFormat="1">
      <c r="B6902" s="159"/>
      <c r="D6902" s="161" t="s">
        <v>184</v>
      </c>
      <c r="E6902" s="162" t="s">
        <v>1</v>
      </c>
      <c r="F6902" s="163" t="s">
        <v>447</v>
      </c>
      <c r="H6902" s="162" t="s">
        <v>1</v>
      </c>
      <c r="L6902" s="159"/>
      <c r="M6902" s="164"/>
      <c r="T6902" s="165"/>
      <c r="AT6902" s="162" t="s">
        <v>184</v>
      </c>
      <c r="AU6902" s="162" t="s">
        <v>95</v>
      </c>
      <c r="AV6902" s="160" t="s">
        <v>93</v>
      </c>
      <c r="AW6902" s="160" t="s">
        <v>41</v>
      </c>
      <c r="AX6902" s="160" t="s">
        <v>85</v>
      </c>
      <c r="AY6902" s="162" t="s">
        <v>173</v>
      </c>
    </row>
    <row r="6903" spans="2:65" s="167" customFormat="1">
      <c r="B6903" s="166"/>
      <c r="D6903" s="161" t="s">
        <v>184</v>
      </c>
      <c r="E6903" s="168" t="s">
        <v>1</v>
      </c>
      <c r="F6903" s="169" t="s">
        <v>3951</v>
      </c>
      <c r="H6903" s="170">
        <v>3.52</v>
      </c>
      <c r="L6903" s="166"/>
      <c r="M6903" s="171"/>
      <c r="T6903" s="172"/>
      <c r="AT6903" s="168" t="s">
        <v>184</v>
      </c>
      <c r="AU6903" s="168" t="s">
        <v>95</v>
      </c>
      <c r="AV6903" s="167" t="s">
        <v>95</v>
      </c>
      <c r="AW6903" s="167" t="s">
        <v>41</v>
      </c>
      <c r="AX6903" s="167" t="s">
        <v>85</v>
      </c>
      <c r="AY6903" s="168" t="s">
        <v>173</v>
      </c>
    </row>
    <row r="6904" spans="2:65" s="174" customFormat="1">
      <c r="B6904" s="173"/>
      <c r="D6904" s="161" t="s">
        <v>184</v>
      </c>
      <c r="E6904" s="175" t="s">
        <v>1</v>
      </c>
      <c r="F6904" s="176" t="s">
        <v>232</v>
      </c>
      <c r="H6904" s="177">
        <v>47.192</v>
      </c>
      <c r="L6904" s="173"/>
      <c r="M6904" s="178"/>
      <c r="T6904" s="179"/>
      <c r="AT6904" s="175" t="s">
        <v>184</v>
      </c>
      <c r="AU6904" s="175" t="s">
        <v>95</v>
      </c>
      <c r="AV6904" s="174" t="s">
        <v>180</v>
      </c>
      <c r="AW6904" s="174" t="s">
        <v>41</v>
      </c>
      <c r="AX6904" s="174" t="s">
        <v>93</v>
      </c>
      <c r="AY6904" s="175" t="s">
        <v>173</v>
      </c>
    </row>
    <row r="6905" spans="2:65" s="35" customFormat="1" ht="24.2" customHeight="1">
      <c r="B6905" s="34"/>
      <c r="C6905" s="144" t="s">
        <v>3952</v>
      </c>
      <c r="D6905" s="144" t="s">
        <v>175</v>
      </c>
      <c r="E6905" s="145" t="s">
        <v>3953</v>
      </c>
      <c r="F6905" s="146" t="s">
        <v>3954</v>
      </c>
      <c r="G6905" s="147" t="s">
        <v>270</v>
      </c>
      <c r="H6905" s="148">
        <v>6.5</v>
      </c>
      <c r="I6905" s="3"/>
      <c r="J6905" s="149">
        <f>ROUND(I6905*H6905,2)</f>
        <v>0</v>
      </c>
      <c r="K6905" s="146" t="s">
        <v>179</v>
      </c>
      <c r="L6905" s="34"/>
      <c r="M6905" s="150" t="s">
        <v>1</v>
      </c>
      <c r="N6905" s="151" t="s">
        <v>50</v>
      </c>
      <c r="P6905" s="152">
        <f>O6905*H6905</f>
        <v>0</v>
      </c>
      <c r="Q6905" s="152">
        <v>0</v>
      </c>
      <c r="R6905" s="152">
        <f>Q6905*H6905</f>
        <v>0</v>
      </c>
      <c r="S6905" s="152">
        <v>0</v>
      </c>
      <c r="T6905" s="153">
        <f>S6905*H6905</f>
        <v>0</v>
      </c>
      <c r="AR6905" s="154" t="s">
        <v>354</v>
      </c>
      <c r="AT6905" s="154" t="s">
        <v>175</v>
      </c>
      <c r="AU6905" s="154" t="s">
        <v>95</v>
      </c>
      <c r="AY6905" s="20" t="s">
        <v>173</v>
      </c>
      <c r="BE6905" s="155">
        <f>IF(N6905="základní",J6905,0)</f>
        <v>0</v>
      </c>
      <c r="BF6905" s="155">
        <f>IF(N6905="snížená",J6905,0)</f>
        <v>0</v>
      </c>
      <c r="BG6905" s="155">
        <f>IF(N6905="zákl. přenesená",J6905,0)</f>
        <v>0</v>
      </c>
      <c r="BH6905" s="155">
        <f>IF(N6905="sníž. přenesená",J6905,0)</f>
        <v>0</v>
      </c>
      <c r="BI6905" s="155">
        <f>IF(N6905="nulová",J6905,0)</f>
        <v>0</v>
      </c>
      <c r="BJ6905" s="20" t="s">
        <v>93</v>
      </c>
      <c r="BK6905" s="155">
        <f>ROUND(I6905*H6905,2)</f>
        <v>0</v>
      </c>
      <c r="BL6905" s="20" t="s">
        <v>354</v>
      </c>
      <c r="BM6905" s="154" t="s">
        <v>3955</v>
      </c>
    </row>
    <row r="6906" spans="2:65" s="35" customFormat="1">
      <c r="B6906" s="34"/>
      <c r="D6906" s="156" t="s">
        <v>182</v>
      </c>
      <c r="F6906" s="157" t="s">
        <v>3956</v>
      </c>
      <c r="L6906" s="34"/>
      <c r="M6906" s="158"/>
      <c r="T6906" s="62"/>
      <c r="AT6906" s="20" t="s">
        <v>182</v>
      </c>
      <c r="AU6906" s="20" t="s">
        <v>95</v>
      </c>
    </row>
    <row r="6907" spans="2:65" s="160" customFormat="1">
      <c r="B6907" s="159"/>
      <c r="D6907" s="161" t="s">
        <v>184</v>
      </c>
      <c r="E6907" s="162" t="s">
        <v>1</v>
      </c>
      <c r="F6907" s="163" t="s">
        <v>273</v>
      </c>
      <c r="H6907" s="162" t="s">
        <v>1</v>
      </c>
      <c r="L6907" s="159"/>
      <c r="M6907" s="164"/>
      <c r="T6907" s="165"/>
      <c r="AT6907" s="162" t="s">
        <v>184</v>
      </c>
      <c r="AU6907" s="162" t="s">
        <v>95</v>
      </c>
      <c r="AV6907" s="160" t="s">
        <v>93</v>
      </c>
      <c r="AW6907" s="160" t="s">
        <v>41</v>
      </c>
      <c r="AX6907" s="160" t="s">
        <v>85</v>
      </c>
      <c r="AY6907" s="162" t="s">
        <v>173</v>
      </c>
    </row>
    <row r="6908" spans="2:65" s="160" customFormat="1">
      <c r="B6908" s="159"/>
      <c r="D6908" s="161" t="s">
        <v>184</v>
      </c>
      <c r="E6908" s="162" t="s">
        <v>1</v>
      </c>
      <c r="F6908" s="163" t="s">
        <v>238</v>
      </c>
      <c r="H6908" s="162" t="s">
        <v>1</v>
      </c>
      <c r="L6908" s="159"/>
      <c r="M6908" s="164"/>
      <c r="T6908" s="165"/>
      <c r="AT6908" s="162" t="s">
        <v>184</v>
      </c>
      <c r="AU6908" s="162" t="s">
        <v>95</v>
      </c>
      <c r="AV6908" s="160" t="s">
        <v>93</v>
      </c>
      <c r="AW6908" s="160" t="s">
        <v>41</v>
      </c>
      <c r="AX6908" s="160" t="s">
        <v>85</v>
      </c>
      <c r="AY6908" s="162" t="s">
        <v>173</v>
      </c>
    </row>
    <row r="6909" spans="2:65" s="167" customFormat="1">
      <c r="B6909" s="166"/>
      <c r="D6909" s="161" t="s">
        <v>184</v>
      </c>
      <c r="E6909" s="168" t="s">
        <v>1</v>
      </c>
      <c r="F6909" s="169" t="s">
        <v>1312</v>
      </c>
      <c r="H6909" s="170">
        <v>6.5</v>
      </c>
      <c r="L6909" s="166"/>
      <c r="M6909" s="171"/>
      <c r="T6909" s="172"/>
      <c r="AT6909" s="168" t="s">
        <v>184</v>
      </c>
      <c r="AU6909" s="168" t="s">
        <v>95</v>
      </c>
      <c r="AV6909" s="167" t="s">
        <v>95</v>
      </c>
      <c r="AW6909" s="167" t="s">
        <v>41</v>
      </c>
      <c r="AX6909" s="167" t="s">
        <v>85</v>
      </c>
      <c r="AY6909" s="168" t="s">
        <v>173</v>
      </c>
    </row>
    <row r="6910" spans="2:65" s="174" customFormat="1">
      <c r="B6910" s="173"/>
      <c r="D6910" s="161" t="s">
        <v>184</v>
      </c>
      <c r="E6910" s="175" t="s">
        <v>1</v>
      </c>
      <c r="F6910" s="176" t="s">
        <v>232</v>
      </c>
      <c r="H6910" s="177">
        <v>6.5</v>
      </c>
      <c r="L6910" s="173"/>
      <c r="M6910" s="178"/>
      <c r="T6910" s="179"/>
      <c r="AT6910" s="175" t="s">
        <v>184</v>
      </c>
      <c r="AU6910" s="175" t="s">
        <v>95</v>
      </c>
      <c r="AV6910" s="174" t="s">
        <v>180</v>
      </c>
      <c r="AW6910" s="174" t="s">
        <v>41</v>
      </c>
      <c r="AX6910" s="174" t="s">
        <v>93</v>
      </c>
      <c r="AY6910" s="175" t="s">
        <v>173</v>
      </c>
    </row>
    <row r="6911" spans="2:65" s="35" customFormat="1" ht="24.2" customHeight="1">
      <c r="B6911" s="34"/>
      <c r="C6911" s="144" t="s">
        <v>3957</v>
      </c>
      <c r="D6911" s="144" t="s">
        <v>175</v>
      </c>
      <c r="E6911" s="145" t="s">
        <v>3958</v>
      </c>
      <c r="F6911" s="146" t="s">
        <v>3959</v>
      </c>
      <c r="G6911" s="147" t="s">
        <v>270</v>
      </c>
      <c r="H6911" s="148">
        <v>9.65</v>
      </c>
      <c r="I6911" s="3"/>
      <c r="J6911" s="149">
        <f>ROUND(I6911*H6911,2)</f>
        <v>0</v>
      </c>
      <c r="K6911" s="146" t="s">
        <v>179</v>
      </c>
      <c r="L6911" s="34"/>
      <c r="M6911" s="150" t="s">
        <v>1</v>
      </c>
      <c r="N6911" s="151" t="s">
        <v>50</v>
      </c>
      <c r="P6911" s="152">
        <f>O6911*H6911</f>
        <v>0</v>
      </c>
      <c r="Q6911" s="152">
        <v>1.8000000000000001E-4</v>
      </c>
      <c r="R6911" s="152">
        <f>Q6911*H6911</f>
        <v>1.7370000000000003E-3</v>
      </c>
      <c r="S6911" s="152">
        <v>0</v>
      </c>
      <c r="T6911" s="153">
        <f>S6911*H6911</f>
        <v>0</v>
      </c>
      <c r="AR6911" s="154" t="s">
        <v>354</v>
      </c>
      <c r="AT6911" s="154" t="s">
        <v>175</v>
      </c>
      <c r="AU6911" s="154" t="s">
        <v>95</v>
      </c>
      <c r="AY6911" s="20" t="s">
        <v>173</v>
      </c>
      <c r="BE6911" s="155">
        <f>IF(N6911="základní",J6911,0)</f>
        <v>0</v>
      </c>
      <c r="BF6911" s="155">
        <f>IF(N6911="snížená",J6911,0)</f>
        <v>0</v>
      </c>
      <c r="BG6911" s="155">
        <f>IF(N6911="zákl. přenesená",J6911,0)</f>
        <v>0</v>
      </c>
      <c r="BH6911" s="155">
        <f>IF(N6911="sníž. přenesená",J6911,0)</f>
        <v>0</v>
      </c>
      <c r="BI6911" s="155">
        <f>IF(N6911="nulová",J6911,0)</f>
        <v>0</v>
      </c>
      <c r="BJ6911" s="20" t="s">
        <v>93</v>
      </c>
      <c r="BK6911" s="155">
        <f>ROUND(I6911*H6911,2)</f>
        <v>0</v>
      </c>
      <c r="BL6911" s="20" t="s">
        <v>354</v>
      </c>
      <c r="BM6911" s="154" t="s">
        <v>3960</v>
      </c>
    </row>
    <row r="6912" spans="2:65" s="35" customFormat="1">
      <c r="B6912" s="34"/>
      <c r="D6912" s="156" t="s">
        <v>182</v>
      </c>
      <c r="F6912" s="157" t="s">
        <v>3961</v>
      </c>
      <c r="L6912" s="34"/>
      <c r="M6912" s="158"/>
      <c r="T6912" s="62"/>
      <c r="AT6912" s="20" t="s">
        <v>182</v>
      </c>
      <c r="AU6912" s="20" t="s">
        <v>95</v>
      </c>
    </row>
    <row r="6913" spans="2:65" s="160" customFormat="1">
      <c r="B6913" s="159"/>
      <c r="D6913" s="161" t="s">
        <v>184</v>
      </c>
      <c r="E6913" s="162" t="s">
        <v>1</v>
      </c>
      <c r="F6913" s="163" t="s">
        <v>273</v>
      </c>
      <c r="H6913" s="162" t="s">
        <v>1</v>
      </c>
      <c r="L6913" s="159"/>
      <c r="M6913" s="164"/>
      <c r="T6913" s="165"/>
      <c r="AT6913" s="162" t="s">
        <v>184</v>
      </c>
      <c r="AU6913" s="162" t="s">
        <v>95</v>
      </c>
      <c r="AV6913" s="160" t="s">
        <v>93</v>
      </c>
      <c r="AW6913" s="160" t="s">
        <v>41</v>
      </c>
      <c r="AX6913" s="160" t="s">
        <v>85</v>
      </c>
      <c r="AY6913" s="162" t="s">
        <v>173</v>
      </c>
    </row>
    <row r="6914" spans="2:65" s="160" customFormat="1">
      <c r="B6914" s="159"/>
      <c r="D6914" s="161" t="s">
        <v>184</v>
      </c>
      <c r="E6914" s="162" t="s">
        <v>1</v>
      </c>
      <c r="F6914" s="163" t="s">
        <v>238</v>
      </c>
      <c r="H6914" s="162" t="s">
        <v>1</v>
      </c>
      <c r="L6914" s="159"/>
      <c r="M6914" s="164"/>
      <c r="T6914" s="165"/>
      <c r="AT6914" s="162" t="s">
        <v>184</v>
      </c>
      <c r="AU6914" s="162" t="s">
        <v>95</v>
      </c>
      <c r="AV6914" s="160" t="s">
        <v>93</v>
      </c>
      <c r="AW6914" s="160" t="s">
        <v>41</v>
      </c>
      <c r="AX6914" s="160" t="s">
        <v>85</v>
      </c>
      <c r="AY6914" s="162" t="s">
        <v>173</v>
      </c>
    </row>
    <row r="6915" spans="2:65" s="160" customFormat="1">
      <c r="B6915" s="159"/>
      <c r="D6915" s="161" t="s">
        <v>184</v>
      </c>
      <c r="E6915" s="162" t="s">
        <v>1</v>
      </c>
      <c r="F6915" s="163" t="s">
        <v>3962</v>
      </c>
      <c r="H6915" s="162" t="s">
        <v>1</v>
      </c>
      <c r="L6915" s="159"/>
      <c r="M6915" s="164"/>
      <c r="T6915" s="165"/>
      <c r="AT6915" s="162" t="s">
        <v>184</v>
      </c>
      <c r="AU6915" s="162" t="s">
        <v>95</v>
      </c>
      <c r="AV6915" s="160" t="s">
        <v>93</v>
      </c>
      <c r="AW6915" s="160" t="s">
        <v>41</v>
      </c>
      <c r="AX6915" s="160" t="s">
        <v>85</v>
      </c>
      <c r="AY6915" s="162" t="s">
        <v>173</v>
      </c>
    </row>
    <row r="6916" spans="2:65" s="167" customFormat="1">
      <c r="B6916" s="166"/>
      <c r="D6916" s="161" t="s">
        <v>184</v>
      </c>
      <c r="E6916" s="168" t="s">
        <v>1</v>
      </c>
      <c r="F6916" s="169" t="s">
        <v>1312</v>
      </c>
      <c r="H6916" s="170">
        <v>6.5</v>
      </c>
      <c r="L6916" s="166"/>
      <c r="M6916" s="171"/>
      <c r="T6916" s="172"/>
      <c r="AT6916" s="168" t="s">
        <v>184</v>
      </c>
      <c r="AU6916" s="168" t="s">
        <v>95</v>
      </c>
      <c r="AV6916" s="167" t="s">
        <v>95</v>
      </c>
      <c r="AW6916" s="167" t="s">
        <v>41</v>
      </c>
      <c r="AX6916" s="167" t="s">
        <v>85</v>
      </c>
      <c r="AY6916" s="168" t="s">
        <v>173</v>
      </c>
    </row>
    <row r="6917" spans="2:65" s="160" customFormat="1">
      <c r="B6917" s="159"/>
      <c r="D6917" s="161" t="s">
        <v>184</v>
      </c>
      <c r="E6917" s="162" t="s">
        <v>1</v>
      </c>
      <c r="F6917" s="163" t="s">
        <v>3963</v>
      </c>
      <c r="H6917" s="162" t="s">
        <v>1</v>
      </c>
      <c r="L6917" s="159"/>
      <c r="M6917" s="164"/>
      <c r="T6917" s="165"/>
      <c r="AT6917" s="162" t="s">
        <v>184</v>
      </c>
      <c r="AU6917" s="162" t="s">
        <v>95</v>
      </c>
      <c r="AV6917" s="160" t="s">
        <v>93</v>
      </c>
      <c r="AW6917" s="160" t="s">
        <v>41</v>
      </c>
      <c r="AX6917" s="160" t="s">
        <v>85</v>
      </c>
      <c r="AY6917" s="162" t="s">
        <v>173</v>
      </c>
    </row>
    <row r="6918" spans="2:65" s="167" customFormat="1">
      <c r="B6918" s="166"/>
      <c r="D6918" s="161" t="s">
        <v>184</v>
      </c>
      <c r="E6918" s="168" t="s">
        <v>1</v>
      </c>
      <c r="F6918" s="169" t="s">
        <v>3964</v>
      </c>
      <c r="H6918" s="170">
        <v>3.15</v>
      </c>
      <c r="L6918" s="166"/>
      <c r="M6918" s="171"/>
      <c r="T6918" s="172"/>
      <c r="AT6918" s="168" t="s">
        <v>184</v>
      </c>
      <c r="AU6918" s="168" t="s">
        <v>95</v>
      </c>
      <c r="AV6918" s="167" t="s">
        <v>95</v>
      </c>
      <c r="AW6918" s="167" t="s">
        <v>41</v>
      </c>
      <c r="AX6918" s="167" t="s">
        <v>85</v>
      </c>
      <c r="AY6918" s="168" t="s">
        <v>173</v>
      </c>
    </row>
    <row r="6919" spans="2:65" s="174" customFormat="1">
      <c r="B6919" s="173"/>
      <c r="D6919" s="161" t="s">
        <v>184</v>
      </c>
      <c r="E6919" s="175" t="s">
        <v>1</v>
      </c>
      <c r="F6919" s="176" t="s">
        <v>232</v>
      </c>
      <c r="H6919" s="177">
        <v>9.65</v>
      </c>
      <c r="L6919" s="173"/>
      <c r="M6919" s="178"/>
      <c r="T6919" s="179"/>
      <c r="AT6919" s="175" t="s">
        <v>184</v>
      </c>
      <c r="AU6919" s="175" t="s">
        <v>95</v>
      </c>
      <c r="AV6919" s="174" t="s">
        <v>180</v>
      </c>
      <c r="AW6919" s="174" t="s">
        <v>41</v>
      </c>
      <c r="AX6919" s="174" t="s">
        <v>93</v>
      </c>
      <c r="AY6919" s="175" t="s">
        <v>173</v>
      </c>
    </row>
    <row r="6920" spans="2:65" s="35" customFormat="1" ht="44.25" customHeight="1">
      <c r="B6920" s="34"/>
      <c r="C6920" s="144" t="s">
        <v>3965</v>
      </c>
      <c r="D6920" s="144" t="s">
        <v>175</v>
      </c>
      <c r="E6920" s="145" t="s">
        <v>3966</v>
      </c>
      <c r="F6920" s="146" t="s">
        <v>3967</v>
      </c>
      <c r="G6920" s="147" t="s">
        <v>270</v>
      </c>
      <c r="H6920" s="148">
        <v>9.65</v>
      </c>
      <c r="I6920" s="3"/>
      <c r="J6920" s="149">
        <f>ROUND(I6920*H6920,2)</f>
        <v>0</v>
      </c>
      <c r="K6920" s="146" t="s">
        <v>179</v>
      </c>
      <c r="L6920" s="34"/>
      <c r="M6920" s="150" t="s">
        <v>1</v>
      </c>
      <c r="N6920" s="151" t="s">
        <v>50</v>
      </c>
      <c r="P6920" s="152">
        <f>O6920*H6920</f>
        <v>0</v>
      </c>
      <c r="Q6920" s="152">
        <v>2.5000000000000001E-3</v>
      </c>
      <c r="R6920" s="152">
        <f>Q6920*H6920</f>
        <v>2.4125000000000001E-2</v>
      </c>
      <c r="S6920" s="152">
        <v>0</v>
      </c>
      <c r="T6920" s="153">
        <f>S6920*H6920</f>
        <v>0</v>
      </c>
      <c r="AR6920" s="154" t="s">
        <v>354</v>
      </c>
      <c r="AT6920" s="154" t="s">
        <v>175</v>
      </c>
      <c r="AU6920" s="154" t="s">
        <v>95</v>
      </c>
      <c r="AY6920" s="20" t="s">
        <v>173</v>
      </c>
      <c r="BE6920" s="155">
        <f>IF(N6920="základní",J6920,0)</f>
        <v>0</v>
      </c>
      <c r="BF6920" s="155">
        <f>IF(N6920="snížená",J6920,0)</f>
        <v>0</v>
      </c>
      <c r="BG6920" s="155">
        <f>IF(N6920="zákl. přenesená",J6920,0)</f>
        <v>0</v>
      </c>
      <c r="BH6920" s="155">
        <f>IF(N6920="sníž. přenesená",J6920,0)</f>
        <v>0</v>
      </c>
      <c r="BI6920" s="155">
        <f>IF(N6920="nulová",J6920,0)</f>
        <v>0</v>
      </c>
      <c r="BJ6920" s="20" t="s">
        <v>93</v>
      </c>
      <c r="BK6920" s="155">
        <f>ROUND(I6920*H6920,2)</f>
        <v>0</v>
      </c>
      <c r="BL6920" s="20" t="s">
        <v>354</v>
      </c>
      <c r="BM6920" s="154" t="s">
        <v>3968</v>
      </c>
    </row>
    <row r="6921" spans="2:65" s="35" customFormat="1">
      <c r="B6921" s="34"/>
      <c r="D6921" s="156" t="s">
        <v>182</v>
      </c>
      <c r="F6921" s="157" t="s">
        <v>3969</v>
      </c>
      <c r="L6921" s="34"/>
      <c r="M6921" s="158"/>
      <c r="T6921" s="62"/>
      <c r="AT6921" s="20" t="s">
        <v>182</v>
      </c>
      <c r="AU6921" s="20" t="s">
        <v>95</v>
      </c>
    </row>
    <row r="6922" spans="2:65" s="160" customFormat="1">
      <c r="B6922" s="159"/>
      <c r="D6922" s="161" t="s">
        <v>184</v>
      </c>
      <c r="E6922" s="162" t="s">
        <v>1</v>
      </c>
      <c r="F6922" s="163" t="s">
        <v>273</v>
      </c>
      <c r="H6922" s="162" t="s">
        <v>1</v>
      </c>
      <c r="L6922" s="159"/>
      <c r="M6922" s="164"/>
      <c r="T6922" s="165"/>
      <c r="AT6922" s="162" t="s">
        <v>184</v>
      </c>
      <c r="AU6922" s="162" t="s">
        <v>95</v>
      </c>
      <c r="AV6922" s="160" t="s">
        <v>93</v>
      </c>
      <c r="AW6922" s="160" t="s">
        <v>41</v>
      </c>
      <c r="AX6922" s="160" t="s">
        <v>85</v>
      </c>
      <c r="AY6922" s="162" t="s">
        <v>173</v>
      </c>
    </row>
    <row r="6923" spans="2:65" s="160" customFormat="1">
      <c r="B6923" s="159"/>
      <c r="D6923" s="161" t="s">
        <v>184</v>
      </c>
      <c r="E6923" s="162" t="s">
        <v>1</v>
      </c>
      <c r="F6923" s="163" t="s">
        <v>238</v>
      </c>
      <c r="H6923" s="162" t="s">
        <v>1</v>
      </c>
      <c r="L6923" s="159"/>
      <c r="M6923" s="164"/>
      <c r="T6923" s="165"/>
      <c r="AT6923" s="162" t="s">
        <v>184</v>
      </c>
      <c r="AU6923" s="162" t="s">
        <v>95</v>
      </c>
      <c r="AV6923" s="160" t="s">
        <v>93</v>
      </c>
      <c r="AW6923" s="160" t="s">
        <v>41</v>
      </c>
      <c r="AX6923" s="160" t="s">
        <v>85</v>
      </c>
      <c r="AY6923" s="162" t="s">
        <v>173</v>
      </c>
    </row>
    <row r="6924" spans="2:65" s="160" customFormat="1">
      <c r="B6924" s="159"/>
      <c r="D6924" s="161" t="s">
        <v>184</v>
      </c>
      <c r="E6924" s="162" t="s">
        <v>1</v>
      </c>
      <c r="F6924" s="163" t="s">
        <v>3962</v>
      </c>
      <c r="H6924" s="162" t="s">
        <v>1</v>
      </c>
      <c r="L6924" s="159"/>
      <c r="M6924" s="164"/>
      <c r="T6924" s="165"/>
      <c r="AT6924" s="162" t="s">
        <v>184</v>
      </c>
      <c r="AU6924" s="162" t="s">
        <v>95</v>
      </c>
      <c r="AV6924" s="160" t="s">
        <v>93</v>
      </c>
      <c r="AW6924" s="160" t="s">
        <v>41</v>
      </c>
      <c r="AX6924" s="160" t="s">
        <v>85</v>
      </c>
      <c r="AY6924" s="162" t="s">
        <v>173</v>
      </c>
    </row>
    <row r="6925" spans="2:65" s="167" customFormat="1">
      <c r="B6925" s="166"/>
      <c r="D6925" s="161" t="s">
        <v>184</v>
      </c>
      <c r="E6925" s="168" t="s">
        <v>1</v>
      </c>
      <c r="F6925" s="169" t="s">
        <v>1312</v>
      </c>
      <c r="H6925" s="170">
        <v>6.5</v>
      </c>
      <c r="L6925" s="166"/>
      <c r="M6925" s="171"/>
      <c r="T6925" s="172"/>
      <c r="AT6925" s="168" t="s">
        <v>184</v>
      </c>
      <c r="AU6925" s="168" t="s">
        <v>95</v>
      </c>
      <c r="AV6925" s="167" t="s">
        <v>95</v>
      </c>
      <c r="AW6925" s="167" t="s">
        <v>41</v>
      </c>
      <c r="AX6925" s="167" t="s">
        <v>85</v>
      </c>
      <c r="AY6925" s="168" t="s">
        <v>173</v>
      </c>
    </row>
    <row r="6926" spans="2:65" s="160" customFormat="1">
      <c r="B6926" s="159"/>
      <c r="D6926" s="161" t="s">
        <v>184</v>
      </c>
      <c r="E6926" s="162" t="s">
        <v>1</v>
      </c>
      <c r="F6926" s="163" t="s">
        <v>3963</v>
      </c>
      <c r="H6926" s="162" t="s">
        <v>1</v>
      </c>
      <c r="L6926" s="159"/>
      <c r="M6926" s="164"/>
      <c r="T6926" s="165"/>
      <c r="AT6926" s="162" t="s">
        <v>184</v>
      </c>
      <c r="AU6926" s="162" t="s">
        <v>95</v>
      </c>
      <c r="AV6926" s="160" t="s">
        <v>93</v>
      </c>
      <c r="AW6926" s="160" t="s">
        <v>41</v>
      </c>
      <c r="AX6926" s="160" t="s">
        <v>85</v>
      </c>
      <c r="AY6926" s="162" t="s">
        <v>173</v>
      </c>
    </row>
    <row r="6927" spans="2:65" s="167" customFormat="1">
      <c r="B6927" s="166"/>
      <c r="D6927" s="161" t="s">
        <v>184</v>
      </c>
      <c r="E6927" s="168" t="s">
        <v>1</v>
      </c>
      <c r="F6927" s="169" t="s">
        <v>3964</v>
      </c>
      <c r="H6927" s="170">
        <v>3.15</v>
      </c>
      <c r="L6927" s="166"/>
      <c r="M6927" s="171"/>
      <c r="T6927" s="172"/>
      <c r="AT6927" s="168" t="s">
        <v>184</v>
      </c>
      <c r="AU6927" s="168" t="s">
        <v>95</v>
      </c>
      <c r="AV6927" s="167" t="s">
        <v>95</v>
      </c>
      <c r="AW6927" s="167" t="s">
        <v>41</v>
      </c>
      <c r="AX6927" s="167" t="s">
        <v>85</v>
      </c>
      <c r="AY6927" s="168" t="s">
        <v>173</v>
      </c>
    </row>
    <row r="6928" spans="2:65" s="174" customFormat="1">
      <c r="B6928" s="173"/>
      <c r="D6928" s="161" t="s">
        <v>184</v>
      </c>
      <c r="E6928" s="175" t="s">
        <v>1</v>
      </c>
      <c r="F6928" s="176" t="s">
        <v>232</v>
      </c>
      <c r="H6928" s="177">
        <v>9.65</v>
      </c>
      <c r="L6928" s="173"/>
      <c r="M6928" s="178"/>
      <c r="T6928" s="179"/>
      <c r="AT6928" s="175" t="s">
        <v>184</v>
      </c>
      <c r="AU6928" s="175" t="s">
        <v>95</v>
      </c>
      <c r="AV6928" s="174" t="s">
        <v>180</v>
      </c>
      <c r="AW6928" s="174" t="s">
        <v>41</v>
      </c>
      <c r="AX6928" s="174" t="s">
        <v>93</v>
      </c>
      <c r="AY6928" s="175" t="s">
        <v>173</v>
      </c>
    </row>
    <row r="6929" spans="2:65" s="35" customFormat="1" ht="24.2" customHeight="1">
      <c r="B6929" s="34"/>
      <c r="C6929" s="144" t="s">
        <v>3970</v>
      </c>
      <c r="D6929" s="144" t="s">
        <v>175</v>
      </c>
      <c r="E6929" s="145" t="s">
        <v>3971</v>
      </c>
      <c r="F6929" s="146" t="s">
        <v>3972</v>
      </c>
      <c r="G6929" s="147" t="s">
        <v>270</v>
      </c>
      <c r="H6929" s="148">
        <v>9.65</v>
      </c>
      <c r="I6929" s="3"/>
      <c r="J6929" s="149">
        <f>ROUND(I6929*H6929,2)</f>
        <v>0</v>
      </c>
      <c r="K6929" s="146" t="s">
        <v>179</v>
      </c>
      <c r="L6929" s="34"/>
      <c r="M6929" s="150" t="s">
        <v>1</v>
      </c>
      <c r="N6929" s="151" t="s">
        <v>50</v>
      </c>
      <c r="P6929" s="152">
        <f>O6929*H6929</f>
        <v>0</v>
      </c>
      <c r="Q6929" s="152">
        <v>4.8000000000000001E-4</v>
      </c>
      <c r="R6929" s="152">
        <f>Q6929*H6929</f>
        <v>4.6320000000000007E-3</v>
      </c>
      <c r="S6929" s="152">
        <v>0</v>
      </c>
      <c r="T6929" s="153">
        <f>S6929*H6929</f>
        <v>0</v>
      </c>
      <c r="AR6929" s="154" t="s">
        <v>354</v>
      </c>
      <c r="AT6929" s="154" t="s">
        <v>175</v>
      </c>
      <c r="AU6929" s="154" t="s">
        <v>95</v>
      </c>
      <c r="AY6929" s="20" t="s">
        <v>173</v>
      </c>
      <c r="BE6929" s="155">
        <f>IF(N6929="základní",J6929,0)</f>
        <v>0</v>
      </c>
      <c r="BF6929" s="155">
        <f>IF(N6929="snížená",J6929,0)</f>
        <v>0</v>
      </c>
      <c r="BG6929" s="155">
        <f>IF(N6929="zákl. přenesená",J6929,0)</f>
        <v>0</v>
      </c>
      <c r="BH6929" s="155">
        <f>IF(N6929="sníž. přenesená",J6929,0)</f>
        <v>0</v>
      </c>
      <c r="BI6929" s="155">
        <f>IF(N6929="nulová",J6929,0)</f>
        <v>0</v>
      </c>
      <c r="BJ6929" s="20" t="s">
        <v>93</v>
      </c>
      <c r="BK6929" s="155">
        <f>ROUND(I6929*H6929,2)</f>
        <v>0</v>
      </c>
      <c r="BL6929" s="20" t="s">
        <v>354</v>
      </c>
      <c r="BM6929" s="154" t="s">
        <v>3973</v>
      </c>
    </row>
    <row r="6930" spans="2:65" s="35" customFormat="1">
      <c r="B6930" s="34"/>
      <c r="D6930" s="156" t="s">
        <v>182</v>
      </c>
      <c r="F6930" s="157" t="s">
        <v>3974</v>
      </c>
      <c r="L6930" s="34"/>
      <c r="M6930" s="158"/>
      <c r="T6930" s="62"/>
      <c r="AT6930" s="20" t="s">
        <v>182</v>
      </c>
      <c r="AU6930" s="20" t="s">
        <v>95</v>
      </c>
    </row>
    <row r="6931" spans="2:65" s="160" customFormat="1">
      <c r="B6931" s="159"/>
      <c r="D6931" s="161" t="s">
        <v>184</v>
      </c>
      <c r="E6931" s="162" t="s">
        <v>1</v>
      </c>
      <c r="F6931" s="163" t="s">
        <v>273</v>
      </c>
      <c r="H6931" s="162" t="s">
        <v>1</v>
      </c>
      <c r="L6931" s="159"/>
      <c r="M6931" s="164"/>
      <c r="T6931" s="165"/>
      <c r="AT6931" s="162" t="s">
        <v>184</v>
      </c>
      <c r="AU6931" s="162" t="s">
        <v>95</v>
      </c>
      <c r="AV6931" s="160" t="s">
        <v>93</v>
      </c>
      <c r="AW6931" s="160" t="s">
        <v>41</v>
      </c>
      <c r="AX6931" s="160" t="s">
        <v>85</v>
      </c>
      <c r="AY6931" s="162" t="s">
        <v>173</v>
      </c>
    </row>
    <row r="6932" spans="2:65" s="160" customFormat="1">
      <c r="B6932" s="159"/>
      <c r="D6932" s="161" t="s">
        <v>184</v>
      </c>
      <c r="E6932" s="162" t="s">
        <v>1</v>
      </c>
      <c r="F6932" s="163" t="s">
        <v>238</v>
      </c>
      <c r="H6932" s="162" t="s">
        <v>1</v>
      </c>
      <c r="L6932" s="159"/>
      <c r="M6932" s="164"/>
      <c r="T6932" s="165"/>
      <c r="AT6932" s="162" t="s">
        <v>184</v>
      </c>
      <c r="AU6932" s="162" t="s">
        <v>95</v>
      </c>
      <c r="AV6932" s="160" t="s">
        <v>93</v>
      </c>
      <c r="AW6932" s="160" t="s">
        <v>41</v>
      </c>
      <c r="AX6932" s="160" t="s">
        <v>85</v>
      </c>
      <c r="AY6932" s="162" t="s">
        <v>173</v>
      </c>
    </row>
    <row r="6933" spans="2:65" s="160" customFormat="1">
      <c r="B6933" s="159"/>
      <c r="D6933" s="161" t="s">
        <v>184</v>
      </c>
      <c r="E6933" s="162" t="s">
        <v>1</v>
      </c>
      <c r="F6933" s="163" t="s">
        <v>3962</v>
      </c>
      <c r="H6933" s="162" t="s">
        <v>1</v>
      </c>
      <c r="L6933" s="159"/>
      <c r="M6933" s="164"/>
      <c r="T6933" s="165"/>
      <c r="AT6933" s="162" t="s">
        <v>184</v>
      </c>
      <c r="AU6933" s="162" t="s">
        <v>95</v>
      </c>
      <c r="AV6933" s="160" t="s">
        <v>93</v>
      </c>
      <c r="AW6933" s="160" t="s">
        <v>41</v>
      </c>
      <c r="AX6933" s="160" t="s">
        <v>85</v>
      </c>
      <c r="AY6933" s="162" t="s">
        <v>173</v>
      </c>
    </row>
    <row r="6934" spans="2:65" s="167" customFormat="1">
      <c r="B6934" s="166"/>
      <c r="D6934" s="161" t="s">
        <v>184</v>
      </c>
      <c r="E6934" s="168" t="s">
        <v>1</v>
      </c>
      <c r="F6934" s="169" t="s">
        <v>1312</v>
      </c>
      <c r="H6934" s="170">
        <v>6.5</v>
      </c>
      <c r="L6934" s="166"/>
      <c r="M6934" s="171"/>
      <c r="T6934" s="172"/>
      <c r="AT6934" s="168" t="s">
        <v>184</v>
      </c>
      <c r="AU6934" s="168" t="s">
        <v>95</v>
      </c>
      <c r="AV6934" s="167" t="s">
        <v>95</v>
      </c>
      <c r="AW6934" s="167" t="s">
        <v>41</v>
      </c>
      <c r="AX6934" s="167" t="s">
        <v>85</v>
      </c>
      <c r="AY6934" s="168" t="s">
        <v>173</v>
      </c>
    </row>
    <row r="6935" spans="2:65" s="160" customFormat="1">
      <c r="B6935" s="159"/>
      <c r="D6935" s="161" t="s">
        <v>184</v>
      </c>
      <c r="E6935" s="162" t="s">
        <v>1</v>
      </c>
      <c r="F6935" s="163" t="s">
        <v>3963</v>
      </c>
      <c r="H6935" s="162" t="s">
        <v>1</v>
      </c>
      <c r="L6935" s="159"/>
      <c r="M6935" s="164"/>
      <c r="T6935" s="165"/>
      <c r="AT6935" s="162" t="s">
        <v>184</v>
      </c>
      <c r="AU6935" s="162" t="s">
        <v>95</v>
      </c>
      <c r="AV6935" s="160" t="s">
        <v>93</v>
      </c>
      <c r="AW6935" s="160" t="s">
        <v>41</v>
      </c>
      <c r="AX6935" s="160" t="s">
        <v>85</v>
      </c>
      <c r="AY6935" s="162" t="s">
        <v>173</v>
      </c>
    </row>
    <row r="6936" spans="2:65" s="167" customFormat="1">
      <c r="B6936" s="166"/>
      <c r="D6936" s="161" t="s">
        <v>184</v>
      </c>
      <c r="E6936" s="168" t="s">
        <v>1</v>
      </c>
      <c r="F6936" s="169" t="s">
        <v>3964</v>
      </c>
      <c r="H6936" s="170">
        <v>3.15</v>
      </c>
      <c r="L6936" s="166"/>
      <c r="M6936" s="171"/>
      <c r="T6936" s="172"/>
      <c r="AT6936" s="168" t="s">
        <v>184</v>
      </c>
      <c r="AU6936" s="168" t="s">
        <v>95</v>
      </c>
      <c r="AV6936" s="167" t="s">
        <v>95</v>
      </c>
      <c r="AW6936" s="167" t="s">
        <v>41</v>
      </c>
      <c r="AX6936" s="167" t="s">
        <v>85</v>
      </c>
      <c r="AY6936" s="168" t="s">
        <v>173</v>
      </c>
    </row>
    <row r="6937" spans="2:65" s="174" customFormat="1">
      <c r="B6937" s="173"/>
      <c r="D6937" s="161" t="s">
        <v>184</v>
      </c>
      <c r="E6937" s="175" t="s">
        <v>1</v>
      </c>
      <c r="F6937" s="176" t="s">
        <v>232</v>
      </c>
      <c r="H6937" s="177">
        <v>9.65</v>
      </c>
      <c r="L6937" s="173"/>
      <c r="M6937" s="178"/>
      <c r="T6937" s="179"/>
      <c r="AT6937" s="175" t="s">
        <v>184</v>
      </c>
      <c r="AU6937" s="175" t="s">
        <v>95</v>
      </c>
      <c r="AV6937" s="174" t="s">
        <v>180</v>
      </c>
      <c r="AW6937" s="174" t="s">
        <v>41</v>
      </c>
      <c r="AX6937" s="174" t="s">
        <v>93</v>
      </c>
      <c r="AY6937" s="175" t="s">
        <v>173</v>
      </c>
    </row>
    <row r="6938" spans="2:65" s="35" customFormat="1" ht="37.9" customHeight="1">
      <c r="B6938" s="34"/>
      <c r="C6938" s="144" t="s">
        <v>3975</v>
      </c>
      <c r="D6938" s="144" t="s">
        <v>175</v>
      </c>
      <c r="E6938" s="145" t="s">
        <v>3976</v>
      </c>
      <c r="F6938" s="146" t="s">
        <v>3977</v>
      </c>
      <c r="G6938" s="147" t="s">
        <v>270</v>
      </c>
      <c r="H6938" s="148">
        <v>582.68200000000002</v>
      </c>
      <c r="I6938" s="3"/>
      <c r="J6938" s="149">
        <f>ROUND(I6938*H6938,2)</f>
        <v>0</v>
      </c>
      <c r="K6938" s="146" t="s">
        <v>179</v>
      </c>
      <c r="L6938" s="34"/>
      <c r="M6938" s="150" t="s">
        <v>1</v>
      </c>
      <c r="N6938" s="151" t="s">
        <v>50</v>
      </c>
      <c r="P6938" s="152">
        <f>O6938*H6938</f>
        <v>0</v>
      </c>
      <c r="Q6938" s="152">
        <v>2.7E-4</v>
      </c>
      <c r="R6938" s="152">
        <f>Q6938*H6938</f>
        <v>0.15732414</v>
      </c>
      <c r="S6938" s="152">
        <v>0</v>
      </c>
      <c r="T6938" s="153">
        <f>S6938*H6938</f>
        <v>0</v>
      </c>
      <c r="AR6938" s="154" t="s">
        <v>354</v>
      </c>
      <c r="AT6938" s="154" t="s">
        <v>175</v>
      </c>
      <c r="AU6938" s="154" t="s">
        <v>95</v>
      </c>
      <c r="AY6938" s="20" t="s">
        <v>173</v>
      </c>
      <c r="BE6938" s="155">
        <f>IF(N6938="základní",J6938,0)</f>
        <v>0</v>
      </c>
      <c r="BF6938" s="155">
        <f>IF(N6938="snížená",J6938,0)</f>
        <v>0</v>
      </c>
      <c r="BG6938" s="155">
        <f>IF(N6938="zákl. přenesená",J6938,0)</f>
        <v>0</v>
      </c>
      <c r="BH6938" s="155">
        <f>IF(N6938="sníž. přenesená",J6938,0)</f>
        <v>0</v>
      </c>
      <c r="BI6938" s="155">
        <f>IF(N6938="nulová",J6938,0)</f>
        <v>0</v>
      </c>
      <c r="BJ6938" s="20" t="s">
        <v>93</v>
      </c>
      <c r="BK6938" s="155">
        <f>ROUND(I6938*H6938,2)</f>
        <v>0</v>
      </c>
      <c r="BL6938" s="20" t="s">
        <v>354</v>
      </c>
      <c r="BM6938" s="154" t="s">
        <v>3978</v>
      </c>
    </row>
    <row r="6939" spans="2:65" s="35" customFormat="1">
      <c r="B6939" s="34"/>
      <c r="D6939" s="156" t="s">
        <v>182</v>
      </c>
      <c r="F6939" s="157" t="s">
        <v>3979</v>
      </c>
      <c r="L6939" s="34"/>
      <c r="M6939" s="158"/>
      <c r="T6939" s="62"/>
      <c r="AT6939" s="20" t="s">
        <v>182</v>
      </c>
      <c r="AU6939" s="20" t="s">
        <v>95</v>
      </c>
    </row>
    <row r="6940" spans="2:65" s="160" customFormat="1" ht="33.75">
      <c r="B6940" s="159"/>
      <c r="D6940" s="161" t="s">
        <v>184</v>
      </c>
      <c r="E6940" s="162" t="s">
        <v>1</v>
      </c>
      <c r="F6940" s="163" t="s">
        <v>3980</v>
      </c>
      <c r="H6940" s="162" t="s">
        <v>1</v>
      </c>
      <c r="L6940" s="159"/>
      <c r="M6940" s="164"/>
      <c r="T6940" s="165"/>
      <c r="AT6940" s="162" t="s">
        <v>184</v>
      </c>
      <c r="AU6940" s="162" t="s">
        <v>95</v>
      </c>
      <c r="AV6940" s="160" t="s">
        <v>93</v>
      </c>
      <c r="AW6940" s="160" t="s">
        <v>41</v>
      </c>
      <c r="AX6940" s="160" t="s">
        <v>85</v>
      </c>
      <c r="AY6940" s="162" t="s">
        <v>173</v>
      </c>
    </row>
    <row r="6941" spans="2:65" s="160" customFormat="1" ht="33.75">
      <c r="B6941" s="159"/>
      <c r="D6941" s="161" t="s">
        <v>184</v>
      </c>
      <c r="E6941" s="162" t="s">
        <v>1</v>
      </c>
      <c r="F6941" s="163" t="s">
        <v>3981</v>
      </c>
      <c r="H6941" s="162" t="s">
        <v>1</v>
      </c>
      <c r="L6941" s="159"/>
      <c r="M6941" s="164"/>
      <c r="T6941" s="165"/>
      <c r="AT6941" s="162" t="s">
        <v>184</v>
      </c>
      <c r="AU6941" s="162" t="s">
        <v>95</v>
      </c>
      <c r="AV6941" s="160" t="s">
        <v>93</v>
      </c>
      <c r="AW6941" s="160" t="s">
        <v>41</v>
      </c>
      <c r="AX6941" s="160" t="s">
        <v>85</v>
      </c>
      <c r="AY6941" s="162" t="s">
        <v>173</v>
      </c>
    </row>
    <row r="6942" spans="2:65" s="160" customFormat="1">
      <c r="B6942" s="159"/>
      <c r="D6942" s="161" t="s">
        <v>184</v>
      </c>
      <c r="E6942" s="162" t="s">
        <v>1</v>
      </c>
      <c r="F6942" s="163" t="s">
        <v>249</v>
      </c>
      <c r="H6942" s="162" t="s">
        <v>1</v>
      </c>
      <c r="L6942" s="159"/>
      <c r="M6942" s="164"/>
      <c r="T6942" s="165"/>
      <c r="AT6942" s="162" t="s">
        <v>184</v>
      </c>
      <c r="AU6942" s="162" t="s">
        <v>95</v>
      </c>
      <c r="AV6942" s="160" t="s">
        <v>93</v>
      </c>
      <c r="AW6942" s="160" t="s">
        <v>41</v>
      </c>
      <c r="AX6942" s="160" t="s">
        <v>85</v>
      </c>
      <c r="AY6942" s="162" t="s">
        <v>173</v>
      </c>
    </row>
    <row r="6943" spans="2:65" s="167" customFormat="1">
      <c r="B6943" s="166"/>
      <c r="D6943" s="161" t="s">
        <v>184</v>
      </c>
      <c r="E6943" s="168" t="s">
        <v>1</v>
      </c>
      <c r="F6943" s="169" t="s">
        <v>1355</v>
      </c>
      <c r="H6943" s="170">
        <v>78.665999999999997</v>
      </c>
      <c r="L6943" s="166"/>
      <c r="M6943" s="171"/>
      <c r="T6943" s="172"/>
      <c r="AT6943" s="168" t="s">
        <v>184</v>
      </c>
      <c r="AU6943" s="168" t="s">
        <v>95</v>
      </c>
      <c r="AV6943" s="167" t="s">
        <v>95</v>
      </c>
      <c r="AW6943" s="167" t="s">
        <v>41</v>
      </c>
      <c r="AX6943" s="167" t="s">
        <v>85</v>
      </c>
      <c r="AY6943" s="168" t="s">
        <v>173</v>
      </c>
    </row>
    <row r="6944" spans="2:65" s="167" customFormat="1">
      <c r="B6944" s="166"/>
      <c r="D6944" s="161" t="s">
        <v>184</v>
      </c>
      <c r="E6944" s="168" t="s">
        <v>1</v>
      </c>
      <c r="F6944" s="169" t="s">
        <v>1356</v>
      </c>
      <c r="H6944" s="170">
        <v>13.965</v>
      </c>
      <c r="L6944" s="166"/>
      <c r="M6944" s="171"/>
      <c r="T6944" s="172"/>
      <c r="AT6944" s="168" t="s">
        <v>184</v>
      </c>
      <c r="AU6944" s="168" t="s">
        <v>95</v>
      </c>
      <c r="AV6944" s="167" t="s">
        <v>95</v>
      </c>
      <c r="AW6944" s="167" t="s">
        <v>41</v>
      </c>
      <c r="AX6944" s="167" t="s">
        <v>85</v>
      </c>
      <c r="AY6944" s="168" t="s">
        <v>173</v>
      </c>
    </row>
    <row r="6945" spans="2:51" s="167" customFormat="1">
      <c r="B6945" s="166"/>
      <c r="D6945" s="161" t="s">
        <v>184</v>
      </c>
      <c r="E6945" s="168" t="s">
        <v>1</v>
      </c>
      <c r="F6945" s="169" t="s">
        <v>1357</v>
      </c>
      <c r="H6945" s="170">
        <v>89.596999999999994</v>
      </c>
      <c r="L6945" s="166"/>
      <c r="M6945" s="171"/>
      <c r="T6945" s="172"/>
      <c r="AT6945" s="168" t="s">
        <v>184</v>
      </c>
      <c r="AU6945" s="168" t="s">
        <v>95</v>
      </c>
      <c r="AV6945" s="167" t="s">
        <v>95</v>
      </c>
      <c r="AW6945" s="167" t="s">
        <v>41</v>
      </c>
      <c r="AX6945" s="167" t="s">
        <v>85</v>
      </c>
      <c r="AY6945" s="168" t="s">
        <v>173</v>
      </c>
    </row>
    <row r="6946" spans="2:51" s="167" customFormat="1">
      <c r="B6946" s="166"/>
      <c r="D6946" s="161" t="s">
        <v>184</v>
      </c>
      <c r="E6946" s="168" t="s">
        <v>1</v>
      </c>
      <c r="F6946" s="169" t="s">
        <v>1358</v>
      </c>
      <c r="H6946" s="170">
        <v>13.670999999999999</v>
      </c>
      <c r="L6946" s="166"/>
      <c r="M6946" s="171"/>
      <c r="T6946" s="172"/>
      <c r="AT6946" s="168" t="s">
        <v>184</v>
      </c>
      <c r="AU6946" s="168" t="s">
        <v>95</v>
      </c>
      <c r="AV6946" s="167" t="s">
        <v>95</v>
      </c>
      <c r="AW6946" s="167" t="s">
        <v>41</v>
      </c>
      <c r="AX6946" s="167" t="s">
        <v>85</v>
      </c>
      <c r="AY6946" s="168" t="s">
        <v>173</v>
      </c>
    </row>
    <row r="6947" spans="2:51" s="167" customFormat="1">
      <c r="B6947" s="166"/>
      <c r="D6947" s="161" t="s">
        <v>184</v>
      </c>
      <c r="E6947" s="168" t="s">
        <v>1</v>
      </c>
      <c r="F6947" s="169" t="s">
        <v>1359</v>
      </c>
      <c r="H6947" s="170">
        <v>26.809000000000001</v>
      </c>
      <c r="L6947" s="166"/>
      <c r="M6947" s="171"/>
      <c r="T6947" s="172"/>
      <c r="AT6947" s="168" t="s">
        <v>184</v>
      </c>
      <c r="AU6947" s="168" t="s">
        <v>95</v>
      </c>
      <c r="AV6947" s="167" t="s">
        <v>95</v>
      </c>
      <c r="AW6947" s="167" t="s">
        <v>41</v>
      </c>
      <c r="AX6947" s="167" t="s">
        <v>85</v>
      </c>
      <c r="AY6947" s="168" t="s">
        <v>173</v>
      </c>
    </row>
    <row r="6948" spans="2:51" s="167" customFormat="1">
      <c r="B6948" s="166"/>
      <c r="D6948" s="161" t="s">
        <v>184</v>
      </c>
      <c r="E6948" s="168" t="s">
        <v>1</v>
      </c>
      <c r="F6948" s="169" t="s">
        <v>1360</v>
      </c>
      <c r="H6948" s="170">
        <v>-12.25</v>
      </c>
      <c r="L6948" s="166"/>
      <c r="M6948" s="171"/>
      <c r="T6948" s="172"/>
      <c r="AT6948" s="168" t="s">
        <v>184</v>
      </c>
      <c r="AU6948" s="168" t="s">
        <v>95</v>
      </c>
      <c r="AV6948" s="167" t="s">
        <v>95</v>
      </c>
      <c r="AW6948" s="167" t="s">
        <v>41</v>
      </c>
      <c r="AX6948" s="167" t="s">
        <v>85</v>
      </c>
      <c r="AY6948" s="168" t="s">
        <v>173</v>
      </c>
    </row>
    <row r="6949" spans="2:51" s="167" customFormat="1">
      <c r="B6949" s="166"/>
      <c r="D6949" s="161" t="s">
        <v>184</v>
      </c>
      <c r="E6949" s="168" t="s">
        <v>1</v>
      </c>
      <c r="F6949" s="169" t="s">
        <v>1361</v>
      </c>
      <c r="H6949" s="170">
        <v>-4.5</v>
      </c>
      <c r="L6949" s="166"/>
      <c r="M6949" s="171"/>
      <c r="T6949" s="172"/>
      <c r="AT6949" s="168" t="s">
        <v>184</v>
      </c>
      <c r="AU6949" s="168" t="s">
        <v>95</v>
      </c>
      <c r="AV6949" s="167" t="s">
        <v>95</v>
      </c>
      <c r="AW6949" s="167" t="s">
        <v>41</v>
      </c>
      <c r="AX6949" s="167" t="s">
        <v>85</v>
      </c>
      <c r="AY6949" s="168" t="s">
        <v>173</v>
      </c>
    </row>
    <row r="6950" spans="2:51" s="167" customFormat="1">
      <c r="B6950" s="166"/>
      <c r="D6950" s="161" t="s">
        <v>184</v>
      </c>
      <c r="E6950" s="168" t="s">
        <v>1</v>
      </c>
      <c r="F6950" s="169" t="s">
        <v>1362</v>
      </c>
      <c r="H6950" s="170">
        <v>-9.6</v>
      </c>
      <c r="L6950" s="166"/>
      <c r="M6950" s="171"/>
      <c r="T6950" s="172"/>
      <c r="AT6950" s="168" t="s">
        <v>184</v>
      </c>
      <c r="AU6950" s="168" t="s">
        <v>95</v>
      </c>
      <c r="AV6950" s="167" t="s">
        <v>95</v>
      </c>
      <c r="AW6950" s="167" t="s">
        <v>41</v>
      </c>
      <c r="AX6950" s="167" t="s">
        <v>85</v>
      </c>
      <c r="AY6950" s="168" t="s">
        <v>173</v>
      </c>
    </row>
    <row r="6951" spans="2:51" s="160" customFormat="1">
      <c r="B6951" s="159"/>
      <c r="D6951" s="161" t="s">
        <v>184</v>
      </c>
      <c r="E6951" s="162" t="s">
        <v>1</v>
      </c>
      <c r="F6951" s="163" t="s">
        <v>255</v>
      </c>
      <c r="H6951" s="162" t="s">
        <v>1</v>
      </c>
      <c r="L6951" s="159"/>
      <c r="M6951" s="164"/>
      <c r="T6951" s="165"/>
      <c r="AT6951" s="162" t="s">
        <v>184</v>
      </c>
      <c r="AU6951" s="162" t="s">
        <v>95</v>
      </c>
      <c r="AV6951" s="160" t="s">
        <v>93</v>
      </c>
      <c r="AW6951" s="160" t="s">
        <v>41</v>
      </c>
      <c r="AX6951" s="160" t="s">
        <v>85</v>
      </c>
      <c r="AY6951" s="162" t="s">
        <v>173</v>
      </c>
    </row>
    <row r="6952" spans="2:51" s="167" customFormat="1">
      <c r="B6952" s="166"/>
      <c r="D6952" s="161" t="s">
        <v>184</v>
      </c>
      <c r="E6952" s="168" t="s">
        <v>1</v>
      </c>
      <c r="F6952" s="169" t="s">
        <v>1363</v>
      </c>
      <c r="H6952" s="170">
        <v>49.5</v>
      </c>
      <c r="L6952" s="166"/>
      <c r="M6952" s="171"/>
      <c r="T6952" s="172"/>
      <c r="AT6952" s="168" t="s">
        <v>184</v>
      </c>
      <c r="AU6952" s="168" t="s">
        <v>95</v>
      </c>
      <c r="AV6952" s="167" t="s">
        <v>95</v>
      </c>
      <c r="AW6952" s="167" t="s">
        <v>41</v>
      </c>
      <c r="AX6952" s="167" t="s">
        <v>85</v>
      </c>
      <c r="AY6952" s="168" t="s">
        <v>173</v>
      </c>
    </row>
    <row r="6953" spans="2:51" s="167" customFormat="1">
      <c r="B6953" s="166"/>
      <c r="D6953" s="161" t="s">
        <v>184</v>
      </c>
      <c r="E6953" s="168" t="s">
        <v>1</v>
      </c>
      <c r="F6953" s="169" t="s">
        <v>1364</v>
      </c>
      <c r="H6953" s="170">
        <v>8.5879999999999992</v>
      </c>
      <c r="L6953" s="166"/>
      <c r="M6953" s="171"/>
      <c r="T6953" s="172"/>
      <c r="AT6953" s="168" t="s">
        <v>184</v>
      </c>
      <c r="AU6953" s="168" t="s">
        <v>95</v>
      </c>
      <c r="AV6953" s="167" t="s">
        <v>95</v>
      </c>
      <c r="AW6953" s="167" t="s">
        <v>41</v>
      </c>
      <c r="AX6953" s="167" t="s">
        <v>85</v>
      </c>
      <c r="AY6953" s="168" t="s">
        <v>173</v>
      </c>
    </row>
    <row r="6954" spans="2:51" s="167" customFormat="1">
      <c r="B6954" s="166"/>
      <c r="D6954" s="161" t="s">
        <v>184</v>
      </c>
      <c r="E6954" s="168" t="s">
        <v>1</v>
      </c>
      <c r="F6954" s="169" t="s">
        <v>1365</v>
      </c>
      <c r="H6954" s="170">
        <v>-3.5</v>
      </c>
      <c r="L6954" s="166"/>
      <c r="M6954" s="171"/>
      <c r="T6954" s="172"/>
      <c r="AT6954" s="168" t="s">
        <v>184</v>
      </c>
      <c r="AU6954" s="168" t="s">
        <v>95</v>
      </c>
      <c r="AV6954" s="167" t="s">
        <v>95</v>
      </c>
      <c r="AW6954" s="167" t="s">
        <v>41</v>
      </c>
      <c r="AX6954" s="167" t="s">
        <v>85</v>
      </c>
      <c r="AY6954" s="168" t="s">
        <v>173</v>
      </c>
    </row>
    <row r="6955" spans="2:51" s="167" customFormat="1">
      <c r="B6955" s="166"/>
      <c r="D6955" s="161" t="s">
        <v>184</v>
      </c>
      <c r="E6955" s="168" t="s">
        <v>1</v>
      </c>
      <c r="F6955" s="169" t="s">
        <v>3982</v>
      </c>
      <c r="H6955" s="170">
        <v>-2.6</v>
      </c>
      <c r="L6955" s="166"/>
      <c r="M6955" s="171"/>
      <c r="T6955" s="172"/>
      <c r="AT6955" s="168" t="s">
        <v>184</v>
      </c>
      <c r="AU6955" s="168" t="s">
        <v>95</v>
      </c>
      <c r="AV6955" s="167" t="s">
        <v>95</v>
      </c>
      <c r="AW6955" s="167" t="s">
        <v>41</v>
      </c>
      <c r="AX6955" s="167" t="s">
        <v>85</v>
      </c>
      <c r="AY6955" s="168" t="s">
        <v>173</v>
      </c>
    </row>
    <row r="6956" spans="2:51" s="167" customFormat="1">
      <c r="B6956" s="166"/>
      <c r="D6956" s="161" t="s">
        <v>184</v>
      </c>
      <c r="E6956" s="168" t="s">
        <v>1</v>
      </c>
      <c r="F6956" s="169" t="s">
        <v>1367</v>
      </c>
      <c r="H6956" s="170">
        <v>-0.17</v>
      </c>
      <c r="L6956" s="166"/>
      <c r="M6956" s="171"/>
      <c r="T6956" s="172"/>
      <c r="AT6956" s="168" t="s">
        <v>184</v>
      </c>
      <c r="AU6956" s="168" t="s">
        <v>95</v>
      </c>
      <c r="AV6956" s="167" t="s">
        <v>95</v>
      </c>
      <c r="AW6956" s="167" t="s">
        <v>41</v>
      </c>
      <c r="AX6956" s="167" t="s">
        <v>85</v>
      </c>
      <c r="AY6956" s="168" t="s">
        <v>173</v>
      </c>
    </row>
    <row r="6957" spans="2:51" s="160" customFormat="1">
      <c r="B6957" s="159"/>
      <c r="D6957" s="161" t="s">
        <v>184</v>
      </c>
      <c r="E6957" s="162" t="s">
        <v>1</v>
      </c>
      <c r="F6957" s="163" t="s">
        <v>1368</v>
      </c>
      <c r="H6957" s="162" t="s">
        <v>1</v>
      </c>
      <c r="L6957" s="159"/>
      <c r="M6957" s="164"/>
      <c r="T6957" s="165"/>
      <c r="AT6957" s="162" t="s">
        <v>184</v>
      </c>
      <c r="AU6957" s="162" t="s">
        <v>95</v>
      </c>
      <c r="AV6957" s="160" t="s">
        <v>93</v>
      </c>
      <c r="AW6957" s="160" t="s">
        <v>41</v>
      </c>
      <c r="AX6957" s="160" t="s">
        <v>85</v>
      </c>
      <c r="AY6957" s="162" t="s">
        <v>173</v>
      </c>
    </row>
    <row r="6958" spans="2:51" s="167" customFormat="1">
      <c r="B6958" s="166"/>
      <c r="D6958" s="161" t="s">
        <v>184</v>
      </c>
      <c r="E6958" s="168" t="s">
        <v>1</v>
      </c>
      <c r="F6958" s="169" t="s">
        <v>848</v>
      </c>
      <c r="H6958" s="170">
        <v>17.5</v>
      </c>
      <c r="L6958" s="166"/>
      <c r="M6958" s="171"/>
      <c r="T6958" s="172"/>
      <c r="AT6958" s="168" t="s">
        <v>184</v>
      </c>
      <c r="AU6958" s="168" t="s">
        <v>95</v>
      </c>
      <c r="AV6958" s="167" t="s">
        <v>95</v>
      </c>
      <c r="AW6958" s="167" t="s">
        <v>41</v>
      </c>
      <c r="AX6958" s="167" t="s">
        <v>85</v>
      </c>
      <c r="AY6958" s="168" t="s">
        <v>173</v>
      </c>
    </row>
    <row r="6959" spans="2:51" s="160" customFormat="1">
      <c r="B6959" s="159"/>
      <c r="D6959" s="161" t="s">
        <v>184</v>
      </c>
      <c r="E6959" s="162" t="s">
        <v>1</v>
      </c>
      <c r="F6959" s="163" t="s">
        <v>1346</v>
      </c>
      <c r="H6959" s="162" t="s">
        <v>1</v>
      </c>
      <c r="L6959" s="159"/>
      <c r="M6959" s="164"/>
      <c r="T6959" s="165"/>
      <c r="AT6959" s="162" t="s">
        <v>184</v>
      </c>
      <c r="AU6959" s="162" t="s">
        <v>95</v>
      </c>
      <c r="AV6959" s="160" t="s">
        <v>93</v>
      </c>
      <c r="AW6959" s="160" t="s">
        <v>41</v>
      </c>
      <c r="AX6959" s="160" t="s">
        <v>85</v>
      </c>
      <c r="AY6959" s="162" t="s">
        <v>173</v>
      </c>
    </row>
    <row r="6960" spans="2:51" s="167" customFormat="1">
      <c r="B6960" s="166"/>
      <c r="D6960" s="161" t="s">
        <v>184</v>
      </c>
      <c r="E6960" s="168" t="s">
        <v>1</v>
      </c>
      <c r="F6960" s="169" t="s">
        <v>1369</v>
      </c>
      <c r="H6960" s="170">
        <v>27.338000000000001</v>
      </c>
      <c r="L6960" s="166"/>
      <c r="M6960" s="171"/>
      <c r="T6960" s="172"/>
      <c r="AT6960" s="168" t="s">
        <v>184</v>
      </c>
      <c r="AU6960" s="168" t="s">
        <v>95</v>
      </c>
      <c r="AV6960" s="167" t="s">
        <v>95</v>
      </c>
      <c r="AW6960" s="167" t="s">
        <v>41</v>
      </c>
      <c r="AX6960" s="167" t="s">
        <v>85</v>
      </c>
      <c r="AY6960" s="168" t="s">
        <v>173</v>
      </c>
    </row>
    <row r="6961" spans="2:51" s="167" customFormat="1">
      <c r="B6961" s="166"/>
      <c r="D6961" s="161" t="s">
        <v>184</v>
      </c>
      <c r="E6961" s="168" t="s">
        <v>1</v>
      </c>
      <c r="F6961" s="169" t="s">
        <v>848</v>
      </c>
      <c r="H6961" s="170">
        <v>17.5</v>
      </c>
      <c r="L6961" s="166"/>
      <c r="M6961" s="171"/>
      <c r="T6961" s="172"/>
      <c r="AT6961" s="168" t="s">
        <v>184</v>
      </c>
      <c r="AU6961" s="168" t="s">
        <v>95</v>
      </c>
      <c r="AV6961" s="167" t="s">
        <v>95</v>
      </c>
      <c r="AW6961" s="167" t="s">
        <v>41</v>
      </c>
      <c r="AX6961" s="167" t="s">
        <v>85</v>
      </c>
      <c r="AY6961" s="168" t="s">
        <v>173</v>
      </c>
    </row>
    <row r="6962" spans="2:51" s="167" customFormat="1">
      <c r="B6962" s="166"/>
      <c r="D6962" s="161" t="s">
        <v>184</v>
      </c>
      <c r="E6962" s="168" t="s">
        <v>1</v>
      </c>
      <c r="F6962" s="169" t="s">
        <v>1370</v>
      </c>
      <c r="H6962" s="170">
        <v>60.414999999999999</v>
      </c>
      <c r="L6962" s="166"/>
      <c r="M6962" s="171"/>
      <c r="T6962" s="172"/>
      <c r="AT6962" s="168" t="s">
        <v>184</v>
      </c>
      <c r="AU6962" s="168" t="s">
        <v>95</v>
      </c>
      <c r="AV6962" s="167" t="s">
        <v>95</v>
      </c>
      <c r="AW6962" s="167" t="s">
        <v>41</v>
      </c>
      <c r="AX6962" s="167" t="s">
        <v>85</v>
      </c>
      <c r="AY6962" s="168" t="s">
        <v>173</v>
      </c>
    </row>
    <row r="6963" spans="2:51" s="167" customFormat="1">
      <c r="B6963" s="166"/>
      <c r="D6963" s="161" t="s">
        <v>184</v>
      </c>
      <c r="E6963" s="168" t="s">
        <v>1</v>
      </c>
      <c r="F6963" s="169" t="s">
        <v>1371</v>
      </c>
      <c r="H6963" s="170">
        <v>13.598000000000001</v>
      </c>
      <c r="L6963" s="166"/>
      <c r="M6963" s="171"/>
      <c r="T6963" s="172"/>
      <c r="AT6963" s="168" t="s">
        <v>184</v>
      </c>
      <c r="AU6963" s="168" t="s">
        <v>95</v>
      </c>
      <c r="AV6963" s="167" t="s">
        <v>95</v>
      </c>
      <c r="AW6963" s="167" t="s">
        <v>41</v>
      </c>
      <c r="AX6963" s="167" t="s">
        <v>85</v>
      </c>
      <c r="AY6963" s="168" t="s">
        <v>173</v>
      </c>
    </row>
    <row r="6964" spans="2:51" s="167" customFormat="1">
      <c r="B6964" s="166"/>
      <c r="D6964" s="161" t="s">
        <v>184</v>
      </c>
      <c r="E6964" s="168" t="s">
        <v>1</v>
      </c>
      <c r="F6964" s="169" t="s">
        <v>1357</v>
      </c>
      <c r="H6964" s="170">
        <v>89.596999999999994</v>
      </c>
      <c r="L6964" s="166"/>
      <c r="M6964" s="171"/>
      <c r="T6964" s="172"/>
      <c r="AT6964" s="168" t="s">
        <v>184</v>
      </c>
      <c r="AU6964" s="168" t="s">
        <v>95</v>
      </c>
      <c r="AV6964" s="167" t="s">
        <v>95</v>
      </c>
      <c r="AW6964" s="167" t="s">
        <v>41</v>
      </c>
      <c r="AX6964" s="167" t="s">
        <v>85</v>
      </c>
      <c r="AY6964" s="168" t="s">
        <v>173</v>
      </c>
    </row>
    <row r="6965" spans="2:51" s="167" customFormat="1">
      <c r="B6965" s="166"/>
      <c r="D6965" s="161" t="s">
        <v>184</v>
      </c>
      <c r="E6965" s="168" t="s">
        <v>1</v>
      </c>
      <c r="F6965" s="169" t="s">
        <v>1371</v>
      </c>
      <c r="H6965" s="170">
        <v>13.598000000000001</v>
      </c>
      <c r="L6965" s="166"/>
      <c r="M6965" s="171"/>
      <c r="T6965" s="172"/>
      <c r="AT6965" s="168" t="s">
        <v>184</v>
      </c>
      <c r="AU6965" s="168" t="s">
        <v>95</v>
      </c>
      <c r="AV6965" s="167" t="s">
        <v>95</v>
      </c>
      <c r="AW6965" s="167" t="s">
        <v>41</v>
      </c>
      <c r="AX6965" s="167" t="s">
        <v>85</v>
      </c>
      <c r="AY6965" s="168" t="s">
        <v>173</v>
      </c>
    </row>
    <row r="6966" spans="2:51" s="167" customFormat="1">
      <c r="B6966" s="166"/>
      <c r="D6966" s="161" t="s">
        <v>184</v>
      </c>
      <c r="E6966" s="168" t="s">
        <v>1</v>
      </c>
      <c r="F6966" s="169" t="s">
        <v>1372</v>
      </c>
      <c r="H6966" s="170">
        <v>30.207999999999998</v>
      </c>
      <c r="L6966" s="166"/>
      <c r="M6966" s="171"/>
      <c r="T6966" s="172"/>
      <c r="AT6966" s="168" t="s">
        <v>184</v>
      </c>
      <c r="AU6966" s="168" t="s">
        <v>95</v>
      </c>
      <c r="AV6966" s="167" t="s">
        <v>95</v>
      </c>
      <c r="AW6966" s="167" t="s">
        <v>41</v>
      </c>
      <c r="AX6966" s="167" t="s">
        <v>85</v>
      </c>
      <c r="AY6966" s="168" t="s">
        <v>173</v>
      </c>
    </row>
    <row r="6967" spans="2:51" s="167" customFormat="1">
      <c r="B6967" s="166"/>
      <c r="D6967" s="161" t="s">
        <v>184</v>
      </c>
      <c r="E6967" s="168" t="s">
        <v>1</v>
      </c>
      <c r="F6967" s="169" t="s">
        <v>1373</v>
      </c>
      <c r="H6967" s="170">
        <v>-5.25</v>
      </c>
      <c r="L6967" s="166"/>
      <c r="M6967" s="171"/>
      <c r="T6967" s="172"/>
      <c r="AT6967" s="168" t="s">
        <v>184</v>
      </c>
      <c r="AU6967" s="168" t="s">
        <v>95</v>
      </c>
      <c r="AV6967" s="167" t="s">
        <v>95</v>
      </c>
      <c r="AW6967" s="167" t="s">
        <v>41</v>
      </c>
      <c r="AX6967" s="167" t="s">
        <v>85</v>
      </c>
      <c r="AY6967" s="168" t="s">
        <v>173</v>
      </c>
    </row>
    <row r="6968" spans="2:51" s="167" customFormat="1">
      <c r="B6968" s="166"/>
      <c r="D6968" s="161" t="s">
        <v>184</v>
      </c>
      <c r="E6968" s="168" t="s">
        <v>1</v>
      </c>
      <c r="F6968" s="169" t="s">
        <v>1374</v>
      </c>
      <c r="H6968" s="170">
        <v>-1.6</v>
      </c>
      <c r="L6968" s="166"/>
      <c r="M6968" s="171"/>
      <c r="T6968" s="172"/>
      <c r="AT6968" s="168" t="s">
        <v>184</v>
      </c>
      <c r="AU6968" s="168" t="s">
        <v>95</v>
      </c>
      <c r="AV6968" s="167" t="s">
        <v>95</v>
      </c>
      <c r="AW6968" s="167" t="s">
        <v>41</v>
      </c>
      <c r="AX6968" s="167" t="s">
        <v>85</v>
      </c>
      <c r="AY6968" s="168" t="s">
        <v>173</v>
      </c>
    </row>
    <row r="6969" spans="2:51" s="167" customFormat="1">
      <c r="B6969" s="166"/>
      <c r="D6969" s="161" t="s">
        <v>184</v>
      </c>
      <c r="E6969" s="168" t="s">
        <v>1</v>
      </c>
      <c r="F6969" s="169" t="s">
        <v>1375</v>
      </c>
      <c r="H6969" s="170">
        <v>-14</v>
      </c>
      <c r="L6969" s="166"/>
      <c r="M6969" s="171"/>
      <c r="T6969" s="172"/>
      <c r="AT6969" s="168" t="s">
        <v>184</v>
      </c>
      <c r="AU6969" s="168" t="s">
        <v>95</v>
      </c>
      <c r="AV6969" s="167" t="s">
        <v>95</v>
      </c>
      <c r="AW6969" s="167" t="s">
        <v>41</v>
      </c>
      <c r="AX6969" s="167" t="s">
        <v>85</v>
      </c>
      <c r="AY6969" s="168" t="s">
        <v>173</v>
      </c>
    </row>
    <row r="6970" spans="2:51" s="167" customFormat="1">
      <c r="B6970" s="166"/>
      <c r="D6970" s="161" t="s">
        <v>184</v>
      </c>
      <c r="E6970" s="168" t="s">
        <v>1</v>
      </c>
      <c r="F6970" s="169" t="s">
        <v>1031</v>
      </c>
      <c r="H6970" s="170">
        <v>-4.5999999999999996</v>
      </c>
      <c r="L6970" s="166"/>
      <c r="M6970" s="171"/>
      <c r="T6970" s="172"/>
      <c r="AT6970" s="168" t="s">
        <v>184</v>
      </c>
      <c r="AU6970" s="168" t="s">
        <v>95</v>
      </c>
      <c r="AV6970" s="167" t="s">
        <v>95</v>
      </c>
      <c r="AW6970" s="167" t="s">
        <v>41</v>
      </c>
      <c r="AX6970" s="167" t="s">
        <v>85</v>
      </c>
      <c r="AY6970" s="168" t="s">
        <v>173</v>
      </c>
    </row>
    <row r="6971" spans="2:51" s="167" customFormat="1">
      <c r="B6971" s="166"/>
      <c r="D6971" s="161" t="s">
        <v>184</v>
      </c>
      <c r="E6971" s="168" t="s">
        <v>1</v>
      </c>
      <c r="F6971" s="169" t="s">
        <v>1361</v>
      </c>
      <c r="H6971" s="170">
        <v>-4.5</v>
      </c>
      <c r="L6971" s="166"/>
      <c r="M6971" s="171"/>
      <c r="T6971" s="172"/>
      <c r="AT6971" s="168" t="s">
        <v>184</v>
      </c>
      <c r="AU6971" s="168" t="s">
        <v>95</v>
      </c>
      <c r="AV6971" s="167" t="s">
        <v>95</v>
      </c>
      <c r="AW6971" s="167" t="s">
        <v>41</v>
      </c>
      <c r="AX6971" s="167" t="s">
        <v>85</v>
      </c>
      <c r="AY6971" s="168" t="s">
        <v>173</v>
      </c>
    </row>
    <row r="6972" spans="2:51" s="160" customFormat="1">
      <c r="B6972" s="159"/>
      <c r="D6972" s="161" t="s">
        <v>184</v>
      </c>
      <c r="E6972" s="162" t="s">
        <v>1</v>
      </c>
      <c r="F6972" s="163" t="s">
        <v>259</v>
      </c>
      <c r="H6972" s="162" t="s">
        <v>1</v>
      </c>
      <c r="L6972" s="159"/>
      <c r="M6972" s="164"/>
      <c r="T6972" s="165"/>
      <c r="AT6972" s="162" t="s">
        <v>184</v>
      </c>
      <c r="AU6972" s="162" t="s">
        <v>95</v>
      </c>
      <c r="AV6972" s="160" t="s">
        <v>93</v>
      </c>
      <c r="AW6972" s="160" t="s">
        <v>41</v>
      </c>
      <c r="AX6972" s="160" t="s">
        <v>85</v>
      </c>
      <c r="AY6972" s="162" t="s">
        <v>173</v>
      </c>
    </row>
    <row r="6973" spans="2:51" s="167" customFormat="1">
      <c r="B6973" s="166"/>
      <c r="D6973" s="161" t="s">
        <v>184</v>
      </c>
      <c r="E6973" s="168" t="s">
        <v>1</v>
      </c>
      <c r="F6973" s="169" t="s">
        <v>1376</v>
      </c>
      <c r="H6973" s="170">
        <v>31.6</v>
      </c>
      <c r="L6973" s="166"/>
      <c r="M6973" s="171"/>
      <c r="T6973" s="172"/>
      <c r="AT6973" s="168" t="s">
        <v>184</v>
      </c>
      <c r="AU6973" s="168" t="s">
        <v>95</v>
      </c>
      <c r="AV6973" s="167" t="s">
        <v>95</v>
      </c>
      <c r="AW6973" s="167" t="s">
        <v>41</v>
      </c>
      <c r="AX6973" s="167" t="s">
        <v>85</v>
      </c>
      <c r="AY6973" s="168" t="s">
        <v>173</v>
      </c>
    </row>
    <row r="6974" spans="2:51" s="167" customFormat="1">
      <c r="B6974" s="166"/>
      <c r="D6974" s="161" t="s">
        <v>184</v>
      </c>
      <c r="E6974" s="168" t="s">
        <v>1</v>
      </c>
      <c r="F6974" s="169" t="s">
        <v>1365</v>
      </c>
      <c r="H6974" s="170">
        <v>-3.5</v>
      </c>
      <c r="L6974" s="166"/>
      <c r="M6974" s="171"/>
      <c r="T6974" s="172"/>
      <c r="AT6974" s="168" t="s">
        <v>184</v>
      </c>
      <c r="AU6974" s="168" t="s">
        <v>95</v>
      </c>
      <c r="AV6974" s="167" t="s">
        <v>95</v>
      </c>
      <c r="AW6974" s="167" t="s">
        <v>41</v>
      </c>
      <c r="AX6974" s="167" t="s">
        <v>85</v>
      </c>
      <c r="AY6974" s="168" t="s">
        <v>173</v>
      </c>
    </row>
    <row r="6975" spans="2:51" s="167" customFormat="1">
      <c r="B6975" s="166"/>
      <c r="D6975" s="161" t="s">
        <v>184</v>
      </c>
      <c r="E6975" s="168" t="s">
        <v>1</v>
      </c>
      <c r="F6975" s="169" t="s">
        <v>1367</v>
      </c>
      <c r="H6975" s="170">
        <v>-0.17</v>
      </c>
      <c r="L6975" s="166"/>
      <c r="M6975" s="171"/>
      <c r="T6975" s="172"/>
      <c r="AT6975" s="168" t="s">
        <v>184</v>
      </c>
      <c r="AU6975" s="168" t="s">
        <v>95</v>
      </c>
      <c r="AV6975" s="167" t="s">
        <v>95</v>
      </c>
      <c r="AW6975" s="167" t="s">
        <v>41</v>
      </c>
      <c r="AX6975" s="167" t="s">
        <v>85</v>
      </c>
      <c r="AY6975" s="168" t="s">
        <v>173</v>
      </c>
    </row>
    <row r="6976" spans="2:51" s="160" customFormat="1">
      <c r="B6976" s="159"/>
      <c r="D6976" s="161" t="s">
        <v>184</v>
      </c>
      <c r="E6976" s="162" t="s">
        <v>1</v>
      </c>
      <c r="F6976" s="163" t="s">
        <v>1377</v>
      </c>
      <c r="H6976" s="162" t="s">
        <v>1</v>
      </c>
      <c r="L6976" s="159"/>
      <c r="M6976" s="164"/>
      <c r="T6976" s="165"/>
      <c r="AT6976" s="162" t="s">
        <v>184</v>
      </c>
      <c r="AU6976" s="162" t="s">
        <v>95</v>
      </c>
      <c r="AV6976" s="160" t="s">
        <v>93</v>
      </c>
      <c r="AW6976" s="160" t="s">
        <v>41</v>
      </c>
      <c r="AX6976" s="160" t="s">
        <v>85</v>
      </c>
      <c r="AY6976" s="162" t="s">
        <v>173</v>
      </c>
    </row>
    <row r="6977" spans="2:51" s="167" customFormat="1">
      <c r="B6977" s="166"/>
      <c r="D6977" s="161" t="s">
        <v>184</v>
      </c>
      <c r="E6977" s="168" t="s">
        <v>1</v>
      </c>
      <c r="F6977" s="169" t="s">
        <v>848</v>
      </c>
      <c r="H6977" s="170">
        <v>17.5</v>
      </c>
      <c r="L6977" s="166"/>
      <c r="M6977" s="171"/>
      <c r="T6977" s="172"/>
      <c r="AT6977" s="168" t="s">
        <v>184</v>
      </c>
      <c r="AU6977" s="168" t="s">
        <v>95</v>
      </c>
      <c r="AV6977" s="167" t="s">
        <v>95</v>
      </c>
      <c r="AW6977" s="167" t="s">
        <v>41</v>
      </c>
      <c r="AX6977" s="167" t="s">
        <v>85</v>
      </c>
      <c r="AY6977" s="168" t="s">
        <v>173</v>
      </c>
    </row>
    <row r="6978" spans="2:51" s="160" customFormat="1">
      <c r="B6978" s="159"/>
      <c r="D6978" s="161" t="s">
        <v>184</v>
      </c>
      <c r="E6978" s="162" t="s">
        <v>1</v>
      </c>
      <c r="F6978" s="163" t="s">
        <v>1378</v>
      </c>
      <c r="H6978" s="162" t="s">
        <v>1</v>
      </c>
      <c r="L6978" s="159"/>
      <c r="M6978" s="164"/>
      <c r="T6978" s="165"/>
      <c r="AT6978" s="162" t="s">
        <v>184</v>
      </c>
      <c r="AU6978" s="162" t="s">
        <v>95</v>
      </c>
      <c r="AV6978" s="160" t="s">
        <v>93</v>
      </c>
      <c r="AW6978" s="160" t="s">
        <v>41</v>
      </c>
      <c r="AX6978" s="160" t="s">
        <v>85</v>
      </c>
      <c r="AY6978" s="162" t="s">
        <v>173</v>
      </c>
    </row>
    <row r="6979" spans="2:51" s="160" customFormat="1">
      <c r="B6979" s="159"/>
      <c r="D6979" s="161" t="s">
        <v>184</v>
      </c>
      <c r="E6979" s="162" t="s">
        <v>1</v>
      </c>
      <c r="F6979" s="163" t="s">
        <v>1379</v>
      </c>
      <c r="H6979" s="162" t="s">
        <v>1</v>
      </c>
      <c r="L6979" s="159"/>
      <c r="M6979" s="164"/>
      <c r="T6979" s="165"/>
      <c r="AT6979" s="162" t="s">
        <v>184</v>
      </c>
      <c r="AU6979" s="162" t="s">
        <v>95</v>
      </c>
      <c r="AV6979" s="160" t="s">
        <v>93</v>
      </c>
      <c r="AW6979" s="160" t="s">
        <v>41</v>
      </c>
      <c r="AX6979" s="160" t="s">
        <v>85</v>
      </c>
      <c r="AY6979" s="162" t="s">
        <v>173</v>
      </c>
    </row>
    <row r="6980" spans="2:51" s="167" customFormat="1">
      <c r="B6980" s="166"/>
      <c r="D6980" s="161" t="s">
        <v>184</v>
      </c>
      <c r="E6980" s="168" t="s">
        <v>1</v>
      </c>
      <c r="F6980" s="169" t="s">
        <v>1380</v>
      </c>
      <c r="H6980" s="170">
        <v>2.2759999999999998</v>
      </c>
      <c r="L6980" s="166"/>
      <c r="M6980" s="171"/>
      <c r="T6980" s="172"/>
      <c r="AT6980" s="168" t="s">
        <v>184</v>
      </c>
      <c r="AU6980" s="168" t="s">
        <v>95</v>
      </c>
      <c r="AV6980" s="167" t="s">
        <v>95</v>
      </c>
      <c r="AW6980" s="167" t="s">
        <v>41</v>
      </c>
      <c r="AX6980" s="167" t="s">
        <v>85</v>
      </c>
      <c r="AY6980" s="168" t="s">
        <v>173</v>
      </c>
    </row>
    <row r="6981" spans="2:51" s="160" customFormat="1">
      <c r="B6981" s="159"/>
      <c r="D6981" s="161" t="s">
        <v>184</v>
      </c>
      <c r="E6981" s="162" t="s">
        <v>1</v>
      </c>
      <c r="F6981" s="163" t="s">
        <v>1381</v>
      </c>
      <c r="H6981" s="162" t="s">
        <v>1</v>
      </c>
      <c r="L6981" s="159"/>
      <c r="M6981" s="164"/>
      <c r="T6981" s="165"/>
      <c r="AT6981" s="162" t="s">
        <v>184</v>
      </c>
      <c r="AU6981" s="162" t="s">
        <v>95</v>
      </c>
      <c r="AV6981" s="160" t="s">
        <v>93</v>
      </c>
      <c r="AW6981" s="160" t="s">
        <v>41</v>
      </c>
      <c r="AX6981" s="160" t="s">
        <v>85</v>
      </c>
      <c r="AY6981" s="162" t="s">
        <v>173</v>
      </c>
    </row>
    <row r="6982" spans="2:51" s="167" customFormat="1">
      <c r="B6982" s="166"/>
      <c r="D6982" s="161" t="s">
        <v>184</v>
      </c>
      <c r="E6982" s="168" t="s">
        <v>1</v>
      </c>
      <c r="F6982" s="169" t="s">
        <v>1382</v>
      </c>
      <c r="H6982" s="170">
        <v>14.504</v>
      </c>
      <c r="L6982" s="166"/>
      <c r="M6982" s="171"/>
      <c r="T6982" s="172"/>
      <c r="AT6982" s="168" t="s">
        <v>184</v>
      </c>
      <c r="AU6982" s="168" t="s">
        <v>95</v>
      </c>
      <c r="AV6982" s="167" t="s">
        <v>95</v>
      </c>
      <c r="AW6982" s="167" t="s">
        <v>41</v>
      </c>
      <c r="AX6982" s="167" t="s">
        <v>85</v>
      </c>
      <c r="AY6982" s="168" t="s">
        <v>173</v>
      </c>
    </row>
    <row r="6983" spans="2:51" s="160" customFormat="1">
      <c r="B6983" s="159"/>
      <c r="D6983" s="161" t="s">
        <v>184</v>
      </c>
      <c r="E6983" s="162" t="s">
        <v>1</v>
      </c>
      <c r="F6983" s="163" t="s">
        <v>1383</v>
      </c>
      <c r="H6983" s="162" t="s">
        <v>1</v>
      </c>
      <c r="L6983" s="159"/>
      <c r="M6983" s="164"/>
      <c r="T6983" s="165"/>
      <c r="AT6983" s="162" t="s">
        <v>184</v>
      </c>
      <c r="AU6983" s="162" t="s">
        <v>95</v>
      </c>
      <c r="AV6983" s="160" t="s">
        <v>93</v>
      </c>
      <c r="AW6983" s="160" t="s">
        <v>41</v>
      </c>
      <c r="AX6983" s="160" t="s">
        <v>85</v>
      </c>
      <c r="AY6983" s="162" t="s">
        <v>173</v>
      </c>
    </row>
    <row r="6984" spans="2:51" s="167" customFormat="1">
      <c r="B6984" s="166"/>
      <c r="D6984" s="161" t="s">
        <v>184</v>
      </c>
      <c r="E6984" s="168" t="s">
        <v>1</v>
      </c>
      <c r="F6984" s="169" t="s">
        <v>1384</v>
      </c>
      <c r="H6984" s="170">
        <v>2.2400000000000002</v>
      </c>
      <c r="L6984" s="166"/>
      <c r="M6984" s="171"/>
      <c r="T6984" s="172"/>
      <c r="AT6984" s="168" t="s">
        <v>184</v>
      </c>
      <c r="AU6984" s="168" t="s">
        <v>95</v>
      </c>
      <c r="AV6984" s="167" t="s">
        <v>95</v>
      </c>
      <c r="AW6984" s="167" t="s">
        <v>41</v>
      </c>
      <c r="AX6984" s="167" t="s">
        <v>85</v>
      </c>
      <c r="AY6984" s="168" t="s">
        <v>173</v>
      </c>
    </row>
    <row r="6985" spans="2:51" s="160" customFormat="1">
      <c r="B6985" s="159"/>
      <c r="D6985" s="161" t="s">
        <v>184</v>
      </c>
      <c r="E6985" s="162" t="s">
        <v>1</v>
      </c>
      <c r="F6985" s="163" t="s">
        <v>1385</v>
      </c>
      <c r="H6985" s="162" t="s">
        <v>1</v>
      </c>
      <c r="L6985" s="159"/>
      <c r="M6985" s="164"/>
      <c r="T6985" s="165"/>
      <c r="AT6985" s="162" t="s">
        <v>184</v>
      </c>
      <c r="AU6985" s="162" t="s">
        <v>95</v>
      </c>
      <c r="AV6985" s="160" t="s">
        <v>93</v>
      </c>
      <c r="AW6985" s="160" t="s">
        <v>41</v>
      </c>
      <c r="AX6985" s="160" t="s">
        <v>85</v>
      </c>
      <c r="AY6985" s="162" t="s">
        <v>173</v>
      </c>
    </row>
    <row r="6986" spans="2:51" s="167" customFormat="1">
      <c r="B6986" s="166"/>
      <c r="D6986" s="161" t="s">
        <v>184</v>
      </c>
      <c r="E6986" s="168" t="s">
        <v>1</v>
      </c>
      <c r="F6986" s="169" t="s">
        <v>1386</v>
      </c>
      <c r="H6986" s="170">
        <v>5.508</v>
      </c>
      <c r="L6986" s="166"/>
      <c r="M6986" s="171"/>
      <c r="T6986" s="172"/>
      <c r="AT6986" s="168" t="s">
        <v>184</v>
      </c>
      <c r="AU6986" s="168" t="s">
        <v>95</v>
      </c>
      <c r="AV6986" s="167" t="s">
        <v>95</v>
      </c>
      <c r="AW6986" s="167" t="s">
        <v>41</v>
      </c>
      <c r="AX6986" s="167" t="s">
        <v>85</v>
      </c>
      <c r="AY6986" s="168" t="s">
        <v>173</v>
      </c>
    </row>
    <row r="6987" spans="2:51" s="160" customFormat="1">
      <c r="B6987" s="159"/>
      <c r="D6987" s="161" t="s">
        <v>184</v>
      </c>
      <c r="E6987" s="162" t="s">
        <v>1</v>
      </c>
      <c r="F6987" s="163" t="s">
        <v>1387</v>
      </c>
      <c r="H6987" s="162" t="s">
        <v>1</v>
      </c>
      <c r="L6987" s="159"/>
      <c r="M6987" s="164"/>
      <c r="T6987" s="165"/>
      <c r="AT6987" s="162" t="s">
        <v>184</v>
      </c>
      <c r="AU6987" s="162" t="s">
        <v>95</v>
      </c>
      <c r="AV6987" s="160" t="s">
        <v>93</v>
      </c>
      <c r="AW6987" s="160" t="s">
        <v>41</v>
      </c>
      <c r="AX6987" s="160" t="s">
        <v>85</v>
      </c>
      <c r="AY6987" s="162" t="s">
        <v>173</v>
      </c>
    </row>
    <row r="6988" spans="2:51" s="167" customFormat="1">
      <c r="B6988" s="166"/>
      <c r="D6988" s="161" t="s">
        <v>184</v>
      </c>
      <c r="E6988" s="168" t="s">
        <v>1</v>
      </c>
      <c r="F6988" s="169" t="s">
        <v>1388</v>
      </c>
      <c r="H6988" s="170">
        <v>0.83199999999999996</v>
      </c>
      <c r="L6988" s="166"/>
      <c r="M6988" s="171"/>
      <c r="T6988" s="172"/>
      <c r="AT6988" s="168" t="s">
        <v>184</v>
      </c>
      <c r="AU6988" s="168" t="s">
        <v>95</v>
      </c>
      <c r="AV6988" s="167" t="s">
        <v>95</v>
      </c>
      <c r="AW6988" s="167" t="s">
        <v>41</v>
      </c>
      <c r="AX6988" s="167" t="s">
        <v>85</v>
      </c>
      <c r="AY6988" s="168" t="s">
        <v>173</v>
      </c>
    </row>
    <row r="6989" spans="2:51" s="160" customFormat="1">
      <c r="B6989" s="159"/>
      <c r="D6989" s="161" t="s">
        <v>184</v>
      </c>
      <c r="E6989" s="162" t="s">
        <v>1</v>
      </c>
      <c r="F6989" s="163" t="s">
        <v>1389</v>
      </c>
      <c r="H6989" s="162" t="s">
        <v>1</v>
      </c>
      <c r="L6989" s="159"/>
      <c r="M6989" s="164"/>
      <c r="T6989" s="165"/>
      <c r="AT6989" s="162" t="s">
        <v>184</v>
      </c>
      <c r="AU6989" s="162" t="s">
        <v>95</v>
      </c>
      <c r="AV6989" s="160" t="s">
        <v>93</v>
      </c>
      <c r="AW6989" s="160" t="s">
        <v>41</v>
      </c>
      <c r="AX6989" s="160" t="s">
        <v>85</v>
      </c>
      <c r="AY6989" s="162" t="s">
        <v>173</v>
      </c>
    </row>
    <row r="6990" spans="2:51" s="167" customFormat="1">
      <c r="B6990" s="166"/>
      <c r="D6990" s="161" t="s">
        <v>184</v>
      </c>
      <c r="E6990" s="168" t="s">
        <v>1</v>
      </c>
      <c r="F6990" s="169" t="s">
        <v>1390</v>
      </c>
      <c r="H6990" s="170">
        <v>3.78</v>
      </c>
      <c r="L6990" s="166"/>
      <c r="M6990" s="171"/>
      <c r="T6990" s="172"/>
      <c r="AT6990" s="168" t="s">
        <v>184</v>
      </c>
      <c r="AU6990" s="168" t="s">
        <v>95</v>
      </c>
      <c r="AV6990" s="167" t="s">
        <v>95</v>
      </c>
      <c r="AW6990" s="167" t="s">
        <v>41</v>
      </c>
      <c r="AX6990" s="167" t="s">
        <v>85</v>
      </c>
      <c r="AY6990" s="168" t="s">
        <v>173</v>
      </c>
    </row>
    <row r="6991" spans="2:51" s="160" customFormat="1">
      <c r="B6991" s="159"/>
      <c r="D6991" s="161" t="s">
        <v>184</v>
      </c>
      <c r="E6991" s="162" t="s">
        <v>1</v>
      </c>
      <c r="F6991" s="163" t="s">
        <v>1391</v>
      </c>
      <c r="H6991" s="162" t="s">
        <v>1</v>
      </c>
      <c r="L6991" s="159"/>
      <c r="M6991" s="164"/>
      <c r="T6991" s="165"/>
      <c r="AT6991" s="162" t="s">
        <v>184</v>
      </c>
      <c r="AU6991" s="162" t="s">
        <v>95</v>
      </c>
      <c r="AV6991" s="160" t="s">
        <v>93</v>
      </c>
      <c r="AW6991" s="160" t="s">
        <v>41</v>
      </c>
      <c r="AX6991" s="160" t="s">
        <v>85</v>
      </c>
      <c r="AY6991" s="162" t="s">
        <v>173</v>
      </c>
    </row>
    <row r="6992" spans="2:51" s="167" customFormat="1">
      <c r="B6992" s="166"/>
      <c r="D6992" s="161" t="s">
        <v>184</v>
      </c>
      <c r="E6992" s="168" t="s">
        <v>1</v>
      </c>
      <c r="F6992" s="169" t="s">
        <v>1392</v>
      </c>
      <c r="H6992" s="170">
        <v>5.3760000000000003</v>
      </c>
      <c r="L6992" s="166"/>
      <c r="M6992" s="171"/>
      <c r="T6992" s="172"/>
      <c r="AT6992" s="168" t="s">
        <v>184</v>
      </c>
      <c r="AU6992" s="168" t="s">
        <v>95</v>
      </c>
      <c r="AV6992" s="167" t="s">
        <v>95</v>
      </c>
      <c r="AW6992" s="167" t="s">
        <v>41</v>
      </c>
      <c r="AX6992" s="167" t="s">
        <v>85</v>
      </c>
      <c r="AY6992" s="168" t="s">
        <v>173</v>
      </c>
    </row>
    <row r="6993" spans="2:65" s="160" customFormat="1">
      <c r="B6993" s="159"/>
      <c r="D6993" s="161" t="s">
        <v>184</v>
      </c>
      <c r="E6993" s="162" t="s">
        <v>1</v>
      </c>
      <c r="F6993" s="163" t="s">
        <v>1393</v>
      </c>
      <c r="H6993" s="162" t="s">
        <v>1</v>
      </c>
      <c r="L6993" s="159"/>
      <c r="M6993" s="164"/>
      <c r="T6993" s="165"/>
      <c r="AT6993" s="162" t="s">
        <v>184</v>
      </c>
      <c r="AU6993" s="162" t="s">
        <v>95</v>
      </c>
      <c r="AV6993" s="160" t="s">
        <v>93</v>
      </c>
      <c r="AW6993" s="160" t="s">
        <v>41</v>
      </c>
      <c r="AX6993" s="160" t="s">
        <v>85</v>
      </c>
      <c r="AY6993" s="162" t="s">
        <v>173</v>
      </c>
    </row>
    <row r="6994" spans="2:65" s="167" customFormat="1">
      <c r="B6994" s="166"/>
      <c r="D6994" s="161" t="s">
        <v>184</v>
      </c>
      <c r="E6994" s="168" t="s">
        <v>1</v>
      </c>
      <c r="F6994" s="169" t="s">
        <v>1394</v>
      </c>
      <c r="H6994" s="170">
        <v>1.9039999999999999</v>
      </c>
      <c r="L6994" s="166"/>
      <c r="M6994" s="171"/>
      <c r="T6994" s="172"/>
      <c r="AT6994" s="168" t="s">
        <v>184</v>
      </c>
      <c r="AU6994" s="168" t="s">
        <v>95</v>
      </c>
      <c r="AV6994" s="167" t="s">
        <v>95</v>
      </c>
      <c r="AW6994" s="167" t="s">
        <v>41</v>
      </c>
      <c r="AX6994" s="167" t="s">
        <v>85</v>
      </c>
      <c r="AY6994" s="168" t="s">
        <v>173</v>
      </c>
    </row>
    <row r="6995" spans="2:65" s="160" customFormat="1">
      <c r="B6995" s="159"/>
      <c r="D6995" s="161" t="s">
        <v>184</v>
      </c>
      <c r="E6995" s="162" t="s">
        <v>1</v>
      </c>
      <c r="F6995" s="163" t="s">
        <v>1395</v>
      </c>
      <c r="H6995" s="162" t="s">
        <v>1</v>
      </c>
      <c r="L6995" s="159"/>
      <c r="M6995" s="164"/>
      <c r="T6995" s="165"/>
      <c r="AT6995" s="162" t="s">
        <v>184</v>
      </c>
      <c r="AU6995" s="162" t="s">
        <v>95</v>
      </c>
      <c r="AV6995" s="160" t="s">
        <v>93</v>
      </c>
      <c r="AW6995" s="160" t="s">
        <v>41</v>
      </c>
      <c r="AX6995" s="160" t="s">
        <v>85</v>
      </c>
      <c r="AY6995" s="162" t="s">
        <v>173</v>
      </c>
    </row>
    <row r="6996" spans="2:65" s="167" customFormat="1">
      <c r="B6996" s="166"/>
      <c r="D6996" s="161" t="s">
        <v>184</v>
      </c>
      <c r="E6996" s="168" t="s">
        <v>1</v>
      </c>
      <c r="F6996" s="169" t="s">
        <v>1396</v>
      </c>
      <c r="H6996" s="170">
        <v>0.97199999999999998</v>
      </c>
      <c r="L6996" s="166"/>
      <c r="M6996" s="171"/>
      <c r="T6996" s="172"/>
      <c r="AT6996" s="168" t="s">
        <v>184</v>
      </c>
      <c r="AU6996" s="168" t="s">
        <v>95</v>
      </c>
      <c r="AV6996" s="167" t="s">
        <v>95</v>
      </c>
      <c r="AW6996" s="167" t="s">
        <v>41</v>
      </c>
      <c r="AX6996" s="167" t="s">
        <v>85</v>
      </c>
      <c r="AY6996" s="168" t="s">
        <v>173</v>
      </c>
    </row>
    <row r="6997" spans="2:65" s="160" customFormat="1">
      <c r="B6997" s="159"/>
      <c r="D6997" s="161" t="s">
        <v>184</v>
      </c>
      <c r="E6997" s="162" t="s">
        <v>1</v>
      </c>
      <c r="F6997" s="163" t="s">
        <v>1397</v>
      </c>
      <c r="H6997" s="162" t="s">
        <v>1</v>
      </c>
      <c r="L6997" s="159"/>
      <c r="M6997" s="164"/>
      <c r="T6997" s="165"/>
      <c r="AT6997" s="162" t="s">
        <v>184</v>
      </c>
      <c r="AU6997" s="162" t="s">
        <v>95</v>
      </c>
      <c r="AV6997" s="160" t="s">
        <v>93</v>
      </c>
      <c r="AW6997" s="160" t="s">
        <v>41</v>
      </c>
      <c r="AX6997" s="160" t="s">
        <v>85</v>
      </c>
      <c r="AY6997" s="162" t="s">
        <v>173</v>
      </c>
    </row>
    <row r="6998" spans="2:65" s="167" customFormat="1">
      <c r="B6998" s="166"/>
      <c r="D6998" s="161" t="s">
        <v>184</v>
      </c>
      <c r="E6998" s="168" t="s">
        <v>1</v>
      </c>
      <c r="F6998" s="169" t="s">
        <v>1398</v>
      </c>
      <c r="H6998" s="170">
        <v>1.1499999999999999</v>
      </c>
      <c r="L6998" s="166"/>
      <c r="M6998" s="171"/>
      <c r="T6998" s="172"/>
      <c r="AT6998" s="168" t="s">
        <v>184</v>
      </c>
      <c r="AU6998" s="168" t="s">
        <v>95</v>
      </c>
      <c r="AV6998" s="167" t="s">
        <v>95</v>
      </c>
      <c r="AW6998" s="167" t="s">
        <v>41</v>
      </c>
      <c r="AX6998" s="167" t="s">
        <v>85</v>
      </c>
      <c r="AY6998" s="168" t="s">
        <v>173</v>
      </c>
    </row>
    <row r="6999" spans="2:65" s="181" customFormat="1">
      <c r="B6999" s="180"/>
      <c r="D6999" s="161" t="s">
        <v>184</v>
      </c>
      <c r="E6999" s="182" t="s">
        <v>1</v>
      </c>
      <c r="F6999" s="183" t="s">
        <v>266</v>
      </c>
      <c r="H6999" s="184">
        <v>571.952</v>
      </c>
      <c r="L6999" s="180"/>
      <c r="M6999" s="185"/>
      <c r="T6999" s="186"/>
      <c r="AT6999" s="182" t="s">
        <v>184</v>
      </c>
      <c r="AU6999" s="182" t="s">
        <v>95</v>
      </c>
      <c r="AV6999" s="181" t="s">
        <v>243</v>
      </c>
      <c r="AW6999" s="181" t="s">
        <v>41</v>
      </c>
      <c r="AX6999" s="181" t="s">
        <v>85</v>
      </c>
      <c r="AY6999" s="182" t="s">
        <v>173</v>
      </c>
    </row>
    <row r="7000" spans="2:65" s="160" customFormat="1">
      <c r="B7000" s="159"/>
      <c r="D7000" s="161" t="s">
        <v>184</v>
      </c>
      <c r="E7000" s="162" t="s">
        <v>1</v>
      </c>
      <c r="F7000" s="163" t="s">
        <v>1418</v>
      </c>
      <c r="H7000" s="162" t="s">
        <v>1</v>
      </c>
      <c r="L7000" s="159"/>
      <c r="M7000" s="164"/>
      <c r="T7000" s="165"/>
      <c r="AT7000" s="162" t="s">
        <v>184</v>
      </c>
      <c r="AU7000" s="162" t="s">
        <v>95</v>
      </c>
      <c r="AV7000" s="160" t="s">
        <v>93</v>
      </c>
      <c r="AW7000" s="160" t="s">
        <v>41</v>
      </c>
      <c r="AX7000" s="160" t="s">
        <v>85</v>
      </c>
      <c r="AY7000" s="162" t="s">
        <v>173</v>
      </c>
    </row>
    <row r="7001" spans="2:65" s="160" customFormat="1">
      <c r="B7001" s="159"/>
      <c r="D7001" s="161" t="s">
        <v>184</v>
      </c>
      <c r="E7001" s="162" t="s">
        <v>1</v>
      </c>
      <c r="F7001" s="163" t="s">
        <v>1419</v>
      </c>
      <c r="H7001" s="162" t="s">
        <v>1</v>
      </c>
      <c r="L7001" s="159"/>
      <c r="M7001" s="164"/>
      <c r="T7001" s="165"/>
      <c r="AT7001" s="162" t="s">
        <v>184</v>
      </c>
      <c r="AU7001" s="162" t="s">
        <v>95</v>
      </c>
      <c r="AV7001" s="160" t="s">
        <v>93</v>
      </c>
      <c r="AW7001" s="160" t="s">
        <v>41</v>
      </c>
      <c r="AX7001" s="160" t="s">
        <v>85</v>
      </c>
      <c r="AY7001" s="162" t="s">
        <v>173</v>
      </c>
    </row>
    <row r="7002" spans="2:65" s="167" customFormat="1">
      <c r="B7002" s="166"/>
      <c r="D7002" s="161" t="s">
        <v>184</v>
      </c>
      <c r="E7002" s="168" t="s">
        <v>1</v>
      </c>
      <c r="F7002" s="169" t="s">
        <v>1420</v>
      </c>
      <c r="H7002" s="170">
        <v>10.73</v>
      </c>
      <c r="L7002" s="166"/>
      <c r="M7002" s="171"/>
      <c r="T7002" s="172"/>
      <c r="AT7002" s="168" t="s">
        <v>184</v>
      </c>
      <c r="AU7002" s="168" t="s">
        <v>95</v>
      </c>
      <c r="AV7002" s="167" t="s">
        <v>95</v>
      </c>
      <c r="AW7002" s="167" t="s">
        <v>41</v>
      </c>
      <c r="AX7002" s="167" t="s">
        <v>85</v>
      </c>
      <c r="AY7002" s="168" t="s">
        <v>173</v>
      </c>
    </row>
    <row r="7003" spans="2:65" s="181" customFormat="1">
      <c r="B7003" s="180"/>
      <c r="D7003" s="161" t="s">
        <v>184</v>
      </c>
      <c r="E7003" s="182" t="s">
        <v>1</v>
      </c>
      <c r="F7003" s="183" t="s">
        <v>266</v>
      </c>
      <c r="H7003" s="184">
        <v>10.73</v>
      </c>
      <c r="L7003" s="180"/>
      <c r="M7003" s="185"/>
      <c r="T7003" s="186"/>
      <c r="AT7003" s="182" t="s">
        <v>184</v>
      </c>
      <c r="AU7003" s="182" t="s">
        <v>95</v>
      </c>
      <c r="AV7003" s="181" t="s">
        <v>243</v>
      </c>
      <c r="AW7003" s="181" t="s">
        <v>41</v>
      </c>
      <c r="AX7003" s="181" t="s">
        <v>85</v>
      </c>
      <c r="AY7003" s="182" t="s">
        <v>173</v>
      </c>
    </row>
    <row r="7004" spans="2:65" s="174" customFormat="1">
      <c r="B7004" s="173"/>
      <c r="D7004" s="161" t="s">
        <v>184</v>
      </c>
      <c r="E7004" s="175" t="s">
        <v>1</v>
      </c>
      <c r="F7004" s="176" t="s">
        <v>232</v>
      </c>
      <c r="H7004" s="177">
        <v>582.68200000000002</v>
      </c>
      <c r="L7004" s="173"/>
      <c r="M7004" s="178"/>
      <c r="T7004" s="179"/>
      <c r="AT7004" s="175" t="s">
        <v>184</v>
      </c>
      <c r="AU7004" s="175" t="s">
        <v>95</v>
      </c>
      <c r="AV7004" s="174" t="s">
        <v>180</v>
      </c>
      <c r="AW7004" s="174" t="s">
        <v>41</v>
      </c>
      <c r="AX7004" s="174" t="s">
        <v>93</v>
      </c>
      <c r="AY7004" s="175" t="s">
        <v>173</v>
      </c>
    </row>
    <row r="7005" spans="2:65" s="35" customFormat="1" ht="37.9" customHeight="1">
      <c r="B7005" s="34"/>
      <c r="C7005" s="144" t="s">
        <v>3983</v>
      </c>
      <c r="D7005" s="144" t="s">
        <v>175</v>
      </c>
      <c r="E7005" s="145" t="s">
        <v>3984</v>
      </c>
      <c r="F7005" s="146" t="s">
        <v>3985</v>
      </c>
      <c r="G7005" s="147" t="s">
        <v>270</v>
      </c>
      <c r="H7005" s="148">
        <v>582.68200000000002</v>
      </c>
      <c r="I7005" s="3"/>
      <c r="J7005" s="149">
        <f>ROUND(I7005*H7005,2)</f>
        <v>0</v>
      </c>
      <c r="K7005" s="146" t="s">
        <v>179</v>
      </c>
      <c r="L7005" s="34"/>
      <c r="M7005" s="150" t="s">
        <v>1</v>
      </c>
      <c r="N7005" s="151" t="s">
        <v>50</v>
      </c>
      <c r="P7005" s="152">
        <f>O7005*H7005</f>
        <v>0</v>
      </c>
      <c r="Q7005" s="152">
        <v>3.2000000000000003E-4</v>
      </c>
      <c r="R7005" s="152">
        <f>Q7005*H7005</f>
        <v>0.18645824000000003</v>
      </c>
      <c r="S7005" s="152">
        <v>0</v>
      </c>
      <c r="T7005" s="153">
        <f>S7005*H7005</f>
        <v>0</v>
      </c>
      <c r="AR7005" s="154" t="s">
        <v>354</v>
      </c>
      <c r="AT7005" s="154" t="s">
        <v>175</v>
      </c>
      <c r="AU7005" s="154" t="s">
        <v>95</v>
      </c>
      <c r="AY7005" s="20" t="s">
        <v>173</v>
      </c>
      <c r="BE7005" s="155">
        <f>IF(N7005="základní",J7005,0)</f>
        <v>0</v>
      </c>
      <c r="BF7005" s="155">
        <f>IF(N7005="snížená",J7005,0)</f>
        <v>0</v>
      </c>
      <c r="BG7005" s="155">
        <f>IF(N7005="zákl. přenesená",J7005,0)</f>
        <v>0</v>
      </c>
      <c r="BH7005" s="155">
        <f>IF(N7005="sníž. přenesená",J7005,0)</f>
        <v>0</v>
      </c>
      <c r="BI7005" s="155">
        <f>IF(N7005="nulová",J7005,0)</f>
        <v>0</v>
      </c>
      <c r="BJ7005" s="20" t="s">
        <v>93</v>
      </c>
      <c r="BK7005" s="155">
        <f>ROUND(I7005*H7005,2)</f>
        <v>0</v>
      </c>
      <c r="BL7005" s="20" t="s">
        <v>354</v>
      </c>
      <c r="BM7005" s="154" t="s">
        <v>3986</v>
      </c>
    </row>
    <row r="7006" spans="2:65" s="35" customFormat="1">
      <c r="B7006" s="34"/>
      <c r="D7006" s="156" t="s">
        <v>182</v>
      </c>
      <c r="F7006" s="157" t="s">
        <v>3987</v>
      </c>
      <c r="L7006" s="34"/>
      <c r="M7006" s="158"/>
      <c r="T7006" s="62"/>
      <c r="AT7006" s="20" t="s">
        <v>182</v>
      </c>
      <c r="AU7006" s="20" t="s">
        <v>95</v>
      </c>
    </row>
    <row r="7007" spans="2:65" s="160" customFormat="1" ht="33.75">
      <c r="B7007" s="159"/>
      <c r="D7007" s="161" t="s">
        <v>184</v>
      </c>
      <c r="E7007" s="162" t="s">
        <v>1</v>
      </c>
      <c r="F7007" s="163" t="s">
        <v>3980</v>
      </c>
      <c r="H7007" s="162" t="s">
        <v>1</v>
      </c>
      <c r="L7007" s="159"/>
      <c r="M7007" s="164"/>
      <c r="T7007" s="165"/>
      <c r="AT7007" s="162" t="s">
        <v>184</v>
      </c>
      <c r="AU7007" s="162" t="s">
        <v>95</v>
      </c>
      <c r="AV7007" s="160" t="s">
        <v>93</v>
      </c>
      <c r="AW7007" s="160" t="s">
        <v>41</v>
      </c>
      <c r="AX7007" s="160" t="s">
        <v>85</v>
      </c>
      <c r="AY7007" s="162" t="s">
        <v>173</v>
      </c>
    </row>
    <row r="7008" spans="2:65" s="160" customFormat="1" ht="33.75">
      <c r="B7008" s="159"/>
      <c r="D7008" s="161" t="s">
        <v>184</v>
      </c>
      <c r="E7008" s="162" t="s">
        <v>1</v>
      </c>
      <c r="F7008" s="163" t="s">
        <v>3981</v>
      </c>
      <c r="H7008" s="162" t="s">
        <v>1</v>
      </c>
      <c r="L7008" s="159"/>
      <c r="M7008" s="164"/>
      <c r="T7008" s="165"/>
      <c r="AT7008" s="162" t="s">
        <v>184</v>
      </c>
      <c r="AU7008" s="162" t="s">
        <v>95</v>
      </c>
      <c r="AV7008" s="160" t="s">
        <v>93</v>
      </c>
      <c r="AW7008" s="160" t="s">
        <v>41</v>
      </c>
      <c r="AX7008" s="160" t="s">
        <v>85</v>
      </c>
      <c r="AY7008" s="162" t="s">
        <v>173</v>
      </c>
    </row>
    <row r="7009" spans="2:51" s="160" customFormat="1">
      <c r="B7009" s="159"/>
      <c r="D7009" s="161" t="s">
        <v>184</v>
      </c>
      <c r="E7009" s="162" t="s">
        <v>1</v>
      </c>
      <c r="F7009" s="163" t="s">
        <v>249</v>
      </c>
      <c r="H7009" s="162" t="s">
        <v>1</v>
      </c>
      <c r="L7009" s="159"/>
      <c r="M7009" s="164"/>
      <c r="T7009" s="165"/>
      <c r="AT7009" s="162" t="s">
        <v>184</v>
      </c>
      <c r="AU7009" s="162" t="s">
        <v>95</v>
      </c>
      <c r="AV7009" s="160" t="s">
        <v>93</v>
      </c>
      <c r="AW7009" s="160" t="s">
        <v>41</v>
      </c>
      <c r="AX7009" s="160" t="s">
        <v>85</v>
      </c>
      <c r="AY7009" s="162" t="s">
        <v>173</v>
      </c>
    </row>
    <row r="7010" spans="2:51" s="167" customFormat="1">
      <c r="B7010" s="166"/>
      <c r="D7010" s="161" t="s">
        <v>184</v>
      </c>
      <c r="E7010" s="168" t="s">
        <v>1</v>
      </c>
      <c r="F7010" s="169" t="s">
        <v>1355</v>
      </c>
      <c r="H7010" s="170">
        <v>78.665999999999997</v>
      </c>
      <c r="L7010" s="166"/>
      <c r="M7010" s="171"/>
      <c r="T7010" s="172"/>
      <c r="AT7010" s="168" t="s">
        <v>184</v>
      </c>
      <c r="AU7010" s="168" t="s">
        <v>95</v>
      </c>
      <c r="AV7010" s="167" t="s">
        <v>95</v>
      </c>
      <c r="AW7010" s="167" t="s">
        <v>41</v>
      </c>
      <c r="AX7010" s="167" t="s">
        <v>85</v>
      </c>
      <c r="AY7010" s="168" t="s">
        <v>173</v>
      </c>
    </row>
    <row r="7011" spans="2:51" s="167" customFormat="1">
      <c r="B7011" s="166"/>
      <c r="D7011" s="161" t="s">
        <v>184</v>
      </c>
      <c r="E7011" s="168" t="s">
        <v>1</v>
      </c>
      <c r="F7011" s="169" t="s">
        <v>1356</v>
      </c>
      <c r="H7011" s="170">
        <v>13.965</v>
      </c>
      <c r="L7011" s="166"/>
      <c r="M7011" s="171"/>
      <c r="T7011" s="172"/>
      <c r="AT7011" s="168" t="s">
        <v>184</v>
      </c>
      <c r="AU7011" s="168" t="s">
        <v>95</v>
      </c>
      <c r="AV7011" s="167" t="s">
        <v>95</v>
      </c>
      <c r="AW7011" s="167" t="s">
        <v>41</v>
      </c>
      <c r="AX7011" s="167" t="s">
        <v>85</v>
      </c>
      <c r="AY7011" s="168" t="s">
        <v>173</v>
      </c>
    </row>
    <row r="7012" spans="2:51" s="167" customFormat="1">
      <c r="B7012" s="166"/>
      <c r="D7012" s="161" t="s">
        <v>184</v>
      </c>
      <c r="E7012" s="168" t="s">
        <v>1</v>
      </c>
      <c r="F7012" s="169" t="s">
        <v>1357</v>
      </c>
      <c r="H7012" s="170">
        <v>89.596999999999994</v>
      </c>
      <c r="L7012" s="166"/>
      <c r="M7012" s="171"/>
      <c r="T7012" s="172"/>
      <c r="AT7012" s="168" t="s">
        <v>184</v>
      </c>
      <c r="AU7012" s="168" t="s">
        <v>95</v>
      </c>
      <c r="AV7012" s="167" t="s">
        <v>95</v>
      </c>
      <c r="AW7012" s="167" t="s">
        <v>41</v>
      </c>
      <c r="AX7012" s="167" t="s">
        <v>85</v>
      </c>
      <c r="AY7012" s="168" t="s">
        <v>173</v>
      </c>
    </row>
    <row r="7013" spans="2:51" s="167" customFormat="1">
      <c r="B7013" s="166"/>
      <c r="D7013" s="161" t="s">
        <v>184</v>
      </c>
      <c r="E7013" s="168" t="s">
        <v>1</v>
      </c>
      <c r="F7013" s="169" t="s">
        <v>1358</v>
      </c>
      <c r="H7013" s="170">
        <v>13.670999999999999</v>
      </c>
      <c r="L7013" s="166"/>
      <c r="M7013" s="171"/>
      <c r="T7013" s="172"/>
      <c r="AT7013" s="168" t="s">
        <v>184</v>
      </c>
      <c r="AU7013" s="168" t="s">
        <v>95</v>
      </c>
      <c r="AV7013" s="167" t="s">
        <v>95</v>
      </c>
      <c r="AW7013" s="167" t="s">
        <v>41</v>
      </c>
      <c r="AX7013" s="167" t="s">
        <v>85</v>
      </c>
      <c r="AY7013" s="168" t="s">
        <v>173</v>
      </c>
    </row>
    <row r="7014" spans="2:51" s="167" customFormat="1">
      <c r="B7014" s="166"/>
      <c r="D7014" s="161" t="s">
        <v>184</v>
      </c>
      <c r="E7014" s="168" t="s">
        <v>1</v>
      </c>
      <c r="F7014" s="169" t="s">
        <v>1359</v>
      </c>
      <c r="H7014" s="170">
        <v>26.809000000000001</v>
      </c>
      <c r="L7014" s="166"/>
      <c r="M7014" s="171"/>
      <c r="T7014" s="172"/>
      <c r="AT7014" s="168" t="s">
        <v>184</v>
      </c>
      <c r="AU7014" s="168" t="s">
        <v>95</v>
      </c>
      <c r="AV7014" s="167" t="s">
        <v>95</v>
      </c>
      <c r="AW7014" s="167" t="s">
        <v>41</v>
      </c>
      <c r="AX7014" s="167" t="s">
        <v>85</v>
      </c>
      <c r="AY7014" s="168" t="s">
        <v>173</v>
      </c>
    </row>
    <row r="7015" spans="2:51" s="167" customFormat="1">
      <c r="B7015" s="166"/>
      <c r="D7015" s="161" t="s">
        <v>184</v>
      </c>
      <c r="E7015" s="168" t="s">
        <v>1</v>
      </c>
      <c r="F7015" s="169" t="s">
        <v>1360</v>
      </c>
      <c r="H7015" s="170">
        <v>-12.25</v>
      </c>
      <c r="L7015" s="166"/>
      <c r="M7015" s="171"/>
      <c r="T7015" s="172"/>
      <c r="AT7015" s="168" t="s">
        <v>184</v>
      </c>
      <c r="AU7015" s="168" t="s">
        <v>95</v>
      </c>
      <c r="AV7015" s="167" t="s">
        <v>95</v>
      </c>
      <c r="AW7015" s="167" t="s">
        <v>41</v>
      </c>
      <c r="AX7015" s="167" t="s">
        <v>85</v>
      </c>
      <c r="AY7015" s="168" t="s">
        <v>173</v>
      </c>
    </row>
    <row r="7016" spans="2:51" s="167" customFormat="1">
      <c r="B7016" s="166"/>
      <c r="D7016" s="161" t="s">
        <v>184</v>
      </c>
      <c r="E7016" s="168" t="s">
        <v>1</v>
      </c>
      <c r="F7016" s="169" t="s">
        <v>1361</v>
      </c>
      <c r="H7016" s="170">
        <v>-4.5</v>
      </c>
      <c r="L7016" s="166"/>
      <c r="M7016" s="171"/>
      <c r="T7016" s="172"/>
      <c r="AT7016" s="168" t="s">
        <v>184</v>
      </c>
      <c r="AU7016" s="168" t="s">
        <v>95</v>
      </c>
      <c r="AV7016" s="167" t="s">
        <v>95</v>
      </c>
      <c r="AW7016" s="167" t="s">
        <v>41</v>
      </c>
      <c r="AX7016" s="167" t="s">
        <v>85</v>
      </c>
      <c r="AY7016" s="168" t="s">
        <v>173</v>
      </c>
    </row>
    <row r="7017" spans="2:51" s="167" customFormat="1">
      <c r="B7017" s="166"/>
      <c r="D7017" s="161" t="s">
        <v>184</v>
      </c>
      <c r="E7017" s="168" t="s">
        <v>1</v>
      </c>
      <c r="F7017" s="169" t="s">
        <v>1362</v>
      </c>
      <c r="H7017" s="170">
        <v>-9.6</v>
      </c>
      <c r="L7017" s="166"/>
      <c r="M7017" s="171"/>
      <c r="T7017" s="172"/>
      <c r="AT7017" s="168" t="s">
        <v>184</v>
      </c>
      <c r="AU7017" s="168" t="s">
        <v>95</v>
      </c>
      <c r="AV7017" s="167" t="s">
        <v>95</v>
      </c>
      <c r="AW7017" s="167" t="s">
        <v>41</v>
      </c>
      <c r="AX7017" s="167" t="s">
        <v>85</v>
      </c>
      <c r="AY7017" s="168" t="s">
        <v>173</v>
      </c>
    </row>
    <row r="7018" spans="2:51" s="160" customFormat="1">
      <c r="B7018" s="159"/>
      <c r="D7018" s="161" t="s">
        <v>184</v>
      </c>
      <c r="E7018" s="162" t="s">
        <v>1</v>
      </c>
      <c r="F7018" s="163" t="s">
        <v>255</v>
      </c>
      <c r="H7018" s="162" t="s">
        <v>1</v>
      </c>
      <c r="L7018" s="159"/>
      <c r="M7018" s="164"/>
      <c r="T7018" s="165"/>
      <c r="AT7018" s="162" t="s">
        <v>184</v>
      </c>
      <c r="AU7018" s="162" t="s">
        <v>95</v>
      </c>
      <c r="AV7018" s="160" t="s">
        <v>93</v>
      </c>
      <c r="AW7018" s="160" t="s">
        <v>41</v>
      </c>
      <c r="AX7018" s="160" t="s">
        <v>85</v>
      </c>
      <c r="AY7018" s="162" t="s">
        <v>173</v>
      </c>
    </row>
    <row r="7019" spans="2:51" s="167" customFormat="1">
      <c r="B7019" s="166"/>
      <c r="D7019" s="161" t="s">
        <v>184</v>
      </c>
      <c r="E7019" s="168" t="s">
        <v>1</v>
      </c>
      <c r="F7019" s="169" t="s">
        <v>1363</v>
      </c>
      <c r="H7019" s="170">
        <v>49.5</v>
      </c>
      <c r="L7019" s="166"/>
      <c r="M7019" s="171"/>
      <c r="T7019" s="172"/>
      <c r="AT7019" s="168" t="s">
        <v>184</v>
      </c>
      <c r="AU7019" s="168" t="s">
        <v>95</v>
      </c>
      <c r="AV7019" s="167" t="s">
        <v>95</v>
      </c>
      <c r="AW7019" s="167" t="s">
        <v>41</v>
      </c>
      <c r="AX7019" s="167" t="s">
        <v>85</v>
      </c>
      <c r="AY7019" s="168" t="s">
        <v>173</v>
      </c>
    </row>
    <row r="7020" spans="2:51" s="167" customFormat="1">
      <c r="B7020" s="166"/>
      <c r="D7020" s="161" t="s">
        <v>184</v>
      </c>
      <c r="E7020" s="168" t="s">
        <v>1</v>
      </c>
      <c r="F7020" s="169" t="s">
        <v>1364</v>
      </c>
      <c r="H7020" s="170">
        <v>8.5879999999999992</v>
      </c>
      <c r="L7020" s="166"/>
      <c r="M7020" s="171"/>
      <c r="T7020" s="172"/>
      <c r="AT7020" s="168" t="s">
        <v>184</v>
      </c>
      <c r="AU7020" s="168" t="s">
        <v>95</v>
      </c>
      <c r="AV7020" s="167" t="s">
        <v>95</v>
      </c>
      <c r="AW7020" s="167" t="s">
        <v>41</v>
      </c>
      <c r="AX7020" s="167" t="s">
        <v>85</v>
      </c>
      <c r="AY7020" s="168" t="s">
        <v>173</v>
      </c>
    </row>
    <row r="7021" spans="2:51" s="167" customFormat="1">
      <c r="B7021" s="166"/>
      <c r="D7021" s="161" t="s">
        <v>184</v>
      </c>
      <c r="E7021" s="168" t="s">
        <v>1</v>
      </c>
      <c r="F7021" s="169" t="s">
        <v>1365</v>
      </c>
      <c r="H7021" s="170">
        <v>-3.5</v>
      </c>
      <c r="L7021" s="166"/>
      <c r="M7021" s="171"/>
      <c r="T7021" s="172"/>
      <c r="AT7021" s="168" t="s">
        <v>184</v>
      </c>
      <c r="AU7021" s="168" t="s">
        <v>95</v>
      </c>
      <c r="AV7021" s="167" t="s">
        <v>95</v>
      </c>
      <c r="AW7021" s="167" t="s">
        <v>41</v>
      </c>
      <c r="AX7021" s="167" t="s">
        <v>85</v>
      </c>
      <c r="AY7021" s="168" t="s">
        <v>173</v>
      </c>
    </row>
    <row r="7022" spans="2:51" s="167" customFormat="1">
      <c r="B7022" s="166"/>
      <c r="D7022" s="161" t="s">
        <v>184</v>
      </c>
      <c r="E7022" s="168" t="s">
        <v>1</v>
      </c>
      <c r="F7022" s="169" t="s">
        <v>3982</v>
      </c>
      <c r="H7022" s="170">
        <v>-2.6</v>
      </c>
      <c r="L7022" s="166"/>
      <c r="M7022" s="171"/>
      <c r="T7022" s="172"/>
      <c r="AT7022" s="168" t="s">
        <v>184</v>
      </c>
      <c r="AU7022" s="168" t="s">
        <v>95</v>
      </c>
      <c r="AV7022" s="167" t="s">
        <v>95</v>
      </c>
      <c r="AW7022" s="167" t="s">
        <v>41</v>
      </c>
      <c r="AX7022" s="167" t="s">
        <v>85</v>
      </c>
      <c r="AY7022" s="168" t="s">
        <v>173</v>
      </c>
    </row>
    <row r="7023" spans="2:51" s="167" customFormat="1">
      <c r="B7023" s="166"/>
      <c r="D7023" s="161" t="s">
        <v>184</v>
      </c>
      <c r="E7023" s="168" t="s">
        <v>1</v>
      </c>
      <c r="F7023" s="169" t="s">
        <v>1367</v>
      </c>
      <c r="H7023" s="170">
        <v>-0.17</v>
      </c>
      <c r="L7023" s="166"/>
      <c r="M7023" s="171"/>
      <c r="T7023" s="172"/>
      <c r="AT7023" s="168" t="s">
        <v>184</v>
      </c>
      <c r="AU7023" s="168" t="s">
        <v>95</v>
      </c>
      <c r="AV7023" s="167" t="s">
        <v>95</v>
      </c>
      <c r="AW7023" s="167" t="s">
        <v>41</v>
      </c>
      <c r="AX7023" s="167" t="s">
        <v>85</v>
      </c>
      <c r="AY7023" s="168" t="s">
        <v>173</v>
      </c>
    </row>
    <row r="7024" spans="2:51" s="160" customFormat="1">
      <c r="B7024" s="159"/>
      <c r="D7024" s="161" t="s">
        <v>184</v>
      </c>
      <c r="E7024" s="162" t="s">
        <v>1</v>
      </c>
      <c r="F7024" s="163" t="s">
        <v>1368</v>
      </c>
      <c r="H7024" s="162" t="s">
        <v>1</v>
      </c>
      <c r="L7024" s="159"/>
      <c r="M7024" s="164"/>
      <c r="T7024" s="165"/>
      <c r="AT7024" s="162" t="s">
        <v>184</v>
      </c>
      <c r="AU7024" s="162" t="s">
        <v>95</v>
      </c>
      <c r="AV7024" s="160" t="s">
        <v>93</v>
      </c>
      <c r="AW7024" s="160" t="s">
        <v>41</v>
      </c>
      <c r="AX7024" s="160" t="s">
        <v>85</v>
      </c>
      <c r="AY7024" s="162" t="s">
        <v>173</v>
      </c>
    </row>
    <row r="7025" spans="2:51" s="167" customFormat="1">
      <c r="B7025" s="166"/>
      <c r="D7025" s="161" t="s">
        <v>184</v>
      </c>
      <c r="E7025" s="168" t="s">
        <v>1</v>
      </c>
      <c r="F7025" s="169" t="s">
        <v>848</v>
      </c>
      <c r="H7025" s="170">
        <v>17.5</v>
      </c>
      <c r="L7025" s="166"/>
      <c r="M7025" s="171"/>
      <c r="T7025" s="172"/>
      <c r="AT7025" s="168" t="s">
        <v>184</v>
      </c>
      <c r="AU7025" s="168" t="s">
        <v>95</v>
      </c>
      <c r="AV7025" s="167" t="s">
        <v>95</v>
      </c>
      <c r="AW7025" s="167" t="s">
        <v>41</v>
      </c>
      <c r="AX7025" s="167" t="s">
        <v>85</v>
      </c>
      <c r="AY7025" s="168" t="s">
        <v>173</v>
      </c>
    </row>
    <row r="7026" spans="2:51" s="160" customFormat="1">
      <c r="B7026" s="159"/>
      <c r="D7026" s="161" t="s">
        <v>184</v>
      </c>
      <c r="E7026" s="162" t="s">
        <v>1</v>
      </c>
      <c r="F7026" s="163" t="s">
        <v>1346</v>
      </c>
      <c r="H7026" s="162" t="s">
        <v>1</v>
      </c>
      <c r="L7026" s="159"/>
      <c r="M7026" s="164"/>
      <c r="T7026" s="165"/>
      <c r="AT7026" s="162" t="s">
        <v>184</v>
      </c>
      <c r="AU7026" s="162" t="s">
        <v>95</v>
      </c>
      <c r="AV7026" s="160" t="s">
        <v>93</v>
      </c>
      <c r="AW7026" s="160" t="s">
        <v>41</v>
      </c>
      <c r="AX7026" s="160" t="s">
        <v>85</v>
      </c>
      <c r="AY7026" s="162" t="s">
        <v>173</v>
      </c>
    </row>
    <row r="7027" spans="2:51" s="167" customFormat="1">
      <c r="B7027" s="166"/>
      <c r="D7027" s="161" t="s">
        <v>184</v>
      </c>
      <c r="E7027" s="168" t="s">
        <v>1</v>
      </c>
      <c r="F7027" s="169" t="s">
        <v>1369</v>
      </c>
      <c r="H7027" s="170">
        <v>27.338000000000001</v>
      </c>
      <c r="L7027" s="166"/>
      <c r="M7027" s="171"/>
      <c r="T7027" s="172"/>
      <c r="AT7027" s="168" t="s">
        <v>184</v>
      </c>
      <c r="AU7027" s="168" t="s">
        <v>95</v>
      </c>
      <c r="AV7027" s="167" t="s">
        <v>95</v>
      </c>
      <c r="AW7027" s="167" t="s">
        <v>41</v>
      </c>
      <c r="AX7027" s="167" t="s">
        <v>85</v>
      </c>
      <c r="AY7027" s="168" t="s">
        <v>173</v>
      </c>
    </row>
    <row r="7028" spans="2:51" s="167" customFormat="1">
      <c r="B7028" s="166"/>
      <c r="D7028" s="161" t="s">
        <v>184</v>
      </c>
      <c r="E7028" s="168" t="s">
        <v>1</v>
      </c>
      <c r="F7028" s="169" t="s">
        <v>848</v>
      </c>
      <c r="H7028" s="170">
        <v>17.5</v>
      </c>
      <c r="L7028" s="166"/>
      <c r="M7028" s="171"/>
      <c r="T7028" s="172"/>
      <c r="AT7028" s="168" t="s">
        <v>184</v>
      </c>
      <c r="AU7028" s="168" t="s">
        <v>95</v>
      </c>
      <c r="AV7028" s="167" t="s">
        <v>95</v>
      </c>
      <c r="AW7028" s="167" t="s">
        <v>41</v>
      </c>
      <c r="AX7028" s="167" t="s">
        <v>85</v>
      </c>
      <c r="AY7028" s="168" t="s">
        <v>173</v>
      </c>
    </row>
    <row r="7029" spans="2:51" s="167" customFormat="1">
      <c r="B7029" s="166"/>
      <c r="D7029" s="161" t="s">
        <v>184</v>
      </c>
      <c r="E7029" s="168" t="s">
        <v>1</v>
      </c>
      <c r="F7029" s="169" t="s">
        <v>1370</v>
      </c>
      <c r="H7029" s="170">
        <v>60.414999999999999</v>
      </c>
      <c r="L7029" s="166"/>
      <c r="M7029" s="171"/>
      <c r="T7029" s="172"/>
      <c r="AT7029" s="168" t="s">
        <v>184</v>
      </c>
      <c r="AU7029" s="168" t="s">
        <v>95</v>
      </c>
      <c r="AV7029" s="167" t="s">
        <v>95</v>
      </c>
      <c r="AW7029" s="167" t="s">
        <v>41</v>
      </c>
      <c r="AX7029" s="167" t="s">
        <v>85</v>
      </c>
      <c r="AY7029" s="168" t="s">
        <v>173</v>
      </c>
    </row>
    <row r="7030" spans="2:51" s="167" customFormat="1">
      <c r="B7030" s="166"/>
      <c r="D7030" s="161" t="s">
        <v>184</v>
      </c>
      <c r="E7030" s="168" t="s">
        <v>1</v>
      </c>
      <c r="F7030" s="169" t="s">
        <v>1371</v>
      </c>
      <c r="H7030" s="170">
        <v>13.598000000000001</v>
      </c>
      <c r="L7030" s="166"/>
      <c r="M7030" s="171"/>
      <c r="T7030" s="172"/>
      <c r="AT7030" s="168" t="s">
        <v>184</v>
      </c>
      <c r="AU7030" s="168" t="s">
        <v>95</v>
      </c>
      <c r="AV7030" s="167" t="s">
        <v>95</v>
      </c>
      <c r="AW7030" s="167" t="s">
        <v>41</v>
      </c>
      <c r="AX7030" s="167" t="s">
        <v>85</v>
      </c>
      <c r="AY7030" s="168" t="s">
        <v>173</v>
      </c>
    </row>
    <row r="7031" spans="2:51" s="167" customFormat="1">
      <c r="B7031" s="166"/>
      <c r="D7031" s="161" t="s">
        <v>184</v>
      </c>
      <c r="E7031" s="168" t="s">
        <v>1</v>
      </c>
      <c r="F7031" s="169" t="s">
        <v>1357</v>
      </c>
      <c r="H7031" s="170">
        <v>89.596999999999994</v>
      </c>
      <c r="L7031" s="166"/>
      <c r="M7031" s="171"/>
      <c r="T7031" s="172"/>
      <c r="AT7031" s="168" t="s">
        <v>184</v>
      </c>
      <c r="AU7031" s="168" t="s">
        <v>95</v>
      </c>
      <c r="AV7031" s="167" t="s">
        <v>95</v>
      </c>
      <c r="AW7031" s="167" t="s">
        <v>41</v>
      </c>
      <c r="AX7031" s="167" t="s">
        <v>85</v>
      </c>
      <c r="AY7031" s="168" t="s">
        <v>173</v>
      </c>
    </row>
    <row r="7032" spans="2:51" s="167" customFormat="1">
      <c r="B7032" s="166"/>
      <c r="D7032" s="161" t="s">
        <v>184</v>
      </c>
      <c r="E7032" s="168" t="s">
        <v>1</v>
      </c>
      <c r="F7032" s="169" t="s">
        <v>1371</v>
      </c>
      <c r="H7032" s="170">
        <v>13.598000000000001</v>
      </c>
      <c r="L7032" s="166"/>
      <c r="M7032" s="171"/>
      <c r="T7032" s="172"/>
      <c r="AT7032" s="168" t="s">
        <v>184</v>
      </c>
      <c r="AU7032" s="168" t="s">
        <v>95</v>
      </c>
      <c r="AV7032" s="167" t="s">
        <v>95</v>
      </c>
      <c r="AW7032" s="167" t="s">
        <v>41</v>
      </c>
      <c r="AX7032" s="167" t="s">
        <v>85</v>
      </c>
      <c r="AY7032" s="168" t="s">
        <v>173</v>
      </c>
    </row>
    <row r="7033" spans="2:51" s="167" customFormat="1">
      <c r="B7033" s="166"/>
      <c r="D7033" s="161" t="s">
        <v>184</v>
      </c>
      <c r="E7033" s="168" t="s">
        <v>1</v>
      </c>
      <c r="F7033" s="169" t="s">
        <v>1372</v>
      </c>
      <c r="H7033" s="170">
        <v>30.207999999999998</v>
      </c>
      <c r="L7033" s="166"/>
      <c r="M7033" s="171"/>
      <c r="T7033" s="172"/>
      <c r="AT7033" s="168" t="s">
        <v>184</v>
      </c>
      <c r="AU7033" s="168" t="s">
        <v>95</v>
      </c>
      <c r="AV7033" s="167" t="s">
        <v>95</v>
      </c>
      <c r="AW7033" s="167" t="s">
        <v>41</v>
      </c>
      <c r="AX7033" s="167" t="s">
        <v>85</v>
      </c>
      <c r="AY7033" s="168" t="s">
        <v>173</v>
      </c>
    </row>
    <row r="7034" spans="2:51" s="167" customFormat="1">
      <c r="B7034" s="166"/>
      <c r="D7034" s="161" t="s">
        <v>184</v>
      </c>
      <c r="E7034" s="168" t="s">
        <v>1</v>
      </c>
      <c r="F7034" s="169" t="s">
        <v>1373</v>
      </c>
      <c r="H7034" s="170">
        <v>-5.25</v>
      </c>
      <c r="L7034" s="166"/>
      <c r="M7034" s="171"/>
      <c r="T7034" s="172"/>
      <c r="AT7034" s="168" t="s">
        <v>184</v>
      </c>
      <c r="AU7034" s="168" t="s">
        <v>95</v>
      </c>
      <c r="AV7034" s="167" t="s">
        <v>95</v>
      </c>
      <c r="AW7034" s="167" t="s">
        <v>41</v>
      </c>
      <c r="AX7034" s="167" t="s">
        <v>85</v>
      </c>
      <c r="AY7034" s="168" t="s">
        <v>173</v>
      </c>
    </row>
    <row r="7035" spans="2:51" s="167" customFormat="1">
      <c r="B7035" s="166"/>
      <c r="D7035" s="161" t="s">
        <v>184</v>
      </c>
      <c r="E7035" s="168" t="s">
        <v>1</v>
      </c>
      <c r="F7035" s="169" t="s">
        <v>1374</v>
      </c>
      <c r="H7035" s="170">
        <v>-1.6</v>
      </c>
      <c r="L7035" s="166"/>
      <c r="M7035" s="171"/>
      <c r="T7035" s="172"/>
      <c r="AT7035" s="168" t="s">
        <v>184</v>
      </c>
      <c r="AU7035" s="168" t="s">
        <v>95</v>
      </c>
      <c r="AV7035" s="167" t="s">
        <v>95</v>
      </c>
      <c r="AW7035" s="167" t="s">
        <v>41</v>
      </c>
      <c r="AX7035" s="167" t="s">
        <v>85</v>
      </c>
      <c r="AY7035" s="168" t="s">
        <v>173</v>
      </c>
    </row>
    <row r="7036" spans="2:51" s="167" customFormat="1">
      <c r="B7036" s="166"/>
      <c r="D7036" s="161" t="s">
        <v>184</v>
      </c>
      <c r="E7036" s="168" t="s">
        <v>1</v>
      </c>
      <c r="F7036" s="169" t="s">
        <v>1375</v>
      </c>
      <c r="H7036" s="170">
        <v>-14</v>
      </c>
      <c r="L7036" s="166"/>
      <c r="M7036" s="171"/>
      <c r="T7036" s="172"/>
      <c r="AT7036" s="168" t="s">
        <v>184</v>
      </c>
      <c r="AU7036" s="168" t="s">
        <v>95</v>
      </c>
      <c r="AV7036" s="167" t="s">
        <v>95</v>
      </c>
      <c r="AW7036" s="167" t="s">
        <v>41</v>
      </c>
      <c r="AX7036" s="167" t="s">
        <v>85</v>
      </c>
      <c r="AY7036" s="168" t="s">
        <v>173</v>
      </c>
    </row>
    <row r="7037" spans="2:51" s="167" customFormat="1">
      <c r="B7037" s="166"/>
      <c r="D7037" s="161" t="s">
        <v>184</v>
      </c>
      <c r="E7037" s="168" t="s">
        <v>1</v>
      </c>
      <c r="F7037" s="169" t="s">
        <v>1031</v>
      </c>
      <c r="H7037" s="170">
        <v>-4.5999999999999996</v>
      </c>
      <c r="L7037" s="166"/>
      <c r="M7037" s="171"/>
      <c r="T7037" s="172"/>
      <c r="AT7037" s="168" t="s">
        <v>184</v>
      </c>
      <c r="AU7037" s="168" t="s">
        <v>95</v>
      </c>
      <c r="AV7037" s="167" t="s">
        <v>95</v>
      </c>
      <c r="AW7037" s="167" t="s">
        <v>41</v>
      </c>
      <c r="AX7037" s="167" t="s">
        <v>85</v>
      </c>
      <c r="AY7037" s="168" t="s">
        <v>173</v>
      </c>
    </row>
    <row r="7038" spans="2:51" s="167" customFormat="1">
      <c r="B7038" s="166"/>
      <c r="D7038" s="161" t="s">
        <v>184</v>
      </c>
      <c r="E7038" s="168" t="s">
        <v>1</v>
      </c>
      <c r="F7038" s="169" t="s">
        <v>1361</v>
      </c>
      <c r="H7038" s="170">
        <v>-4.5</v>
      </c>
      <c r="L7038" s="166"/>
      <c r="M7038" s="171"/>
      <c r="T7038" s="172"/>
      <c r="AT7038" s="168" t="s">
        <v>184</v>
      </c>
      <c r="AU7038" s="168" t="s">
        <v>95</v>
      </c>
      <c r="AV7038" s="167" t="s">
        <v>95</v>
      </c>
      <c r="AW7038" s="167" t="s">
        <v>41</v>
      </c>
      <c r="AX7038" s="167" t="s">
        <v>85</v>
      </c>
      <c r="AY7038" s="168" t="s">
        <v>173</v>
      </c>
    </row>
    <row r="7039" spans="2:51" s="160" customFormat="1">
      <c r="B7039" s="159"/>
      <c r="D7039" s="161" t="s">
        <v>184</v>
      </c>
      <c r="E7039" s="162" t="s">
        <v>1</v>
      </c>
      <c r="F7039" s="163" t="s">
        <v>259</v>
      </c>
      <c r="H7039" s="162" t="s">
        <v>1</v>
      </c>
      <c r="L7039" s="159"/>
      <c r="M7039" s="164"/>
      <c r="T7039" s="165"/>
      <c r="AT7039" s="162" t="s">
        <v>184</v>
      </c>
      <c r="AU7039" s="162" t="s">
        <v>95</v>
      </c>
      <c r="AV7039" s="160" t="s">
        <v>93</v>
      </c>
      <c r="AW7039" s="160" t="s">
        <v>41</v>
      </c>
      <c r="AX7039" s="160" t="s">
        <v>85</v>
      </c>
      <c r="AY7039" s="162" t="s">
        <v>173</v>
      </c>
    </row>
    <row r="7040" spans="2:51" s="167" customFormat="1">
      <c r="B7040" s="166"/>
      <c r="D7040" s="161" t="s">
        <v>184</v>
      </c>
      <c r="E7040" s="168" t="s">
        <v>1</v>
      </c>
      <c r="F7040" s="169" t="s">
        <v>1376</v>
      </c>
      <c r="H7040" s="170">
        <v>31.6</v>
      </c>
      <c r="L7040" s="166"/>
      <c r="M7040" s="171"/>
      <c r="T7040" s="172"/>
      <c r="AT7040" s="168" t="s">
        <v>184</v>
      </c>
      <c r="AU7040" s="168" t="s">
        <v>95</v>
      </c>
      <c r="AV7040" s="167" t="s">
        <v>95</v>
      </c>
      <c r="AW7040" s="167" t="s">
        <v>41</v>
      </c>
      <c r="AX7040" s="167" t="s">
        <v>85</v>
      </c>
      <c r="AY7040" s="168" t="s">
        <v>173</v>
      </c>
    </row>
    <row r="7041" spans="2:51" s="167" customFormat="1">
      <c r="B7041" s="166"/>
      <c r="D7041" s="161" t="s">
        <v>184</v>
      </c>
      <c r="E7041" s="168" t="s">
        <v>1</v>
      </c>
      <c r="F7041" s="169" t="s">
        <v>1365</v>
      </c>
      <c r="H7041" s="170">
        <v>-3.5</v>
      </c>
      <c r="L7041" s="166"/>
      <c r="M7041" s="171"/>
      <c r="T7041" s="172"/>
      <c r="AT7041" s="168" t="s">
        <v>184</v>
      </c>
      <c r="AU7041" s="168" t="s">
        <v>95</v>
      </c>
      <c r="AV7041" s="167" t="s">
        <v>95</v>
      </c>
      <c r="AW7041" s="167" t="s">
        <v>41</v>
      </c>
      <c r="AX7041" s="167" t="s">
        <v>85</v>
      </c>
      <c r="AY7041" s="168" t="s">
        <v>173</v>
      </c>
    </row>
    <row r="7042" spans="2:51" s="167" customFormat="1">
      <c r="B7042" s="166"/>
      <c r="D7042" s="161" t="s">
        <v>184</v>
      </c>
      <c r="E7042" s="168" t="s">
        <v>1</v>
      </c>
      <c r="F7042" s="169" t="s">
        <v>1367</v>
      </c>
      <c r="H7042" s="170">
        <v>-0.17</v>
      </c>
      <c r="L7042" s="166"/>
      <c r="M7042" s="171"/>
      <c r="T7042" s="172"/>
      <c r="AT7042" s="168" t="s">
        <v>184</v>
      </c>
      <c r="AU7042" s="168" t="s">
        <v>95</v>
      </c>
      <c r="AV7042" s="167" t="s">
        <v>95</v>
      </c>
      <c r="AW7042" s="167" t="s">
        <v>41</v>
      </c>
      <c r="AX7042" s="167" t="s">
        <v>85</v>
      </c>
      <c r="AY7042" s="168" t="s">
        <v>173</v>
      </c>
    </row>
    <row r="7043" spans="2:51" s="160" customFormat="1">
      <c r="B7043" s="159"/>
      <c r="D7043" s="161" t="s">
        <v>184</v>
      </c>
      <c r="E7043" s="162" t="s">
        <v>1</v>
      </c>
      <c r="F7043" s="163" t="s">
        <v>1377</v>
      </c>
      <c r="H7043" s="162" t="s">
        <v>1</v>
      </c>
      <c r="L7043" s="159"/>
      <c r="M7043" s="164"/>
      <c r="T7043" s="165"/>
      <c r="AT7043" s="162" t="s">
        <v>184</v>
      </c>
      <c r="AU7043" s="162" t="s">
        <v>95</v>
      </c>
      <c r="AV7043" s="160" t="s">
        <v>93</v>
      </c>
      <c r="AW7043" s="160" t="s">
        <v>41</v>
      </c>
      <c r="AX7043" s="160" t="s">
        <v>85</v>
      </c>
      <c r="AY7043" s="162" t="s">
        <v>173</v>
      </c>
    </row>
    <row r="7044" spans="2:51" s="167" customFormat="1">
      <c r="B7044" s="166"/>
      <c r="D7044" s="161" t="s">
        <v>184</v>
      </c>
      <c r="E7044" s="168" t="s">
        <v>1</v>
      </c>
      <c r="F7044" s="169" t="s">
        <v>848</v>
      </c>
      <c r="H7044" s="170">
        <v>17.5</v>
      </c>
      <c r="L7044" s="166"/>
      <c r="M7044" s="171"/>
      <c r="T7044" s="172"/>
      <c r="AT7044" s="168" t="s">
        <v>184</v>
      </c>
      <c r="AU7044" s="168" t="s">
        <v>95</v>
      </c>
      <c r="AV7044" s="167" t="s">
        <v>95</v>
      </c>
      <c r="AW7044" s="167" t="s">
        <v>41</v>
      </c>
      <c r="AX7044" s="167" t="s">
        <v>85</v>
      </c>
      <c r="AY7044" s="168" t="s">
        <v>173</v>
      </c>
    </row>
    <row r="7045" spans="2:51" s="160" customFormat="1">
      <c r="B7045" s="159"/>
      <c r="D7045" s="161" t="s">
        <v>184</v>
      </c>
      <c r="E7045" s="162" t="s">
        <v>1</v>
      </c>
      <c r="F7045" s="163" t="s">
        <v>1378</v>
      </c>
      <c r="H7045" s="162" t="s">
        <v>1</v>
      </c>
      <c r="L7045" s="159"/>
      <c r="M7045" s="164"/>
      <c r="T7045" s="165"/>
      <c r="AT7045" s="162" t="s">
        <v>184</v>
      </c>
      <c r="AU7045" s="162" t="s">
        <v>95</v>
      </c>
      <c r="AV7045" s="160" t="s">
        <v>93</v>
      </c>
      <c r="AW7045" s="160" t="s">
        <v>41</v>
      </c>
      <c r="AX7045" s="160" t="s">
        <v>85</v>
      </c>
      <c r="AY7045" s="162" t="s">
        <v>173</v>
      </c>
    </row>
    <row r="7046" spans="2:51" s="160" customFormat="1">
      <c r="B7046" s="159"/>
      <c r="D7046" s="161" t="s">
        <v>184</v>
      </c>
      <c r="E7046" s="162" t="s">
        <v>1</v>
      </c>
      <c r="F7046" s="163" t="s">
        <v>1379</v>
      </c>
      <c r="H7046" s="162" t="s">
        <v>1</v>
      </c>
      <c r="L7046" s="159"/>
      <c r="M7046" s="164"/>
      <c r="T7046" s="165"/>
      <c r="AT7046" s="162" t="s">
        <v>184</v>
      </c>
      <c r="AU7046" s="162" t="s">
        <v>95</v>
      </c>
      <c r="AV7046" s="160" t="s">
        <v>93</v>
      </c>
      <c r="AW7046" s="160" t="s">
        <v>41</v>
      </c>
      <c r="AX7046" s="160" t="s">
        <v>85</v>
      </c>
      <c r="AY7046" s="162" t="s">
        <v>173</v>
      </c>
    </row>
    <row r="7047" spans="2:51" s="167" customFormat="1">
      <c r="B7047" s="166"/>
      <c r="D7047" s="161" t="s">
        <v>184</v>
      </c>
      <c r="E7047" s="168" t="s">
        <v>1</v>
      </c>
      <c r="F7047" s="169" t="s">
        <v>1380</v>
      </c>
      <c r="H7047" s="170">
        <v>2.2759999999999998</v>
      </c>
      <c r="L7047" s="166"/>
      <c r="M7047" s="171"/>
      <c r="T7047" s="172"/>
      <c r="AT7047" s="168" t="s">
        <v>184</v>
      </c>
      <c r="AU7047" s="168" t="s">
        <v>95</v>
      </c>
      <c r="AV7047" s="167" t="s">
        <v>95</v>
      </c>
      <c r="AW7047" s="167" t="s">
        <v>41</v>
      </c>
      <c r="AX7047" s="167" t="s">
        <v>85</v>
      </c>
      <c r="AY7047" s="168" t="s">
        <v>173</v>
      </c>
    </row>
    <row r="7048" spans="2:51" s="160" customFormat="1">
      <c r="B7048" s="159"/>
      <c r="D7048" s="161" t="s">
        <v>184</v>
      </c>
      <c r="E7048" s="162" t="s">
        <v>1</v>
      </c>
      <c r="F7048" s="163" t="s">
        <v>1381</v>
      </c>
      <c r="H7048" s="162" t="s">
        <v>1</v>
      </c>
      <c r="L7048" s="159"/>
      <c r="M7048" s="164"/>
      <c r="T7048" s="165"/>
      <c r="AT7048" s="162" t="s">
        <v>184</v>
      </c>
      <c r="AU7048" s="162" t="s">
        <v>95</v>
      </c>
      <c r="AV7048" s="160" t="s">
        <v>93</v>
      </c>
      <c r="AW7048" s="160" t="s">
        <v>41</v>
      </c>
      <c r="AX7048" s="160" t="s">
        <v>85</v>
      </c>
      <c r="AY7048" s="162" t="s">
        <v>173</v>
      </c>
    </row>
    <row r="7049" spans="2:51" s="167" customFormat="1">
      <c r="B7049" s="166"/>
      <c r="D7049" s="161" t="s">
        <v>184</v>
      </c>
      <c r="E7049" s="168" t="s">
        <v>1</v>
      </c>
      <c r="F7049" s="169" t="s">
        <v>1382</v>
      </c>
      <c r="H7049" s="170">
        <v>14.504</v>
      </c>
      <c r="L7049" s="166"/>
      <c r="M7049" s="171"/>
      <c r="T7049" s="172"/>
      <c r="AT7049" s="168" t="s">
        <v>184</v>
      </c>
      <c r="AU7049" s="168" t="s">
        <v>95</v>
      </c>
      <c r="AV7049" s="167" t="s">
        <v>95</v>
      </c>
      <c r="AW7049" s="167" t="s">
        <v>41</v>
      </c>
      <c r="AX7049" s="167" t="s">
        <v>85</v>
      </c>
      <c r="AY7049" s="168" t="s">
        <v>173</v>
      </c>
    </row>
    <row r="7050" spans="2:51" s="160" customFormat="1">
      <c r="B7050" s="159"/>
      <c r="D7050" s="161" t="s">
        <v>184</v>
      </c>
      <c r="E7050" s="162" t="s">
        <v>1</v>
      </c>
      <c r="F7050" s="163" t="s">
        <v>1383</v>
      </c>
      <c r="H7050" s="162" t="s">
        <v>1</v>
      </c>
      <c r="L7050" s="159"/>
      <c r="M7050" s="164"/>
      <c r="T7050" s="165"/>
      <c r="AT7050" s="162" t="s">
        <v>184</v>
      </c>
      <c r="AU7050" s="162" t="s">
        <v>95</v>
      </c>
      <c r="AV7050" s="160" t="s">
        <v>93</v>
      </c>
      <c r="AW7050" s="160" t="s">
        <v>41</v>
      </c>
      <c r="AX7050" s="160" t="s">
        <v>85</v>
      </c>
      <c r="AY7050" s="162" t="s">
        <v>173</v>
      </c>
    </row>
    <row r="7051" spans="2:51" s="167" customFormat="1">
      <c r="B7051" s="166"/>
      <c r="D7051" s="161" t="s">
        <v>184</v>
      </c>
      <c r="E7051" s="168" t="s">
        <v>1</v>
      </c>
      <c r="F7051" s="169" t="s">
        <v>1384</v>
      </c>
      <c r="H7051" s="170">
        <v>2.2400000000000002</v>
      </c>
      <c r="L7051" s="166"/>
      <c r="M7051" s="171"/>
      <c r="T7051" s="172"/>
      <c r="AT7051" s="168" t="s">
        <v>184</v>
      </c>
      <c r="AU7051" s="168" t="s">
        <v>95</v>
      </c>
      <c r="AV7051" s="167" t="s">
        <v>95</v>
      </c>
      <c r="AW7051" s="167" t="s">
        <v>41</v>
      </c>
      <c r="AX7051" s="167" t="s">
        <v>85</v>
      </c>
      <c r="AY7051" s="168" t="s">
        <v>173</v>
      </c>
    </row>
    <row r="7052" spans="2:51" s="160" customFormat="1">
      <c r="B7052" s="159"/>
      <c r="D7052" s="161" t="s">
        <v>184</v>
      </c>
      <c r="E7052" s="162" t="s">
        <v>1</v>
      </c>
      <c r="F7052" s="163" t="s">
        <v>1385</v>
      </c>
      <c r="H7052" s="162" t="s">
        <v>1</v>
      </c>
      <c r="L7052" s="159"/>
      <c r="M7052" s="164"/>
      <c r="T7052" s="165"/>
      <c r="AT7052" s="162" t="s">
        <v>184</v>
      </c>
      <c r="AU7052" s="162" t="s">
        <v>95</v>
      </c>
      <c r="AV7052" s="160" t="s">
        <v>93</v>
      </c>
      <c r="AW7052" s="160" t="s">
        <v>41</v>
      </c>
      <c r="AX7052" s="160" t="s">
        <v>85</v>
      </c>
      <c r="AY7052" s="162" t="s">
        <v>173</v>
      </c>
    </row>
    <row r="7053" spans="2:51" s="167" customFormat="1">
      <c r="B7053" s="166"/>
      <c r="D7053" s="161" t="s">
        <v>184</v>
      </c>
      <c r="E7053" s="168" t="s">
        <v>1</v>
      </c>
      <c r="F7053" s="169" t="s">
        <v>1386</v>
      </c>
      <c r="H7053" s="170">
        <v>5.508</v>
      </c>
      <c r="L7053" s="166"/>
      <c r="M7053" s="171"/>
      <c r="T7053" s="172"/>
      <c r="AT7053" s="168" t="s">
        <v>184</v>
      </c>
      <c r="AU7053" s="168" t="s">
        <v>95</v>
      </c>
      <c r="AV7053" s="167" t="s">
        <v>95</v>
      </c>
      <c r="AW7053" s="167" t="s">
        <v>41</v>
      </c>
      <c r="AX7053" s="167" t="s">
        <v>85</v>
      </c>
      <c r="AY7053" s="168" t="s">
        <v>173</v>
      </c>
    </row>
    <row r="7054" spans="2:51" s="160" customFormat="1">
      <c r="B7054" s="159"/>
      <c r="D7054" s="161" t="s">
        <v>184</v>
      </c>
      <c r="E7054" s="162" t="s">
        <v>1</v>
      </c>
      <c r="F7054" s="163" t="s">
        <v>1387</v>
      </c>
      <c r="H7054" s="162" t="s">
        <v>1</v>
      </c>
      <c r="L7054" s="159"/>
      <c r="M7054" s="164"/>
      <c r="T7054" s="165"/>
      <c r="AT7054" s="162" t="s">
        <v>184</v>
      </c>
      <c r="AU7054" s="162" t="s">
        <v>95</v>
      </c>
      <c r="AV7054" s="160" t="s">
        <v>93</v>
      </c>
      <c r="AW7054" s="160" t="s">
        <v>41</v>
      </c>
      <c r="AX7054" s="160" t="s">
        <v>85</v>
      </c>
      <c r="AY7054" s="162" t="s">
        <v>173</v>
      </c>
    </row>
    <row r="7055" spans="2:51" s="167" customFormat="1">
      <c r="B7055" s="166"/>
      <c r="D7055" s="161" t="s">
        <v>184</v>
      </c>
      <c r="E7055" s="168" t="s">
        <v>1</v>
      </c>
      <c r="F7055" s="169" t="s">
        <v>1388</v>
      </c>
      <c r="H7055" s="170">
        <v>0.83199999999999996</v>
      </c>
      <c r="L7055" s="166"/>
      <c r="M7055" s="171"/>
      <c r="T7055" s="172"/>
      <c r="AT7055" s="168" t="s">
        <v>184</v>
      </c>
      <c r="AU7055" s="168" t="s">
        <v>95</v>
      </c>
      <c r="AV7055" s="167" t="s">
        <v>95</v>
      </c>
      <c r="AW7055" s="167" t="s">
        <v>41</v>
      </c>
      <c r="AX7055" s="167" t="s">
        <v>85</v>
      </c>
      <c r="AY7055" s="168" t="s">
        <v>173</v>
      </c>
    </row>
    <row r="7056" spans="2:51" s="160" customFormat="1">
      <c r="B7056" s="159"/>
      <c r="D7056" s="161" t="s">
        <v>184</v>
      </c>
      <c r="E7056" s="162" t="s">
        <v>1</v>
      </c>
      <c r="F7056" s="163" t="s">
        <v>1389</v>
      </c>
      <c r="H7056" s="162" t="s">
        <v>1</v>
      </c>
      <c r="L7056" s="159"/>
      <c r="M7056" s="164"/>
      <c r="T7056" s="165"/>
      <c r="AT7056" s="162" t="s">
        <v>184</v>
      </c>
      <c r="AU7056" s="162" t="s">
        <v>95</v>
      </c>
      <c r="AV7056" s="160" t="s">
        <v>93</v>
      </c>
      <c r="AW7056" s="160" t="s">
        <v>41</v>
      </c>
      <c r="AX7056" s="160" t="s">
        <v>85</v>
      </c>
      <c r="AY7056" s="162" t="s">
        <v>173</v>
      </c>
    </row>
    <row r="7057" spans="2:65" s="167" customFormat="1">
      <c r="B7057" s="166"/>
      <c r="D7057" s="161" t="s">
        <v>184</v>
      </c>
      <c r="E7057" s="168" t="s">
        <v>1</v>
      </c>
      <c r="F7057" s="169" t="s">
        <v>1390</v>
      </c>
      <c r="H7057" s="170">
        <v>3.78</v>
      </c>
      <c r="L7057" s="166"/>
      <c r="M7057" s="171"/>
      <c r="T7057" s="172"/>
      <c r="AT7057" s="168" t="s">
        <v>184</v>
      </c>
      <c r="AU7057" s="168" t="s">
        <v>95</v>
      </c>
      <c r="AV7057" s="167" t="s">
        <v>95</v>
      </c>
      <c r="AW7057" s="167" t="s">
        <v>41</v>
      </c>
      <c r="AX7057" s="167" t="s">
        <v>85</v>
      </c>
      <c r="AY7057" s="168" t="s">
        <v>173</v>
      </c>
    </row>
    <row r="7058" spans="2:65" s="160" customFormat="1">
      <c r="B7058" s="159"/>
      <c r="D7058" s="161" t="s">
        <v>184</v>
      </c>
      <c r="E7058" s="162" t="s">
        <v>1</v>
      </c>
      <c r="F7058" s="163" t="s">
        <v>1391</v>
      </c>
      <c r="H7058" s="162" t="s">
        <v>1</v>
      </c>
      <c r="L7058" s="159"/>
      <c r="M7058" s="164"/>
      <c r="T7058" s="165"/>
      <c r="AT7058" s="162" t="s">
        <v>184</v>
      </c>
      <c r="AU7058" s="162" t="s">
        <v>95</v>
      </c>
      <c r="AV7058" s="160" t="s">
        <v>93</v>
      </c>
      <c r="AW7058" s="160" t="s">
        <v>41</v>
      </c>
      <c r="AX7058" s="160" t="s">
        <v>85</v>
      </c>
      <c r="AY7058" s="162" t="s">
        <v>173</v>
      </c>
    </row>
    <row r="7059" spans="2:65" s="167" customFormat="1">
      <c r="B7059" s="166"/>
      <c r="D7059" s="161" t="s">
        <v>184</v>
      </c>
      <c r="E7059" s="168" t="s">
        <v>1</v>
      </c>
      <c r="F7059" s="169" t="s">
        <v>1392</v>
      </c>
      <c r="H7059" s="170">
        <v>5.3760000000000003</v>
      </c>
      <c r="L7059" s="166"/>
      <c r="M7059" s="171"/>
      <c r="T7059" s="172"/>
      <c r="AT7059" s="168" t="s">
        <v>184</v>
      </c>
      <c r="AU7059" s="168" t="s">
        <v>95</v>
      </c>
      <c r="AV7059" s="167" t="s">
        <v>95</v>
      </c>
      <c r="AW7059" s="167" t="s">
        <v>41</v>
      </c>
      <c r="AX7059" s="167" t="s">
        <v>85</v>
      </c>
      <c r="AY7059" s="168" t="s">
        <v>173</v>
      </c>
    </row>
    <row r="7060" spans="2:65" s="160" customFormat="1">
      <c r="B7060" s="159"/>
      <c r="D7060" s="161" t="s">
        <v>184</v>
      </c>
      <c r="E7060" s="162" t="s">
        <v>1</v>
      </c>
      <c r="F7060" s="163" t="s">
        <v>1393</v>
      </c>
      <c r="H7060" s="162" t="s">
        <v>1</v>
      </c>
      <c r="L7060" s="159"/>
      <c r="M7060" s="164"/>
      <c r="T7060" s="165"/>
      <c r="AT7060" s="162" t="s">
        <v>184</v>
      </c>
      <c r="AU7060" s="162" t="s">
        <v>95</v>
      </c>
      <c r="AV7060" s="160" t="s">
        <v>93</v>
      </c>
      <c r="AW7060" s="160" t="s">
        <v>41</v>
      </c>
      <c r="AX7060" s="160" t="s">
        <v>85</v>
      </c>
      <c r="AY7060" s="162" t="s">
        <v>173</v>
      </c>
    </row>
    <row r="7061" spans="2:65" s="167" customFormat="1">
      <c r="B7061" s="166"/>
      <c r="D7061" s="161" t="s">
        <v>184</v>
      </c>
      <c r="E7061" s="168" t="s">
        <v>1</v>
      </c>
      <c r="F7061" s="169" t="s">
        <v>1394</v>
      </c>
      <c r="H7061" s="170">
        <v>1.9039999999999999</v>
      </c>
      <c r="L7061" s="166"/>
      <c r="M7061" s="171"/>
      <c r="T7061" s="172"/>
      <c r="AT7061" s="168" t="s">
        <v>184</v>
      </c>
      <c r="AU7061" s="168" t="s">
        <v>95</v>
      </c>
      <c r="AV7061" s="167" t="s">
        <v>95</v>
      </c>
      <c r="AW7061" s="167" t="s">
        <v>41</v>
      </c>
      <c r="AX7061" s="167" t="s">
        <v>85</v>
      </c>
      <c r="AY7061" s="168" t="s">
        <v>173</v>
      </c>
    </row>
    <row r="7062" spans="2:65" s="160" customFormat="1">
      <c r="B7062" s="159"/>
      <c r="D7062" s="161" t="s">
        <v>184</v>
      </c>
      <c r="E7062" s="162" t="s">
        <v>1</v>
      </c>
      <c r="F7062" s="163" t="s">
        <v>1395</v>
      </c>
      <c r="H7062" s="162" t="s">
        <v>1</v>
      </c>
      <c r="L7062" s="159"/>
      <c r="M7062" s="164"/>
      <c r="T7062" s="165"/>
      <c r="AT7062" s="162" t="s">
        <v>184</v>
      </c>
      <c r="AU7062" s="162" t="s">
        <v>95</v>
      </c>
      <c r="AV7062" s="160" t="s">
        <v>93</v>
      </c>
      <c r="AW7062" s="160" t="s">
        <v>41</v>
      </c>
      <c r="AX7062" s="160" t="s">
        <v>85</v>
      </c>
      <c r="AY7062" s="162" t="s">
        <v>173</v>
      </c>
    </row>
    <row r="7063" spans="2:65" s="167" customFormat="1">
      <c r="B7063" s="166"/>
      <c r="D7063" s="161" t="s">
        <v>184</v>
      </c>
      <c r="E7063" s="168" t="s">
        <v>1</v>
      </c>
      <c r="F7063" s="169" t="s">
        <v>1396</v>
      </c>
      <c r="H7063" s="170">
        <v>0.97199999999999998</v>
      </c>
      <c r="L7063" s="166"/>
      <c r="M7063" s="171"/>
      <c r="T7063" s="172"/>
      <c r="AT7063" s="168" t="s">
        <v>184</v>
      </c>
      <c r="AU7063" s="168" t="s">
        <v>95</v>
      </c>
      <c r="AV7063" s="167" t="s">
        <v>95</v>
      </c>
      <c r="AW7063" s="167" t="s">
        <v>41</v>
      </c>
      <c r="AX7063" s="167" t="s">
        <v>85</v>
      </c>
      <c r="AY7063" s="168" t="s">
        <v>173</v>
      </c>
    </row>
    <row r="7064" spans="2:65" s="160" customFormat="1">
      <c r="B7064" s="159"/>
      <c r="D7064" s="161" t="s">
        <v>184</v>
      </c>
      <c r="E7064" s="162" t="s">
        <v>1</v>
      </c>
      <c r="F7064" s="163" t="s">
        <v>1397</v>
      </c>
      <c r="H7064" s="162" t="s">
        <v>1</v>
      </c>
      <c r="L7064" s="159"/>
      <c r="M7064" s="164"/>
      <c r="T7064" s="165"/>
      <c r="AT7064" s="162" t="s">
        <v>184</v>
      </c>
      <c r="AU7064" s="162" t="s">
        <v>95</v>
      </c>
      <c r="AV7064" s="160" t="s">
        <v>93</v>
      </c>
      <c r="AW7064" s="160" t="s">
        <v>41</v>
      </c>
      <c r="AX7064" s="160" t="s">
        <v>85</v>
      </c>
      <c r="AY7064" s="162" t="s">
        <v>173</v>
      </c>
    </row>
    <row r="7065" spans="2:65" s="167" customFormat="1">
      <c r="B7065" s="166"/>
      <c r="D7065" s="161" t="s">
        <v>184</v>
      </c>
      <c r="E7065" s="168" t="s">
        <v>1</v>
      </c>
      <c r="F7065" s="169" t="s">
        <v>1398</v>
      </c>
      <c r="H7065" s="170">
        <v>1.1499999999999999</v>
      </c>
      <c r="L7065" s="166"/>
      <c r="M7065" s="171"/>
      <c r="T7065" s="172"/>
      <c r="AT7065" s="168" t="s">
        <v>184</v>
      </c>
      <c r="AU7065" s="168" t="s">
        <v>95</v>
      </c>
      <c r="AV7065" s="167" t="s">
        <v>95</v>
      </c>
      <c r="AW7065" s="167" t="s">
        <v>41</v>
      </c>
      <c r="AX7065" s="167" t="s">
        <v>85</v>
      </c>
      <c r="AY7065" s="168" t="s">
        <v>173</v>
      </c>
    </row>
    <row r="7066" spans="2:65" s="181" customFormat="1">
      <c r="B7066" s="180"/>
      <c r="D7066" s="161" t="s">
        <v>184</v>
      </c>
      <c r="E7066" s="182" t="s">
        <v>1</v>
      </c>
      <c r="F7066" s="183" t="s">
        <v>266</v>
      </c>
      <c r="H7066" s="184">
        <v>571.952</v>
      </c>
      <c r="L7066" s="180"/>
      <c r="M7066" s="185"/>
      <c r="T7066" s="186"/>
      <c r="AT7066" s="182" t="s">
        <v>184</v>
      </c>
      <c r="AU7066" s="182" t="s">
        <v>95</v>
      </c>
      <c r="AV7066" s="181" t="s">
        <v>243</v>
      </c>
      <c r="AW7066" s="181" t="s">
        <v>41</v>
      </c>
      <c r="AX7066" s="181" t="s">
        <v>85</v>
      </c>
      <c r="AY7066" s="182" t="s">
        <v>173</v>
      </c>
    </row>
    <row r="7067" spans="2:65" s="160" customFormat="1">
      <c r="B7067" s="159"/>
      <c r="D7067" s="161" t="s">
        <v>184</v>
      </c>
      <c r="E7067" s="162" t="s">
        <v>1</v>
      </c>
      <c r="F7067" s="163" t="s">
        <v>1418</v>
      </c>
      <c r="H7067" s="162" t="s">
        <v>1</v>
      </c>
      <c r="L7067" s="159"/>
      <c r="M7067" s="164"/>
      <c r="T7067" s="165"/>
      <c r="AT7067" s="162" t="s">
        <v>184</v>
      </c>
      <c r="AU7067" s="162" t="s">
        <v>95</v>
      </c>
      <c r="AV7067" s="160" t="s">
        <v>93</v>
      </c>
      <c r="AW7067" s="160" t="s">
        <v>41</v>
      </c>
      <c r="AX7067" s="160" t="s">
        <v>85</v>
      </c>
      <c r="AY7067" s="162" t="s">
        <v>173</v>
      </c>
    </row>
    <row r="7068" spans="2:65" s="160" customFormat="1">
      <c r="B7068" s="159"/>
      <c r="D7068" s="161" t="s">
        <v>184</v>
      </c>
      <c r="E7068" s="162" t="s">
        <v>1</v>
      </c>
      <c r="F7068" s="163" t="s">
        <v>1419</v>
      </c>
      <c r="H7068" s="162" t="s">
        <v>1</v>
      </c>
      <c r="L7068" s="159"/>
      <c r="M7068" s="164"/>
      <c r="T7068" s="165"/>
      <c r="AT7068" s="162" t="s">
        <v>184</v>
      </c>
      <c r="AU7068" s="162" t="s">
        <v>95</v>
      </c>
      <c r="AV7068" s="160" t="s">
        <v>93</v>
      </c>
      <c r="AW7068" s="160" t="s">
        <v>41</v>
      </c>
      <c r="AX7068" s="160" t="s">
        <v>85</v>
      </c>
      <c r="AY7068" s="162" t="s">
        <v>173</v>
      </c>
    </row>
    <row r="7069" spans="2:65" s="167" customFormat="1">
      <c r="B7069" s="166"/>
      <c r="D7069" s="161" t="s">
        <v>184</v>
      </c>
      <c r="E7069" s="168" t="s">
        <v>1</v>
      </c>
      <c r="F7069" s="169" t="s">
        <v>1420</v>
      </c>
      <c r="H7069" s="170">
        <v>10.73</v>
      </c>
      <c r="L7069" s="166"/>
      <c r="M7069" s="171"/>
      <c r="T7069" s="172"/>
      <c r="AT7069" s="168" t="s">
        <v>184</v>
      </c>
      <c r="AU7069" s="168" t="s">
        <v>95</v>
      </c>
      <c r="AV7069" s="167" t="s">
        <v>95</v>
      </c>
      <c r="AW7069" s="167" t="s">
        <v>41</v>
      </c>
      <c r="AX7069" s="167" t="s">
        <v>85</v>
      </c>
      <c r="AY7069" s="168" t="s">
        <v>173</v>
      </c>
    </row>
    <row r="7070" spans="2:65" s="181" customFormat="1">
      <c r="B7070" s="180"/>
      <c r="D7070" s="161" t="s">
        <v>184</v>
      </c>
      <c r="E7070" s="182" t="s">
        <v>1</v>
      </c>
      <c r="F7070" s="183" t="s">
        <v>266</v>
      </c>
      <c r="H7070" s="184">
        <v>10.73</v>
      </c>
      <c r="L7070" s="180"/>
      <c r="M7070" s="185"/>
      <c r="T7070" s="186"/>
      <c r="AT7070" s="182" t="s">
        <v>184</v>
      </c>
      <c r="AU7070" s="182" t="s">
        <v>95</v>
      </c>
      <c r="AV7070" s="181" t="s">
        <v>243</v>
      </c>
      <c r="AW7070" s="181" t="s">
        <v>41</v>
      </c>
      <c r="AX7070" s="181" t="s">
        <v>85</v>
      </c>
      <c r="AY7070" s="182" t="s">
        <v>173</v>
      </c>
    </row>
    <row r="7071" spans="2:65" s="174" customFormat="1">
      <c r="B7071" s="173"/>
      <c r="D7071" s="161" t="s">
        <v>184</v>
      </c>
      <c r="E7071" s="175" t="s">
        <v>1</v>
      </c>
      <c r="F7071" s="176" t="s">
        <v>232</v>
      </c>
      <c r="H7071" s="177">
        <v>582.68200000000002</v>
      </c>
      <c r="L7071" s="173"/>
      <c r="M7071" s="178"/>
      <c r="T7071" s="179"/>
      <c r="AT7071" s="175" t="s">
        <v>184</v>
      </c>
      <c r="AU7071" s="175" t="s">
        <v>95</v>
      </c>
      <c r="AV7071" s="174" t="s">
        <v>180</v>
      </c>
      <c r="AW7071" s="174" t="s">
        <v>41</v>
      </c>
      <c r="AX7071" s="174" t="s">
        <v>93</v>
      </c>
      <c r="AY7071" s="175" t="s">
        <v>173</v>
      </c>
    </row>
    <row r="7072" spans="2:65" s="35" customFormat="1" ht="37.9" customHeight="1">
      <c r="B7072" s="34"/>
      <c r="C7072" s="144" t="s">
        <v>3988</v>
      </c>
      <c r="D7072" s="144" t="s">
        <v>175</v>
      </c>
      <c r="E7072" s="145" t="s">
        <v>3989</v>
      </c>
      <c r="F7072" s="146" t="s">
        <v>3990</v>
      </c>
      <c r="G7072" s="147" t="s">
        <v>270</v>
      </c>
      <c r="H7072" s="148">
        <v>571.952</v>
      </c>
      <c r="I7072" s="3"/>
      <c r="J7072" s="149">
        <f>ROUND(I7072*H7072,2)</f>
        <v>0</v>
      </c>
      <c r="K7072" s="146" t="s">
        <v>179</v>
      </c>
      <c r="L7072" s="34"/>
      <c r="M7072" s="150" t="s">
        <v>1</v>
      </c>
      <c r="N7072" s="151" t="s">
        <v>50</v>
      </c>
      <c r="P7072" s="152">
        <f>O7072*H7072</f>
        <v>0</v>
      </c>
      <c r="Q7072" s="152">
        <v>0</v>
      </c>
      <c r="R7072" s="152">
        <f>Q7072*H7072</f>
        <v>0</v>
      </c>
      <c r="S7072" s="152">
        <v>0</v>
      </c>
      <c r="T7072" s="153">
        <f>S7072*H7072</f>
        <v>0</v>
      </c>
      <c r="AR7072" s="154" t="s">
        <v>354</v>
      </c>
      <c r="AT7072" s="154" t="s">
        <v>175</v>
      </c>
      <c r="AU7072" s="154" t="s">
        <v>95</v>
      </c>
      <c r="AY7072" s="20" t="s">
        <v>173</v>
      </c>
      <c r="BE7072" s="155">
        <f>IF(N7072="základní",J7072,0)</f>
        <v>0</v>
      </c>
      <c r="BF7072" s="155">
        <f>IF(N7072="snížená",J7072,0)</f>
        <v>0</v>
      </c>
      <c r="BG7072" s="155">
        <f>IF(N7072="zákl. přenesená",J7072,0)</f>
        <v>0</v>
      </c>
      <c r="BH7072" s="155">
        <f>IF(N7072="sníž. přenesená",J7072,0)</f>
        <v>0</v>
      </c>
      <c r="BI7072" s="155">
        <f>IF(N7072="nulová",J7072,0)</f>
        <v>0</v>
      </c>
      <c r="BJ7072" s="20" t="s">
        <v>93</v>
      </c>
      <c r="BK7072" s="155">
        <f>ROUND(I7072*H7072,2)</f>
        <v>0</v>
      </c>
      <c r="BL7072" s="20" t="s">
        <v>354</v>
      </c>
      <c r="BM7072" s="154" t="s">
        <v>3991</v>
      </c>
    </row>
    <row r="7073" spans="2:51" s="35" customFormat="1">
      <c r="B7073" s="34"/>
      <c r="D7073" s="156" t="s">
        <v>182</v>
      </c>
      <c r="F7073" s="157" t="s">
        <v>3992</v>
      </c>
      <c r="L7073" s="34"/>
      <c r="M7073" s="158"/>
      <c r="T7073" s="62"/>
      <c r="AT7073" s="20" t="s">
        <v>182</v>
      </c>
      <c r="AU7073" s="20" t="s">
        <v>95</v>
      </c>
    </row>
    <row r="7074" spans="2:51" s="160" customFormat="1" ht="33.75">
      <c r="B7074" s="159"/>
      <c r="D7074" s="161" t="s">
        <v>184</v>
      </c>
      <c r="E7074" s="162" t="s">
        <v>1</v>
      </c>
      <c r="F7074" s="163" t="s">
        <v>3980</v>
      </c>
      <c r="H7074" s="162" t="s">
        <v>1</v>
      </c>
      <c r="L7074" s="159"/>
      <c r="M7074" s="164"/>
      <c r="T7074" s="165"/>
      <c r="AT7074" s="162" t="s">
        <v>184</v>
      </c>
      <c r="AU7074" s="162" t="s">
        <v>95</v>
      </c>
      <c r="AV7074" s="160" t="s">
        <v>93</v>
      </c>
      <c r="AW7074" s="160" t="s">
        <v>41</v>
      </c>
      <c r="AX7074" s="160" t="s">
        <v>85</v>
      </c>
      <c r="AY7074" s="162" t="s">
        <v>173</v>
      </c>
    </row>
    <row r="7075" spans="2:51" s="160" customFormat="1" ht="33.75">
      <c r="B7075" s="159"/>
      <c r="D7075" s="161" t="s">
        <v>184</v>
      </c>
      <c r="E7075" s="162" t="s">
        <v>1</v>
      </c>
      <c r="F7075" s="163" t="s">
        <v>3981</v>
      </c>
      <c r="H7075" s="162" t="s">
        <v>1</v>
      </c>
      <c r="L7075" s="159"/>
      <c r="M7075" s="164"/>
      <c r="T7075" s="165"/>
      <c r="AT7075" s="162" t="s">
        <v>184</v>
      </c>
      <c r="AU7075" s="162" t="s">
        <v>95</v>
      </c>
      <c r="AV7075" s="160" t="s">
        <v>93</v>
      </c>
      <c r="AW7075" s="160" t="s">
        <v>41</v>
      </c>
      <c r="AX7075" s="160" t="s">
        <v>85</v>
      </c>
      <c r="AY7075" s="162" t="s">
        <v>173</v>
      </c>
    </row>
    <row r="7076" spans="2:51" s="160" customFormat="1">
      <c r="B7076" s="159"/>
      <c r="D7076" s="161" t="s">
        <v>184</v>
      </c>
      <c r="E7076" s="162" t="s">
        <v>1</v>
      </c>
      <c r="F7076" s="163" t="s">
        <v>249</v>
      </c>
      <c r="H7076" s="162" t="s">
        <v>1</v>
      </c>
      <c r="L7076" s="159"/>
      <c r="M7076" s="164"/>
      <c r="T7076" s="165"/>
      <c r="AT7076" s="162" t="s">
        <v>184</v>
      </c>
      <c r="AU7076" s="162" t="s">
        <v>95</v>
      </c>
      <c r="AV7076" s="160" t="s">
        <v>93</v>
      </c>
      <c r="AW7076" s="160" t="s">
        <v>41</v>
      </c>
      <c r="AX7076" s="160" t="s">
        <v>85</v>
      </c>
      <c r="AY7076" s="162" t="s">
        <v>173</v>
      </c>
    </row>
    <row r="7077" spans="2:51" s="167" customFormat="1">
      <c r="B7077" s="166"/>
      <c r="D7077" s="161" t="s">
        <v>184</v>
      </c>
      <c r="E7077" s="168" t="s">
        <v>1</v>
      </c>
      <c r="F7077" s="169" t="s">
        <v>1355</v>
      </c>
      <c r="H7077" s="170">
        <v>78.665999999999997</v>
      </c>
      <c r="L7077" s="166"/>
      <c r="M7077" s="171"/>
      <c r="T7077" s="172"/>
      <c r="AT7077" s="168" t="s">
        <v>184</v>
      </c>
      <c r="AU7077" s="168" t="s">
        <v>95</v>
      </c>
      <c r="AV7077" s="167" t="s">
        <v>95</v>
      </c>
      <c r="AW7077" s="167" t="s">
        <v>41</v>
      </c>
      <c r="AX7077" s="167" t="s">
        <v>85</v>
      </c>
      <c r="AY7077" s="168" t="s">
        <v>173</v>
      </c>
    </row>
    <row r="7078" spans="2:51" s="167" customFormat="1">
      <c r="B7078" s="166"/>
      <c r="D7078" s="161" t="s">
        <v>184</v>
      </c>
      <c r="E7078" s="168" t="s">
        <v>1</v>
      </c>
      <c r="F7078" s="169" t="s">
        <v>1356</v>
      </c>
      <c r="H7078" s="170">
        <v>13.965</v>
      </c>
      <c r="L7078" s="166"/>
      <c r="M7078" s="171"/>
      <c r="T7078" s="172"/>
      <c r="AT7078" s="168" t="s">
        <v>184</v>
      </c>
      <c r="AU7078" s="168" t="s">
        <v>95</v>
      </c>
      <c r="AV7078" s="167" t="s">
        <v>95</v>
      </c>
      <c r="AW7078" s="167" t="s">
        <v>41</v>
      </c>
      <c r="AX7078" s="167" t="s">
        <v>85</v>
      </c>
      <c r="AY7078" s="168" t="s">
        <v>173</v>
      </c>
    </row>
    <row r="7079" spans="2:51" s="167" customFormat="1">
      <c r="B7079" s="166"/>
      <c r="D7079" s="161" t="s">
        <v>184</v>
      </c>
      <c r="E7079" s="168" t="s">
        <v>1</v>
      </c>
      <c r="F7079" s="169" t="s">
        <v>1357</v>
      </c>
      <c r="H7079" s="170">
        <v>89.596999999999994</v>
      </c>
      <c r="L7079" s="166"/>
      <c r="M7079" s="171"/>
      <c r="T7079" s="172"/>
      <c r="AT7079" s="168" t="s">
        <v>184</v>
      </c>
      <c r="AU7079" s="168" t="s">
        <v>95</v>
      </c>
      <c r="AV7079" s="167" t="s">
        <v>95</v>
      </c>
      <c r="AW7079" s="167" t="s">
        <v>41</v>
      </c>
      <c r="AX7079" s="167" t="s">
        <v>85</v>
      </c>
      <c r="AY7079" s="168" t="s">
        <v>173</v>
      </c>
    </row>
    <row r="7080" spans="2:51" s="167" customFormat="1">
      <c r="B7080" s="166"/>
      <c r="D7080" s="161" t="s">
        <v>184</v>
      </c>
      <c r="E7080" s="168" t="s">
        <v>1</v>
      </c>
      <c r="F7080" s="169" t="s">
        <v>1358</v>
      </c>
      <c r="H7080" s="170">
        <v>13.670999999999999</v>
      </c>
      <c r="L7080" s="166"/>
      <c r="M7080" s="171"/>
      <c r="T7080" s="172"/>
      <c r="AT7080" s="168" t="s">
        <v>184</v>
      </c>
      <c r="AU7080" s="168" t="s">
        <v>95</v>
      </c>
      <c r="AV7080" s="167" t="s">
        <v>95</v>
      </c>
      <c r="AW7080" s="167" t="s">
        <v>41</v>
      </c>
      <c r="AX7080" s="167" t="s">
        <v>85</v>
      </c>
      <c r="AY7080" s="168" t="s">
        <v>173</v>
      </c>
    </row>
    <row r="7081" spans="2:51" s="167" customFormat="1">
      <c r="B7081" s="166"/>
      <c r="D7081" s="161" t="s">
        <v>184</v>
      </c>
      <c r="E7081" s="168" t="s">
        <v>1</v>
      </c>
      <c r="F7081" s="169" t="s">
        <v>1359</v>
      </c>
      <c r="H7081" s="170">
        <v>26.809000000000001</v>
      </c>
      <c r="L7081" s="166"/>
      <c r="M7081" s="171"/>
      <c r="T7081" s="172"/>
      <c r="AT7081" s="168" t="s">
        <v>184</v>
      </c>
      <c r="AU7081" s="168" t="s">
        <v>95</v>
      </c>
      <c r="AV7081" s="167" t="s">
        <v>95</v>
      </c>
      <c r="AW7081" s="167" t="s">
        <v>41</v>
      </c>
      <c r="AX7081" s="167" t="s">
        <v>85</v>
      </c>
      <c r="AY7081" s="168" t="s">
        <v>173</v>
      </c>
    </row>
    <row r="7082" spans="2:51" s="167" customFormat="1">
      <c r="B7082" s="166"/>
      <c r="D7082" s="161" t="s">
        <v>184</v>
      </c>
      <c r="E7082" s="168" t="s">
        <v>1</v>
      </c>
      <c r="F7082" s="169" t="s">
        <v>1360</v>
      </c>
      <c r="H7082" s="170">
        <v>-12.25</v>
      </c>
      <c r="L7082" s="166"/>
      <c r="M7082" s="171"/>
      <c r="T7082" s="172"/>
      <c r="AT7082" s="168" t="s">
        <v>184</v>
      </c>
      <c r="AU7082" s="168" t="s">
        <v>95</v>
      </c>
      <c r="AV7082" s="167" t="s">
        <v>95</v>
      </c>
      <c r="AW7082" s="167" t="s">
        <v>41</v>
      </c>
      <c r="AX7082" s="167" t="s">
        <v>85</v>
      </c>
      <c r="AY7082" s="168" t="s">
        <v>173</v>
      </c>
    </row>
    <row r="7083" spans="2:51" s="167" customFormat="1">
      <c r="B7083" s="166"/>
      <c r="D7083" s="161" t="s">
        <v>184</v>
      </c>
      <c r="E7083" s="168" t="s">
        <v>1</v>
      </c>
      <c r="F7083" s="169" t="s">
        <v>1361</v>
      </c>
      <c r="H7083" s="170">
        <v>-4.5</v>
      </c>
      <c r="L7083" s="166"/>
      <c r="M7083" s="171"/>
      <c r="T7083" s="172"/>
      <c r="AT7083" s="168" t="s">
        <v>184</v>
      </c>
      <c r="AU7083" s="168" t="s">
        <v>95</v>
      </c>
      <c r="AV7083" s="167" t="s">
        <v>95</v>
      </c>
      <c r="AW7083" s="167" t="s">
        <v>41</v>
      </c>
      <c r="AX7083" s="167" t="s">
        <v>85</v>
      </c>
      <c r="AY7083" s="168" t="s">
        <v>173</v>
      </c>
    </row>
    <row r="7084" spans="2:51" s="167" customFormat="1">
      <c r="B7084" s="166"/>
      <c r="D7084" s="161" t="s">
        <v>184</v>
      </c>
      <c r="E7084" s="168" t="s">
        <v>1</v>
      </c>
      <c r="F7084" s="169" t="s">
        <v>1362</v>
      </c>
      <c r="H7084" s="170">
        <v>-9.6</v>
      </c>
      <c r="L7084" s="166"/>
      <c r="M7084" s="171"/>
      <c r="T7084" s="172"/>
      <c r="AT7084" s="168" t="s">
        <v>184</v>
      </c>
      <c r="AU7084" s="168" t="s">
        <v>95</v>
      </c>
      <c r="AV7084" s="167" t="s">
        <v>95</v>
      </c>
      <c r="AW7084" s="167" t="s">
        <v>41</v>
      </c>
      <c r="AX7084" s="167" t="s">
        <v>85</v>
      </c>
      <c r="AY7084" s="168" t="s">
        <v>173</v>
      </c>
    </row>
    <row r="7085" spans="2:51" s="160" customFormat="1">
      <c r="B7085" s="159"/>
      <c r="D7085" s="161" t="s">
        <v>184</v>
      </c>
      <c r="E7085" s="162" t="s">
        <v>1</v>
      </c>
      <c r="F7085" s="163" t="s">
        <v>255</v>
      </c>
      <c r="H7085" s="162" t="s">
        <v>1</v>
      </c>
      <c r="L7085" s="159"/>
      <c r="M7085" s="164"/>
      <c r="T7085" s="165"/>
      <c r="AT7085" s="162" t="s">
        <v>184</v>
      </c>
      <c r="AU7085" s="162" t="s">
        <v>95</v>
      </c>
      <c r="AV7085" s="160" t="s">
        <v>93</v>
      </c>
      <c r="AW7085" s="160" t="s">
        <v>41</v>
      </c>
      <c r="AX7085" s="160" t="s">
        <v>85</v>
      </c>
      <c r="AY7085" s="162" t="s">
        <v>173</v>
      </c>
    </row>
    <row r="7086" spans="2:51" s="167" customFormat="1">
      <c r="B7086" s="166"/>
      <c r="D7086" s="161" t="s">
        <v>184</v>
      </c>
      <c r="E7086" s="168" t="s">
        <v>1</v>
      </c>
      <c r="F7086" s="169" t="s">
        <v>1363</v>
      </c>
      <c r="H7086" s="170">
        <v>49.5</v>
      </c>
      <c r="L7086" s="166"/>
      <c r="M7086" s="171"/>
      <c r="T7086" s="172"/>
      <c r="AT7086" s="168" t="s">
        <v>184</v>
      </c>
      <c r="AU7086" s="168" t="s">
        <v>95</v>
      </c>
      <c r="AV7086" s="167" t="s">
        <v>95</v>
      </c>
      <c r="AW7086" s="167" t="s">
        <v>41</v>
      </c>
      <c r="AX7086" s="167" t="s">
        <v>85</v>
      </c>
      <c r="AY7086" s="168" t="s">
        <v>173</v>
      </c>
    </row>
    <row r="7087" spans="2:51" s="167" customFormat="1">
      <c r="B7087" s="166"/>
      <c r="D7087" s="161" t="s">
        <v>184</v>
      </c>
      <c r="E7087" s="168" t="s">
        <v>1</v>
      </c>
      <c r="F7087" s="169" t="s">
        <v>1364</v>
      </c>
      <c r="H7087" s="170">
        <v>8.5879999999999992</v>
      </c>
      <c r="L7087" s="166"/>
      <c r="M7087" s="171"/>
      <c r="T7087" s="172"/>
      <c r="AT7087" s="168" t="s">
        <v>184</v>
      </c>
      <c r="AU7087" s="168" t="s">
        <v>95</v>
      </c>
      <c r="AV7087" s="167" t="s">
        <v>95</v>
      </c>
      <c r="AW7087" s="167" t="s">
        <v>41</v>
      </c>
      <c r="AX7087" s="167" t="s">
        <v>85</v>
      </c>
      <c r="AY7087" s="168" t="s">
        <v>173</v>
      </c>
    </row>
    <row r="7088" spans="2:51" s="167" customFormat="1">
      <c r="B7088" s="166"/>
      <c r="D7088" s="161" t="s">
        <v>184</v>
      </c>
      <c r="E7088" s="168" t="s">
        <v>1</v>
      </c>
      <c r="F7088" s="169" t="s">
        <v>1365</v>
      </c>
      <c r="H7088" s="170">
        <v>-3.5</v>
      </c>
      <c r="L7088" s="166"/>
      <c r="M7088" s="171"/>
      <c r="T7088" s="172"/>
      <c r="AT7088" s="168" t="s">
        <v>184</v>
      </c>
      <c r="AU7088" s="168" t="s">
        <v>95</v>
      </c>
      <c r="AV7088" s="167" t="s">
        <v>95</v>
      </c>
      <c r="AW7088" s="167" t="s">
        <v>41</v>
      </c>
      <c r="AX7088" s="167" t="s">
        <v>85</v>
      </c>
      <c r="AY7088" s="168" t="s">
        <v>173</v>
      </c>
    </row>
    <row r="7089" spans="2:51" s="167" customFormat="1">
      <c r="B7089" s="166"/>
      <c r="D7089" s="161" t="s">
        <v>184</v>
      </c>
      <c r="E7089" s="168" t="s">
        <v>1</v>
      </c>
      <c r="F7089" s="169" t="s">
        <v>3982</v>
      </c>
      <c r="H7089" s="170">
        <v>-2.6</v>
      </c>
      <c r="L7089" s="166"/>
      <c r="M7089" s="171"/>
      <c r="T7089" s="172"/>
      <c r="AT7089" s="168" t="s">
        <v>184</v>
      </c>
      <c r="AU7089" s="168" t="s">
        <v>95</v>
      </c>
      <c r="AV7089" s="167" t="s">
        <v>95</v>
      </c>
      <c r="AW7089" s="167" t="s">
        <v>41</v>
      </c>
      <c r="AX7089" s="167" t="s">
        <v>85</v>
      </c>
      <c r="AY7089" s="168" t="s">
        <v>173</v>
      </c>
    </row>
    <row r="7090" spans="2:51" s="167" customFormat="1">
      <c r="B7090" s="166"/>
      <c r="D7090" s="161" t="s">
        <v>184</v>
      </c>
      <c r="E7090" s="168" t="s">
        <v>1</v>
      </c>
      <c r="F7090" s="169" t="s">
        <v>1367</v>
      </c>
      <c r="H7090" s="170">
        <v>-0.17</v>
      </c>
      <c r="L7090" s="166"/>
      <c r="M7090" s="171"/>
      <c r="T7090" s="172"/>
      <c r="AT7090" s="168" t="s">
        <v>184</v>
      </c>
      <c r="AU7090" s="168" t="s">
        <v>95</v>
      </c>
      <c r="AV7090" s="167" t="s">
        <v>95</v>
      </c>
      <c r="AW7090" s="167" t="s">
        <v>41</v>
      </c>
      <c r="AX7090" s="167" t="s">
        <v>85</v>
      </c>
      <c r="AY7090" s="168" t="s">
        <v>173</v>
      </c>
    </row>
    <row r="7091" spans="2:51" s="160" customFormat="1">
      <c r="B7091" s="159"/>
      <c r="D7091" s="161" t="s">
        <v>184</v>
      </c>
      <c r="E7091" s="162" t="s">
        <v>1</v>
      </c>
      <c r="F7091" s="163" t="s">
        <v>1368</v>
      </c>
      <c r="H7091" s="162" t="s">
        <v>1</v>
      </c>
      <c r="L7091" s="159"/>
      <c r="M7091" s="164"/>
      <c r="T7091" s="165"/>
      <c r="AT7091" s="162" t="s">
        <v>184</v>
      </c>
      <c r="AU7091" s="162" t="s">
        <v>95</v>
      </c>
      <c r="AV7091" s="160" t="s">
        <v>93</v>
      </c>
      <c r="AW7091" s="160" t="s">
        <v>41</v>
      </c>
      <c r="AX7091" s="160" t="s">
        <v>85</v>
      </c>
      <c r="AY7091" s="162" t="s">
        <v>173</v>
      </c>
    </row>
    <row r="7092" spans="2:51" s="167" customFormat="1">
      <c r="B7092" s="166"/>
      <c r="D7092" s="161" t="s">
        <v>184</v>
      </c>
      <c r="E7092" s="168" t="s">
        <v>1</v>
      </c>
      <c r="F7092" s="169" t="s">
        <v>848</v>
      </c>
      <c r="H7092" s="170">
        <v>17.5</v>
      </c>
      <c r="L7092" s="166"/>
      <c r="M7092" s="171"/>
      <c r="T7092" s="172"/>
      <c r="AT7092" s="168" t="s">
        <v>184</v>
      </c>
      <c r="AU7092" s="168" t="s">
        <v>95</v>
      </c>
      <c r="AV7092" s="167" t="s">
        <v>95</v>
      </c>
      <c r="AW7092" s="167" t="s">
        <v>41</v>
      </c>
      <c r="AX7092" s="167" t="s">
        <v>85</v>
      </c>
      <c r="AY7092" s="168" t="s">
        <v>173</v>
      </c>
    </row>
    <row r="7093" spans="2:51" s="160" customFormat="1">
      <c r="B7093" s="159"/>
      <c r="D7093" s="161" t="s">
        <v>184</v>
      </c>
      <c r="E7093" s="162" t="s">
        <v>1</v>
      </c>
      <c r="F7093" s="163" t="s">
        <v>1346</v>
      </c>
      <c r="H7093" s="162" t="s">
        <v>1</v>
      </c>
      <c r="L7093" s="159"/>
      <c r="M7093" s="164"/>
      <c r="T7093" s="165"/>
      <c r="AT7093" s="162" t="s">
        <v>184</v>
      </c>
      <c r="AU7093" s="162" t="s">
        <v>95</v>
      </c>
      <c r="AV7093" s="160" t="s">
        <v>93</v>
      </c>
      <c r="AW7093" s="160" t="s">
        <v>41</v>
      </c>
      <c r="AX7093" s="160" t="s">
        <v>85</v>
      </c>
      <c r="AY7093" s="162" t="s">
        <v>173</v>
      </c>
    </row>
    <row r="7094" spans="2:51" s="167" customFormat="1">
      <c r="B7094" s="166"/>
      <c r="D7094" s="161" t="s">
        <v>184</v>
      </c>
      <c r="E7094" s="168" t="s">
        <v>1</v>
      </c>
      <c r="F7094" s="169" t="s">
        <v>1369</v>
      </c>
      <c r="H7094" s="170">
        <v>27.338000000000001</v>
      </c>
      <c r="L7094" s="166"/>
      <c r="M7094" s="171"/>
      <c r="T7094" s="172"/>
      <c r="AT7094" s="168" t="s">
        <v>184</v>
      </c>
      <c r="AU7094" s="168" t="s">
        <v>95</v>
      </c>
      <c r="AV7094" s="167" t="s">
        <v>95</v>
      </c>
      <c r="AW7094" s="167" t="s">
        <v>41</v>
      </c>
      <c r="AX7094" s="167" t="s">
        <v>85</v>
      </c>
      <c r="AY7094" s="168" t="s">
        <v>173</v>
      </c>
    </row>
    <row r="7095" spans="2:51" s="167" customFormat="1">
      <c r="B7095" s="166"/>
      <c r="D7095" s="161" t="s">
        <v>184</v>
      </c>
      <c r="E7095" s="168" t="s">
        <v>1</v>
      </c>
      <c r="F7095" s="169" t="s">
        <v>848</v>
      </c>
      <c r="H7095" s="170">
        <v>17.5</v>
      </c>
      <c r="L7095" s="166"/>
      <c r="M7095" s="171"/>
      <c r="T7095" s="172"/>
      <c r="AT7095" s="168" t="s">
        <v>184</v>
      </c>
      <c r="AU7095" s="168" t="s">
        <v>95</v>
      </c>
      <c r="AV7095" s="167" t="s">
        <v>95</v>
      </c>
      <c r="AW7095" s="167" t="s">
        <v>41</v>
      </c>
      <c r="AX7095" s="167" t="s">
        <v>85</v>
      </c>
      <c r="AY7095" s="168" t="s">
        <v>173</v>
      </c>
    </row>
    <row r="7096" spans="2:51" s="167" customFormat="1">
      <c r="B7096" s="166"/>
      <c r="D7096" s="161" t="s">
        <v>184</v>
      </c>
      <c r="E7096" s="168" t="s">
        <v>1</v>
      </c>
      <c r="F7096" s="169" t="s">
        <v>1370</v>
      </c>
      <c r="H7096" s="170">
        <v>60.414999999999999</v>
      </c>
      <c r="L7096" s="166"/>
      <c r="M7096" s="171"/>
      <c r="T7096" s="172"/>
      <c r="AT7096" s="168" t="s">
        <v>184</v>
      </c>
      <c r="AU7096" s="168" t="s">
        <v>95</v>
      </c>
      <c r="AV7096" s="167" t="s">
        <v>95</v>
      </c>
      <c r="AW7096" s="167" t="s">
        <v>41</v>
      </c>
      <c r="AX7096" s="167" t="s">
        <v>85</v>
      </c>
      <c r="AY7096" s="168" t="s">
        <v>173</v>
      </c>
    </row>
    <row r="7097" spans="2:51" s="167" customFormat="1">
      <c r="B7097" s="166"/>
      <c r="D7097" s="161" t="s">
        <v>184</v>
      </c>
      <c r="E7097" s="168" t="s">
        <v>1</v>
      </c>
      <c r="F7097" s="169" t="s">
        <v>1371</v>
      </c>
      <c r="H7097" s="170">
        <v>13.598000000000001</v>
      </c>
      <c r="L7097" s="166"/>
      <c r="M7097" s="171"/>
      <c r="T7097" s="172"/>
      <c r="AT7097" s="168" t="s">
        <v>184</v>
      </c>
      <c r="AU7097" s="168" t="s">
        <v>95</v>
      </c>
      <c r="AV7097" s="167" t="s">
        <v>95</v>
      </c>
      <c r="AW7097" s="167" t="s">
        <v>41</v>
      </c>
      <c r="AX7097" s="167" t="s">
        <v>85</v>
      </c>
      <c r="AY7097" s="168" t="s">
        <v>173</v>
      </c>
    </row>
    <row r="7098" spans="2:51" s="167" customFormat="1">
      <c r="B7098" s="166"/>
      <c r="D7098" s="161" t="s">
        <v>184</v>
      </c>
      <c r="E7098" s="168" t="s">
        <v>1</v>
      </c>
      <c r="F7098" s="169" t="s">
        <v>1357</v>
      </c>
      <c r="H7098" s="170">
        <v>89.596999999999994</v>
      </c>
      <c r="L7098" s="166"/>
      <c r="M7098" s="171"/>
      <c r="T7098" s="172"/>
      <c r="AT7098" s="168" t="s">
        <v>184</v>
      </c>
      <c r="AU7098" s="168" t="s">
        <v>95</v>
      </c>
      <c r="AV7098" s="167" t="s">
        <v>95</v>
      </c>
      <c r="AW7098" s="167" t="s">
        <v>41</v>
      </c>
      <c r="AX7098" s="167" t="s">
        <v>85</v>
      </c>
      <c r="AY7098" s="168" t="s">
        <v>173</v>
      </c>
    </row>
    <row r="7099" spans="2:51" s="167" customFormat="1">
      <c r="B7099" s="166"/>
      <c r="D7099" s="161" t="s">
        <v>184</v>
      </c>
      <c r="E7099" s="168" t="s">
        <v>1</v>
      </c>
      <c r="F7099" s="169" t="s">
        <v>1371</v>
      </c>
      <c r="H7099" s="170">
        <v>13.598000000000001</v>
      </c>
      <c r="L7099" s="166"/>
      <c r="M7099" s="171"/>
      <c r="T7099" s="172"/>
      <c r="AT7099" s="168" t="s">
        <v>184</v>
      </c>
      <c r="AU7099" s="168" t="s">
        <v>95</v>
      </c>
      <c r="AV7099" s="167" t="s">
        <v>95</v>
      </c>
      <c r="AW7099" s="167" t="s">
        <v>41</v>
      </c>
      <c r="AX7099" s="167" t="s">
        <v>85</v>
      </c>
      <c r="AY7099" s="168" t="s">
        <v>173</v>
      </c>
    </row>
    <row r="7100" spans="2:51" s="167" customFormat="1">
      <c r="B7100" s="166"/>
      <c r="D7100" s="161" t="s">
        <v>184</v>
      </c>
      <c r="E7100" s="168" t="s">
        <v>1</v>
      </c>
      <c r="F7100" s="169" t="s">
        <v>1372</v>
      </c>
      <c r="H7100" s="170">
        <v>30.207999999999998</v>
      </c>
      <c r="L7100" s="166"/>
      <c r="M7100" s="171"/>
      <c r="T7100" s="172"/>
      <c r="AT7100" s="168" t="s">
        <v>184</v>
      </c>
      <c r="AU7100" s="168" t="s">
        <v>95</v>
      </c>
      <c r="AV7100" s="167" t="s">
        <v>95</v>
      </c>
      <c r="AW7100" s="167" t="s">
        <v>41</v>
      </c>
      <c r="AX7100" s="167" t="s">
        <v>85</v>
      </c>
      <c r="AY7100" s="168" t="s">
        <v>173</v>
      </c>
    </row>
    <row r="7101" spans="2:51" s="167" customFormat="1">
      <c r="B7101" s="166"/>
      <c r="D7101" s="161" t="s">
        <v>184</v>
      </c>
      <c r="E7101" s="168" t="s">
        <v>1</v>
      </c>
      <c r="F7101" s="169" t="s">
        <v>1373</v>
      </c>
      <c r="H7101" s="170">
        <v>-5.25</v>
      </c>
      <c r="L7101" s="166"/>
      <c r="M7101" s="171"/>
      <c r="T7101" s="172"/>
      <c r="AT7101" s="168" t="s">
        <v>184</v>
      </c>
      <c r="AU7101" s="168" t="s">
        <v>95</v>
      </c>
      <c r="AV7101" s="167" t="s">
        <v>95</v>
      </c>
      <c r="AW7101" s="167" t="s">
        <v>41</v>
      </c>
      <c r="AX7101" s="167" t="s">
        <v>85</v>
      </c>
      <c r="AY7101" s="168" t="s">
        <v>173</v>
      </c>
    </row>
    <row r="7102" spans="2:51" s="167" customFormat="1">
      <c r="B7102" s="166"/>
      <c r="D7102" s="161" t="s">
        <v>184</v>
      </c>
      <c r="E7102" s="168" t="s">
        <v>1</v>
      </c>
      <c r="F7102" s="169" t="s">
        <v>1374</v>
      </c>
      <c r="H7102" s="170">
        <v>-1.6</v>
      </c>
      <c r="L7102" s="166"/>
      <c r="M7102" s="171"/>
      <c r="T7102" s="172"/>
      <c r="AT7102" s="168" t="s">
        <v>184</v>
      </c>
      <c r="AU7102" s="168" t="s">
        <v>95</v>
      </c>
      <c r="AV7102" s="167" t="s">
        <v>95</v>
      </c>
      <c r="AW7102" s="167" t="s">
        <v>41</v>
      </c>
      <c r="AX7102" s="167" t="s">
        <v>85</v>
      </c>
      <c r="AY7102" s="168" t="s">
        <v>173</v>
      </c>
    </row>
    <row r="7103" spans="2:51" s="167" customFormat="1">
      <c r="B7103" s="166"/>
      <c r="D7103" s="161" t="s">
        <v>184</v>
      </c>
      <c r="E7103" s="168" t="s">
        <v>1</v>
      </c>
      <c r="F7103" s="169" t="s">
        <v>1375</v>
      </c>
      <c r="H7103" s="170">
        <v>-14</v>
      </c>
      <c r="L7103" s="166"/>
      <c r="M7103" s="171"/>
      <c r="T7103" s="172"/>
      <c r="AT7103" s="168" t="s">
        <v>184</v>
      </c>
      <c r="AU7103" s="168" t="s">
        <v>95</v>
      </c>
      <c r="AV7103" s="167" t="s">
        <v>95</v>
      </c>
      <c r="AW7103" s="167" t="s">
        <v>41</v>
      </c>
      <c r="AX7103" s="167" t="s">
        <v>85</v>
      </c>
      <c r="AY7103" s="168" t="s">
        <v>173</v>
      </c>
    </row>
    <row r="7104" spans="2:51" s="167" customFormat="1">
      <c r="B7104" s="166"/>
      <c r="D7104" s="161" t="s">
        <v>184</v>
      </c>
      <c r="E7104" s="168" t="s">
        <v>1</v>
      </c>
      <c r="F7104" s="169" t="s">
        <v>1031</v>
      </c>
      <c r="H7104" s="170">
        <v>-4.5999999999999996</v>
      </c>
      <c r="L7104" s="166"/>
      <c r="M7104" s="171"/>
      <c r="T7104" s="172"/>
      <c r="AT7104" s="168" t="s">
        <v>184</v>
      </c>
      <c r="AU7104" s="168" t="s">
        <v>95</v>
      </c>
      <c r="AV7104" s="167" t="s">
        <v>95</v>
      </c>
      <c r="AW7104" s="167" t="s">
        <v>41</v>
      </c>
      <c r="AX7104" s="167" t="s">
        <v>85</v>
      </c>
      <c r="AY7104" s="168" t="s">
        <v>173</v>
      </c>
    </row>
    <row r="7105" spans="2:51" s="167" customFormat="1">
      <c r="B7105" s="166"/>
      <c r="D7105" s="161" t="s">
        <v>184</v>
      </c>
      <c r="E7105" s="168" t="s">
        <v>1</v>
      </c>
      <c r="F7105" s="169" t="s">
        <v>1361</v>
      </c>
      <c r="H7105" s="170">
        <v>-4.5</v>
      </c>
      <c r="L7105" s="166"/>
      <c r="M7105" s="171"/>
      <c r="T7105" s="172"/>
      <c r="AT7105" s="168" t="s">
        <v>184</v>
      </c>
      <c r="AU7105" s="168" t="s">
        <v>95</v>
      </c>
      <c r="AV7105" s="167" t="s">
        <v>95</v>
      </c>
      <c r="AW7105" s="167" t="s">
        <v>41</v>
      </c>
      <c r="AX7105" s="167" t="s">
        <v>85</v>
      </c>
      <c r="AY7105" s="168" t="s">
        <v>173</v>
      </c>
    </row>
    <row r="7106" spans="2:51" s="160" customFormat="1">
      <c r="B7106" s="159"/>
      <c r="D7106" s="161" t="s">
        <v>184</v>
      </c>
      <c r="E7106" s="162" t="s">
        <v>1</v>
      </c>
      <c r="F7106" s="163" t="s">
        <v>259</v>
      </c>
      <c r="H7106" s="162" t="s">
        <v>1</v>
      </c>
      <c r="L7106" s="159"/>
      <c r="M7106" s="164"/>
      <c r="T7106" s="165"/>
      <c r="AT7106" s="162" t="s">
        <v>184</v>
      </c>
      <c r="AU7106" s="162" t="s">
        <v>95</v>
      </c>
      <c r="AV7106" s="160" t="s">
        <v>93</v>
      </c>
      <c r="AW7106" s="160" t="s">
        <v>41</v>
      </c>
      <c r="AX7106" s="160" t="s">
        <v>85</v>
      </c>
      <c r="AY7106" s="162" t="s">
        <v>173</v>
      </c>
    </row>
    <row r="7107" spans="2:51" s="167" customFormat="1">
      <c r="B7107" s="166"/>
      <c r="D7107" s="161" t="s">
        <v>184</v>
      </c>
      <c r="E7107" s="168" t="s">
        <v>1</v>
      </c>
      <c r="F7107" s="169" t="s">
        <v>1376</v>
      </c>
      <c r="H7107" s="170">
        <v>31.6</v>
      </c>
      <c r="L7107" s="166"/>
      <c r="M7107" s="171"/>
      <c r="T7107" s="172"/>
      <c r="AT7107" s="168" t="s">
        <v>184</v>
      </c>
      <c r="AU7107" s="168" t="s">
        <v>95</v>
      </c>
      <c r="AV7107" s="167" t="s">
        <v>95</v>
      </c>
      <c r="AW7107" s="167" t="s">
        <v>41</v>
      </c>
      <c r="AX7107" s="167" t="s">
        <v>85</v>
      </c>
      <c r="AY7107" s="168" t="s">
        <v>173</v>
      </c>
    </row>
    <row r="7108" spans="2:51" s="167" customFormat="1">
      <c r="B7108" s="166"/>
      <c r="D7108" s="161" t="s">
        <v>184</v>
      </c>
      <c r="E7108" s="168" t="s">
        <v>1</v>
      </c>
      <c r="F7108" s="169" t="s">
        <v>1365</v>
      </c>
      <c r="H7108" s="170">
        <v>-3.5</v>
      </c>
      <c r="L7108" s="166"/>
      <c r="M7108" s="171"/>
      <c r="T7108" s="172"/>
      <c r="AT7108" s="168" t="s">
        <v>184</v>
      </c>
      <c r="AU7108" s="168" t="s">
        <v>95</v>
      </c>
      <c r="AV7108" s="167" t="s">
        <v>95</v>
      </c>
      <c r="AW7108" s="167" t="s">
        <v>41</v>
      </c>
      <c r="AX7108" s="167" t="s">
        <v>85</v>
      </c>
      <c r="AY7108" s="168" t="s">
        <v>173</v>
      </c>
    </row>
    <row r="7109" spans="2:51" s="167" customFormat="1">
      <c r="B7109" s="166"/>
      <c r="D7109" s="161" t="s">
        <v>184</v>
      </c>
      <c r="E7109" s="168" t="s">
        <v>1</v>
      </c>
      <c r="F7109" s="169" t="s">
        <v>1367</v>
      </c>
      <c r="H7109" s="170">
        <v>-0.17</v>
      </c>
      <c r="L7109" s="166"/>
      <c r="M7109" s="171"/>
      <c r="T7109" s="172"/>
      <c r="AT7109" s="168" t="s">
        <v>184</v>
      </c>
      <c r="AU7109" s="168" t="s">
        <v>95</v>
      </c>
      <c r="AV7109" s="167" t="s">
        <v>95</v>
      </c>
      <c r="AW7109" s="167" t="s">
        <v>41</v>
      </c>
      <c r="AX7109" s="167" t="s">
        <v>85</v>
      </c>
      <c r="AY7109" s="168" t="s">
        <v>173</v>
      </c>
    </row>
    <row r="7110" spans="2:51" s="160" customFormat="1">
      <c r="B7110" s="159"/>
      <c r="D7110" s="161" t="s">
        <v>184</v>
      </c>
      <c r="E7110" s="162" t="s">
        <v>1</v>
      </c>
      <c r="F7110" s="163" t="s">
        <v>1377</v>
      </c>
      <c r="H7110" s="162" t="s">
        <v>1</v>
      </c>
      <c r="L7110" s="159"/>
      <c r="M7110" s="164"/>
      <c r="T7110" s="165"/>
      <c r="AT7110" s="162" t="s">
        <v>184</v>
      </c>
      <c r="AU7110" s="162" t="s">
        <v>95</v>
      </c>
      <c r="AV7110" s="160" t="s">
        <v>93</v>
      </c>
      <c r="AW7110" s="160" t="s">
        <v>41</v>
      </c>
      <c r="AX7110" s="160" t="s">
        <v>85</v>
      </c>
      <c r="AY7110" s="162" t="s">
        <v>173</v>
      </c>
    </row>
    <row r="7111" spans="2:51" s="167" customFormat="1">
      <c r="B7111" s="166"/>
      <c r="D7111" s="161" t="s">
        <v>184</v>
      </c>
      <c r="E7111" s="168" t="s">
        <v>1</v>
      </c>
      <c r="F7111" s="169" t="s">
        <v>848</v>
      </c>
      <c r="H7111" s="170">
        <v>17.5</v>
      </c>
      <c r="L7111" s="166"/>
      <c r="M7111" s="171"/>
      <c r="T7111" s="172"/>
      <c r="AT7111" s="168" t="s">
        <v>184</v>
      </c>
      <c r="AU7111" s="168" t="s">
        <v>95</v>
      </c>
      <c r="AV7111" s="167" t="s">
        <v>95</v>
      </c>
      <c r="AW7111" s="167" t="s">
        <v>41</v>
      </c>
      <c r="AX7111" s="167" t="s">
        <v>85</v>
      </c>
      <c r="AY7111" s="168" t="s">
        <v>173</v>
      </c>
    </row>
    <row r="7112" spans="2:51" s="160" customFormat="1">
      <c r="B7112" s="159"/>
      <c r="D7112" s="161" t="s">
        <v>184</v>
      </c>
      <c r="E7112" s="162" t="s">
        <v>1</v>
      </c>
      <c r="F7112" s="163" t="s">
        <v>1378</v>
      </c>
      <c r="H7112" s="162" t="s">
        <v>1</v>
      </c>
      <c r="L7112" s="159"/>
      <c r="M7112" s="164"/>
      <c r="T7112" s="165"/>
      <c r="AT7112" s="162" t="s">
        <v>184</v>
      </c>
      <c r="AU7112" s="162" t="s">
        <v>95</v>
      </c>
      <c r="AV7112" s="160" t="s">
        <v>93</v>
      </c>
      <c r="AW7112" s="160" t="s">
        <v>41</v>
      </c>
      <c r="AX7112" s="160" t="s">
        <v>85</v>
      </c>
      <c r="AY7112" s="162" t="s">
        <v>173</v>
      </c>
    </row>
    <row r="7113" spans="2:51" s="160" customFormat="1">
      <c r="B7113" s="159"/>
      <c r="D7113" s="161" t="s">
        <v>184</v>
      </c>
      <c r="E7113" s="162" t="s">
        <v>1</v>
      </c>
      <c r="F7113" s="163" t="s">
        <v>1379</v>
      </c>
      <c r="H7113" s="162" t="s">
        <v>1</v>
      </c>
      <c r="L7113" s="159"/>
      <c r="M7113" s="164"/>
      <c r="T7113" s="165"/>
      <c r="AT7113" s="162" t="s">
        <v>184</v>
      </c>
      <c r="AU7113" s="162" t="s">
        <v>95</v>
      </c>
      <c r="AV7113" s="160" t="s">
        <v>93</v>
      </c>
      <c r="AW7113" s="160" t="s">
        <v>41</v>
      </c>
      <c r="AX7113" s="160" t="s">
        <v>85</v>
      </c>
      <c r="AY7113" s="162" t="s">
        <v>173</v>
      </c>
    </row>
    <row r="7114" spans="2:51" s="167" customFormat="1">
      <c r="B7114" s="166"/>
      <c r="D7114" s="161" t="s">
        <v>184</v>
      </c>
      <c r="E7114" s="168" t="s">
        <v>1</v>
      </c>
      <c r="F7114" s="169" t="s">
        <v>1380</v>
      </c>
      <c r="H7114" s="170">
        <v>2.2759999999999998</v>
      </c>
      <c r="L7114" s="166"/>
      <c r="M7114" s="171"/>
      <c r="T7114" s="172"/>
      <c r="AT7114" s="168" t="s">
        <v>184</v>
      </c>
      <c r="AU7114" s="168" t="s">
        <v>95</v>
      </c>
      <c r="AV7114" s="167" t="s">
        <v>95</v>
      </c>
      <c r="AW7114" s="167" t="s">
        <v>41</v>
      </c>
      <c r="AX7114" s="167" t="s">
        <v>85</v>
      </c>
      <c r="AY7114" s="168" t="s">
        <v>173</v>
      </c>
    </row>
    <row r="7115" spans="2:51" s="160" customFormat="1">
      <c r="B7115" s="159"/>
      <c r="D7115" s="161" t="s">
        <v>184</v>
      </c>
      <c r="E7115" s="162" t="s">
        <v>1</v>
      </c>
      <c r="F7115" s="163" t="s">
        <v>1381</v>
      </c>
      <c r="H7115" s="162" t="s">
        <v>1</v>
      </c>
      <c r="L7115" s="159"/>
      <c r="M7115" s="164"/>
      <c r="T7115" s="165"/>
      <c r="AT7115" s="162" t="s">
        <v>184</v>
      </c>
      <c r="AU7115" s="162" t="s">
        <v>95</v>
      </c>
      <c r="AV7115" s="160" t="s">
        <v>93</v>
      </c>
      <c r="AW7115" s="160" t="s">
        <v>41</v>
      </c>
      <c r="AX7115" s="160" t="s">
        <v>85</v>
      </c>
      <c r="AY7115" s="162" t="s">
        <v>173</v>
      </c>
    </row>
    <row r="7116" spans="2:51" s="167" customFormat="1">
      <c r="B7116" s="166"/>
      <c r="D7116" s="161" t="s">
        <v>184</v>
      </c>
      <c r="E7116" s="168" t="s">
        <v>1</v>
      </c>
      <c r="F7116" s="169" t="s">
        <v>1382</v>
      </c>
      <c r="H7116" s="170">
        <v>14.504</v>
      </c>
      <c r="L7116" s="166"/>
      <c r="M7116" s="171"/>
      <c r="T7116" s="172"/>
      <c r="AT7116" s="168" t="s">
        <v>184</v>
      </c>
      <c r="AU7116" s="168" t="s">
        <v>95</v>
      </c>
      <c r="AV7116" s="167" t="s">
        <v>95</v>
      </c>
      <c r="AW7116" s="167" t="s">
        <v>41</v>
      </c>
      <c r="AX7116" s="167" t="s">
        <v>85</v>
      </c>
      <c r="AY7116" s="168" t="s">
        <v>173</v>
      </c>
    </row>
    <row r="7117" spans="2:51" s="160" customFormat="1">
      <c r="B7117" s="159"/>
      <c r="D7117" s="161" t="s">
        <v>184</v>
      </c>
      <c r="E7117" s="162" t="s">
        <v>1</v>
      </c>
      <c r="F7117" s="163" t="s">
        <v>1383</v>
      </c>
      <c r="H7117" s="162" t="s">
        <v>1</v>
      </c>
      <c r="L7117" s="159"/>
      <c r="M7117" s="164"/>
      <c r="T7117" s="165"/>
      <c r="AT7117" s="162" t="s">
        <v>184</v>
      </c>
      <c r="AU7117" s="162" t="s">
        <v>95</v>
      </c>
      <c r="AV7117" s="160" t="s">
        <v>93</v>
      </c>
      <c r="AW7117" s="160" t="s">
        <v>41</v>
      </c>
      <c r="AX7117" s="160" t="s">
        <v>85</v>
      </c>
      <c r="AY7117" s="162" t="s">
        <v>173</v>
      </c>
    </row>
    <row r="7118" spans="2:51" s="167" customFormat="1">
      <c r="B7118" s="166"/>
      <c r="D7118" s="161" t="s">
        <v>184</v>
      </c>
      <c r="E7118" s="168" t="s">
        <v>1</v>
      </c>
      <c r="F7118" s="169" t="s">
        <v>1384</v>
      </c>
      <c r="H7118" s="170">
        <v>2.2400000000000002</v>
      </c>
      <c r="L7118" s="166"/>
      <c r="M7118" s="171"/>
      <c r="T7118" s="172"/>
      <c r="AT7118" s="168" t="s">
        <v>184</v>
      </c>
      <c r="AU7118" s="168" t="s">
        <v>95</v>
      </c>
      <c r="AV7118" s="167" t="s">
        <v>95</v>
      </c>
      <c r="AW7118" s="167" t="s">
        <v>41</v>
      </c>
      <c r="AX7118" s="167" t="s">
        <v>85</v>
      </c>
      <c r="AY7118" s="168" t="s">
        <v>173</v>
      </c>
    </row>
    <row r="7119" spans="2:51" s="160" customFormat="1">
      <c r="B7119" s="159"/>
      <c r="D7119" s="161" t="s">
        <v>184</v>
      </c>
      <c r="E7119" s="162" t="s">
        <v>1</v>
      </c>
      <c r="F7119" s="163" t="s">
        <v>1385</v>
      </c>
      <c r="H7119" s="162" t="s">
        <v>1</v>
      </c>
      <c r="L7119" s="159"/>
      <c r="M7119" s="164"/>
      <c r="T7119" s="165"/>
      <c r="AT7119" s="162" t="s">
        <v>184</v>
      </c>
      <c r="AU7119" s="162" t="s">
        <v>95</v>
      </c>
      <c r="AV7119" s="160" t="s">
        <v>93</v>
      </c>
      <c r="AW7119" s="160" t="s">
        <v>41</v>
      </c>
      <c r="AX7119" s="160" t="s">
        <v>85</v>
      </c>
      <c r="AY7119" s="162" t="s">
        <v>173</v>
      </c>
    </row>
    <row r="7120" spans="2:51" s="167" customFormat="1">
      <c r="B7120" s="166"/>
      <c r="D7120" s="161" t="s">
        <v>184</v>
      </c>
      <c r="E7120" s="168" t="s">
        <v>1</v>
      </c>
      <c r="F7120" s="169" t="s">
        <v>1386</v>
      </c>
      <c r="H7120" s="170">
        <v>5.508</v>
      </c>
      <c r="L7120" s="166"/>
      <c r="M7120" s="171"/>
      <c r="T7120" s="172"/>
      <c r="AT7120" s="168" t="s">
        <v>184</v>
      </c>
      <c r="AU7120" s="168" t="s">
        <v>95</v>
      </c>
      <c r="AV7120" s="167" t="s">
        <v>95</v>
      </c>
      <c r="AW7120" s="167" t="s">
        <v>41</v>
      </c>
      <c r="AX7120" s="167" t="s">
        <v>85</v>
      </c>
      <c r="AY7120" s="168" t="s">
        <v>173</v>
      </c>
    </row>
    <row r="7121" spans="2:65" s="160" customFormat="1">
      <c r="B7121" s="159"/>
      <c r="D7121" s="161" t="s">
        <v>184</v>
      </c>
      <c r="E7121" s="162" t="s">
        <v>1</v>
      </c>
      <c r="F7121" s="163" t="s">
        <v>1387</v>
      </c>
      <c r="H7121" s="162" t="s">
        <v>1</v>
      </c>
      <c r="L7121" s="159"/>
      <c r="M7121" s="164"/>
      <c r="T7121" s="165"/>
      <c r="AT7121" s="162" t="s">
        <v>184</v>
      </c>
      <c r="AU7121" s="162" t="s">
        <v>95</v>
      </c>
      <c r="AV7121" s="160" t="s">
        <v>93</v>
      </c>
      <c r="AW7121" s="160" t="s">
        <v>41</v>
      </c>
      <c r="AX7121" s="160" t="s">
        <v>85</v>
      </c>
      <c r="AY7121" s="162" t="s">
        <v>173</v>
      </c>
    </row>
    <row r="7122" spans="2:65" s="167" customFormat="1">
      <c r="B7122" s="166"/>
      <c r="D7122" s="161" t="s">
        <v>184</v>
      </c>
      <c r="E7122" s="168" t="s">
        <v>1</v>
      </c>
      <c r="F7122" s="169" t="s">
        <v>1388</v>
      </c>
      <c r="H7122" s="170">
        <v>0.83199999999999996</v>
      </c>
      <c r="L7122" s="166"/>
      <c r="M7122" s="171"/>
      <c r="T7122" s="172"/>
      <c r="AT7122" s="168" t="s">
        <v>184</v>
      </c>
      <c r="AU7122" s="168" t="s">
        <v>95</v>
      </c>
      <c r="AV7122" s="167" t="s">
        <v>95</v>
      </c>
      <c r="AW7122" s="167" t="s">
        <v>41</v>
      </c>
      <c r="AX7122" s="167" t="s">
        <v>85</v>
      </c>
      <c r="AY7122" s="168" t="s">
        <v>173</v>
      </c>
    </row>
    <row r="7123" spans="2:65" s="160" customFormat="1">
      <c r="B7123" s="159"/>
      <c r="D7123" s="161" t="s">
        <v>184</v>
      </c>
      <c r="E7123" s="162" t="s">
        <v>1</v>
      </c>
      <c r="F7123" s="163" t="s">
        <v>1389</v>
      </c>
      <c r="H7123" s="162" t="s">
        <v>1</v>
      </c>
      <c r="L7123" s="159"/>
      <c r="M7123" s="164"/>
      <c r="T7123" s="165"/>
      <c r="AT7123" s="162" t="s">
        <v>184</v>
      </c>
      <c r="AU7123" s="162" t="s">
        <v>95</v>
      </c>
      <c r="AV7123" s="160" t="s">
        <v>93</v>
      </c>
      <c r="AW7123" s="160" t="s">
        <v>41</v>
      </c>
      <c r="AX7123" s="160" t="s">
        <v>85</v>
      </c>
      <c r="AY7123" s="162" t="s">
        <v>173</v>
      </c>
    </row>
    <row r="7124" spans="2:65" s="167" customFormat="1">
      <c r="B7124" s="166"/>
      <c r="D7124" s="161" t="s">
        <v>184</v>
      </c>
      <c r="E7124" s="168" t="s">
        <v>1</v>
      </c>
      <c r="F7124" s="169" t="s">
        <v>1390</v>
      </c>
      <c r="H7124" s="170">
        <v>3.78</v>
      </c>
      <c r="L7124" s="166"/>
      <c r="M7124" s="171"/>
      <c r="T7124" s="172"/>
      <c r="AT7124" s="168" t="s">
        <v>184</v>
      </c>
      <c r="AU7124" s="168" t="s">
        <v>95</v>
      </c>
      <c r="AV7124" s="167" t="s">
        <v>95</v>
      </c>
      <c r="AW7124" s="167" t="s">
        <v>41</v>
      </c>
      <c r="AX7124" s="167" t="s">
        <v>85</v>
      </c>
      <c r="AY7124" s="168" t="s">
        <v>173</v>
      </c>
    </row>
    <row r="7125" spans="2:65" s="160" customFormat="1">
      <c r="B7125" s="159"/>
      <c r="D7125" s="161" t="s">
        <v>184</v>
      </c>
      <c r="E7125" s="162" t="s">
        <v>1</v>
      </c>
      <c r="F7125" s="163" t="s">
        <v>1391</v>
      </c>
      <c r="H7125" s="162" t="s">
        <v>1</v>
      </c>
      <c r="L7125" s="159"/>
      <c r="M7125" s="164"/>
      <c r="T7125" s="165"/>
      <c r="AT7125" s="162" t="s">
        <v>184</v>
      </c>
      <c r="AU7125" s="162" t="s">
        <v>95</v>
      </c>
      <c r="AV7125" s="160" t="s">
        <v>93</v>
      </c>
      <c r="AW7125" s="160" t="s">
        <v>41</v>
      </c>
      <c r="AX7125" s="160" t="s">
        <v>85</v>
      </c>
      <c r="AY7125" s="162" t="s">
        <v>173</v>
      </c>
    </row>
    <row r="7126" spans="2:65" s="167" customFormat="1">
      <c r="B7126" s="166"/>
      <c r="D7126" s="161" t="s">
        <v>184</v>
      </c>
      <c r="E7126" s="168" t="s">
        <v>1</v>
      </c>
      <c r="F7126" s="169" t="s">
        <v>1392</v>
      </c>
      <c r="H7126" s="170">
        <v>5.3760000000000003</v>
      </c>
      <c r="L7126" s="166"/>
      <c r="M7126" s="171"/>
      <c r="T7126" s="172"/>
      <c r="AT7126" s="168" t="s">
        <v>184</v>
      </c>
      <c r="AU7126" s="168" t="s">
        <v>95</v>
      </c>
      <c r="AV7126" s="167" t="s">
        <v>95</v>
      </c>
      <c r="AW7126" s="167" t="s">
        <v>41</v>
      </c>
      <c r="AX7126" s="167" t="s">
        <v>85</v>
      </c>
      <c r="AY7126" s="168" t="s">
        <v>173</v>
      </c>
    </row>
    <row r="7127" spans="2:65" s="160" customFormat="1">
      <c r="B7127" s="159"/>
      <c r="D7127" s="161" t="s">
        <v>184</v>
      </c>
      <c r="E7127" s="162" t="s">
        <v>1</v>
      </c>
      <c r="F7127" s="163" t="s">
        <v>1393</v>
      </c>
      <c r="H7127" s="162" t="s">
        <v>1</v>
      </c>
      <c r="L7127" s="159"/>
      <c r="M7127" s="164"/>
      <c r="T7127" s="165"/>
      <c r="AT7127" s="162" t="s">
        <v>184</v>
      </c>
      <c r="AU7127" s="162" t="s">
        <v>95</v>
      </c>
      <c r="AV7127" s="160" t="s">
        <v>93</v>
      </c>
      <c r="AW7127" s="160" t="s">
        <v>41</v>
      </c>
      <c r="AX7127" s="160" t="s">
        <v>85</v>
      </c>
      <c r="AY7127" s="162" t="s">
        <v>173</v>
      </c>
    </row>
    <row r="7128" spans="2:65" s="167" customFormat="1">
      <c r="B7128" s="166"/>
      <c r="D7128" s="161" t="s">
        <v>184</v>
      </c>
      <c r="E7128" s="168" t="s">
        <v>1</v>
      </c>
      <c r="F7128" s="169" t="s">
        <v>1394</v>
      </c>
      <c r="H7128" s="170">
        <v>1.9039999999999999</v>
      </c>
      <c r="L7128" s="166"/>
      <c r="M7128" s="171"/>
      <c r="T7128" s="172"/>
      <c r="AT7128" s="168" t="s">
        <v>184</v>
      </c>
      <c r="AU7128" s="168" t="s">
        <v>95</v>
      </c>
      <c r="AV7128" s="167" t="s">
        <v>95</v>
      </c>
      <c r="AW7128" s="167" t="s">
        <v>41</v>
      </c>
      <c r="AX7128" s="167" t="s">
        <v>85</v>
      </c>
      <c r="AY7128" s="168" t="s">
        <v>173</v>
      </c>
    </row>
    <row r="7129" spans="2:65" s="160" customFormat="1">
      <c r="B7129" s="159"/>
      <c r="D7129" s="161" t="s">
        <v>184</v>
      </c>
      <c r="E7129" s="162" t="s">
        <v>1</v>
      </c>
      <c r="F7129" s="163" t="s">
        <v>1395</v>
      </c>
      <c r="H7129" s="162" t="s">
        <v>1</v>
      </c>
      <c r="L7129" s="159"/>
      <c r="M7129" s="164"/>
      <c r="T7129" s="165"/>
      <c r="AT7129" s="162" t="s">
        <v>184</v>
      </c>
      <c r="AU7129" s="162" t="s">
        <v>95</v>
      </c>
      <c r="AV7129" s="160" t="s">
        <v>93</v>
      </c>
      <c r="AW7129" s="160" t="s">
        <v>41</v>
      </c>
      <c r="AX7129" s="160" t="s">
        <v>85</v>
      </c>
      <c r="AY7129" s="162" t="s">
        <v>173</v>
      </c>
    </row>
    <row r="7130" spans="2:65" s="167" customFormat="1">
      <c r="B7130" s="166"/>
      <c r="D7130" s="161" t="s">
        <v>184</v>
      </c>
      <c r="E7130" s="168" t="s">
        <v>1</v>
      </c>
      <c r="F7130" s="169" t="s">
        <v>1396</v>
      </c>
      <c r="H7130" s="170">
        <v>0.97199999999999998</v>
      </c>
      <c r="L7130" s="166"/>
      <c r="M7130" s="171"/>
      <c r="T7130" s="172"/>
      <c r="AT7130" s="168" t="s">
        <v>184</v>
      </c>
      <c r="AU7130" s="168" t="s">
        <v>95</v>
      </c>
      <c r="AV7130" s="167" t="s">
        <v>95</v>
      </c>
      <c r="AW7130" s="167" t="s">
        <v>41</v>
      </c>
      <c r="AX7130" s="167" t="s">
        <v>85</v>
      </c>
      <c r="AY7130" s="168" t="s">
        <v>173</v>
      </c>
    </row>
    <row r="7131" spans="2:65" s="160" customFormat="1">
      <c r="B7131" s="159"/>
      <c r="D7131" s="161" t="s">
        <v>184</v>
      </c>
      <c r="E7131" s="162" t="s">
        <v>1</v>
      </c>
      <c r="F7131" s="163" t="s">
        <v>1397</v>
      </c>
      <c r="H7131" s="162" t="s">
        <v>1</v>
      </c>
      <c r="L7131" s="159"/>
      <c r="M7131" s="164"/>
      <c r="T7131" s="165"/>
      <c r="AT7131" s="162" t="s">
        <v>184</v>
      </c>
      <c r="AU7131" s="162" t="s">
        <v>95</v>
      </c>
      <c r="AV7131" s="160" t="s">
        <v>93</v>
      </c>
      <c r="AW7131" s="160" t="s">
        <v>41</v>
      </c>
      <c r="AX7131" s="160" t="s">
        <v>85</v>
      </c>
      <c r="AY7131" s="162" t="s">
        <v>173</v>
      </c>
    </row>
    <row r="7132" spans="2:65" s="167" customFormat="1">
      <c r="B7132" s="166"/>
      <c r="D7132" s="161" t="s">
        <v>184</v>
      </c>
      <c r="E7132" s="168" t="s">
        <v>1</v>
      </c>
      <c r="F7132" s="169" t="s">
        <v>1398</v>
      </c>
      <c r="H7132" s="170">
        <v>1.1499999999999999</v>
      </c>
      <c r="L7132" s="166"/>
      <c r="M7132" s="171"/>
      <c r="T7132" s="172"/>
      <c r="AT7132" s="168" t="s">
        <v>184</v>
      </c>
      <c r="AU7132" s="168" t="s">
        <v>95</v>
      </c>
      <c r="AV7132" s="167" t="s">
        <v>95</v>
      </c>
      <c r="AW7132" s="167" t="s">
        <v>41</v>
      </c>
      <c r="AX7132" s="167" t="s">
        <v>85</v>
      </c>
      <c r="AY7132" s="168" t="s">
        <v>173</v>
      </c>
    </row>
    <row r="7133" spans="2:65" s="174" customFormat="1">
      <c r="B7133" s="173"/>
      <c r="D7133" s="161" t="s">
        <v>184</v>
      </c>
      <c r="E7133" s="175" t="s">
        <v>1</v>
      </c>
      <c r="F7133" s="176" t="s">
        <v>232</v>
      </c>
      <c r="H7133" s="177">
        <v>571.952</v>
      </c>
      <c r="L7133" s="173"/>
      <c r="M7133" s="178"/>
      <c r="T7133" s="179"/>
      <c r="AT7133" s="175" t="s">
        <v>184</v>
      </c>
      <c r="AU7133" s="175" t="s">
        <v>95</v>
      </c>
      <c r="AV7133" s="174" t="s">
        <v>180</v>
      </c>
      <c r="AW7133" s="174" t="s">
        <v>41</v>
      </c>
      <c r="AX7133" s="174" t="s">
        <v>93</v>
      </c>
      <c r="AY7133" s="175" t="s">
        <v>173</v>
      </c>
    </row>
    <row r="7134" spans="2:65" s="133" customFormat="1" ht="22.9" customHeight="1">
      <c r="B7134" s="132"/>
      <c r="D7134" s="134" t="s">
        <v>84</v>
      </c>
      <c r="E7134" s="142" t="s">
        <v>3993</v>
      </c>
      <c r="F7134" s="142" t="s">
        <v>3994</v>
      </c>
      <c r="J7134" s="143">
        <f>BK7134</f>
        <v>0</v>
      </c>
      <c r="L7134" s="132"/>
      <c r="M7134" s="137"/>
      <c r="P7134" s="138">
        <f>SUM(P7135:P7570)</f>
        <v>0</v>
      </c>
      <c r="R7134" s="138">
        <f>SUM(R7135:R7570)</f>
        <v>1.5784434999999999</v>
      </c>
      <c r="T7134" s="139">
        <f>SUM(T7135:T7570)</f>
        <v>0.29506729999999998</v>
      </c>
      <c r="AR7134" s="134" t="s">
        <v>95</v>
      </c>
      <c r="AT7134" s="140" t="s">
        <v>84</v>
      </c>
      <c r="AU7134" s="140" t="s">
        <v>93</v>
      </c>
      <c r="AY7134" s="134" t="s">
        <v>173</v>
      </c>
      <c r="BK7134" s="141">
        <f>SUM(BK7135:BK7570)</f>
        <v>0</v>
      </c>
    </row>
    <row r="7135" spans="2:65" s="35" customFormat="1" ht="21.75" customHeight="1">
      <c r="B7135" s="34"/>
      <c r="C7135" s="144" t="s">
        <v>3995</v>
      </c>
      <c r="D7135" s="144" t="s">
        <v>175</v>
      </c>
      <c r="E7135" s="145" t="s">
        <v>3996</v>
      </c>
      <c r="F7135" s="146" t="s">
        <v>3997</v>
      </c>
      <c r="G7135" s="147" t="s">
        <v>270</v>
      </c>
      <c r="H7135" s="148">
        <v>10.8</v>
      </c>
      <c r="I7135" s="3"/>
      <c r="J7135" s="149">
        <f>ROUND(I7135*H7135,2)</f>
        <v>0</v>
      </c>
      <c r="K7135" s="146" t="s">
        <v>179</v>
      </c>
      <c r="L7135" s="34"/>
      <c r="M7135" s="150" t="s">
        <v>1</v>
      </c>
      <c r="N7135" s="151" t="s">
        <v>50</v>
      </c>
      <c r="P7135" s="152">
        <f>O7135*H7135</f>
        <v>0</v>
      </c>
      <c r="Q7135" s="152">
        <v>0</v>
      </c>
      <c r="R7135" s="152">
        <f>Q7135*H7135</f>
        <v>0</v>
      </c>
      <c r="S7135" s="152">
        <v>0</v>
      </c>
      <c r="T7135" s="153">
        <f>S7135*H7135</f>
        <v>0</v>
      </c>
      <c r="AR7135" s="154" t="s">
        <v>354</v>
      </c>
      <c r="AT7135" s="154" t="s">
        <v>175</v>
      </c>
      <c r="AU7135" s="154" t="s">
        <v>95</v>
      </c>
      <c r="AY7135" s="20" t="s">
        <v>173</v>
      </c>
      <c r="BE7135" s="155">
        <f>IF(N7135="základní",J7135,0)</f>
        <v>0</v>
      </c>
      <c r="BF7135" s="155">
        <f>IF(N7135="snížená",J7135,0)</f>
        <v>0</v>
      </c>
      <c r="BG7135" s="155">
        <f>IF(N7135="zákl. přenesená",J7135,0)</f>
        <v>0</v>
      </c>
      <c r="BH7135" s="155">
        <f>IF(N7135="sníž. přenesená",J7135,0)</f>
        <v>0</v>
      </c>
      <c r="BI7135" s="155">
        <f>IF(N7135="nulová",J7135,0)</f>
        <v>0</v>
      </c>
      <c r="BJ7135" s="20" t="s">
        <v>93</v>
      </c>
      <c r="BK7135" s="155">
        <f>ROUND(I7135*H7135,2)</f>
        <v>0</v>
      </c>
      <c r="BL7135" s="20" t="s">
        <v>354</v>
      </c>
      <c r="BM7135" s="154" t="s">
        <v>3998</v>
      </c>
    </row>
    <row r="7136" spans="2:65" s="35" customFormat="1">
      <c r="B7136" s="34"/>
      <c r="D7136" s="156" t="s">
        <v>182</v>
      </c>
      <c r="F7136" s="157" t="s">
        <v>3999</v>
      </c>
      <c r="L7136" s="34"/>
      <c r="M7136" s="158"/>
      <c r="T7136" s="62"/>
      <c r="AT7136" s="20" t="s">
        <v>182</v>
      </c>
      <c r="AU7136" s="20" t="s">
        <v>95</v>
      </c>
    </row>
    <row r="7137" spans="2:65" s="160" customFormat="1">
      <c r="B7137" s="159"/>
      <c r="D7137" s="161" t="s">
        <v>184</v>
      </c>
      <c r="E7137" s="162" t="s">
        <v>1</v>
      </c>
      <c r="F7137" s="163" t="s">
        <v>4000</v>
      </c>
      <c r="H7137" s="162" t="s">
        <v>1</v>
      </c>
      <c r="L7137" s="159"/>
      <c r="M7137" s="164"/>
      <c r="T7137" s="165"/>
      <c r="AT7137" s="162" t="s">
        <v>184</v>
      </c>
      <c r="AU7137" s="162" t="s">
        <v>95</v>
      </c>
      <c r="AV7137" s="160" t="s">
        <v>93</v>
      </c>
      <c r="AW7137" s="160" t="s">
        <v>41</v>
      </c>
      <c r="AX7137" s="160" t="s">
        <v>85</v>
      </c>
      <c r="AY7137" s="162" t="s">
        <v>173</v>
      </c>
    </row>
    <row r="7138" spans="2:65" s="160" customFormat="1">
      <c r="B7138" s="159"/>
      <c r="D7138" s="161" t="s">
        <v>184</v>
      </c>
      <c r="E7138" s="162" t="s">
        <v>1</v>
      </c>
      <c r="F7138" s="163" t="s">
        <v>1830</v>
      </c>
      <c r="H7138" s="162" t="s">
        <v>1</v>
      </c>
      <c r="L7138" s="159"/>
      <c r="M7138" s="164"/>
      <c r="T7138" s="165"/>
      <c r="AT7138" s="162" t="s">
        <v>184</v>
      </c>
      <c r="AU7138" s="162" t="s">
        <v>95</v>
      </c>
      <c r="AV7138" s="160" t="s">
        <v>93</v>
      </c>
      <c r="AW7138" s="160" t="s">
        <v>41</v>
      </c>
      <c r="AX7138" s="160" t="s">
        <v>85</v>
      </c>
      <c r="AY7138" s="162" t="s">
        <v>173</v>
      </c>
    </row>
    <row r="7139" spans="2:65" s="167" customFormat="1">
      <c r="B7139" s="166"/>
      <c r="D7139" s="161" t="s">
        <v>184</v>
      </c>
      <c r="E7139" s="168" t="s">
        <v>1</v>
      </c>
      <c r="F7139" s="169" t="s">
        <v>4001</v>
      </c>
      <c r="H7139" s="170">
        <v>6.9</v>
      </c>
      <c r="L7139" s="166"/>
      <c r="M7139" s="171"/>
      <c r="T7139" s="172"/>
      <c r="AT7139" s="168" t="s">
        <v>184</v>
      </c>
      <c r="AU7139" s="168" t="s">
        <v>95</v>
      </c>
      <c r="AV7139" s="167" t="s">
        <v>95</v>
      </c>
      <c r="AW7139" s="167" t="s">
        <v>41</v>
      </c>
      <c r="AX7139" s="167" t="s">
        <v>85</v>
      </c>
      <c r="AY7139" s="168" t="s">
        <v>173</v>
      </c>
    </row>
    <row r="7140" spans="2:65" s="160" customFormat="1">
      <c r="B7140" s="159"/>
      <c r="D7140" s="161" t="s">
        <v>184</v>
      </c>
      <c r="E7140" s="162" t="s">
        <v>1</v>
      </c>
      <c r="F7140" s="163" t="s">
        <v>4002</v>
      </c>
      <c r="H7140" s="162" t="s">
        <v>1</v>
      </c>
      <c r="L7140" s="159"/>
      <c r="M7140" s="164"/>
      <c r="T7140" s="165"/>
      <c r="AT7140" s="162" t="s">
        <v>184</v>
      </c>
      <c r="AU7140" s="162" t="s">
        <v>95</v>
      </c>
      <c r="AV7140" s="160" t="s">
        <v>93</v>
      </c>
      <c r="AW7140" s="160" t="s">
        <v>41</v>
      </c>
      <c r="AX7140" s="160" t="s">
        <v>85</v>
      </c>
      <c r="AY7140" s="162" t="s">
        <v>173</v>
      </c>
    </row>
    <row r="7141" spans="2:65" s="167" customFormat="1">
      <c r="B7141" s="166"/>
      <c r="D7141" s="161" t="s">
        <v>184</v>
      </c>
      <c r="E7141" s="168" t="s">
        <v>1</v>
      </c>
      <c r="F7141" s="169" t="s">
        <v>4003</v>
      </c>
      <c r="H7141" s="170">
        <v>3.9</v>
      </c>
      <c r="L7141" s="166"/>
      <c r="M7141" s="171"/>
      <c r="T7141" s="172"/>
      <c r="AT7141" s="168" t="s">
        <v>184</v>
      </c>
      <c r="AU7141" s="168" t="s">
        <v>95</v>
      </c>
      <c r="AV7141" s="167" t="s">
        <v>95</v>
      </c>
      <c r="AW7141" s="167" t="s">
        <v>41</v>
      </c>
      <c r="AX7141" s="167" t="s">
        <v>85</v>
      </c>
      <c r="AY7141" s="168" t="s">
        <v>173</v>
      </c>
    </row>
    <row r="7142" spans="2:65" s="174" customFormat="1">
      <c r="B7142" s="173"/>
      <c r="D7142" s="161" t="s">
        <v>184</v>
      </c>
      <c r="E7142" s="175" t="s">
        <v>1</v>
      </c>
      <c r="F7142" s="176" t="s">
        <v>232</v>
      </c>
      <c r="H7142" s="177">
        <v>10.8</v>
      </c>
      <c r="L7142" s="173"/>
      <c r="M7142" s="178"/>
      <c r="T7142" s="179"/>
      <c r="AT7142" s="175" t="s">
        <v>184</v>
      </c>
      <c r="AU7142" s="175" t="s">
        <v>95</v>
      </c>
      <c r="AV7142" s="174" t="s">
        <v>180</v>
      </c>
      <c r="AW7142" s="174" t="s">
        <v>41</v>
      </c>
      <c r="AX7142" s="174" t="s">
        <v>93</v>
      </c>
      <c r="AY7142" s="175" t="s">
        <v>173</v>
      </c>
    </row>
    <row r="7143" spans="2:65" s="35" customFormat="1" ht="16.5" customHeight="1">
      <c r="B7143" s="34"/>
      <c r="C7143" s="144" t="s">
        <v>4004</v>
      </c>
      <c r="D7143" s="144" t="s">
        <v>175</v>
      </c>
      <c r="E7143" s="145" t="s">
        <v>4005</v>
      </c>
      <c r="F7143" s="146" t="s">
        <v>4006</v>
      </c>
      <c r="G7143" s="147" t="s">
        <v>270</v>
      </c>
      <c r="H7143" s="148">
        <v>904.82899999999995</v>
      </c>
      <c r="I7143" s="3"/>
      <c r="J7143" s="149">
        <f>ROUND(I7143*H7143,2)</f>
        <v>0</v>
      </c>
      <c r="K7143" s="146" t="s">
        <v>179</v>
      </c>
      <c r="L7143" s="34"/>
      <c r="M7143" s="150" t="s">
        <v>1</v>
      </c>
      <c r="N7143" s="151" t="s">
        <v>50</v>
      </c>
      <c r="P7143" s="152">
        <f>O7143*H7143</f>
        <v>0</v>
      </c>
      <c r="Q7143" s="152">
        <v>1E-3</v>
      </c>
      <c r="R7143" s="152">
        <f>Q7143*H7143</f>
        <v>0.90482899999999999</v>
      </c>
      <c r="S7143" s="152">
        <v>3.1E-4</v>
      </c>
      <c r="T7143" s="153">
        <f>S7143*H7143</f>
        <v>0.28049699</v>
      </c>
      <c r="AR7143" s="154" t="s">
        <v>354</v>
      </c>
      <c r="AT7143" s="154" t="s">
        <v>175</v>
      </c>
      <c r="AU7143" s="154" t="s">
        <v>95</v>
      </c>
      <c r="AY7143" s="20" t="s">
        <v>173</v>
      </c>
      <c r="BE7143" s="155">
        <f>IF(N7143="základní",J7143,0)</f>
        <v>0</v>
      </c>
      <c r="BF7143" s="155">
        <f>IF(N7143="snížená",J7143,0)</f>
        <v>0</v>
      </c>
      <c r="BG7143" s="155">
        <f>IF(N7143="zákl. přenesená",J7143,0)</f>
        <v>0</v>
      </c>
      <c r="BH7143" s="155">
        <f>IF(N7143="sníž. přenesená",J7143,0)</f>
        <v>0</v>
      </c>
      <c r="BI7143" s="155">
        <f>IF(N7143="nulová",J7143,0)</f>
        <v>0</v>
      </c>
      <c r="BJ7143" s="20" t="s">
        <v>93</v>
      </c>
      <c r="BK7143" s="155">
        <f>ROUND(I7143*H7143,2)</f>
        <v>0</v>
      </c>
      <c r="BL7143" s="20" t="s">
        <v>354</v>
      </c>
      <c r="BM7143" s="154" t="s">
        <v>4007</v>
      </c>
    </row>
    <row r="7144" spans="2:65" s="35" customFormat="1">
      <c r="B7144" s="34"/>
      <c r="D7144" s="156" t="s">
        <v>182</v>
      </c>
      <c r="F7144" s="157" t="s">
        <v>4008</v>
      </c>
      <c r="L7144" s="34"/>
      <c r="M7144" s="158"/>
      <c r="T7144" s="62"/>
      <c r="AT7144" s="20" t="s">
        <v>182</v>
      </c>
      <c r="AU7144" s="20" t="s">
        <v>95</v>
      </c>
    </row>
    <row r="7145" spans="2:65" s="160" customFormat="1">
      <c r="B7145" s="159"/>
      <c r="D7145" s="161" t="s">
        <v>184</v>
      </c>
      <c r="E7145" s="162" t="s">
        <v>1</v>
      </c>
      <c r="F7145" s="163" t="s">
        <v>4009</v>
      </c>
      <c r="H7145" s="162" t="s">
        <v>1</v>
      </c>
      <c r="L7145" s="159"/>
      <c r="M7145" s="164"/>
      <c r="T7145" s="165"/>
      <c r="AT7145" s="162" t="s">
        <v>184</v>
      </c>
      <c r="AU7145" s="162" t="s">
        <v>95</v>
      </c>
      <c r="AV7145" s="160" t="s">
        <v>93</v>
      </c>
      <c r="AW7145" s="160" t="s">
        <v>41</v>
      </c>
      <c r="AX7145" s="160" t="s">
        <v>85</v>
      </c>
      <c r="AY7145" s="162" t="s">
        <v>173</v>
      </c>
    </row>
    <row r="7146" spans="2:65" s="160" customFormat="1">
      <c r="B7146" s="159"/>
      <c r="D7146" s="161" t="s">
        <v>184</v>
      </c>
      <c r="E7146" s="162" t="s">
        <v>1</v>
      </c>
      <c r="F7146" s="163" t="s">
        <v>499</v>
      </c>
      <c r="H7146" s="162" t="s">
        <v>1</v>
      </c>
      <c r="L7146" s="159"/>
      <c r="M7146" s="164"/>
      <c r="T7146" s="165"/>
      <c r="AT7146" s="162" t="s">
        <v>184</v>
      </c>
      <c r="AU7146" s="162" t="s">
        <v>95</v>
      </c>
      <c r="AV7146" s="160" t="s">
        <v>93</v>
      </c>
      <c r="AW7146" s="160" t="s">
        <v>41</v>
      </c>
      <c r="AX7146" s="160" t="s">
        <v>85</v>
      </c>
      <c r="AY7146" s="162" t="s">
        <v>173</v>
      </c>
    </row>
    <row r="7147" spans="2:65" s="160" customFormat="1">
      <c r="B7147" s="159"/>
      <c r="D7147" s="161" t="s">
        <v>184</v>
      </c>
      <c r="E7147" s="162" t="s">
        <v>1</v>
      </c>
      <c r="F7147" s="163" t="s">
        <v>532</v>
      </c>
      <c r="H7147" s="162" t="s">
        <v>1</v>
      </c>
      <c r="L7147" s="159"/>
      <c r="M7147" s="164"/>
      <c r="T7147" s="165"/>
      <c r="AT7147" s="162" t="s">
        <v>184</v>
      </c>
      <c r="AU7147" s="162" t="s">
        <v>95</v>
      </c>
      <c r="AV7147" s="160" t="s">
        <v>93</v>
      </c>
      <c r="AW7147" s="160" t="s">
        <v>41</v>
      </c>
      <c r="AX7147" s="160" t="s">
        <v>85</v>
      </c>
      <c r="AY7147" s="162" t="s">
        <v>173</v>
      </c>
    </row>
    <row r="7148" spans="2:65" s="167" customFormat="1">
      <c r="B7148" s="166"/>
      <c r="D7148" s="161" t="s">
        <v>184</v>
      </c>
      <c r="E7148" s="168" t="s">
        <v>1</v>
      </c>
      <c r="F7148" s="169" t="s">
        <v>840</v>
      </c>
      <c r="H7148" s="170">
        <v>15.7</v>
      </c>
      <c r="L7148" s="166"/>
      <c r="M7148" s="171"/>
      <c r="T7148" s="172"/>
      <c r="AT7148" s="168" t="s">
        <v>184</v>
      </c>
      <c r="AU7148" s="168" t="s">
        <v>95</v>
      </c>
      <c r="AV7148" s="167" t="s">
        <v>95</v>
      </c>
      <c r="AW7148" s="167" t="s">
        <v>41</v>
      </c>
      <c r="AX7148" s="167" t="s">
        <v>85</v>
      </c>
      <c r="AY7148" s="168" t="s">
        <v>173</v>
      </c>
    </row>
    <row r="7149" spans="2:65" s="160" customFormat="1">
      <c r="B7149" s="159"/>
      <c r="D7149" s="161" t="s">
        <v>184</v>
      </c>
      <c r="E7149" s="162" t="s">
        <v>1</v>
      </c>
      <c r="F7149" s="163" t="s">
        <v>734</v>
      </c>
      <c r="H7149" s="162" t="s">
        <v>1</v>
      </c>
      <c r="L7149" s="159"/>
      <c r="M7149" s="164"/>
      <c r="T7149" s="165"/>
      <c r="AT7149" s="162" t="s">
        <v>184</v>
      </c>
      <c r="AU7149" s="162" t="s">
        <v>95</v>
      </c>
      <c r="AV7149" s="160" t="s">
        <v>93</v>
      </c>
      <c r="AW7149" s="160" t="s">
        <v>41</v>
      </c>
      <c r="AX7149" s="160" t="s">
        <v>85</v>
      </c>
      <c r="AY7149" s="162" t="s">
        <v>173</v>
      </c>
    </row>
    <row r="7150" spans="2:65" s="167" customFormat="1">
      <c r="B7150" s="166"/>
      <c r="D7150" s="161" t="s">
        <v>184</v>
      </c>
      <c r="E7150" s="168" t="s">
        <v>1</v>
      </c>
      <c r="F7150" s="169" t="s">
        <v>841</v>
      </c>
      <c r="H7150" s="170">
        <v>10.6</v>
      </c>
      <c r="L7150" s="166"/>
      <c r="M7150" s="171"/>
      <c r="T7150" s="172"/>
      <c r="AT7150" s="168" t="s">
        <v>184</v>
      </c>
      <c r="AU7150" s="168" t="s">
        <v>95</v>
      </c>
      <c r="AV7150" s="167" t="s">
        <v>95</v>
      </c>
      <c r="AW7150" s="167" t="s">
        <v>41</v>
      </c>
      <c r="AX7150" s="167" t="s">
        <v>85</v>
      </c>
      <c r="AY7150" s="168" t="s">
        <v>173</v>
      </c>
    </row>
    <row r="7151" spans="2:65" s="160" customFormat="1">
      <c r="B7151" s="159"/>
      <c r="D7151" s="161" t="s">
        <v>184</v>
      </c>
      <c r="E7151" s="162" t="s">
        <v>1</v>
      </c>
      <c r="F7151" s="163" t="s">
        <v>571</v>
      </c>
      <c r="H7151" s="162" t="s">
        <v>1</v>
      </c>
      <c r="L7151" s="159"/>
      <c r="M7151" s="164"/>
      <c r="T7151" s="165"/>
      <c r="AT7151" s="162" t="s">
        <v>184</v>
      </c>
      <c r="AU7151" s="162" t="s">
        <v>95</v>
      </c>
      <c r="AV7151" s="160" t="s">
        <v>93</v>
      </c>
      <c r="AW7151" s="160" t="s">
        <v>41</v>
      </c>
      <c r="AX7151" s="160" t="s">
        <v>85</v>
      </c>
      <c r="AY7151" s="162" t="s">
        <v>173</v>
      </c>
    </row>
    <row r="7152" spans="2:65" s="167" customFormat="1">
      <c r="B7152" s="166"/>
      <c r="D7152" s="161" t="s">
        <v>184</v>
      </c>
      <c r="E7152" s="168" t="s">
        <v>1</v>
      </c>
      <c r="F7152" s="169" t="s">
        <v>842</v>
      </c>
      <c r="H7152" s="170">
        <v>5.5</v>
      </c>
      <c r="L7152" s="166"/>
      <c r="M7152" s="171"/>
      <c r="T7152" s="172"/>
      <c r="AT7152" s="168" t="s">
        <v>184</v>
      </c>
      <c r="AU7152" s="168" t="s">
        <v>95</v>
      </c>
      <c r="AV7152" s="167" t="s">
        <v>95</v>
      </c>
      <c r="AW7152" s="167" t="s">
        <v>41</v>
      </c>
      <c r="AX7152" s="167" t="s">
        <v>85</v>
      </c>
      <c r="AY7152" s="168" t="s">
        <v>173</v>
      </c>
    </row>
    <row r="7153" spans="2:51" s="160" customFormat="1">
      <c r="B7153" s="159"/>
      <c r="D7153" s="161" t="s">
        <v>184</v>
      </c>
      <c r="E7153" s="162" t="s">
        <v>1</v>
      </c>
      <c r="F7153" s="163" t="s">
        <v>740</v>
      </c>
      <c r="H7153" s="162" t="s">
        <v>1</v>
      </c>
      <c r="L7153" s="159"/>
      <c r="M7153" s="164"/>
      <c r="T7153" s="165"/>
      <c r="AT7153" s="162" t="s">
        <v>184</v>
      </c>
      <c r="AU7153" s="162" t="s">
        <v>95</v>
      </c>
      <c r="AV7153" s="160" t="s">
        <v>93</v>
      </c>
      <c r="AW7153" s="160" t="s">
        <v>41</v>
      </c>
      <c r="AX7153" s="160" t="s">
        <v>85</v>
      </c>
      <c r="AY7153" s="162" t="s">
        <v>173</v>
      </c>
    </row>
    <row r="7154" spans="2:51" s="167" customFormat="1">
      <c r="B7154" s="166"/>
      <c r="D7154" s="161" t="s">
        <v>184</v>
      </c>
      <c r="E7154" s="168" t="s">
        <v>1</v>
      </c>
      <c r="F7154" s="169" t="s">
        <v>365</v>
      </c>
      <c r="H7154" s="170">
        <v>2</v>
      </c>
      <c r="L7154" s="166"/>
      <c r="M7154" s="171"/>
      <c r="T7154" s="172"/>
      <c r="AT7154" s="168" t="s">
        <v>184</v>
      </c>
      <c r="AU7154" s="168" t="s">
        <v>95</v>
      </c>
      <c r="AV7154" s="167" t="s">
        <v>95</v>
      </c>
      <c r="AW7154" s="167" t="s">
        <v>41</v>
      </c>
      <c r="AX7154" s="167" t="s">
        <v>85</v>
      </c>
      <c r="AY7154" s="168" t="s">
        <v>173</v>
      </c>
    </row>
    <row r="7155" spans="2:51" s="160" customFormat="1">
      <c r="B7155" s="159"/>
      <c r="D7155" s="161" t="s">
        <v>184</v>
      </c>
      <c r="E7155" s="162" t="s">
        <v>1</v>
      </c>
      <c r="F7155" s="163" t="s">
        <v>748</v>
      </c>
      <c r="H7155" s="162" t="s">
        <v>1</v>
      </c>
      <c r="L7155" s="159"/>
      <c r="M7155" s="164"/>
      <c r="T7155" s="165"/>
      <c r="AT7155" s="162" t="s">
        <v>184</v>
      </c>
      <c r="AU7155" s="162" t="s">
        <v>95</v>
      </c>
      <c r="AV7155" s="160" t="s">
        <v>93</v>
      </c>
      <c r="AW7155" s="160" t="s">
        <v>41</v>
      </c>
      <c r="AX7155" s="160" t="s">
        <v>85</v>
      </c>
      <c r="AY7155" s="162" t="s">
        <v>173</v>
      </c>
    </row>
    <row r="7156" spans="2:51" s="167" customFormat="1">
      <c r="B7156" s="166"/>
      <c r="D7156" s="161" t="s">
        <v>184</v>
      </c>
      <c r="E7156" s="168" t="s">
        <v>1</v>
      </c>
      <c r="F7156" s="169" t="s">
        <v>843</v>
      </c>
      <c r="H7156" s="170">
        <v>50.3</v>
      </c>
      <c r="L7156" s="166"/>
      <c r="M7156" s="171"/>
      <c r="T7156" s="172"/>
      <c r="AT7156" s="168" t="s">
        <v>184</v>
      </c>
      <c r="AU7156" s="168" t="s">
        <v>95</v>
      </c>
      <c r="AV7156" s="167" t="s">
        <v>95</v>
      </c>
      <c r="AW7156" s="167" t="s">
        <v>41</v>
      </c>
      <c r="AX7156" s="167" t="s">
        <v>85</v>
      </c>
      <c r="AY7156" s="168" t="s">
        <v>173</v>
      </c>
    </row>
    <row r="7157" spans="2:51" s="181" customFormat="1">
      <c r="B7157" s="180"/>
      <c r="D7157" s="161" t="s">
        <v>184</v>
      </c>
      <c r="E7157" s="182" t="s">
        <v>1</v>
      </c>
      <c r="F7157" s="183" t="s">
        <v>266</v>
      </c>
      <c r="H7157" s="184">
        <v>84.1</v>
      </c>
      <c r="L7157" s="180"/>
      <c r="M7157" s="185"/>
      <c r="T7157" s="186"/>
      <c r="AT7157" s="182" t="s">
        <v>184</v>
      </c>
      <c r="AU7157" s="182" t="s">
        <v>95</v>
      </c>
      <c r="AV7157" s="181" t="s">
        <v>243</v>
      </c>
      <c r="AW7157" s="181" t="s">
        <v>41</v>
      </c>
      <c r="AX7157" s="181" t="s">
        <v>85</v>
      </c>
      <c r="AY7157" s="182" t="s">
        <v>173</v>
      </c>
    </row>
    <row r="7158" spans="2:51" s="160" customFormat="1">
      <c r="B7158" s="159"/>
      <c r="D7158" s="161" t="s">
        <v>184</v>
      </c>
      <c r="E7158" s="162" t="s">
        <v>1</v>
      </c>
      <c r="F7158" s="163" t="s">
        <v>499</v>
      </c>
      <c r="H7158" s="162" t="s">
        <v>1</v>
      </c>
      <c r="L7158" s="159"/>
      <c r="M7158" s="164"/>
      <c r="T7158" s="165"/>
      <c r="AT7158" s="162" t="s">
        <v>184</v>
      </c>
      <c r="AU7158" s="162" t="s">
        <v>95</v>
      </c>
      <c r="AV7158" s="160" t="s">
        <v>93</v>
      </c>
      <c r="AW7158" s="160" t="s">
        <v>41</v>
      </c>
      <c r="AX7158" s="160" t="s">
        <v>85</v>
      </c>
      <c r="AY7158" s="162" t="s">
        <v>173</v>
      </c>
    </row>
    <row r="7159" spans="2:51" s="160" customFormat="1">
      <c r="B7159" s="159"/>
      <c r="D7159" s="161" t="s">
        <v>184</v>
      </c>
      <c r="E7159" s="162" t="s">
        <v>1</v>
      </c>
      <c r="F7159" s="163" t="s">
        <v>817</v>
      </c>
      <c r="H7159" s="162" t="s">
        <v>1</v>
      </c>
      <c r="L7159" s="159"/>
      <c r="M7159" s="164"/>
      <c r="T7159" s="165"/>
      <c r="AT7159" s="162" t="s">
        <v>184</v>
      </c>
      <c r="AU7159" s="162" t="s">
        <v>95</v>
      </c>
      <c r="AV7159" s="160" t="s">
        <v>93</v>
      </c>
      <c r="AW7159" s="160" t="s">
        <v>41</v>
      </c>
      <c r="AX7159" s="160" t="s">
        <v>85</v>
      </c>
      <c r="AY7159" s="162" t="s">
        <v>173</v>
      </c>
    </row>
    <row r="7160" spans="2:51" s="160" customFormat="1">
      <c r="B7160" s="159"/>
      <c r="D7160" s="161" t="s">
        <v>184</v>
      </c>
      <c r="E7160" s="162" t="s">
        <v>1</v>
      </c>
      <c r="F7160" s="163" t="s">
        <v>818</v>
      </c>
      <c r="H7160" s="162" t="s">
        <v>1</v>
      </c>
      <c r="L7160" s="159"/>
      <c r="M7160" s="164"/>
      <c r="T7160" s="165"/>
      <c r="AT7160" s="162" t="s">
        <v>184</v>
      </c>
      <c r="AU7160" s="162" t="s">
        <v>95</v>
      </c>
      <c r="AV7160" s="160" t="s">
        <v>93</v>
      </c>
      <c r="AW7160" s="160" t="s">
        <v>41</v>
      </c>
      <c r="AX7160" s="160" t="s">
        <v>85</v>
      </c>
      <c r="AY7160" s="162" t="s">
        <v>173</v>
      </c>
    </row>
    <row r="7161" spans="2:51" s="167" customFormat="1">
      <c r="B7161" s="166"/>
      <c r="D7161" s="161" t="s">
        <v>184</v>
      </c>
      <c r="E7161" s="168" t="s">
        <v>1</v>
      </c>
      <c r="F7161" s="169" t="s">
        <v>736</v>
      </c>
      <c r="H7161" s="170">
        <v>4.2</v>
      </c>
      <c r="L7161" s="166"/>
      <c r="M7161" s="171"/>
      <c r="T7161" s="172"/>
      <c r="AT7161" s="168" t="s">
        <v>184</v>
      </c>
      <c r="AU7161" s="168" t="s">
        <v>95</v>
      </c>
      <c r="AV7161" s="167" t="s">
        <v>95</v>
      </c>
      <c r="AW7161" s="167" t="s">
        <v>41</v>
      </c>
      <c r="AX7161" s="167" t="s">
        <v>85</v>
      </c>
      <c r="AY7161" s="168" t="s">
        <v>173</v>
      </c>
    </row>
    <row r="7162" spans="2:51" s="160" customFormat="1">
      <c r="B7162" s="159"/>
      <c r="D7162" s="161" t="s">
        <v>184</v>
      </c>
      <c r="E7162" s="162" t="s">
        <v>1</v>
      </c>
      <c r="F7162" s="163" t="s">
        <v>819</v>
      </c>
      <c r="H7162" s="162" t="s">
        <v>1</v>
      </c>
      <c r="L7162" s="159"/>
      <c r="M7162" s="164"/>
      <c r="T7162" s="165"/>
      <c r="AT7162" s="162" t="s">
        <v>184</v>
      </c>
      <c r="AU7162" s="162" t="s">
        <v>95</v>
      </c>
      <c r="AV7162" s="160" t="s">
        <v>93</v>
      </c>
      <c r="AW7162" s="160" t="s">
        <v>41</v>
      </c>
      <c r="AX7162" s="160" t="s">
        <v>85</v>
      </c>
      <c r="AY7162" s="162" t="s">
        <v>173</v>
      </c>
    </row>
    <row r="7163" spans="2:51" s="167" customFormat="1">
      <c r="B7163" s="166"/>
      <c r="D7163" s="161" t="s">
        <v>184</v>
      </c>
      <c r="E7163" s="168" t="s">
        <v>1</v>
      </c>
      <c r="F7163" s="169" t="s">
        <v>820</v>
      </c>
      <c r="H7163" s="170">
        <v>7.7</v>
      </c>
      <c r="L7163" s="166"/>
      <c r="M7163" s="171"/>
      <c r="T7163" s="172"/>
      <c r="AT7163" s="168" t="s">
        <v>184</v>
      </c>
      <c r="AU7163" s="168" t="s">
        <v>95</v>
      </c>
      <c r="AV7163" s="167" t="s">
        <v>95</v>
      </c>
      <c r="AW7163" s="167" t="s">
        <v>41</v>
      </c>
      <c r="AX7163" s="167" t="s">
        <v>85</v>
      </c>
      <c r="AY7163" s="168" t="s">
        <v>173</v>
      </c>
    </row>
    <row r="7164" spans="2:51" s="181" customFormat="1">
      <c r="B7164" s="180"/>
      <c r="D7164" s="161" t="s">
        <v>184</v>
      </c>
      <c r="E7164" s="182" t="s">
        <v>1</v>
      </c>
      <c r="F7164" s="183" t="s">
        <v>266</v>
      </c>
      <c r="H7164" s="184">
        <v>11.9</v>
      </c>
      <c r="L7164" s="180"/>
      <c r="M7164" s="185"/>
      <c r="T7164" s="186"/>
      <c r="AT7164" s="182" t="s">
        <v>184</v>
      </c>
      <c r="AU7164" s="182" t="s">
        <v>95</v>
      </c>
      <c r="AV7164" s="181" t="s">
        <v>243</v>
      </c>
      <c r="AW7164" s="181" t="s">
        <v>41</v>
      </c>
      <c r="AX7164" s="181" t="s">
        <v>85</v>
      </c>
      <c r="AY7164" s="182" t="s">
        <v>173</v>
      </c>
    </row>
    <row r="7165" spans="2:51" s="160" customFormat="1">
      <c r="B7165" s="159"/>
      <c r="D7165" s="161" t="s">
        <v>184</v>
      </c>
      <c r="E7165" s="162" t="s">
        <v>1</v>
      </c>
      <c r="F7165" s="163" t="s">
        <v>844</v>
      </c>
      <c r="H7165" s="162" t="s">
        <v>1</v>
      </c>
      <c r="L7165" s="159"/>
      <c r="M7165" s="164"/>
      <c r="T7165" s="165"/>
      <c r="AT7165" s="162" t="s">
        <v>184</v>
      </c>
      <c r="AU7165" s="162" t="s">
        <v>95</v>
      </c>
      <c r="AV7165" s="160" t="s">
        <v>93</v>
      </c>
      <c r="AW7165" s="160" t="s">
        <v>41</v>
      </c>
      <c r="AX7165" s="160" t="s">
        <v>85</v>
      </c>
      <c r="AY7165" s="162" t="s">
        <v>173</v>
      </c>
    </row>
    <row r="7166" spans="2:51" s="160" customFormat="1">
      <c r="B7166" s="159"/>
      <c r="D7166" s="161" t="s">
        <v>184</v>
      </c>
      <c r="E7166" s="162" t="s">
        <v>1</v>
      </c>
      <c r="F7166" s="163" t="s">
        <v>778</v>
      </c>
      <c r="H7166" s="162" t="s">
        <v>1</v>
      </c>
      <c r="L7166" s="159"/>
      <c r="M7166" s="164"/>
      <c r="T7166" s="165"/>
      <c r="AT7166" s="162" t="s">
        <v>184</v>
      </c>
      <c r="AU7166" s="162" t="s">
        <v>95</v>
      </c>
      <c r="AV7166" s="160" t="s">
        <v>93</v>
      </c>
      <c r="AW7166" s="160" t="s">
        <v>41</v>
      </c>
      <c r="AX7166" s="160" t="s">
        <v>85</v>
      </c>
      <c r="AY7166" s="162" t="s">
        <v>173</v>
      </c>
    </row>
    <row r="7167" spans="2:51" s="167" customFormat="1">
      <c r="B7167" s="166"/>
      <c r="D7167" s="161" t="s">
        <v>184</v>
      </c>
      <c r="E7167" s="168" t="s">
        <v>1</v>
      </c>
      <c r="F7167" s="169" t="s">
        <v>365</v>
      </c>
      <c r="H7167" s="170">
        <v>2</v>
      </c>
      <c r="L7167" s="166"/>
      <c r="M7167" s="171"/>
      <c r="T7167" s="172"/>
      <c r="AT7167" s="168" t="s">
        <v>184</v>
      </c>
      <c r="AU7167" s="168" t="s">
        <v>95</v>
      </c>
      <c r="AV7167" s="167" t="s">
        <v>95</v>
      </c>
      <c r="AW7167" s="167" t="s">
        <v>41</v>
      </c>
      <c r="AX7167" s="167" t="s">
        <v>85</v>
      </c>
      <c r="AY7167" s="168" t="s">
        <v>173</v>
      </c>
    </row>
    <row r="7168" spans="2:51" s="160" customFormat="1">
      <c r="B7168" s="159"/>
      <c r="D7168" s="161" t="s">
        <v>184</v>
      </c>
      <c r="E7168" s="162" t="s">
        <v>1</v>
      </c>
      <c r="F7168" s="163" t="s">
        <v>785</v>
      </c>
      <c r="H7168" s="162" t="s">
        <v>1</v>
      </c>
      <c r="L7168" s="159"/>
      <c r="M7168" s="164"/>
      <c r="T7168" s="165"/>
      <c r="AT7168" s="162" t="s">
        <v>184</v>
      </c>
      <c r="AU7168" s="162" t="s">
        <v>95</v>
      </c>
      <c r="AV7168" s="160" t="s">
        <v>93</v>
      </c>
      <c r="AW7168" s="160" t="s">
        <v>41</v>
      </c>
      <c r="AX7168" s="160" t="s">
        <v>85</v>
      </c>
      <c r="AY7168" s="162" t="s">
        <v>173</v>
      </c>
    </row>
    <row r="7169" spans="2:51" s="167" customFormat="1">
      <c r="B7169" s="166"/>
      <c r="D7169" s="161" t="s">
        <v>184</v>
      </c>
      <c r="E7169" s="168" t="s">
        <v>1</v>
      </c>
      <c r="F7169" s="169" t="s">
        <v>763</v>
      </c>
      <c r="H7169" s="170">
        <v>2.2999999999999998</v>
      </c>
      <c r="L7169" s="166"/>
      <c r="M7169" s="171"/>
      <c r="T7169" s="172"/>
      <c r="AT7169" s="168" t="s">
        <v>184</v>
      </c>
      <c r="AU7169" s="168" t="s">
        <v>95</v>
      </c>
      <c r="AV7169" s="167" t="s">
        <v>95</v>
      </c>
      <c r="AW7169" s="167" t="s">
        <v>41</v>
      </c>
      <c r="AX7169" s="167" t="s">
        <v>85</v>
      </c>
      <c r="AY7169" s="168" t="s">
        <v>173</v>
      </c>
    </row>
    <row r="7170" spans="2:51" s="160" customFormat="1">
      <c r="B7170" s="159"/>
      <c r="D7170" s="161" t="s">
        <v>184</v>
      </c>
      <c r="E7170" s="162" t="s">
        <v>1</v>
      </c>
      <c r="F7170" s="163" t="s">
        <v>790</v>
      </c>
      <c r="H7170" s="162" t="s">
        <v>1</v>
      </c>
      <c r="L7170" s="159"/>
      <c r="M7170" s="164"/>
      <c r="T7170" s="165"/>
      <c r="AT7170" s="162" t="s">
        <v>184</v>
      </c>
      <c r="AU7170" s="162" t="s">
        <v>95</v>
      </c>
      <c r="AV7170" s="160" t="s">
        <v>93</v>
      </c>
      <c r="AW7170" s="160" t="s">
        <v>41</v>
      </c>
      <c r="AX7170" s="160" t="s">
        <v>85</v>
      </c>
      <c r="AY7170" s="162" t="s">
        <v>173</v>
      </c>
    </row>
    <row r="7171" spans="2:51" s="167" customFormat="1">
      <c r="B7171" s="166"/>
      <c r="D7171" s="161" t="s">
        <v>184</v>
      </c>
      <c r="E7171" s="168" t="s">
        <v>1</v>
      </c>
      <c r="F7171" s="169" t="s">
        <v>845</v>
      </c>
      <c r="H7171" s="170">
        <v>3.3</v>
      </c>
      <c r="L7171" s="166"/>
      <c r="M7171" s="171"/>
      <c r="T7171" s="172"/>
      <c r="AT7171" s="168" t="s">
        <v>184</v>
      </c>
      <c r="AU7171" s="168" t="s">
        <v>95</v>
      </c>
      <c r="AV7171" s="167" t="s">
        <v>95</v>
      </c>
      <c r="AW7171" s="167" t="s">
        <v>41</v>
      </c>
      <c r="AX7171" s="167" t="s">
        <v>85</v>
      </c>
      <c r="AY7171" s="168" t="s">
        <v>173</v>
      </c>
    </row>
    <row r="7172" spans="2:51" s="160" customFormat="1">
      <c r="B7172" s="159"/>
      <c r="D7172" s="161" t="s">
        <v>184</v>
      </c>
      <c r="E7172" s="162" t="s">
        <v>1</v>
      </c>
      <c r="F7172" s="163" t="s">
        <v>791</v>
      </c>
      <c r="H7172" s="162" t="s">
        <v>1</v>
      </c>
      <c r="L7172" s="159"/>
      <c r="M7172" s="164"/>
      <c r="T7172" s="165"/>
      <c r="AT7172" s="162" t="s">
        <v>184</v>
      </c>
      <c r="AU7172" s="162" t="s">
        <v>95</v>
      </c>
      <c r="AV7172" s="160" t="s">
        <v>93</v>
      </c>
      <c r="AW7172" s="160" t="s">
        <v>41</v>
      </c>
      <c r="AX7172" s="160" t="s">
        <v>85</v>
      </c>
      <c r="AY7172" s="162" t="s">
        <v>173</v>
      </c>
    </row>
    <row r="7173" spans="2:51" s="167" customFormat="1">
      <c r="B7173" s="166"/>
      <c r="D7173" s="161" t="s">
        <v>184</v>
      </c>
      <c r="E7173" s="168" t="s">
        <v>1</v>
      </c>
      <c r="F7173" s="169" t="s">
        <v>846</v>
      </c>
      <c r="H7173" s="170">
        <v>11</v>
      </c>
      <c r="L7173" s="166"/>
      <c r="M7173" s="171"/>
      <c r="T7173" s="172"/>
      <c r="AT7173" s="168" t="s">
        <v>184</v>
      </c>
      <c r="AU7173" s="168" t="s">
        <v>95</v>
      </c>
      <c r="AV7173" s="167" t="s">
        <v>95</v>
      </c>
      <c r="AW7173" s="167" t="s">
        <v>41</v>
      </c>
      <c r="AX7173" s="167" t="s">
        <v>85</v>
      </c>
      <c r="AY7173" s="168" t="s">
        <v>173</v>
      </c>
    </row>
    <row r="7174" spans="2:51" s="160" customFormat="1">
      <c r="B7174" s="159"/>
      <c r="D7174" s="161" t="s">
        <v>184</v>
      </c>
      <c r="E7174" s="162" t="s">
        <v>1</v>
      </c>
      <c r="F7174" s="163" t="s">
        <v>793</v>
      </c>
      <c r="H7174" s="162" t="s">
        <v>1</v>
      </c>
      <c r="L7174" s="159"/>
      <c r="M7174" s="164"/>
      <c r="T7174" s="165"/>
      <c r="AT7174" s="162" t="s">
        <v>184</v>
      </c>
      <c r="AU7174" s="162" t="s">
        <v>95</v>
      </c>
      <c r="AV7174" s="160" t="s">
        <v>93</v>
      </c>
      <c r="AW7174" s="160" t="s">
        <v>41</v>
      </c>
      <c r="AX7174" s="160" t="s">
        <v>85</v>
      </c>
      <c r="AY7174" s="162" t="s">
        <v>173</v>
      </c>
    </row>
    <row r="7175" spans="2:51" s="167" customFormat="1">
      <c r="B7175" s="166"/>
      <c r="D7175" s="161" t="s">
        <v>184</v>
      </c>
      <c r="E7175" s="168" t="s">
        <v>1</v>
      </c>
      <c r="F7175" s="169" t="s">
        <v>847</v>
      </c>
      <c r="H7175" s="170">
        <v>16.3</v>
      </c>
      <c r="L7175" s="166"/>
      <c r="M7175" s="171"/>
      <c r="T7175" s="172"/>
      <c r="AT7175" s="168" t="s">
        <v>184</v>
      </c>
      <c r="AU7175" s="168" t="s">
        <v>95</v>
      </c>
      <c r="AV7175" s="167" t="s">
        <v>95</v>
      </c>
      <c r="AW7175" s="167" t="s">
        <v>41</v>
      </c>
      <c r="AX7175" s="167" t="s">
        <v>85</v>
      </c>
      <c r="AY7175" s="168" t="s">
        <v>173</v>
      </c>
    </row>
    <row r="7176" spans="2:51" s="160" customFormat="1">
      <c r="B7176" s="159"/>
      <c r="D7176" s="161" t="s">
        <v>184</v>
      </c>
      <c r="E7176" s="162" t="s">
        <v>1</v>
      </c>
      <c r="F7176" s="163" t="s">
        <v>794</v>
      </c>
      <c r="H7176" s="162" t="s">
        <v>1</v>
      </c>
      <c r="L7176" s="159"/>
      <c r="M7176" s="164"/>
      <c r="T7176" s="165"/>
      <c r="AT7176" s="162" t="s">
        <v>184</v>
      </c>
      <c r="AU7176" s="162" t="s">
        <v>95</v>
      </c>
      <c r="AV7176" s="160" t="s">
        <v>93</v>
      </c>
      <c r="AW7176" s="160" t="s">
        <v>41</v>
      </c>
      <c r="AX7176" s="160" t="s">
        <v>85</v>
      </c>
      <c r="AY7176" s="162" t="s">
        <v>173</v>
      </c>
    </row>
    <row r="7177" spans="2:51" s="167" customFormat="1">
      <c r="B7177" s="166"/>
      <c r="D7177" s="161" t="s">
        <v>184</v>
      </c>
      <c r="E7177" s="168" t="s">
        <v>1</v>
      </c>
      <c r="F7177" s="169" t="s">
        <v>848</v>
      </c>
      <c r="H7177" s="170">
        <v>17.5</v>
      </c>
      <c r="L7177" s="166"/>
      <c r="M7177" s="171"/>
      <c r="T7177" s="172"/>
      <c r="AT7177" s="168" t="s">
        <v>184</v>
      </c>
      <c r="AU7177" s="168" t="s">
        <v>95</v>
      </c>
      <c r="AV7177" s="167" t="s">
        <v>95</v>
      </c>
      <c r="AW7177" s="167" t="s">
        <v>41</v>
      </c>
      <c r="AX7177" s="167" t="s">
        <v>85</v>
      </c>
      <c r="AY7177" s="168" t="s">
        <v>173</v>
      </c>
    </row>
    <row r="7178" spans="2:51" s="160" customFormat="1">
      <c r="B7178" s="159"/>
      <c r="D7178" s="161" t="s">
        <v>184</v>
      </c>
      <c r="E7178" s="162" t="s">
        <v>1</v>
      </c>
      <c r="F7178" s="163" t="s">
        <v>795</v>
      </c>
      <c r="H7178" s="162" t="s">
        <v>1</v>
      </c>
      <c r="L7178" s="159"/>
      <c r="M7178" s="164"/>
      <c r="T7178" s="165"/>
      <c r="AT7178" s="162" t="s">
        <v>184</v>
      </c>
      <c r="AU7178" s="162" t="s">
        <v>95</v>
      </c>
      <c r="AV7178" s="160" t="s">
        <v>93</v>
      </c>
      <c r="AW7178" s="160" t="s">
        <v>41</v>
      </c>
      <c r="AX7178" s="160" t="s">
        <v>85</v>
      </c>
      <c r="AY7178" s="162" t="s">
        <v>173</v>
      </c>
    </row>
    <row r="7179" spans="2:51" s="167" customFormat="1">
      <c r="B7179" s="166"/>
      <c r="D7179" s="161" t="s">
        <v>184</v>
      </c>
      <c r="E7179" s="168" t="s">
        <v>1</v>
      </c>
      <c r="F7179" s="169" t="s">
        <v>849</v>
      </c>
      <c r="H7179" s="170">
        <v>17.100000000000001</v>
      </c>
      <c r="L7179" s="166"/>
      <c r="M7179" s="171"/>
      <c r="T7179" s="172"/>
      <c r="AT7179" s="168" t="s">
        <v>184</v>
      </c>
      <c r="AU7179" s="168" t="s">
        <v>95</v>
      </c>
      <c r="AV7179" s="167" t="s">
        <v>95</v>
      </c>
      <c r="AW7179" s="167" t="s">
        <v>41</v>
      </c>
      <c r="AX7179" s="167" t="s">
        <v>85</v>
      </c>
      <c r="AY7179" s="168" t="s">
        <v>173</v>
      </c>
    </row>
    <row r="7180" spans="2:51" s="160" customFormat="1">
      <c r="B7180" s="159"/>
      <c r="D7180" s="161" t="s">
        <v>184</v>
      </c>
      <c r="E7180" s="162" t="s">
        <v>1</v>
      </c>
      <c r="F7180" s="163" t="s">
        <v>796</v>
      </c>
      <c r="H7180" s="162" t="s">
        <v>1</v>
      </c>
      <c r="L7180" s="159"/>
      <c r="M7180" s="164"/>
      <c r="T7180" s="165"/>
      <c r="AT7180" s="162" t="s">
        <v>184</v>
      </c>
      <c r="AU7180" s="162" t="s">
        <v>95</v>
      </c>
      <c r="AV7180" s="160" t="s">
        <v>93</v>
      </c>
      <c r="AW7180" s="160" t="s">
        <v>41</v>
      </c>
      <c r="AX7180" s="160" t="s">
        <v>85</v>
      </c>
      <c r="AY7180" s="162" t="s">
        <v>173</v>
      </c>
    </row>
    <row r="7181" spans="2:51" s="167" customFormat="1">
      <c r="B7181" s="166"/>
      <c r="D7181" s="161" t="s">
        <v>184</v>
      </c>
      <c r="E7181" s="168" t="s">
        <v>1</v>
      </c>
      <c r="F7181" s="169" t="s">
        <v>850</v>
      </c>
      <c r="H7181" s="170">
        <v>17.899999999999999</v>
      </c>
      <c r="L7181" s="166"/>
      <c r="M7181" s="171"/>
      <c r="T7181" s="172"/>
      <c r="AT7181" s="168" t="s">
        <v>184</v>
      </c>
      <c r="AU7181" s="168" t="s">
        <v>95</v>
      </c>
      <c r="AV7181" s="167" t="s">
        <v>95</v>
      </c>
      <c r="AW7181" s="167" t="s">
        <v>41</v>
      </c>
      <c r="AX7181" s="167" t="s">
        <v>85</v>
      </c>
      <c r="AY7181" s="168" t="s">
        <v>173</v>
      </c>
    </row>
    <row r="7182" spans="2:51" s="181" customFormat="1">
      <c r="B7182" s="180"/>
      <c r="D7182" s="161" t="s">
        <v>184</v>
      </c>
      <c r="E7182" s="182" t="s">
        <v>1</v>
      </c>
      <c r="F7182" s="183" t="s">
        <v>266</v>
      </c>
      <c r="H7182" s="184">
        <v>87.4</v>
      </c>
      <c r="L7182" s="180"/>
      <c r="M7182" s="185"/>
      <c r="T7182" s="186"/>
      <c r="AT7182" s="182" t="s">
        <v>184</v>
      </c>
      <c r="AU7182" s="182" t="s">
        <v>95</v>
      </c>
      <c r="AV7182" s="181" t="s">
        <v>243</v>
      </c>
      <c r="AW7182" s="181" t="s">
        <v>41</v>
      </c>
      <c r="AX7182" s="181" t="s">
        <v>85</v>
      </c>
      <c r="AY7182" s="182" t="s">
        <v>173</v>
      </c>
    </row>
    <row r="7183" spans="2:51" s="160" customFormat="1">
      <c r="B7183" s="159"/>
      <c r="D7183" s="161" t="s">
        <v>184</v>
      </c>
      <c r="E7183" s="162" t="s">
        <v>1</v>
      </c>
      <c r="F7183" s="163" t="s">
        <v>802</v>
      </c>
      <c r="H7183" s="162" t="s">
        <v>1</v>
      </c>
      <c r="L7183" s="159"/>
      <c r="M7183" s="164"/>
      <c r="T7183" s="165"/>
      <c r="AT7183" s="162" t="s">
        <v>184</v>
      </c>
      <c r="AU7183" s="162" t="s">
        <v>95</v>
      </c>
      <c r="AV7183" s="160" t="s">
        <v>93</v>
      </c>
      <c r="AW7183" s="160" t="s">
        <v>41</v>
      </c>
      <c r="AX7183" s="160" t="s">
        <v>85</v>
      </c>
      <c r="AY7183" s="162" t="s">
        <v>173</v>
      </c>
    </row>
    <row r="7184" spans="2:51" s="160" customFormat="1">
      <c r="B7184" s="159"/>
      <c r="D7184" s="161" t="s">
        <v>184</v>
      </c>
      <c r="E7184" s="162" t="s">
        <v>1</v>
      </c>
      <c r="F7184" s="163" t="s">
        <v>743</v>
      </c>
      <c r="H7184" s="162" t="s">
        <v>1</v>
      </c>
      <c r="L7184" s="159"/>
      <c r="M7184" s="164"/>
      <c r="T7184" s="165"/>
      <c r="AT7184" s="162" t="s">
        <v>184</v>
      </c>
      <c r="AU7184" s="162" t="s">
        <v>95</v>
      </c>
      <c r="AV7184" s="160" t="s">
        <v>93</v>
      </c>
      <c r="AW7184" s="160" t="s">
        <v>41</v>
      </c>
      <c r="AX7184" s="160" t="s">
        <v>85</v>
      </c>
      <c r="AY7184" s="162" t="s">
        <v>173</v>
      </c>
    </row>
    <row r="7185" spans="2:51" s="167" customFormat="1">
      <c r="B7185" s="166"/>
      <c r="D7185" s="161" t="s">
        <v>184</v>
      </c>
      <c r="E7185" s="168" t="s">
        <v>1</v>
      </c>
      <c r="F7185" s="169" t="s">
        <v>851</v>
      </c>
      <c r="H7185" s="170">
        <v>25.27</v>
      </c>
      <c r="L7185" s="166"/>
      <c r="M7185" s="171"/>
      <c r="T7185" s="172"/>
      <c r="AT7185" s="168" t="s">
        <v>184</v>
      </c>
      <c r="AU7185" s="168" t="s">
        <v>95</v>
      </c>
      <c r="AV7185" s="167" t="s">
        <v>95</v>
      </c>
      <c r="AW7185" s="167" t="s">
        <v>41</v>
      </c>
      <c r="AX7185" s="167" t="s">
        <v>85</v>
      </c>
      <c r="AY7185" s="168" t="s">
        <v>173</v>
      </c>
    </row>
    <row r="7186" spans="2:51" s="160" customFormat="1">
      <c r="B7186" s="159"/>
      <c r="D7186" s="161" t="s">
        <v>184</v>
      </c>
      <c r="E7186" s="162" t="s">
        <v>1</v>
      </c>
      <c r="F7186" s="163" t="s">
        <v>423</v>
      </c>
      <c r="H7186" s="162" t="s">
        <v>1</v>
      </c>
      <c r="L7186" s="159"/>
      <c r="M7186" s="164"/>
      <c r="T7186" s="165"/>
      <c r="AT7186" s="162" t="s">
        <v>184</v>
      </c>
      <c r="AU7186" s="162" t="s">
        <v>95</v>
      </c>
      <c r="AV7186" s="160" t="s">
        <v>93</v>
      </c>
      <c r="AW7186" s="160" t="s">
        <v>41</v>
      </c>
      <c r="AX7186" s="160" t="s">
        <v>85</v>
      </c>
      <c r="AY7186" s="162" t="s">
        <v>173</v>
      </c>
    </row>
    <row r="7187" spans="2:51" s="167" customFormat="1">
      <c r="B7187" s="166"/>
      <c r="D7187" s="161" t="s">
        <v>184</v>
      </c>
      <c r="E7187" s="168" t="s">
        <v>1</v>
      </c>
      <c r="F7187" s="169" t="s">
        <v>852</v>
      </c>
      <c r="H7187" s="170">
        <v>4.9000000000000004</v>
      </c>
      <c r="L7187" s="166"/>
      <c r="M7187" s="171"/>
      <c r="T7187" s="172"/>
      <c r="AT7187" s="168" t="s">
        <v>184</v>
      </c>
      <c r="AU7187" s="168" t="s">
        <v>95</v>
      </c>
      <c r="AV7187" s="167" t="s">
        <v>95</v>
      </c>
      <c r="AW7187" s="167" t="s">
        <v>41</v>
      </c>
      <c r="AX7187" s="167" t="s">
        <v>85</v>
      </c>
      <c r="AY7187" s="168" t="s">
        <v>173</v>
      </c>
    </row>
    <row r="7188" spans="2:51" s="160" customFormat="1">
      <c r="B7188" s="159"/>
      <c r="D7188" s="161" t="s">
        <v>184</v>
      </c>
      <c r="E7188" s="162" t="s">
        <v>1</v>
      </c>
      <c r="F7188" s="163" t="s">
        <v>761</v>
      </c>
      <c r="H7188" s="162" t="s">
        <v>1</v>
      </c>
      <c r="L7188" s="159"/>
      <c r="M7188" s="164"/>
      <c r="T7188" s="165"/>
      <c r="AT7188" s="162" t="s">
        <v>184</v>
      </c>
      <c r="AU7188" s="162" t="s">
        <v>95</v>
      </c>
      <c r="AV7188" s="160" t="s">
        <v>93</v>
      </c>
      <c r="AW7188" s="160" t="s">
        <v>41</v>
      </c>
      <c r="AX7188" s="160" t="s">
        <v>85</v>
      </c>
      <c r="AY7188" s="162" t="s">
        <v>173</v>
      </c>
    </row>
    <row r="7189" spans="2:51" s="167" customFormat="1">
      <c r="B7189" s="166"/>
      <c r="D7189" s="161" t="s">
        <v>184</v>
      </c>
      <c r="E7189" s="168" t="s">
        <v>1</v>
      </c>
      <c r="F7189" s="169" t="s">
        <v>853</v>
      </c>
      <c r="H7189" s="170">
        <v>3.5</v>
      </c>
      <c r="L7189" s="166"/>
      <c r="M7189" s="171"/>
      <c r="T7189" s="172"/>
      <c r="AT7189" s="168" t="s">
        <v>184</v>
      </c>
      <c r="AU7189" s="168" t="s">
        <v>95</v>
      </c>
      <c r="AV7189" s="167" t="s">
        <v>95</v>
      </c>
      <c r="AW7189" s="167" t="s">
        <v>41</v>
      </c>
      <c r="AX7189" s="167" t="s">
        <v>85</v>
      </c>
      <c r="AY7189" s="168" t="s">
        <v>173</v>
      </c>
    </row>
    <row r="7190" spans="2:51" s="160" customFormat="1">
      <c r="B7190" s="159"/>
      <c r="D7190" s="161" t="s">
        <v>184</v>
      </c>
      <c r="E7190" s="162" t="s">
        <v>1</v>
      </c>
      <c r="F7190" s="163" t="s">
        <v>609</v>
      </c>
      <c r="H7190" s="162" t="s">
        <v>1</v>
      </c>
      <c r="L7190" s="159"/>
      <c r="M7190" s="164"/>
      <c r="T7190" s="165"/>
      <c r="AT7190" s="162" t="s">
        <v>184</v>
      </c>
      <c r="AU7190" s="162" t="s">
        <v>95</v>
      </c>
      <c r="AV7190" s="160" t="s">
        <v>93</v>
      </c>
      <c r="AW7190" s="160" t="s">
        <v>41</v>
      </c>
      <c r="AX7190" s="160" t="s">
        <v>85</v>
      </c>
      <c r="AY7190" s="162" t="s">
        <v>173</v>
      </c>
    </row>
    <row r="7191" spans="2:51" s="167" customFormat="1">
      <c r="B7191" s="166"/>
      <c r="D7191" s="161" t="s">
        <v>184</v>
      </c>
      <c r="E7191" s="168" t="s">
        <v>1</v>
      </c>
      <c r="F7191" s="169" t="s">
        <v>854</v>
      </c>
      <c r="H7191" s="170">
        <v>2.4</v>
      </c>
      <c r="L7191" s="166"/>
      <c r="M7191" s="171"/>
      <c r="T7191" s="172"/>
      <c r="AT7191" s="168" t="s">
        <v>184</v>
      </c>
      <c r="AU7191" s="168" t="s">
        <v>95</v>
      </c>
      <c r="AV7191" s="167" t="s">
        <v>95</v>
      </c>
      <c r="AW7191" s="167" t="s">
        <v>41</v>
      </c>
      <c r="AX7191" s="167" t="s">
        <v>85</v>
      </c>
      <c r="AY7191" s="168" t="s">
        <v>173</v>
      </c>
    </row>
    <row r="7192" spans="2:51" s="160" customFormat="1">
      <c r="B7192" s="159"/>
      <c r="D7192" s="161" t="s">
        <v>184</v>
      </c>
      <c r="E7192" s="162" t="s">
        <v>1</v>
      </c>
      <c r="F7192" s="163" t="s">
        <v>611</v>
      </c>
      <c r="H7192" s="162" t="s">
        <v>1</v>
      </c>
      <c r="L7192" s="159"/>
      <c r="M7192" s="164"/>
      <c r="T7192" s="165"/>
      <c r="AT7192" s="162" t="s">
        <v>184</v>
      </c>
      <c r="AU7192" s="162" t="s">
        <v>95</v>
      </c>
      <c r="AV7192" s="160" t="s">
        <v>93</v>
      </c>
      <c r="AW7192" s="160" t="s">
        <v>41</v>
      </c>
      <c r="AX7192" s="160" t="s">
        <v>85</v>
      </c>
      <c r="AY7192" s="162" t="s">
        <v>173</v>
      </c>
    </row>
    <row r="7193" spans="2:51" s="167" customFormat="1">
      <c r="B7193" s="166"/>
      <c r="D7193" s="161" t="s">
        <v>184</v>
      </c>
      <c r="E7193" s="168" t="s">
        <v>1</v>
      </c>
      <c r="F7193" s="169" t="s">
        <v>855</v>
      </c>
      <c r="H7193" s="170">
        <v>1.8</v>
      </c>
      <c r="L7193" s="166"/>
      <c r="M7193" s="171"/>
      <c r="T7193" s="172"/>
      <c r="AT7193" s="168" t="s">
        <v>184</v>
      </c>
      <c r="AU7193" s="168" t="s">
        <v>95</v>
      </c>
      <c r="AV7193" s="167" t="s">
        <v>95</v>
      </c>
      <c r="AW7193" s="167" t="s">
        <v>41</v>
      </c>
      <c r="AX7193" s="167" t="s">
        <v>85</v>
      </c>
      <c r="AY7193" s="168" t="s">
        <v>173</v>
      </c>
    </row>
    <row r="7194" spans="2:51" s="160" customFormat="1">
      <c r="B7194" s="159"/>
      <c r="D7194" s="161" t="s">
        <v>184</v>
      </c>
      <c r="E7194" s="162" t="s">
        <v>1</v>
      </c>
      <c r="F7194" s="163" t="s">
        <v>764</v>
      </c>
      <c r="H7194" s="162" t="s">
        <v>1</v>
      </c>
      <c r="L7194" s="159"/>
      <c r="M7194" s="164"/>
      <c r="T7194" s="165"/>
      <c r="AT7194" s="162" t="s">
        <v>184</v>
      </c>
      <c r="AU7194" s="162" t="s">
        <v>95</v>
      </c>
      <c r="AV7194" s="160" t="s">
        <v>93</v>
      </c>
      <c r="AW7194" s="160" t="s">
        <v>41</v>
      </c>
      <c r="AX7194" s="160" t="s">
        <v>85</v>
      </c>
      <c r="AY7194" s="162" t="s">
        <v>173</v>
      </c>
    </row>
    <row r="7195" spans="2:51" s="167" customFormat="1">
      <c r="B7195" s="166"/>
      <c r="D7195" s="161" t="s">
        <v>184</v>
      </c>
      <c r="E7195" s="168" t="s">
        <v>1</v>
      </c>
      <c r="F7195" s="169" t="s">
        <v>856</v>
      </c>
      <c r="H7195" s="170">
        <v>7.2</v>
      </c>
      <c r="L7195" s="166"/>
      <c r="M7195" s="171"/>
      <c r="T7195" s="172"/>
      <c r="AT7195" s="168" t="s">
        <v>184</v>
      </c>
      <c r="AU7195" s="168" t="s">
        <v>95</v>
      </c>
      <c r="AV7195" s="167" t="s">
        <v>95</v>
      </c>
      <c r="AW7195" s="167" t="s">
        <v>41</v>
      </c>
      <c r="AX7195" s="167" t="s">
        <v>85</v>
      </c>
      <c r="AY7195" s="168" t="s">
        <v>173</v>
      </c>
    </row>
    <row r="7196" spans="2:51" s="160" customFormat="1">
      <c r="B7196" s="159"/>
      <c r="D7196" s="161" t="s">
        <v>184</v>
      </c>
      <c r="E7196" s="162" t="s">
        <v>1</v>
      </c>
      <c r="F7196" s="163" t="s">
        <v>769</v>
      </c>
      <c r="H7196" s="162" t="s">
        <v>1</v>
      </c>
      <c r="L7196" s="159"/>
      <c r="M7196" s="164"/>
      <c r="T7196" s="165"/>
      <c r="AT7196" s="162" t="s">
        <v>184</v>
      </c>
      <c r="AU7196" s="162" t="s">
        <v>95</v>
      </c>
      <c r="AV7196" s="160" t="s">
        <v>93</v>
      </c>
      <c r="AW7196" s="160" t="s">
        <v>41</v>
      </c>
      <c r="AX7196" s="160" t="s">
        <v>85</v>
      </c>
      <c r="AY7196" s="162" t="s">
        <v>173</v>
      </c>
    </row>
    <row r="7197" spans="2:51" s="167" customFormat="1">
      <c r="B7197" s="166"/>
      <c r="D7197" s="161" t="s">
        <v>184</v>
      </c>
      <c r="E7197" s="168" t="s">
        <v>1</v>
      </c>
      <c r="F7197" s="169" t="s">
        <v>857</v>
      </c>
      <c r="H7197" s="170">
        <v>2.1</v>
      </c>
      <c r="L7197" s="166"/>
      <c r="M7197" s="171"/>
      <c r="T7197" s="172"/>
      <c r="AT7197" s="168" t="s">
        <v>184</v>
      </c>
      <c r="AU7197" s="168" t="s">
        <v>95</v>
      </c>
      <c r="AV7197" s="167" t="s">
        <v>95</v>
      </c>
      <c r="AW7197" s="167" t="s">
        <v>41</v>
      </c>
      <c r="AX7197" s="167" t="s">
        <v>85</v>
      </c>
      <c r="AY7197" s="168" t="s">
        <v>173</v>
      </c>
    </row>
    <row r="7198" spans="2:51" s="160" customFormat="1">
      <c r="B7198" s="159"/>
      <c r="D7198" s="161" t="s">
        <v>184</v>
      </c>
      <c r="E7198" s="162" t="s">
        <v>1</v>
      </c>
      <c r="F7198" s="163" t="s">
        <v>426</v>
      </c>
      <c r="H7198" s="162" t="s">
        <v>1</v>
      </c>
      <c r="L7198" s="159"/>
      <c r="M7198" s="164"/>
      <c r="T7198" s="165"/>
      <c r="AT7198" s="162" t="s">
        <v>184</v>
      </c>
      <c r="AU7198" s="162" t="s">
        <v>95</v>
      </c>
      <c r="AV7198" s="160" t="s">
        <v>93</v>
      </c>
      <c r="AW7198" s="160" t="s">
        <v>41</v>
      </c>
      <c r="AX7198" s="160" t="s">
        <v>85</v>
      </c>
      <c r="AY7198" s="162" t="s">
        <v>173</v>
      </c>
    </row>
    <row r="7199" spans="2:51" s="167" customFormat="1">
      <c r="B7199" s="166"/>
      <c r="D7199" s="161" t="s">
        <v>184</v>
      </c>
      <c r="E7199" s="168" t="s">
        <v>1</v>
      </c>
      <c r="F7199" s="169" t="s">
        <v>782</v>
      </c>
      <c r="H7199" s="170">
        <v>2.8</v>
      </c>
      <c r="L7199" s="166"/>
      <c r="M7199" s="171"/>
      <c r="T7199" s="172"/>
      <c r="AT7199" s="168" t="s">
        <v>184</v>
      </c>
      <c r="AU7199" s="168" t="s">
        <v>95</v>
      </c>
      <c r="AV7199" s="167" t="s">
        <v>95</v>
      </c>
      <c r="AW7199" s="167" t="s">
        <v>41</v>
      </c>
      <c r="AX7199" s="167" t="s">
        <v>85</v>
      </c>
      <c r="AY7199" s="168" t="s">
        <v>173</v>
      </c>
    </row>
    <row r="7200" spans="2:51" s="160" customFormat="1">
      <c r="B7200" s="159"/>
      <c r="D7200" s="161" t="s">
        <v>184</v>
      </c>
      <c r="E7200" s="162" t="s">
        <v>1</v>
      </c>
      <c r="F7200" s="163" t="s">
        <v>602</v>
      </c>
      <c r="H7200" s="162" t="s">
        <v>1</v>
      </c>
      <c r="L7200" s="159"/>
      <c r="M7200" s="164"/>
      <c r="T7200" s="165"/>
      <c r="AT7200" s="162" t="s">
        <v>184</v>
      </c>
      <c r="AU7200" s="162" t="s">
        <v>95</v>
      </c>
      <c r="AV7200" s="160" t="s">
        <v>93</v>
      </c>
      <c r="AW7200" s="160" t="s">
        <v>41</v>
      </c>
      <c r="AX7200" s="160" t="s">
        <v>85</v>
      </c>
      <c r="AY7200" s="162" t="s">
        <v>173</v>
      </c>
    </row>
    <row r="7201" spans="2:51" s="167" customFormat="1">
      <c r="B7201" s="166"/>
      <c r="D7201" s="161" t="s">
        <v>184</v>
      </c>
      <c r="E7201" s="168" t="s">
        <v>1</v>
      </c>
      <c r="F7201" s="169" t="s">
        <v>858</v>
      </c>
      <c r="H7201" s="170">
        <v>3</v>
      </c>
      <c r="L7201" s="166"/>
      <c r="M7201" s="171"/>
      <c r="T7201" s="172"/>
      <c r="AT7201" s="168" t="s">
        <v>184</v>
      </c>
      <c r="AU7201" s="168" t="s">
        <v>95</v>
      </c>
      <c r="AV7201" s="167" t="s">
        <v>95</v>
      </c>
      <c r="AW7201" s="167" t="s">
        <v>41</v>
      </c>
      <c r="AX7201" s="167" t="s">
        <v>85</v>
      </c>
      <c r="AY7201" s="168" t="s">
        <v>173</v>
      </c>
    </row>
    <row r="7202" spans="2:51" s="160" customFormat="1">
      <c r="B7202" s="159"/>
      <c r="D7202" s="161" t="s">
        <v>184</v>
      </c>
      <c r="E7202" s="162" t="s">
        <v>1</v>
      </c>
      <c r="F7202" s="163" t="s">
        <v>614</v>
      </c>
      <c r="H7202" s="162" t="s">
        <v>1</v>
      </c>
      <c r="L7202" s="159"/>
      <c r="M7202" s="164"/>
      <c r="T7202" s="165"/>
      <c r="AT7202" s="162" t="s">
        <v>184</v>
      </c>
      <c r="AU7202" s="162" t="s">
        <v>95</v>
      </c>
      <c r="AV7202" s="160" t="s">
        <v>93</v>
      </c>
      <c r="AW7202" s="160" t="s">
        <v>41</v>
      </c>
      <c r="AX7202" s="160" t="s">
        <v>85</v>
      </c>
      <c r="AY7202" s="162" t="s">
        <v>173</v>
      </c>
    </row>
    <row r="7203" spans="2:51" s="167" customFormat="1">
      <c r="B7203" s="166"/>
      <c r="D7203" s="161" t="s">
        <v>184</v>
      </c>
      <c r="E7203" s="168" t="s">
        <v>1</v>
      </c>
      <c r="F7203" s="169" t="s">
        <v>859</v>
      </c>
      <c r="H7203" s="170">
        <v>6.7</v>
      </c>
      <c r="L7203" s="166"/>
      <c r="M7203" s="171"/>
      <c r="T7203" s="172"/>
      <c r="AT7203" s="168" t="s">
        <v>184</v>
      </c>
      <c r="AU7203" s="168" t="s">
        <v>95</v>
      </c>
      <c r="AV7203" s="167" t="s">
        <v>95</v>
      </c>
      <c r="AW7203" s="167" t="s">
        <v>41</v>
      </c>
      <c r="AX7203" s="167" t="s">
        <v>85</v>
      </c>
      <c r="AY7203" s="168" t="s">
        <v>173</v>
      </c>
    </row>
    <row r="7204" spans="2:51" s="167" customFormat="1">
      <c r="B7204" s="166"/>
      <c r="D7204" s="161" t="s">
        <v>184</v>
      </c>
      <c r="E7204" s="168" t="s">
        <v>1</v>
      </c>
      <c r="F7204" s="169" t="s">
        <v>845</v>
      </c>
      <c r="H7204" s="170">
        <v>3.3</v>
      </c>
      <c r="L7204" s="166"/>
      <c r="M7204" s="171"/>
      <c r="T7204" s="172"/>
      <c r="AT7204" s="168" t="s">
        <v>184</v>
      </c>
      <c r="AU7204" s="168" t="s">
        <v>95</v>
      </c>
      <c r="AV7204" s="167" t="s">
        <v>95</v>
      </c>
      <c r="AW7204" s="167" t="s">
        <v>41</v>
      </c>
      <c r="AX7204" s="167" t="s">
        <v>85</v>
      </c>
      <c r="AY7204" s="168" t="s">
        <v>173</v>
      </c>
    </row>
    <row r="7205" spans="2:51" s="181" customFormat="1">
      <c r="B7205" s="180"/>
      <c r="D7205" s="161" t="s">
        <v>184</v>
      </c>
      <c r="E7205" s="182" t="s">
        <v>1</v>
      </c>
      <c r="F7205" s="183" t="s">
        <v>266</v>
      </c>
      <c r="H7205" s="184">
        <v>62.97</v>
      </c>
      <c r="L7205" s="180"/>
      <c r="M7205" s="185"/>
      <c r="T7205" s="186"/>
      <c r="AT7205" s="182" t="s">
        <v>184</v>
      </c>
      <c r="AU7205" s="182" t="s">
        <v>95</v>
      </c>
      <c r="AV7205" s="181" t="s">
        <v>243</v>
      </c>
      <c r="AW7205" s="181" t="s">
        <v>41</v>
      </c>
      <c r="AX7205" s="181" t="s">
        <v>85</v>
      </c>
      <c r="AY7205" s="182" t="s">
        <v>173</v>
      </c>
    </row>
    <row r="7206" spans="2:51" s="160" customFormat="1">
      <c r="B7206" s="159"/>
      <c r="D7206" s="161" t="s">
        <v>184</v>
      </c>
      <c r="E7206" s="162" t="s">
        <v>1</v>
      </c>
      <c r="F7206" s="163" t="s">
        <v>4010</v>
      </c>
      <c r="H7206" s="162" t="s">
        <v>1</v>
      </c>
      <c r="L7206" s="159"/>
      <c r="M7206" s="164"/>
      <c r="T7206" s="165"/>
      <c r="AT7206" s="162" t="s">
        <v>184</v>
      </c>
      <c r="AU7206" s="162" t="s">
        <v>95</v>
      </c>
      <c r="AV7206" s="160" t="s">
        <v>93</v>
      </c>
      <c r="AW7206" s="160" t="s">
        <v>41</v>
      </c>
      <c r="AX7206" s="160" t="s">
        <v>85</v>
      </c>
      <c r="AY7206" s="162" t="s">
        <v>173</v>
      </c>
    </row>
    <row r="7207" spans="2:51" s="160" customFormat="1">
      <c r="B7207" s="159"/>
      <c r="D7207" s="161" t="s">
        <v>184</v>
      </c>
      <c r="E7207" s="162" t="s">
        <v>1</v>
      </c>
      <c r="F7207" s="163" t="s">
        <v>532</v>
      </c>
      <c r="H7207" s="162" t="s">
        <v>1</v>
      </c>
      <c r="L7207" s="159"/>
      <c r="M7207" s="164"/>
      <c r="T7207" s="165"/>
      <c r="AT7207" s="162" t="s">
        <v>184</v>
      </c>
      <c r="AU7207" s="162" t="s">
        <v>95</v>
      </c>
      <c r="AV7207" s="160" t="s">
        <v>93</v>
      </c>
      <c r="AW7207" s="160" t="s">
        <v>41</v>
      </c>
      <c r="AX7207" s="160" t="s">
        <v>85</v>
      </c>
      <c r="AY7207" s="162" t="s">
        <v>173</v>
      </c>
    </row>
    <row r="7208" spans="2:51" s="167" customFormat="1">
      <c r="B7208" s="166"/>
      <c r="D7208" s="161" t="s">
        <v>184</v>
      </c>
      <c r="E7208" s="168" t="s">
        <v>1</v>
      </c>
      <c r="F7208" s="169" t="s">
        <v>1004</v>
      </c>
      <c r="H7208" s="170">
        <v>51.89</v>
      </c>
      <c r="L7208" s="166"/>
      <c r="M7208" s="171"/>
      <c r="T7208" s="172"/>
      <c r="AT7208" s="168" t="s">
        <v>184</v>
      </c>
      <c r="AU7208" s="168" t="s">
        <v>95</v>
      </c>
      <c r="AV7208" s="167" t="s">
        <v>95</v>
      </c>
      <c r="AW7208" s="167" t="s">
        <v>41</v>
      </c>
      <c r="AX7208" s="167" t="s">
        <v>85</v>
      </c>
      <c r="AY7208" s="168" t="s">
        <v>173</v>
      </c>
    </row>
    <row r="7209" spans="2:51" s="167" customFormat="1">
      <c r="B7209" s="166"/>
      <c r="D7209" s="161" t="s">
        <v>184</v>
      </c>
      <c r="E7209" s="168" t="s">
        <v>1</v>
      </c>
      <c r="F7209" s="169" t="s">
        <v>1005</v>
      </c>
      <c r="H7209" s="170">
        <v>-3.1749999999999998</v>
      </c>
      <c r="L7209" s="166"/>
      <c r="M7209" s="171"/>
      <c r="T7209" s="172"/>
      <c r="AT7209" s="168" t="s">
        <v>184</v>
      </c>
      <c r="AU7209" s="168" t="s">
        <v>95</v>
      </c>
      <c r="AV7209" s="167" t="s">
        <v>95</v>
      </c>
      <c r="AW7209" s="167" t="s">
        <v>41</v>
      </c>
      <c r="AX7209" s="167" t="s">
        <v>85</v>
      </c>
      <c r="AY7209" s="168" t="s">
        <v>173</v>
      </c>
    </row>
    <row r="7210" spans="2:51" s="167" customFormat="1">
      <c r="B7210" s="166"/>
      <c r="D7210" s="161" t="s">
        <v>184</v>
      </c>
      <c r="E7210" s="168" t="s">
        <v>1</v>
      </c>
      <c r="F7210" s="169" t="s">
        <v>1006</v>
      </c>
      <c r="H7210" s="170">
        <v>-4.3449999999999998</v>
      </c>
      <c r="L7210" s="166"/>
      <c r="M7210" s="171"/>
      <c r="T7210" s="172"/>
      <c r="AT7210" s="168" t="s">
        <v>184</v>
      </c>
      <c r="AU7210" s="168" t="s">
        <v>95</v>
      </c>
      <c r="AV7210" s="167" t="s">
        <v>95</v>
      </c>
      <c r="AW7210" s="167" t="s">
        <v>41</v>
      </c>
      <c r="AX7210" s="167" t="s">
        <v>85</v>
      </c>
      <c r="AY7210" s="168" t="s">
        <v>173</v>
      </c>
    </row>
    <row r="7211" spans="2:51" s="167" customFormat="1">
      <c r="B7211" s="166"/>
      <c r="D7211" s="161" t="s">
        <v>184</v>
      </c>
      <c r="E7211" s="168" t="s">
        <v>1</v>
      </c>
      <c r="F7211" s="169" t="s">
        <v>1007</v>
      </c>
      <c r="H7211" s="170">
        <v>-7.38</v>
      </c>
      <c r="L7211" s="166"/>
      <c r="M7211" s="171"/>
      <c r="T7211" s="172"/>
      <c r="AT7211" s="168" t="s">
        <v>184</v>
      </c>
      <c r="AU7211" s="168" t="s">
        <v>95</v>
      </c>
      <c r="AV7211" s="167" t="s">
        <v>95</v>
      </c>
      <c r="AW7211" s="167" t="s">
        <v>41</v>
      </c>
      <c r="AX7211" s="167" t="s">
        <v>85</v>
      </c>
      <c r="AY7211" s="168" t="s">
        <v>173</v>
      </c>
    </row>
    <row r="7212" spans="2:51" s="167" customFormat="1">
      <c r="B7212" s="166"/>
      <c r="D7212" s="161" t="s">
        <v>184</v>
      </c>
      <c r="E7212" s="168" t="s">
        <v>1</v>
      </c>
      <c r="F7212" s="169" t="s">
        <v>1008</v>
      </c>
      <c r="H7212" s="170">
        <v>-8.5039999999999996</v>
      </c>
      <c r="L7212" s="166"/>
      <c r="M7212" s="171"/>
      <c r="T7212" s="172"/>
      <c r="AT7212" s="168" t="s">
        <v>184</v>
      </c>
      <c r="AU7212" s="168" t="s">
        <v>95</v>
      </c>
      <c r="AV7212" s="167" t="s">
        <v>95</v>
      </c>
      <c r="AW7212" s="167" t="s">
        <v>41</v>
      </c>
      <c r="AX7212" s="167" t="s">
        <v>85</v>
      </c>
      <c r="AY7212" s="168" t="s">
        <v>173</v>
      </c>
    </row>
    <row r="7213" spans="2:51" s="167" customFormat="1">
      <c r="B7213" s="166"/>
      <c r="D7213" s="161" t="s">
        <v>184</v>
      </c>
      <c r="E7213" s="168" t="s">
        <v>1</v>
      </c>
      <c r="F7213" s="169" t="s">
        <v>1009</v>
      </c>
      <c r="H7213" s="170">
        <v>-1.01</v>
      </c>
      <c r="L7213" s="166"/>
      <c r="M7213" s="171"/>
      <c r="T7213" s="172"/>
      <c r="AT7213" s="168" t="s">
        <v>184</v>
      </c>
      <c r="AU7213" s="168" t="s">
        <v>95</v>
      </c>
      <c r="AV7213" s="167" t="s">
        <v>95</v>
      </c>
      <c r="AW7213" s="167" t="s">
        <v>41</v>
      </c>
      <c r="AX7213" s="167" t="s">
        <v>85</v>
      </c>
      <c r="AY7213" s="168" t="s">
        <v>173</v>
      </c>
    </row>
    <row r="7214" spans="2:51" s="167" customFormat="1">
      <c r="B7214" s="166"/>
      <c r="D7214" s="161" t="s">
        <v>184</v>
      </c>
      <c r="E7214" s="168" t="s">
        <v>1</v>
      </c>
      <c r="F7214" s="169" t="s">
        <v>1010</v>
      </c>
      <c r="H7214" s="170">
        <v>-2.16</v>
      </c>
      <c r="L7214" s="166"/>
      <c r="M7214" s="171"/>
      <c r="T7214" s="172"/>
      <c r="AT7214" s="168" t="s">
        <v>184</v>
      </c>
      <c r="AU7214" s="168" t="s">
        <v>95</v>
      </c>
      <c r="AV7214" s="167" t="s">
        <v>95</v>
      </c>
      <c r="AW7214" s="167" t="s">
        <v>41</v>
      </c>
      <c r="AX7214" s="167" t="s">
        <v>85</v>
      </c>
      <c r="AY7214" s="168" t="s">
        <v>173</v>
      </c>
    </row>
    <row r="7215" spans="2:51" s="167" customFormat="1">
      <c r="B7215" s="166"/>
      <c r="D7215" s="161" t="s">
        <v>184</v>
      </c>
      <c r="E7215" s="168" t="s">
        <v>1</v>
      </c>
      <c r="F7215" s="169" t="s">
        <v>1011</v>
      </c>
      <c r="H7215" s="170">
        <v>-5.9</v>
      </c>
      <c r="L7215" s="166"/>
      <c r="M7215" s="171"/>
      <c r="T7215" s="172"/>
      <c r="AT7215" s="168" t="s">
        <v>184</v>
      </c>
      <c r="AU7215" s="168" t="s">
        <v>95</v>
      </c>
      <c r="AV7215" s="167" t="s">
        <v>95</v>
      </c>
      <c r="AW7215" s="167" t="s">
        <v>41</v>
      </c>
      <c r="AX7215" s="167" t="s">
        <v>85</v>
      </c>
      <c r="AY7215" s="168" t="s">
        <v>173</v>
      </c>
    </row>
    <row r="7216" spans="2:51" s="160" customFormat="1">
      <c r="B7216" s="159"/>
      <c r="D7216" s="161" t="s">
        <v>184</v>
      </c>
      <c r="E7216" s="162" t="s">
        <v>1</v>
      </c>
      <c r="F7216" s="163" t="s">
        <v>734</v>
      </c>
      <c r="H7216" s="162" t="s">
        <v>1</v>
      </c>
      <c r="L7216" s="159"/>
      <c r="M7216" s="164"/>
      <c r="T7216" s="165"/>
      <c r="AT7216" s="162" t="s">
        <v>184</v>
      </c>
      <c r="AU7216" s="162" t="s">
        <v>95</v>
      </c>
      <c r="AV7216" s="160" t="s">
        <v>93</v>
      </c>
      <c r="AW7216" s="160" t="s">
        <v>41</v>
      </c>
      <c r="AX7216" s="160" t="s">
        <v>85</v>
      </c>
      <c r="AY7216" s="162" t="s">
        <v>173</v>
      </c>
    </row>
    <row r="7217" spans="2:51" s="167" customFormat="1">
      <c r="B7217" s="166"/>
      <c r="D7217" s="161" t="s">
        <v>184</v>
      </c>
      <c r="E7217" s="168" t="s">
        <v>1</v>
      </c>
      <c r="F7217" s="169" t="s">
        <v>1012</v>
      </c>
      <c r="H7217" s="170">
        <v>43.951999999999998</v>
      </c>
      <c r="L7217" s="166"/>
      <c r="M7217" s="171"/>
      <c r="T7217" s="172"/>
      <c r="AT7217" s="168" t="s">
        <v>184</v>
      </c>
      <c r="AU7217" s="168" t="s">
        <v>95</v>
      </c>
      <c r="AV7217" s="167" t="s">
        <v>95</v>
      </c>
      <c r="AW7217" s="167" t="s">
        <v>41</v>
      </c>
      <c r="AX7217" s="167" t="s">
        <v>85</v>
      </c>
      <c r="AY7217" s="168" t="s">
        <v>173</v>
      </c>
    </row>
    <row r="7218" spans="2:51" s="167" customFormat="1">
      <c r="B7218" s="166"/>
      <c r="D7218" s="161" t="s">
        <v>184</v>
      </c>
      <c r="E7218" s="168" t="s">
        <v>1</v>
      </c>
      <c r="F7218" s="169" t="s">
        <v>1007</v>
      </c>
      <c r="H7218" s="170">
        <v>-7.38</v>
      </c>
      <c r="L7218" s="166"/>
      <c r="M7218" s="171"/>
      <c r="T7218" s="172"/>
      <c r="AT7218" s="168" t="s">
        <v>184</v>
      </c>
      <c r="AU7218" s="168" t="s">
        <v>95</v>
      </c>
      <c r="AV7218" s="167" t="s">
        <v>95</v>
      </c>
      <c r="AW7218" s="167" t="s">
        <v>41</v>
      </c>
      <c r="AX7218" s="167" t="s">
        <v>85</v>
      </c>
      <c r="AY7218" s="168" t="s">
        <v>173</v>
      </c>
    </row>
    <row r="7219" spans="2:51" s="167" customFormat="1">
      <c r="B7219" s="166"/>
      <c r="D7219" s="161" t="s">
        <v>184</v>
      </c>
      <c r="E7219" s="168" t="s">
        <v>1</v>
      </c>
      <c r="F7219" s="169" t="s">
        <v>1006</v>
      </c>
      <c r="H7219" s="170">
        <v>-4.3449999999999998</v>
      </c>
      <c r="L7219" s="166"/>
      <c r="M7219" s="171"/>
      <c r="T7219" s="172"/>
      <c r="AT7219" s="168" t="s">
        <v>184</v>
      </c>
      <c r="AU7219" s="168" t="s">
        <v>95</v>
      </c>
      <c r="AV7219" s="167" t="s">
        <v>95</v>
      </c>
      <c r="AW7219" s="167" t="s">
        <v>41</v>
      </c>
      <c r="AX7219" s="167" t="s">
        <v>85</v>
      </c>
      <c r="AY7219" s="168" t="s">
        <v>173</v>
      </c>
    </row>
    <row r="7220" spans="2:51" s="167" customFormat="1">
      <c r="B7220" s="166"/>
      <c r="D7220" s="161" t="s">
        <v>184</v>
      </c>
      <c r="E7220" s="168" t="s">
        <v>1</v>
      </c>
      <c r="F7220" s="169" t="s">
        <v>1013</v>
      </c>
      <c r="H7220" s="170">
        <v>-4.6710000000000003</v>
      </c>
      <c r="L7220" s="166"/>
      <c r="M7220" s="171"/>
      <c r="T7220" s="172"/>
      <c r="AT7220" s="168" t="s">
        <v>184</v>
      </c>
      <c r="AU7220" s="168" t="s">
        <v>95</v>
      </c>
      <c r="AV7220" s="167" t="s">
        <v>95</v>
      </c>
      <c r="AW7220" s="167" t="s">
        <v>41</v>
      </c>
      <c r="AX7220" s="167" t="s">
        <v>85</v>
      </c>
      <c r="AY7220" s="168" t="s">
        <v>173</v>
      </c>
    </row>
    <row r="7221" spans="2:51" s="167" customFormat="1">
      <c r="B7221" s="166"/>
      <c r="D7221" s="161" t="s">
        <v>184</v>
      </c>
      <c r="E7221" s="168" t="s">
        <v>1</v>
      </c>
      <c r="F7221" s="169" t="s">
        <v>1014</v>
      </c>
      <c r="H7221" s="170">
        <v>-2.8969999999999998</v>
      </c>
      <c r="L7221" s="166"/>
      <c r="M7221" s="171"/>
      <c r="T7221" s="172"/>
      <c r="AT7221" s="168" t="s">
        <v>184</v>
      </c>
      <c r="AU7221" s="168" t="s">
        <v>95</v>
      </c>
      <c r="AV7221" s="167" t="s">
        <v>95</v>
      </c>
      <c r="AW7221" s="167" t="s">
        <v>41</v>
      </c>
      <c r="AX7221" s="167" t="s">
        <v>85</v>
      </c>
      <c r="AY7221" s="168" t="s">
        <v>173</v>
      </c>
    </row>
    <row r="7222" spans="2:51" s="160" customFormat="1">
      <c r="B7222" s="159"/>
      <c r="D7222" s="161" t="s">
        <v>184</v>
      </c>
      <c r="E7222" s="162" t="s">
        <v>1</v>
      </c>
      <c r="F7222" s="163" t="s">
        <v>571</v>
      </c>
      <c r="H7222" s="162" t="s">
        <v>1</v>
      </c>
      <c r="L7222" s="159"/>
      <c r="M7222" s="164"/>
      <c r="T7222" s="165"/>
      <c r="AT7222" s="162" t="s">
        <v>184</v>
      </c>
      <c r="AU7222" s="162" t="s">
        <v>95</v>
      </c>
      <c r="AV7222" s="160" t="s">
        <v>93</v>
      </c>
      <c r="AW7222" s="160" t="s">
        <v>41</v>
      </c>
      <c r="AX7222" s="160" t="s">
        <v>85</v>
      </c>
      <c r="AY7222" s="162" t="s">
        <v>173</v>
      </c>
    </row>
    <row r="7223" spans="2:51" s="167" customFormat="1">
      <c r="B7223" s="166"/>
      <c r="D7223" s="161" t="s">
        <v>184</v>
      </c>
      <c r="E7223" s="168" t="s">
        <v>1</v>
      </c>
      <c r="F7223" s="169" t="s">
        <v>1015</v>
      </c>
      <c r="H7223" s="170">
        <v>32.04</v>
      </c>
      <c r="L7223" s="166"/>
      <c r="M7223" s="171"/>
      <c r="T7223" s="172"/>
      <c r="AT7223" s="168" t="s">
        <v>184</v>
      </c>
      <c r="AU7223" s="168" t="s">
        <v>95</v>
      </c>
      <c r="AV7223" s="167" t="s">
        <v>95</v>
      </c>
      <c r="AW7223" s="167" t="s">
        <v>41</v>
      </c>
      <c r="AX7223" s="167" t="s">
        <v>85</v>
      </c>
      <c r="AY7223" s="168" t="s">
        <v>173</v>
      </c>
    </row>
    <row r="7224" spans="2:51" s="167" customFormat="1">
      <c r="B7224" s="166"/>
      <c r="D7224" s="161" t="s">
        <v>184</v>
      </c>
      <c r="E7224" s="168" t="s">
        <v>1</v>
      </c>
      <c r="F7224" s="169" t="s">
        <v>573</v>
      </c>
      <c r="H7224" s="170">
        <v>-2.02</v>
      </c>
      <c r="L7224" s="166"/>
      <c r="M7224" s="171"/>
      <c r="T7224" s="172"/>
      <c r="AT7224" s="168" t="s">
        <v>184</v>
      </c>
      <c r="AU7224" s="168" t="s">
        <v>95</v>
      </c>
      <c r="AV7224" s="167" t="s">
        <v>95</v>
      </c>
      <c r="AW7224" s="167" t="s">
        <v>41</v>
      </c>
      <c r="AX7224" s="167" t="s">
        <v>85</v>
      </c>
      <c r="AY7224" s="168" t="s">
        <v>173</v>
      </c>
    </row>
    <row r="7225" spans="2:51" s="167" customFormat="1">
      <c r="B7225" s="166"/>
      <c r="D7225" s="161" t="s">
        <v>184</v>
      </c>
      <c r="E7225" s="168" t="s">
        <v>1</v>
      </c>
      <c r="F7225" s="169" t="s">
        <v>1013</v>
      </c>
      <c r="H7225" s="170">
        <v>-4.6710000000000003</v>
      </c>
      <c r="L7225" s="166"/>
      <c r="M7225" s="171"/>
      <c r="T7225" s="172"/>
      <c r="AT7225" s="168" t="s">
        <v>184</v>
      </c>
      <c r="AU7225" s="168" t="s">
        <v>95</v>
      </c>
      <c r="AV7225" s="167" t="s">
        <v>95</v>
      </c>
      <c r="AW7225" s="167" t="s">
        <v>41</v>
      </c>
      <c r="AX7225" s="167" t="s">
        <v>85</v>
      </c>
      <c r="AY7225" s="168" t="s">
        <v>173</v>
      </c>
    </row>
    <row r="7226" spans="2:51" s="167" customFormat="1">
      <c r="B7226" s="166"/>
      <c r="D7226" s="161" t="s">
        <v>184</v>
      </c>
      <c r="E7226" s="168" t="s">
        <v>1</v>
      </c>
      <c r="F7226" s="169" t="s">
        <v>1016</v>
      </c>
      <c r="H7226" s="170">
        <v>-3.5859999999999999</v>
      </c>
      <c r="L7226" s="166"/>
      <c r="M7226" s="171"/>
      <c r="T7226" s="172"/>
      <c r="AT7226" s="168" t="s">
        <v>184</v>
      </c>
      <c r="AU7226" s="168" t="s">
        <v>95</v>
      </c>
      <c r="AV7226" s="167" t="s">
        <v>95</v>
      </c>
      <c r="AW7226" s="167" t="s">
        <v>41</v>
      </c>
      <c r="AX7226" s="167" t="s">
        <v>85</v>
      </c>
      <c r="AY7226" s="168" t="s">
        <v>173</v>
      </c>
    </row>
    <row r="7227" spans="2:51" s="167" customFormat="1">
      <c r="B7227" s="166"/>
      <c r="D7227" s="161" t="s">
        <v>184</v>
      </c>
      <c r="E7227" s="168" t="s">
        <v>1</v>
      </c>
      <c r="F7227" s="169" t="s">
        <v>1017</v>
      </c>
      <c r="H7227" s="170">
        <v>-2.9529999999999998</v>
      </c>
      <c r="L7227" s="166"/>
      <c r="M7227" s="171"/>
      <c r="T7227" s="172"/>
      <c r="AT7227" s="168" t="s">
        <v>184</v>
      </c>
      <c r="AU7227" s="168" t="s">
        <v>95</v>
      </c>
      <c r="AV7227" s="167" t="s">
        <v>95</v>
      </c>
      <c r="AW7227" s="167" t="s">
        <v>41</v>
      </c>
      <c r="AX7227" s="167" t="s">
        <v>85</v>
      </c>
      <c r="AY7227" s="168" t="s">
        <v>173</v>
      </c>
    </row>
    <row r="7228" spans="2:51" s="160" customFormat="1">
      <c r="B7228" s="159"/>
      <c r="D7228" s="161" t="s">
        <v>184</v>
      </c>
      <c r="E7228" s="162" t="s">
        <v>1</v>
      </c>
      <c r="F7228" s="163" t="s">
        <v>818</v>
      </c>
      <c r="H7228" s="162" t="s">
        <v>1</v>
      </c>
      <c r="L7228" s="159"/>
      <c r="M7228" s="164"/>
      <c r="T7228" s="165"/>
      <c r="AT7228" s="162" t="s">
        <v>184</v>
      </c>
      <c r="AU7228" s="162" t="s">
        <v>95</v>
      </c>
      <c r="AV7228" s="160" t="s">
        <v>93</v>
      </c>
      <c r="AW7228" s="160" t="s">
        <v>41</v>
      </c>
      <c r="AX7228" s="160" t="s">
        <v>85</v>
      </c>
      <c r="AY7228" s="162" t="s">
        <v>173</v>
      </c>
    </row>
    <row r="7229" spans="2:51" s="167" customFormat="1">
      <c r="B7229" s="166"/>
      <c r="D7229" s="161" t="s">
        <v>184</v>
      </c>
      <c r="E7229" s="168" t="s">
        <v>1</v>
      </c>
      <c r="F7229" s="169" t="s">
        <v>1018</v>
      </c>
      <c r="H7229" s="170">
        <v>16.564</v>
      </c>
      <c r="L7229" s="166"/>
      <c r="M7229" s="171"/>
      <c r="T7229" s="172"/>
      <c r="AT7229" s="168" t="s">
        <v>184</v>
      </c>
      <c r="AU7229" s="168" t="s">
        <v>95</v>
      </c>
      <c r="AV7229" s="167" t="s">
        <v>95</v>
      </c>
      <c r="AW7229" s="167" t="s">
        <v>41</v>
      </c>
      <c r="AX7229" s="167" t="s">
        <v>85</v>
      </c>
      <c r="AY7229" s="168" t="s">
        <v>173</v>
      </c>
    </row>
    <row r="7230" spans="2:51" s="167" customFormat="1">
      <c r="B7230" s="166"/>
      <c r="D7230" s="161" t="s">
        <v>184</v>
      </c>
      <c r="E7230" s="168" t="s">
        <v>1</v>
      </c>
      <c r="F7230" s="169" t="s">
        <v>573</v>
      </c>
      <c r="H7230" s="170">
        <v>-2.02</v>
      </c>
      <c r="L7230" s="166"/>
      <c r="M7230" s="171"/>
      <c r="T7230" s="172"/>
      <c r="AT7230" s="168" t="s">
        <v>184</v>
      </c>
      <c r="AU7230" s="168" t="s">
        <v>95</v>
      </c>
      <c r="AV7230" s="167" t="s">
        <v>95</v>
      </c>
      <c r="AW7230" s="167" t="s">
        <v>41</v>
      </c>
      <c r="AX7230" s="167" t="s">
        <v>85</v>
      </c>
      <c r="AY7230" s="168" t="s">
        <v>173</v>
      </c>
    </row>
    <row r="7231" spans="2:51" s="160" customFormat="1">
      <c r="B7231" s="159"/>
      <c r="D7231" s="161" t="s">
        <v>184</v>
      </c>
      <c r="E7231" s="162" t="s">
        <v>1</v>
      </c>
      <c r="F7231" s="163" t="s">
        <v>1019</v>
      </c>
      <c r="H7231" s="162" t="s">
        <v>1</v>
      </c>
      <c r="L7231" s="159"/>
      <c r="M7231" s="164"/>
      <c r="T7231" s="165"/>
      <c r="AT7231" s="162" t="s">
        <v>184</v>
      </c>
      <c r="AU7231" s="162" t="s">
        <v>95</v>
      </c>
      <c r="AV7231" s="160" t="s">
        <v>93</v>
      </c>
      <c r="AW7231" s="160" t="s">
        <v>41</v>
      </c>
      <c r="AX7231" s="160" t="s">
        <v>85</v>
      </c>
      <c r="AY7231" s="162" t="s">
        <v>173</v>
      </c>
    </row>
    <row r="7232" spans="2:51" s="167" customFormat="1">
      <c r="B7232" s="166"/>
      <c r="D7232" s="161" t="s">
        <v>184</v>
      </c>
      <c r="E7232" s="168" t="s">
        <v>1</v>
      </c>
      <c r="F7232" s="169" t="s">
        <v>1020</v>
      </c>
      <c r="H7232" s="170">
        <v>32.64</v>
      </c>
      <c r="L7232" s="166"/>
      <c r="M7232" s="171"/>
      <c r="T7232" s="172"/>
      <c r="AT7232" s="168" t="s">
        <v>184</v>
      </c>
      <c r="AU7232" s="168" t="s">
        <v>95</v>
      </c>
      <c r="AV7232" s="167" t="s">
        <v>95</v>
      </c>
      <c r="AW7232" s="167" t="s">
        <v>41</v>
      </c>
      <c r="AX7232" s="167" t="s">
        <v>85</v>
      </c>
      <c r="AY7232" s="168" t="s">
        <v>173</v>
      </c>
    </row>
    <row r="7233" spans="2:51" s="160" customFormat="1">
      <c r="B7233" s="159"/>
      <c r="D7233" s="161" t="s">
        <v>184</v>
      </c>
      <c r="E7233" s="162" t="s">
        <v>1</v>
      </c>
      <c r="F7233" s="163" t="s">
        <v>740</v>
      </c>
      <c r="H7233" s="162" t="s">
        <v>1</v>
      </c>
      <c r="L7233" s="159"/>
      <c r="M7233" s="164"/>
      <c r="T7233" s="165"/>
      <c r="AT7233" s="162" t="s">
        <v>184</v>
      </c>
      <c r="AU7233" s="162" t="s">
        <v>95</v>
      </c>
      <c r="AV7233" s="160" t="s">
        <v>93</v>
      </c>
      <c r="AW7233" s="160" t="s">
        <v>41</v>
      </c>
      <c r="AX7233" s="160" t="s">
        <v>85</v>
      </c>
      <c r="AY7233" s="162" t="s">
        <v>173</v>
      </c>
    </row>
    <row r="7234" spans="2:51" s="167" customFormat="1">
      <c r="B7234" s="166"/>
      <c r="D7234" s="161" t="s">
        <v>184</v>
      </c>
      <c r="E7234" s="168" t="s">
        <v>1</v>
      </c>
      <c r="F7234" s="169" t="s">
        <v>1021</v>
      </c>
      <c r="H7234" s="170">
        <v>19.123000000000001</v>
      </c>
      <c r="L7234" s="166"/>
      <c r="M7234" s="171"/>
      <c r="T7234" s="172"/>
      <c r="AT7234" s="168" t="s">
        <v>184</v>
      </c>
      <c r="AU7234" s="168" t="s">
        <v>95</v>
      </c>
      <c r="AV7234" s="167" t="s">
        <v>95</v>
      </c>
      <c r="AW7234" s="167" t="s">
        <v>41</v>
      </c>
      <c r="AX7234" s="167" t="s">
        <v>85</v>
      </c>
      <c r="AY7234" s="168" t="s">
        <v>173</v>
      </c>
    </row>
    <row r="7235" spans="2:51" s="167" customFormat="1">
      <c r="B7235" s="166"/>
      <c r="D7235" s="161" t="s">
        <v>184</v>
      </c>
      <c r="E7235" s="168" t="s">
        <v>1</v>
      </c>
      <c r="F7235" s="169" t="s">
        <v>1022</v>
      </c>
      <c r="H7235" s="170">
        <v>-10.199999999999999</v>
      </c>
      <c r="L7235" s="166"/>
      <c r="M7235" s="171"/>
      <c r="T7235" s="172"/>
      <c r="AT7235" s="168" t="s">
        <v>184</v>
      </c>
      <c r="AU7235" s="168" t="s">
        <v>95</v>
      </c>
      <c r="AV7235" s="167" t="s">
        <v>95</v>
      </c>
      <c r="AW7235" s="167" t="s">
        <v>41</v>
      </c>
      <c r="AX7235" s="167" t="s">
        <v>85</v>
      </c>
      <c r="AY7235" s="168" t="s">
        <v>173</v>
      </c>
    </row>
    <row r="7236" spans="2:51" s="167" customFormat="1">
      <c r="B7236" s="166"/>
      <c r="D7236" s="161" t="s">
        <v>184</v>
      </c>
      <c r="E7236" s="168" t="s">
        <v>1</v>
      </c>
      <c r="F7236" s="169" t="s">
        <v>548</v>
      </c>
      <c r="H7236" s="170">
        <v>-1.47</v>
      </c>
      <c r="L7236" s="166"/>
      <c r="M7236" s="171"/>
      <c r="T7236" s="172"/>
      <c r="AT7236" s="168" t="s">
        <v>184</v>
      </c>
      <c r="AU7236" s="168" t="s">
        <v>95</v>
      </c>
      <c r="AV7236" s="167" t="s">
        <v>95</v>
      </c>
      <c r="AW7236" s="167" t="s">
        <v>41</v>
      </c>
      <c r="AX7236" s="167" t="s">
        <v>85</v>
      </c>
      <c r="AY7236" s="168" t="s">
        <v>173</v>
      </c>
    </row>
    <row r="7237" spans="2:51" s="160" customFormat="1">
      <c r="B7237" s="159"/>
      <c r="D7237" s="161" t="s">
        <v>184</v>
      </c>
      <c r="E7237" s="162" t="s">
        <v>1</v>
      </c>
      <c r="F7237" s="163" t="s">
        <v>743</v>
      </c>
      <c r="H7237" s="162" t="s">
        <v>1</v>
      </c>
      <c r="L7237" s="159"/>
      <c r="M7237" s="164"/>
      <c r="T7237" s="165"/>
      <c r="AT7237" s="162" t="s">
        <v>184</v>
      </c>
      <c r="AU7237" s="162" t="s">
        <v>95</v>
      </c>
      <c r="AV7237" s="160" t="s">
        <v>93</v>
      </c>
      <c r="AW7237" s="160" t="s">
        <v>41</v>
      </c>
      <c r="AX7237" s="160" t="s">
        <v>85</v>
      </c>
      <c r="AY7237" s="162" t="s">
        <v>173</v>
      </c>
    </row>
    <row r="7238" spans="2:51" s="167" customFormat="1">
      <c r="B7238" s="166"/>
      <c r="D7238" s="161" t="s">
        <v>184</v>
      </c>
      <c r="E7238" s="168" t="s">
        <v>1</v>
      </c>
      <c r="F7238" s="169" t="s">
        <v>1023</v>
      </c>
      <c r="H7238" s="170">
        <v>81.424000000000007</v>
      </c>
      <c r="L7238" s="166"/>
      <c r="M7238" s="171"/>
      <c r="T7238" s="172"/>
      <c r="AT7238" s="168" t="s">
        <v>184</v>
      </c>
      <c r="AU7238" s="168" t="s">
        <v>95</v>
      </c>
      <c r="AV7238" s="167" t="s">
        <v>95</v>
      </c>
      <c r="AW7238" s="167" t="s">
        <v>41</v>
      </c>
      <c r="AX7238" s="167" t="s">
        <v>85</v>
      </c>
      <c r="AY7238" s="168" t="s">
        <v>173</v>
      </c>
    </row>
    <row r="7239" spans="2:51" s="167" customFormat="1">
      <c r="B7239" s="166"/>
      <c r="D7239" s="161" t="s">
        <v>184</v>
      </c>
      <c r="E7239" s="168" t="s">
        <v>1</v>
      </c>
      <c r="F7239" s="169" t="s">
        <v>1024</v>
      </c>
      <c r="H7239" s="170">
        <v>-4.9000000000000004</v>
      </c>
      <c r="L7239" s="166"/>
      <c r="M7239" s="171"/>
      <c r="T7239" s="172"/>
      <c r="AT7239" s="168" t="s">
        <v>184</v>
      </c>
      <c r="AU7239" s="168" t="s">
        <v>95</v>
      </c>
      <c r="AV7239" s="167" t="s">
        <v>95</v>
      </c>
      <c r="AW7239" s="167" t="s">
        <v>41</v>
      </c>
      <c r="AX7239" s="167" t="s">
        <v>85</v>
      </c>
      <c r="AY7239" s="168" t="s">
        <v>173</v>
      </c>
    </row>
    <row r="7240" spans="2:51" s="167" customFormat="1">
      <c r="B7240" s="166"/>
      <c r="D7240" s="161" t="s">
        <v>184</v>
      </c>
      <c r="E7240" s="168" t="s">
        <v>1</v>
      </c>
      <c r="F7240" s="169" t="s">
        <v>548</v>
      </c>
      <c r="H7240" s="170">
        <v>-1.47</v>
      </c>
      <c r="L7240" s="166"/>
      <c r="M7240" s="171"/>
      <c r="T7240" s="172"/>
      <c r="AT7240" s="168" t="s">
        <v>184</v>
      </c>
      <c r="AU7240" s="168" t="s">
        <v>95</v>
      </c>
      <c r="AV7240" s="167" t="s">
        <v>95</v>
      </c>
      <c r="AW7240" s="167" t="s">
        <v>41</v>
      </c>
      <c r="AX7240" s="167" t="s">
        <v>85</v>
      </c>
      <c r="AY7240" s="168" t="s">
        <v>173</v>
      </c>
    </row>
    <row r="7241" spans="2:51" s="167" customFormat="1">
      <c r="B7241" s="166"/>
      <c r="D7241" s="161" t="s">
        <v>184</v>
      </c>
      <c r="E7241" s="168" t="s">
        <v>1</v>
      </c>
      <c r="F7241" s="169" t="s">
        <v>1025</v>
      </c>
      <c r="H7241" s="170">
        <v>-2.9249999999999998</v>
      </c>
      <c r="L7241" s="166"/>
      <c r="M7241" s="171"/>
      <c r="T7241" s="172"/>
      <c r="AT7241" s="168" t="s">
        <v>184</v>
      </c>
      <c r="AU7241" s="168" t="s">
        <v>95</v>
      </c>
      <c r="AV7241" s="167" t="s">
        <v>95</v>
      </c>
      <c r="AW7241" s="167" t="s">
        <v>41</v>
      </c>
      <c r="AX7241" s="167" t="s">
        <v>85</v>
      </c>
      <c r="AY7241" s="168" t="s">
        <v>173</v>
      </c>
    </row>
    <row r="7242" spans="2:51" s="167" customFormat="1">
      <c r="B7242" s="166"/>
      <c r="D7242" s="161" t="s">
        <v>184</v>
      </c>
      <c r="E7242" s="168" t="s">
        <v>1</v>
      </c>
      <c r="F7242" s="169" t="s">
        <v>1026</v>
      </c>
      <c r="H7242" s="170">
        <v>-3.44</v>
      </c>
      <c r="L7242" s="166"/>
      <c r="M7242" s="171"/>
      <c r="T7242" s="172"/>
      <c r="AT7242" s="168" t="s">
        <v>184</v>
      </c>
      <c r="AU7242" s="168" t="s">
        <v>95</v>
      </c>
      <c r="AV7242" s="167" t="s">
        <v>95</v>
      </c>
      <c r="AW7242" s="167" t="s">
        <v>41</v>
      </c>
      <c r="AX7242" s="167" t="s">
        <v>85</v>
      </c>
      <c r="AY7242" s="168" t="s">
        <v>173</v>
      </c>
    </row>
    <row r="7243" spans="2:51" s="167" customFormat="1">
      <c r="B7243" s="166"/>
      <c r="D7243" s="161" t="s">
        <v>184</v>
      </c>
      <c r="E7243" s="168" t="s">
        <v>1</v>
      </c>
      <c r="F7243" s="169" t="s">
        <v>1027</v>
      </c>
      <c r="H7243" s="170">
        <v>-11.8</v>
      </c>
      <c r="L7243" s="166"/>
      <c r="M7243" s="171"/>
      <c r="T7243" s="172"/>
      <c r="AT7243" s="168" t="s">
        <v>184</v>
      </c>
      <c r="AU7243" s="168" t="s">
        <v>95</v>
      </c>
      <c r="AV7243" s="167" t="s">
        <v>95</v>
      </c>
      <c r="AW7243" s="167" t="s">
        <v>41</v>
      </c>
      <c r="AX7243" s="167" t="s">
        <v>85</v>
      </c>
      <c r="AY7243" s="168" t="s">
        <v>173</v>
      </c>
    </row>
    <row r="7244" spans="2:51" s="160" customFormat="1">
      <c r="B7244" s="159"/>
      <c r="D7244" s="161" t="s">
        <v>184</v>
      </c>
      <c r="E7244" s="162" t="s">
        <v>1</v>
      </c>
      <c r="F7244" s="163" t="s">
        <v>748</v>
      </c>
      <c r="H7244" s="162" t="s">
        <v>1</v>
      </c>
      <c r="L7244" s="159"/>
      <c r="M7244" s="164"/>
      <c r="T7244" s="165"/>
      <c r="AT7244" s="162" t="s">
        <v>184</v>
      </c>
      <c r="AU7244" s="162" t="s">
        <v>95</v>
      </c>
      <c r="AV7244" s="160" t="s">
        <v>93</v>
      </c>
      <c r="AW7244" s="160" t="s">
        <v>41</v>
      </c>
      <c r="AX7244" s="160" t="s">
        <v>85</v>
      </c>
      <c r="AY7244" s="162" t="s">
        <v>173</v>
      </c>
    </row>
    <row r="7245" spans="2:51" s="167" customFormat="1">
      <c r="B7245" s="166"/>
      <c r="D7245" s="161" t="s">
        <v>184</v>
      </c>
      <c r="E7245" s="168" t="s">
        <v>1</v>
      </c>
      <c r="F7245" s="169" t="s">
        <v>1028</v>
      </c>
      <c r="H7245" s="170">
        <v>101.97</v>
      </c>
      <c r="L7245" s="166"/>
      <c r="M7245" s="171"/>
      <c r="T7245" s="172"/>
      <c r="AT7245" s="168" t="s">
        <v>184</v>
      </c>
      <c r="AU7245" s="168" t="s">
        <v>95</v>
      </c>
      <c r="AV7245" s="167" t="s">
        <v>95</v>
      </c>
      <c r="AW7245" s="167" t="s">
        <v>41</v>
      </c>
      <c r="AX7245" s="167" t="s">
        <v>85</v>
      </c>
      <c r="AY7245" s="168" t="s">
        <v>173</v>
      </c>
    </row>
    <row r="7246" spans="2:51" s="167" customFormat="1">
      <c r="B7246" s="166"/>
      <c r="D7246" s="161" t="s">
        <v>184</v>
      </c>
      <c r="E7246" s="168" t="s">
        <v>1</v>
      </c>
      <c r="F7246" s="169" t="s">
        <v>1008</v>
      </c>
      <c r="H7246" s="170">
        <v>-8.5039999999999996</v>
      </c>
      <c r="L7246" s="166"/>
      <c r="M7246" s="171"/>
      <c r="T7246" s="172"/>
      <c r="AT7246" s="168" t="s">
        <v>184</v>
      </c>
      <c r="AU7246" s="168" t="s">
        <v>95</v>
      </c>
      <c r="AV7246" s="167" t="s">
        <v>95</v>
      </c>
      <c r="AW7246" s="167" t="s">
        <v>41</v>
      </c>
      <c r="AX7246" s="167" t="s">
        <v>85</v>
      </c>
      <c r="AY7246" s="168" t="s">
        <v>173</v>
      </c>
    </row>
    <row r="7247" spans="2:51" s="167" customFormat="1">
      <c r="B7247" s="166"/>
      <c r="D7247" s="161" t="s">
        <v>184</v>
      </c>
      <c r="E7247" s="168" t="s">
        <v>1</v>
      </c>
      <c r="F7247" s="169" t="s">
        <v>1029</v>
      </c>
      <c r="H7247" s="170">
        <v>-3.0379999999999998</v>
      </c>
      <c r="L7247" s="166"/>
      <c r="M7247" s="171"/>
      <c r="T7247" s="172"/>
      <c r="AT7247" s="168" t="s">
        <v>184</v>
      </c>
      <c r="AU7247" s="168" t="s">
        <v>95</v>
      </c>
      <c r="AV7247" s="167" t="s">
        <v>95</v>
      </c>
      <c r="AW7247" s="167" t="s">
        <v>41</v>
      </c>
      <c r="AX7247" s="167" t="s">
        <v>85</v>
      </c>
      <c r="AY7247" s="168" t="s">
        <v>173</v>
      </c>
    </row>
    <row r="7248" spans="2:51" s="167" customFormat="1">
      <c r="B7248" s="166"/>
      <c r="D7248" s="161" t="s">
        <v>184</v>
      </c>
      <c r="E7248" s="168" t="s">
        <v>1</v>
      </c>
      <c r="F7248" s="169" t="s">
        <v>1030</v>
      </c>
      <c r="H7248" s="170">
        <v>-6.3120000000000003</v>
      </c>
      <c r="L7248" s="166"/>
      <c r="M7248" s="171"/>
      <c r="T7248" s="172"/>
      <c r="AT7248" s="168" t="s">
        <v>184</v>
      </c>
      <c r="AU7248" s="168" t="s">
        <v>95</v>
      </c>
      <c r="AV7248" s="167" t="s">
        <v>95</v>
      </c>
      <c r="AW7248" s="167" t="s">
        <v>41</v>
      </c>
      <c r="AX7248" s="167" t="s">
        <v>85</v>
      </c>
      <c r="AY7248" s="168" t="s">
        <v>173</v>
      </c>
    </row>
    <row r="7249" spans="2:51" s="167" customFormat="1">
      <c r="B7249" s="166"/>
      <c r="D7249" s="161" t="s">
        <v>184</v>
      </c>
      <c r="E7249" s="168" t="s">
        <v>1</v>
      </c>
      <c r="F7249" s="169" t="s">
        <v>1026</v>
      </c>
      <c r="H7249" s="170">
        <v>-3.44</v>
      </c>
      <c r="L7249" s="166"/>
      <c r="M7249" s="171"/>
      <c r="T7249" s="172"/>
      <c r="AT7249" s="168" t="s">
        <v>184</v>
      </c>
      <c r="AU7249" s="168" t="s">
        <v>95</v>
      </c>
      <c r="AV7249" s="167" t="s">
        <v>95</v>
      </c>
      <c r="AW7249" s="167" t="s">
        <v>41</v>
      </c>
      <c r="AX7249" s="167" t="s">
        <v>85</v>
      </c>
      <c r="AY7249" s="168" t="s">
        <v>173</v>
      </c>
    </row>
    <row r="7250" spans="2:51" s="167" customFormat="1">
      <c r="B7250" s="166"/>
      <c r="D7250" s="161" t="s">
        <v>184</v>
      </c>
      <c r="E7250" s="168" t="s">
        <v>1</v>
      </c>
      <c r="F7250" s="169" t="s">
        <v>1025</v>
      </c>
      <c r="H7250" s="170">
        <v>-2.9249999999999998</v>
      </c>
      <c r="L7250" s="166"/>
      <c r="M7250" s="171"/>
      <c r="T7250" s="172"/>
      <c r="AT7250" s="168" t="s">
        <v>184</v>
      </c>
      <c r="AU7250" s="168" t="s">
        <v>95</v>
      </c>
      <c r="AV7250" s="167" t="s">
        <v>95</v>
      </c>
      <c r="AW7250" s="167" t="s">
        <v>41</v>
      </c>
      <c r="AX7250" s="167" t="s">
        <v>85</v>
      </c>
      <c r="AY7250" s="168" t="s">
        <v>173</v>
      </c>
    </row>
    <row r="7251" spans="2:51" s="167" customFormat="1">
      <c r="B7251" s="166"/>
      <c r="D7251" s="161" t="s">
        <v>184</v>
      </c>
      <c r="E7251" s="168" t="s">
        <v>1</v>
      </c>
      <c r="F7251" s="169" t="s">
        <v>1031</v>
      </c>
      <c r="H7251" s="170">
        <v>-4.5999999999999996</v>
      </c>
      <c r="L7251" s="166"/>
      <c r="M7251" s="171"/>
      <c r="T7251" s="172"/>
      <c r="AT7251" s="168" t="s">
        <v>184</v>
      </c>
      <c r="AU7251" s="168" t="s">
        <v>95</v>
      </c>
      <c r="AV7251" s="167" t="s">
        <v>95</v>
      </c>
      <c r="AW7251" s="167" t="s">
        <v>41</v>
      </c>
      <c r="AX7251" s="167" t="s">
        <v>85</v>
      </c>
      <c r="AY7251" s="168" t="s">
        <v>173</v>
      </c>
    </row>
    <row r="7252" spans="2:51" s="167" customFormat="1">
      <c r="B7252" s="166"/>
      <c r="D7252" s="161" t="s">
        <v>184</v>
      </c>
      <c r="E7252" s="168" t="s">
        <v>1</v>
      </c>
      <c r="F7252" s="169" t="s">
        <v>1025</v>
      </c>
      <c r="H7252" s="170">
        <v>-2.9249999999999998</v>
      </c>
      <c r="L7252" s="166"/>
      <c r="M7252" s="171"/>
      <c r="T7252" s="172"/>
      <c r="AT7252" s="168" t="s">
        <v>184</v>
      </c>
      <c r="AU7252" s="168" t="s">
        <v>95</v>
      </c>
      <c r="AV7252" s="167" t="s">
        <v>95</v>
      </c>
      <c r="AW7252" s="167" t="s">
        <v>41</v>
      </c>
      <c r="AX7252" s="167" t="s">
        <v>85</v>
      </c>
      <c r="AY7252" s="168" t="s">
        <v>173</v>
      </c>
    </row>
    <row r="7253" spans="2:51" s="167" customFormat="1">
      <c r="B7253" s="166"/>
      <c r="D7253" s="161" t="s">
        <v>184</v>
      </c>
      <c r="E7253" s="168" t="s">
        <v>1</v>
      </c>
      <c r="F7253" s="169" t="s">
        <v>1032</v>
      </c>
      <c r="H7253" s="170">
        <v>-5.72</v>
      </c>
      <c r="L7253" s="166"/>
      <c r="M7253" s="171"/>
      <c r="T7253" s="172"/>
      <c r="AT7253" s="168" t="s">
        <v>184</v>
      </c>
      <c r="AU7253" s="168" t="s">
        <v>95</v>
      </c>
      <c r="AV7253" s="167" t="s">
        <v>95</v>
      </c>
      <c r="AW7253" s="167" t="s">
        <v>41</v>
      </c>
      <c r="AX7253" s="167" t="s">
        <v>85</v>
      </c>
      <c r="AY7253" s="168" t="s">
        <v>173</v>
      </c>
    </row>
    <row r="7254" spans="2:51" s="167" customFormat="1">
      <c r="B7254" s="166"/>
      <c r="D7254" s="161" t="s">
        <v>184</v>
      </c>
      <c r="E7254" s="168" t="s">
        <v>1</v>
      </c>
      <c r="F7254" s="169" t="s">
        <v>1033</v>
      </c>
      <c r="H7254" s="170">
        <v>-3.35</v>
      </c>
      <c r="L7254" s="166"/>
      <c r="M7254" s="171"/>
      <c r="T7254" s="172"/>
      <c r="AT7254" s="168" t="s">
        <v>184</v>
      </c>
      <c r="AU7254" s="168" t="s">
        <v>95</v>
      </c>
      <c r="AV7254" s="167" t="s">
        <v>95</v>
      </c>
      <c r="AW7254" s="167" t="s">
        <v>41</v>
      </c>
      <c r="AX7254" s="167" t="s">
        <v>85</v>
      </c>
      <c r="AY7254" s="168" t="s">
        <v>173</v>
      </c>
    </row>
    <row r="7255" spans="2:51" s="160" customFormat="1">
      <c r="B7255" s="159"/>
      <c r="D7255" s="161" t="s">
        <v>184</v>
      </c>
      <c r="E7255" s="162" t="s">
        <v>1</v>
      </c>
      <c r="F7255" s="163" t="s">
        <v>752</v>
      </c>
      <c r="H7255" s="162" t="s">
        <v>1</v>
      </c>
      <c r="L7255" s="159"/>
      <c r="M7255" s="164"/>
      <c r="T7255" s="165"/>
      <c r="AT7255" s="162" t="s">
        <v>184</v>
      </c>
      <c r="AU7255" s="162" t="s">
        <v>95</v>
      </c>
      <c r="AV7255" s="160" t="s">
        <v>93</v>
      </c>
      <c r="AW7255" s="160" t="s">
        <v>41</v>
      </c>
      <c r="AX7255" s="160" t="s">
        <v>85</v>
      </c>
      <c r="AY7255" s="162" t="s">
        <v>173</v>
      </c>
    </row>
    <row r="7256" spans="2:51" s="167" customFormat="1">
      <c r="B7256" s="166"/>
      <c r="D7256" s="161" t="s">
        <v>184</v>
      </c>
      <c r="E7256" s="168" t="s">
        <v>1</v>
      </c>
      <c r="F7256" s="169" t="s">
        <v>1034</v>
      </c>
      <c r="H7256" s="170">
        <v>157.68600000000001</v>
      </c>
      <c r="L7256" s="166"/>
      <c r="M7256" s="171"/>
      <c r="T7256" s="172"/>
      <c r="AT7256" s="168" t="s">
        <v>184</v>
      </c>
      <c r="AU7256" s="168" t="s">
        <v>95</v>
      </c>
      <c r="AV7256" s="167" t="s">
        <v>95</v>
      </c>
      <c r="AW7256" s="167" t="s">
        <v>41</v>
      </c>
      <c r="AX7256" s="167" t="s">
        <v>85</v>
      </c>
      <c r="AY7256" s="168" t="s">
        <v>173</v>
      </c>
    </row>
    <row r="7257" spans="2:51" s="167" customFormat="1">
      <c r="B7257" s="166"/>
      <c r="D7257" s="161" t="s">
        <v>184</v>
      </c>
      <c r="E7257" s="168" t="s">
        <v>1</v>
      </c>
      <c r="F7257" s="169" t="s">
        <v>1035</v>
      </c>
      <c r="H7257" s="170">
        <v>-0.9</v>
      </c>
      <c r="L7257" s="166"/>
      <c r="M7257" s="171"/>
      <c r="T7257" s="172"/>
      <c r="AT7257" s="168" t="s">
        <v>184</v>
      </c>
      <c r="AU7257" s="168" t="s">
        <v>95</v>
      </c>
      <c r="AV7257" s="167" t="s">
        <v>95</v>
      </c>
      <c r="AW7257" s="167" t="s">
        <v>41</v>
      </c>
      <c r="AX7257" s="167" t="s">
        <v>85</v>
      </c>
      <c r="AY7257" s="168" t="s">
        <v>173</v>
      </c>
    </row>
    <row r="7258" spans="2:51" s="167" customFormat="1">
      <c r="B7258" s="166"/>
      <c r="D7258" s="161" t="s">
        <v>184</v>
      </c>
      <c r="E7258" s="168" t="s">
        <v>1</v>
      </c>
      <c r="F7258" s="169" t="s">
        <v>1036</v>
      </c>
      <c r="H7258" s="170">
        <v>-4.9980000000000002</v>
      </c>
      <c r="L7258" s="166"/>
      <c r="M7258" s="171"/>
      <c r="T7258" s="172"/>
      <c r="AT7258" s="168" t="s">
        <v>184</v>
      </c>
      <c r="AU7258" s="168" t="s">
        <v>95</v>
      </c>
      <c r="AV7258" s="167" t="s">
        <v>95</v>
      </c>
      <c r="AW7258" s="167" t="s">
        <v>41</v>
      </c>
      <c r="AX7258" s="167" t="s">
        <v>85</v>
      </c>
      <c r="AY7258" s="168" t="s">
        <v>173</v>
      </c>
    </row>
    <row r="7259" spans="2:51" s="167" customFormat="1">
      <c r="B7259" s="166"/>
      <c r="D7259" s="161" t="s">
        <v>184</v>
      </c>
      <c r="E7259" s="168" t="s">
        <v>1</v>
      </c>
      <c r="F7259" s="169" t="s">
        <v>1037</v>
      </c>
      <c r="H7259" s="170">
        <v>-2.6459999999999999</v>
      </c>
      <c r="L7259" s="166"/>
      <c r="M7259" s="171"/>
      <c r="T7259" s="172"/>
      <c r="AT7259" s="168" t="s">
        <v>184</v>
      </c>
      <c r="AU7259" s="168" t="s">
        <v>95</v>
      </c>
      <c r="AV7259" s="167" t="s">
        <v>95</v>
      </c>
      <c r="AW7259" s="167" t="s">
        <v>41</v>
      </c>
      <c r="AX7259" s="167" t="s">
        <v>85</v>
      </c>
      <c r="AY7259" s="168" t="s">
        <v>173</v>
      </c>
    </row>
    <row r="7260" spans="2:51" s="167" customFormat="1">
      <c r="B7260" s="166"/>
      <c r="D7260" s="161" t="s">
        <v>184</v>
      </c>
      <c r="E7260" s="168" t="s">
        <v>1</v>
      </c>
      <c r="F7260" s="169" t="s">
        <v>1038</v>
      </c>
      <c r="H7260" s="170">
        <v>-14.16</v>
      </c>
      <c r="L7260" s="166"/>
      <c r="M7260" s="171"/>
      <c r="T7260" s="172"/>
      <c r="AT7260" s="168" t="s">
        <v>184</v>
      </c>
      <c r="AU7260" s="168" t="s">
        <v>95</v>
      </c>
      <c r="AV7260" s="167" t="s">
        <v>95</v>
      </c>
      <c r="AW7260" s="167" t="s">
        <v>41</v>
      </c>
      <c r="AX7260" s="167" t="s">
        <v>85</v>
      </c>
      <c r="AY7260" s="168" t="s">
        <v>173</v>
      </c>
    </row>
    <row r="7261" spans="2:51" s="167" customFormat="1">
      <c r="B7261" s="166"/>
      <c r="D7261" s="161" t="s">
        <v>184</v>
      </c>
      <c r="E7261" s="168" t="s">
        <v>1</v>
      </c>
      <c r="F7261" s="169" t="s">
        <v>1039</v>
      </c>
      <c r="H7261" s="170">
        <v>-6.8250000000000002</v>
      </c>
      <c r="L7261" s="166"/>
      <c r="M7261" s="171"/>
      <c r="T7261" s="172"/>
      <c r="AT7261" s="168" t="s">
        <v>184</v>
      </c>
      <c r="AU7261" s="168" t="s">
        <v>95</v>
      </c>
      <c r="AV7261" s="167" t="s">
        <v>95</v>
      </c>
      <c r="AW7261" s="167" t="s">
        <v>41</v>
      </c>
      <c r="AX7261" s="167" t="s">
        <v>85</v>
      </c>
      <c r="AY7261" s="168" t="s">
        <v>173</v>
      </c>
    </row>
    <row r="7262" spans="2:51" s="167" customFormat="1">
      <c r="B7262" s="166"/>
      <c r="D7262" s="161" t="s">
        <v>184</v>
      </c>
      <c r="E7262" s="168" t="s">
        <v>1</v>
      </c>
      <c r="F7262" s="169" t="s">
        <v>1029</v>
      </c>
      <c r="H7262" s="170">
        <v>-3.0379999999999998</v>
      </c>
      <c r="L7262" s="166"/>
      <c r="M7262" s="171"/>
      <c r="T7262" s="172"/>
      <c r="AT7262" s="168" t="s">
        <v>184</v>
      </c>
      <c r="AU7262" s="168" t="s">
        <v>95</v>
      </c>
      <c r="AV7262" s="167" t="s">
        <v>95</v>
      </c>
      <c r="AW7262" s="167" t="s">
        <v>41</v>
      </c>
      <c r="AX7262" s="167" t="s">
        <v>85</v>
      </c>
      <c r="AY7262" s="168" t="s">
        <v>173</v>
      </c>
    </row>
    <row r="7263" spans="2:51" s="167" customFormat="1">
      <c r="B7263" s="166"/>
      <c r="D7263" s="161" t="s">
        <v>184</v>
      </c>
      <c r="E7263" s="168" t="s">
        <v>1</v>
      </c>
      <c r="F7263" s="169" t="s">
        <v>1005</v>
      </c>
      <c r="H7263" s="170">
        <v>-3.1749999999999998</v>
      </c>
      <c r="L7263" s="166"/>
      <c r="M7263" s="171"/>
      <c r="T7263" s="172"/>
      <c r="AT7263" s="168" t="s">
        <v>184</v>
      </c>
      <c r="AU7263" s="168" t="s">
        <v>95</v>
      </c>
      <c r="AV7263" s="167" t="s">
        <v>95</v>
      </c>
      <c r="AW7263" s="167" t="s">
        <v>41</v>
      </c>
      <c r="AX7263" s="167" t="s">
        <v>85</v>
      </c>
      <c r="AY7263" s="168" t="s">
        <v>173</v>
      </c>
    </row>
    <row r="7264" spans="2:51" s="160" customFormat="1">
      <c r="B7264" s="159"/>
      <c r="D7264" s="161" t="s">
        <v>184</v>
      </c>
      <c r="E7264" s="162" t="s">
        <v>1</v>
      </c>
      <c r="F7264" s="163" t="s">
        <v>423</v>
      </c>
      <c r="H7264" s="162" t="s">
        <v>1</v>
      </c>
      <c r="L7264" s="159"/>
      <c r="M7264" s="164"/>
      <c r="T7264" s="165"/>
      <c r="AT7264" s="162" t="s">
        <v>184</v>
      </c>
      <c r="AU7264" s="162" t="s">
        <v>95</v>
      </c>
      <c r="AV7264" s="160" t="s">
        <v>93</v>
      </c>
      <c r="AW7264" s="160" t="s">
        <v>41</v>
      </c>
      <c r="AX7264" s="160" t="s">
        <v>85</v>
      </c>
      <c r="AY7264" s="162" t="s">
        <v>173</v>
      </c>
    </row>
    <row r="7265" spans="2:51" s="167" customFormat="1">
      <c r="B7265" s="166"/>
      <c r="D7265" s="161" t="s">
        <v>184</v>
      </c>
      <c r="E7265" s="168" t="s">
        <v>1</v>
      </c>
      <c r="F7265" s="169" t="s">
        <v>1040</v>
      </c>
      <c r="H7265" s="170">
        <v>4.2480000000000002</v>
      </c>
      <c r="L7265" s="166"/>
      <c r="M7265" s="171"/>
      <c r="T7265" s="172"/>
      <c r="AT7265" s="168" t="s">
        <v>184</v>
      </c>
      <c r="AU7265" s="168" t="s">
        <v>95</v>
      </c>
      <c r="AV7265" s="167" t="s">
        <v>95</v>
      </c>
      <c r="AW7265" s="167" t="s">
        <v>41</v>
      </c>
      <c r="AX7265" s="167" t="s">
        <v>85</v>
      </c>
      <c r="AY7265" s="168" t="s">
        <v>173</v>
      </c>
    </row>
    <row r="7266" spans="2:51" s="167" customFormat="1">
      <c r="B7266" s="166"/>
      <c r="D7266" s="161" t="s">
        <v>184</v>
      </c>
      <c r="E7266" s="168" t="s">
        <v>1</v>
      </c>
      <c r="F7266" s="169" t="s">
        <v>1040</v>
      </c>
      <c r="H7266" s="170">
        <v>4.2480000000000002</v>
      </c>
      <c r="L7266" s="166"/>
      <c r="M7266" s="171"/>
      <c r="T7266" s="172"/>
      <c r="AT7266" s="168" t="s">
        <v>184</v>
      </c>
      <c r="AU7266" s="168" t="s">
        <v>95</v>
      </c>
      <c r="AV7266" s="167" t="s">
        <v>95</v>
      </c>
      <c r="AW7266" s="167" t="s">
        <v>41</v>
      </c>
      <c r="AX7266" s="167" t="s">
        <v>85</v>
      </c>
      <c r="AY7266" s="168" t="s">
        <v>173</v>
      </c>
    </row>
    <row r="7267" spans="2:51" s="167" customFormat="1">
      <c r="B7267" s="166"/>
      <c r="D7267" s="161" t="s">
        <v>184</v>
      </c>
      <c r="E7267" s="168" t="s">
        <v>1</v>
      </c>
      <c r="F7267" s="169" t="s">
        <v>1041</v>
      </c>
      <c r="H7267" s="170">
        <v>-2.5920000000000001</v>
      </c>
      <c r="L7267" s="166"/>
      <c r="M7267" s="171"/>
      <c r="T7267" s="172"/>
      <c r="AT7267" s="168" t="s">
        <v>184</v>
      </c>
      <c r="AU7267" s="168" t="s">
        <v>95</v>
      </c>
      <c r="AV7267" s="167" t="s">
        <v>95</v>
      </c>
      <c r="AW7267" s="167" t="s">
        <v>41</v>
      </c>
      <c r="AX7267" s="167" t="s">
        <v>85</v>
      </c>
      <c r="AY7267" s="168" t="s">
        <v>173</v>
      </c>
    </row>
    <row r="7268" spans="2:51" s="167" customFormat="1">
      <c r="B7268" s="166"/>
      <c r="D7268" s="161" t="s">
        <v>184</v>
      </c>
      <c r="E7268" s="168" t="s">
        <v>1</v>
      </c>
      <c r="F7268" s="169" t="s">
        <v>1042</v>
      </c>
      <c r="H7268" s="170">
        <v>-3.0819999999999999</v>
      </c>
      <c r="L7268" s="166"/>
      <c r="M7268" s="171"/>
      <c r="T7268" s="172"/>
      <c r="AT7268" s="168" t="s">
        <v>184</v>
      </c>
      <c r="AU7268" s="168" t="s">
        <v>95</v>
      </c>
      <c r="AV7268" s="167" t="s">
        <v>95</v>
      </c>
      <c r="AW7268" s="167" t="s">
        <v>41</v>
      </c>
      <c r="AX7268" s="167" t="s">
        <v>85</v>
      </c>
      <c r="AY7268" s="168" t="s">
        <v>173</v>
      </c>
    </row>
    <row r="7269" spans="2:51" s="160" customFormat="1">
      <c r="B7269" s="159"/>
      <c r="D7269" s="161" t="s">
        <v>184</v>
      </c>
      <c r="E7269" s="162" t="s">
        <v>1</v>
      </c>
      <c r="F7269" s="163" t="s">
        <v>761</v>
      </c>
      <c r="H7269" s="162" t="s">
        <v>1</v>
      </c>
      <c r="L7269" s="159"/>
      <c r="M7269" s="164"/>
      <c r="T7269" s="165"/>
      <c r="AT7269" s="162" t="s">
        <v>184</v>
      </c>
      <c r="AU7269" s="162" t="s">
        <v>95</v>
      </c>
      <c r="AV7269" s="160" t="s">
        <v>93</v>
      </c>
      <c r="AW7269" s="160" t="s">
        <v>41</v>
      </c>
      <c r="AX7269" s="160" t="s">
        <v>85</v>
      </c>
      <c r="AY7269" s="162" t="s">
        <v>173</v>
      </c>
    </row>
    <row r="7270" spans="2:51" s="167" customFormat="1">
      <c r="B7270" s="166"/>
      <c r="D7270" s="161" t="s">
        <v>184</v>
      </c>
      <c r="E7270" s="168" t="s">
        <v>1</v>
      </c>
      <c r="F7270" s="169" t="s">
        <v>907</v>
      </c>
      <c r="H7270" s="170">
        <v>13.275</v>
      </c>
      <c r="L7270" s="166"/>
      <c r="M7270" s="171"/>
      <c r="T7270" s="172"/>
      <c r="AT7270" s="168" t="s">
        <v>184</v>
      </c>
      <c r="AU7270" s="168" t="s">
        <v>95</v>
      </c>
      <c r="AV7270" s="167" t="s">
        <v>95</v>
      </c>
      <c r="AW7270" s="167" t="s">
        <v>41</v>
      </c>
      <c r="AX7270" s="167" t="s">
        <v>85</v>
      </c>
      <c r="AY7270" s="168" t="s">
        <v>173</v>
      </c>
    </row>
    <row r="7271" spans="2:51" s="160" customFormat="1">
      <c r="B7271" s="159"/>
      <c r="D7271" s="161" t="s">
        <v>184</v>
      </c>
      <c r="E7271" s="162" t="s">
        <v>1</v>
      </c>
      <c r="F7271" s="163" t="s">
        <v>609</v>
      </c>
      <c r="H7271" s="162" t="s">
        <v>1</v>
      </c>
      <c r="L7271" s="159"/>
      <c r="M7271" s="164"/>
      <c r="T7271" s="165"/>
      <c r="AT7271" s="162" t="s">
        <v>184</v>
      </c>
      <c r="AU7271" s="162" t="s">
        <v>95</v>
      </c>
      <c r="AV7271" s="160" t="s">
        <v>93</v>
      </c>
      <c r="AW7271" s="160" t="s">
        <v>41</v>
      </c>
      <c r="AX7271" s="160" t="s">
        <v>85</v>
      </c>
      <c r="AY7271" s="162" t="s">
        <v>173</v>
      </c>
    </row>
    <row r="7272" spans="2:51" s="167" customFormat="1">
      <c r="B7272" s="166"/>
      <c r="D7272" s="161" t="s">
        <v>184</v>
      </c>
      <c r="E7272" s="168" t="s">
        <v>1</v>
      </c>
      <c r="F7272" s="169" t="s">
        <v>1040</v>
      </c>
      <c r="H7272" s="170">
        <v>4.2480000000000002</v>
      </c>
      <c r="L7272" s="166"/>
      <c r="M7272" s="171"/>
      <c r="T7272" s="172"/>
      <c r="AT7272" s="168" t="s">
        <v>184</v>
      </c>
      <c r="AU7272" s="168" t="s">
        <v>95</v>
      </c>
      <c r="AV7272" s="167" t="s">
        <v>95</v>
      </c>
      <c r="AW7272" s="167" t="s">
        <v>41</v>
      </c>
      <c r="AX7272" s="167" t="s">
        <v>85</v>
      </c>
      <c r="AY7272" s="168" t="s">
        <v>173</v>
      </c>
    </row>
    <row r="7273" spans="2:51" s="160" customFormat="1">
      <c r="B7273" s="159"/>
      <c r="D7273" s="161" t="s">
        <v>184</v>
      </c>
      <c r="E7273" s="162" t="s">
        <v>1</v>
      </c>
      <c r="F7273" s="163" t="s">
        <v>611</v>
      </c>
      <c r="H7273" s="162" t="s">
        <v>1</v>
      </c>
      <c r="L7273" s="159"/>
      <c r="M7273" s="164"/>
      <c r="T7273" s="165"/>
      <c r="AT7273" s="162" t="s">
        <v>184</v>
      </c>
      <c r="AU7273" s="162" t="s">
        <v>95</v>
      </c>
      <c r="AV7273" s="160" t="s">
        <v>93</v>
      </c>
      <c r="AW7273" s="160" t="s">
        <v>41</v>
      </c>
      <c r="AX7273" s="160" t="s">
        <v>85</v>
      </c>
      <c r="AY7273" s="162" t="s">
        <v>173</v>
      </c>
    </row>
    <row r="7274" spans="2:51" s="167" customFormat="1">
      <c r="B7274" s="166"/>
      <c r="D7274" s="161" t="s">
        <v>184</v>
      </c>
      <c r="E7274" s="168" t="s">
        <v>1</v>
      </c>
      <c r="F7274" s="169" t="s">
        <v>911</v>
      </c>
      <c r="H7274" s="170">
        <v>10.266</v>
      </c>
      <c r="L7274" s="166"/>
      <c r="M7274" s="171"/>
      <c r="T7274" s="172"/>
      <c r="AT7274" s="168" t="s">
        <v>184</v>
      </c>
      <c r="AU7274" s="168" t="s">
        <v>95</v>
      </c>
      <c r="AV7274" s="167" t="s">
        <v>95</v>
      </c>
      <c r="AW7274" s="167" t="s">
        <v>41</v>
      </c>
      <c r="AX7274" s="167" t="s">
        <v>85</v>
      </c>
      <c r="AY7274" s="168" t="s">
        <v>173</v>
      </c>
    </row>
    <row r="7275" spans="2:51" s="167" customFormat="1">
      <c r="B7275" s="166"/>
      <c r="D7275" s="161" t="s">
        <v>184</v>
      </c>
      <c r="E7275" s="168" t="s">
        <v>1</v>
      </c>
      <c r="F7275" s="169" t="s">
        <v>1045</v>
      </c>
      <c r="H7275" s="170">
        <v>-2.36</v>
      </c>
      <c r="L7275" s="166"/>
      <c r="M7275" s="171"/>
      <c r="T7275" s="172"/>
      <c r="AT7275" s="168" t="s">
        <v>184</v>
      </c>
      <c r="AU7275" s="168" t="s">
        <v>95</v>
      </c>
      <c r="AV7275" s="167" t="s">
        <v>95</v>
      </c>
      <c r="AW7275" s="167" t="s">
        <v>41</v>
      </c>
      <c r="AX7275" s="167" t="s">
        <v>85</v>
      </c>
      <c r="AY7275" s="168" t="s">
        <v>173</v>
      </c>
    </row>
    <row r="7276" spans="2:51" s="160" customFormat="1">
      <c r="B7276" s="159"/>
      <c r="D7276" s="161" t="s">
        <v>184</v>
      </c>
      <c r="E7276" s="162" t="s">
        <v>1</v>
      </c>
      <c r="F7276" s="163" t="s">
        <v>764</v>
      </c>
      <c r="H7276" s="162" t="s">
        <v>1</v>
      </c>
      <c r="L7276" s="159"/>
      <c r="M7276" s="164"/>
      <c r="T7276" s="165"/>
      <c r="AT7276" s="162" t="s">
        <v>184</v>
      </c>
      <c r="AU7276" s="162" t="s">
        <v>95</v>
      </c>
      <c r="AV7276" s="160" t="s">
        <v>93</v>
      </c>
      <c r="AW7276" s="160" t="s">
        <v>41</v>
      </c>
      <c r="AX7276" s="160" t="s">
        <v>85</v>
      </c>
      <c r="AY7276" s="162" t="s">
        <v>173</v>
      </c>
    </row>
    <row r="7277" spans="2:51" s="167" customFormat="1">
      <c r="B7277" s="166"/>
      <c r="D7277" s="161" t="s">
        <v>184</v>
      </c>
      <c r="E7277" s="168" t="s">
        <v>1</v>
      </c>
      <c r="F7277" s="169" t="s">
        <v>1046</v>
      </c>
      <c r="H7277" s="170">
        <v>19.292999999999999</v>
      </c>
      <c r="L7277" s="166"/>
      <c r="M7277" s="171"/>
      <c r="T7277" s="172"/>
      <c r="AT7277" s="168" t="s">
        <v>184</v>
      </c>
      <c r="AU7277" s="168" t="s">
        <v>95</v>
      </c>
      <c r="AV7277" s="167" t="s">
        <v>95</v>
      </c>
      <c r="AW7277" s="167" t="s">
        <v>41</v>
      </c>
      <c r="AX7277" s="167" t="s">
        <v>85</v>
      </c>
      <c r="AY7277" s="168" t="s">
        <v>173</v>
      </c>
    </row>
    <row r="7278" spans="2:51" s="167" customFormat="1">
      <c r="B7278" s="166"/>
      <c r="D7278" s="161" t="s">
        <v>184</v>
      </c>
      <c r="E7278" s="168" t="s">
        <v>1</v>
      </c>
      <c r="F7278" s="169" t="s">
        <v>1047</v>
      </c>
      <c r="H7278" s="170">
        <v>-10.9</v>
      </c>
      <c r="L7278" s="166"/>
      <c r="M7278" s="171"/>
      <c r="T7278" s="172"/>
      <c r="AT7278" s="168" t="s">
        <v>184</v>
      </c>
      <c r="AU7278" s="168" t="s">
        <v>95</v>
      </c>
      <c r="AV7278" s="167" t="s">
        <v>95</v>
      </c>
      <c r="AW7278" s="167" t="s">
        <v>41</v>
      </c>
      <c r="AX7278" s="167" t="s">
        <v>85</v>
      </c>
      <c r="AY7278" s="168" t="s">
        <v>173</v>
      </c>
    </row>
    <row r="7279" spans="2:51" s="167" customFormat="1">
      <c r="B7279" s="166"/>
      <c r="D7279" s="161" t="s">
        <v>184</v>
      </c>
      <c r="E7279" s="168" t="s">
        <v>1</v>
      </c>
      <c r="F7279" s="169" t="s">
        <v>1035</v>
      </c>
      <c r="H7279" s="170">
        <v>-0.9</v>
      </c>
      <c r="L7279" s="166"/>
      <c r="M7279" s="171"/>
      <c r="T7279" s="172"/>
      <c r="AT7279" s="168" t="s">
        <v>184</v>
      </c>
      <c r="AU7279" s="168" t="s">
        <v>95</v>
      </c>
      <c r="AV7279" s="167" t="s">
        <v>95</v>
      </c>
      <c r="AW7279" s="167" t="s">
        <v>41</v>
      </c>
      <c r="AX7279" s="167" t="s">
        <v>85</v>
      </c>
      <c r="AY7279" s="168" t="s">
        <v>173</v>
      </c>
    </row>
    <row r="7280" spans="2:51" s="160" customFormat="1">
      <c r="B7280" s="159"/>
      <c r="D7280" s="161" t="s">
        <v>184</v>
      </c>
      <c r="E7280" s="162" t="s">
        <v>1</v>
      </c>
      <c r="F7280" s="163" t="s">
        <v>769</v>
      </c>
      <c r="H7280" s="162" t="s">
        <v>1</v>
      </c>
      <c r="L7280" s="159"/>
      <c r="M7280" s="164"/>
      <c r="T7280" s="165"/>
      <c r="AT7280" s="162" t="s">
        <v>184</v>
      </c>
      <c r="AU7280" s="162" t="s">
        <v>95</v>
      </c>
      <c r="AV7280" s="160" t="s">
        <v>93</v>
      </c>
      <c r="AW7280" s="160" t="s">
        <v>41</v>
      </c>
      <c r="AX7280" s="160" t="s">
        <v>85</v>
      </c>
      <c r="AY7280" s="162" t="s">
        <v>173</v>
      </c>
    </row>
    <row r="7281" spans="2:51" s="167" customFormat="1">
      <c r="B7281" s="166"/>
      <c r="D7281" s="161" t="s">
        <v>184</v>
      </c>
      <c r="E7281" s="168" t="s">
        <v>1</v>
      </c>
      <c r="F7281" s="169" t="s">
        <v>1048</v>
      </c>
      <c r="H7281" s="170">
        <v>11.47</v>
      </c>
      <c r="L7281" s="166"/>
      <c r="M7281" s="171"/>
      <c r="T7281" s="172"/>
      <c r="AT7281" s="168" t="s">
        <v>184</v>
      </c>
      <c r="AU7281" s="168" t="s">
        <v>95</v>
      </c>
      <c r="AV7281" s="167" t="s">
        <v>95</v>
      </c>
      <c r="AW7281" s="167" t="s">
        <v>41</v>
      </c>
      <c r="AX7281" s="167" t="s">
        <v>85</v>
      </c>
      <c r="AY7281" s="168" t="s">
        <v>173</v>
      </c>
    </row>
    <row r="7282" spans="2:51" s="167" customFormat="1">
      <c r="B7282" s="166"/>
      <c r="D7282" s="161" t="s">
        <v>184</v>
      </c>
      <c r="E7282" s="168" t="s">
        <v>1</v>
      </c>
      <c r="F7282" s="169" t="s">
        <v>1045</v>
      </c>
      <c r="H7282" s="170">
        <v>-2.36</v>
      </c>
      <c r="L7282" s="166"/>
      <c r="M7282" s="171"/>
      <c r="T7282" s="172"/>
      <c r="AT7282" s="168" t="s">
        <v>184</v>
      </c>
      <c r="AU7282" s="168" t="s">
        <v>95</v>
      </c>
      <c r="AV7282" s="167" t="s">
        <v>95</v>
      </c>
      <c r="AW7282" s="167" t="s">
        <v>41</v>
      </c>
      <c r="AX7282" s="167" t="s">
        <v>85</v>
      </c>
      <c r="AY7282" s="168" t="s">
        <v>173</v>
      </c>
    </row>
    <row r="7283" spans="2:51" s="160" customFormat="1">
      <c r="B7283" s="159"/>
      <c r="D7283" s="161" t="s">
        <v>184</v>
      </c>
      <c r="E7283" s="162" t="s">
        <v>1</v>
      </c>
      <c r="F7283" s="163" t="s">
        <v>1049</v>
      </c>
      <c r="H7283" s="162" t="s">
        <v>1</v>
      </c>
      <c r="L7283" s="159"/>
      <c r="M7283" s="164"/>
      <c r="T7283" s="165"/>
      <c r="AT7283" s="162" t="s">
        <v>184</v>
      </c>
      <c r="AU7283" s="162" t="s">
        <v>95</v>
      </c>
      <c r="AV7283" s="160" t="s">
        <v>93</v>
      </c>
      <c r="AW7283" s="160" t="s">
        <v>41</v>
      </c>
      <c r="AX7283" s="160" t="s">
        <v>85</v>
      </c>
      <c r="AY7283" s="162" t="s">
        <v>173</v>
      </c>
    </row>
    <row r="7284" spans="2:51" s="167" customFormat="1">
      <c r="B7284" s="166"/>
      <c r="D7284" s="161" t="s">
        <v>184</v>
      </c>
      <c r="E7284" s="168" t="s">
        <v>1</v>
      </c>
      <c r="F7284" s="169" t="s">
        <v>1050</v>
      </c>
      <c r="H7284" s="170">
        <v>53.628</v>
      </c>
      <c r="L7284" s="166"/>
      <c r="M7284" s="171"/>
      <c r="T7284" s="172"/>
      <c r="AT7284" s="168" t="s">
        <v>184</v>
      </c>
      <c r="AU7284" s="168" t="s">
        <v>95</v>
      </c>
      <c r="AV7284" s="167" t="s">
        <v>95</v>
      </c>
      <c r="AW7284" s="167" t="s">
        <v>41</v>
      </c>
      <c r="AX7284" s="167" t="s">
        <v>85</v>
      </c>
      <c r="AY7284" s="168" t="s">
        <v>173</v>
      </c>
    </row>
    <row r="7285" spans="2:51" s="167" customFormat="1">
      <c r="B7285" s="166"/>
      <c r="D7285" s="161" t="s">
        <v>184</v>
      </c>
      <c r="E7285" s="168" t="s">
        <v>1</v>
      </c>
      <c r="F7285" s="169" t="s">
        <v>4011</v>
      </c>
      <c r="H7285" s="170">
        <v>-8.25</v>
      </c>
      <c r="L7285" s="166"/>
      <c r="M7285" s="171"/>
      <c r="T7285" s="172"/>
      <c r="AT7285" s="168" t="s">
        <v>184</v>
      </c>
      <c r="AU7285" s="168" t="s">
        <v>95</v>
      </c>
      <c r="AV7285" s="167" t="s">
        <v>95</v>
      </c>
      <c r="AW7285" s="167" t="s">
        <v>41</v>
      </c>
      <c r="AX7285" s="167" t="s">
        <v>85</v>
      </c>
      <c r="AY7285" s="168" t="s">
        <v>173</v>
      </c>
    </row>
    <row r="7286" spans="2:51" s="167" customFormat="1">
      <c r="B7286" s="166"/>
      <c r="D7286" s="161" t="s">
        <v>184</v>
      </c>
      <c r="E7286" s="168" t="s">
        <v>1</v>
      </c>
      <c r="F7286" s="169" t="s">
        <v>4012</v>
      </c>
      <c r="H7286" s="170">
        <v>-2.37</v>
      </c>
      <c r="L7286" s="166"/>
      <c r="M7286" s="171"/>
      <c r="T7286" s="172"/>
      <c r="AT7286" s="168" t="s">
        <v>184</v>
      </c>
      <c r="AU7286" s="168" t="s">
        <v>95</v>
      </c>
      <c r="AV7286" s="167" t="s">
        <v>95</v>
      </c>
      <c r="AW7286" s="167" t="s">
        <v>41</v>
      </c>
      <c r="AX7286" s="167" t="s">
        <v>85</v>
      </c>
      <c r="AY7286" s="168" t="s">
        <v>173</v>
      </c>
    </row>
    <row r="7287" spans="2:51" s="167" customFormat="1">
      <c r="B7287" s="166"/>
      <c r="D7287" s="161" t="s">
        <v>184</v>
      </c>
      <c r="E7287" s="168" t="s">
        <v>1</v>
      </c>
      <c r="F7287" s="169" t="s">
        <v>1058</v>
      </c>
      <c r="H7287" s="170">
        <v>-1.38</v>
      </c>
      <c r="L7287" s="166"/>
      <c r="M7287" s="171"/>
      <c r="T7287" s="172"/>
      <c r="AT7287" s="168" t="s">
        <v>184</v>
      </c>
      <c r="AU7287" s="168" t="s">
        <v>95</v>
      </c>
      <c r="AV7287" s="167" t="s">
        <v>95</v>
      </c>
      <c r="AW7287" s="167" t="s">
        <v>41</v>
      </c>
      <c r="AX7287" s="167" t="s">
        <v>85</v>
      </c>
      <c r="AY7287" s="168" t="s">
        <v>173</v>
      </c>
    </row>
    <row r="7288" spans="2:51" s="167" customFormat="1">
      <c r="B7288" s="166"/>
      <c r="D7288" s="161" t="s">
        <v>184</v>
      </c>
      <c r="E7288" s="168" t="s">
        <v>1</v>
      </c>
      <c r="F7288" s="169" t="s">
        <v>1059</v>
      </c>
      <c r="H7288" s="170">
        <v>-1.2</v>
      </c>
      <c r="L7288" s="166"/>
      <c r="M7288" s="171"/>
      <c r="T7288" s="172"/>
      <c r="AT7288" s="168" t="s">
        <v>184</v>
      </c>
      <c r="AU7288" s="168" t="s">
        <v>95</v>
      </c>
      <c r="AV7288" s="167" t="s">
        <v>95</v>
      </c>
      <c r="AW7288" s="167" t="s">
        <v>41</v>
      </c>
      <c r="AX7288" s="167" t="s">
        <v>85</v>
      </c>
      <c r="AY7288" s="168" t="s">
        <v>173</v>
      </c>
    </row>
    <row r="7289" spans="2:51" s="167" customFormat="1">
      <c r="B7289" s="166"/>
      <c r="D7289" s="161" t="s">
        <v>184</v>
      </c>
      <c r="E7289" s="168" t="s">
        <v>1</v>
      </c>
      <c r="F7289" s="169" t="s">
        <v>1060</v>
      </c>
      <c r="H7289" s="170">
        <v>-1.35</v>
      </c>
      <c r="L7289" s="166"/>
      <c r="M7289" s="171"/>
      <c r="T7289" s="172"/>
      <c r="AT7289" s="168" t="s">
        <v>184</v>
      </c>
      <c r="AU7289" s="168" t="s">
        <v>95</v>
      </c>
      <c r="AV7289" s="167" t="s">
        <v>95</v>
      </c>
      <c r="AW7289" s="167" t="s">
        <v>41</v>
      </c>
      <c r="AX7289" s="167" t="s">
        <v>85</v>
      </c>
      <c r="AY7289" s="168" t="s">
        <v>173</v>
      </c>
    </row>
    <row r="7290" spans="2:51" s="167" customFormat="1">
      <c r="B7290" s="166"/>
      <c r="D7290" s="161" t="s">
        <v>184</v>
      </c>
      <c r="E7290" s="168" t="s">
        <v>1</v>
      </c>
      <c r="F7290" s="169" t="s">
        <v>1061</v>
      </c>
      <c r="H7290" s="170">
        <v>-5.55</v>
      </c>
      <c r="L7290" s="166"/>
      <c r="M7290" s="171"/>
      <c r="T7290" s="172"/>
      <c r="AT7290" s="168" t="s">
        <v>184</v>
      </c>
      <c r="AU7290" s="168" t="s">
        <v>95</v>
      </c>
      <c r="AV7290" s="167" t="s">
        <v>95</v>
      </c>
      <c r="AW7290" s="167" t="s">
        <v>41</v>
      </c>
      <c r="AX7290" s="167" t="s">
        <v>85</v>
      </c>
      <c r="AY7290" s="168" t="s">
        <v>173</v>
      </c>
    </row>
    <row r="7291" spans="2:51" s="167" customFormat="1">
      <c r="B7291" s="166"/>
      <c r="D7291" s="161" t="s">
        <v>184</v>
      </c>
      <c r="E7291" s="168" t="s">
        <v>1</v>
      </c>
      <c r="F7291" s="169" t="s">
        <v>1062</v>
      </c>
      <c r="H7291" s="170">
        <v>25.747</v>
      </c>
      <c r="L7291" s="166"/>
      <c r="M7291" s="171"/>
      <c r="T7291" s="172"/>
      <c r="AT7291" s="168" t="s">
        <v>184</v>
      </c>
      <c r="AU7291" s="168" t="s">
        <v>95</v>
      </c>
      <c r="AV7291" s="167" t="s">
        <v>95</v>
      </c>
      <c r="AW7291" s="167" t="s">
        <v>41</v>
      </c>
      <c r="AX7291" s="167" t="s">
        <v>85</v>
      </c>
      <c r="AY7291" s="168" t="s">
        <v>173</v>
      </c>
    </row>
    <row r="7292" spans="2:51" s="167" customFormat="1">
      <c r="B7292" s="166"/>
      <c r="D7292" s="161" t="s">
        <v>184</v>
      </c>
      <c r="E7292" s="168" t="s">
        <v>1</v>
      </c>
      <c r="F7292" s="169" t="s">
        <v>1056</v>
      </c>
      <c r="H7292" s="170">
        <v>-2.1800000000000002</v>
      </c>
      <c r="L7292" s="166"/>
      <c r="M7292" s="171"/>
      <c r="T7292" s="172"/>
      <c r="AT7292" s="168" t="s">
        <v>184</v>
      </c>
      <c r="AU7292" s="168" t="s">
        <v>95</v>
      </c>
      <c r="AV7292" s="167" t="s">
        <v>95</v>
      </c>
      <c r="AW7292" s="167" t="s">
        <v>41</v>
      </c>
      <c r="AX7292" s="167" t="s">
        <v>85</v>
      </c>
      <c r="AY7292" s="168" t="s">
        <v>173</v>
      </c>
    </row>
    <row r="7293" spans="2:51" s="167" customFormat="1">
      <c r="B7293" s="166"/>
      <c r="D7293" s="161" t="s">
        <v>184</v>
      </c>
      <c r="E7293" s="168" t="s">
        <v>1</v>
      </c>
      <c r="F7293" s="169" t="s">
        <v>1063</v>
      </c>
      <c r="H7293" s="170">
        <v>-6.3630000000000004</v>
      </c>
      <c r="L7293" s="166"/>
      <c r="M7293" s="171"/>
      <c r="T7293" s="172"/>
      <c r="AT7293" s="168" t="s">
        <v>184</v>
      </c>
      <c r="AU7293" s="168" t="s">
        <v>95</v>
      </c>
      <c r="AV7293" s="167" t="s">
        <v>95</v>
      </c>
      <c r="AW7293" s="167" t="s">
        <v>41</v>
      </c>
      <c r="AX7293" s="167" t="s">
        <v>85</v>
      </c>
      <c r="AY7293" s="168" t="s">
        <v>173</v>
      </c>
    </row>
    <row r="7294" spans="2:51" s="167" customFormat="1">
      <c r="B7294" s="166"/>
      <c r="D7294" s="161" t="s">
        <v>184</v>
      </c>
      <c r="E7294" s="168" t="s">
        <v>1</v>
      </c>
      <c r="F7294" s="169" t="s">
        <v>546</v>
      </c>
      <c r="H7294" s="170">
        <v>-1.68</v>
      </c>
      <c r="L7294" s="166"/>
      <c r="M7294" s="171"/>
      <c r="T7294" s="172"/>
      <c r="AT7294" s="168" t="s">
        <v>184</v>
      </c>
      <c r="AU7294" s="168" t="s">
        <v>95</v>
      </c>
      <c r="AV7294" s="167" t="s">
        <v>95</v>
      </c>
      <c r="AW7294" s="167" t="s">
        <v>41</v>
      </c>
      <c r="AX7294" s="167" t="s">
        <v>85</v>
      </c>
      <c r="AY7294" s="168" t="s">
        <v>173</v>
      </c>
    </row>
    <row r="7295" spans="2:51" s="160" customFormat="1">
      <c r="B7295" s="159"/>
      <c r="D7295" s="161" t="s">
        <v>184</v>
      </c>
      <c r="E7295" s="162" t="s">
        <v>1</v>
      </c>
      <c r="F7295" s="163" t="s">
        <v>778</v>
      </c>
      <c r="H7295" s="162" t="s">
        <v>1</v>
      </c>
      <c r="L7295" s="159"/>
      <c r="M7295" s="164"/>
      <c r="T7295" s="165"/>
      <c r="AT7295" s="162" t="s">
        <v>184</v>
      </c>
      <c r="AU7295" s="162" t="s">
        <v>95</v>
      </c>
      <c r="AV7295" s="160" t="s">
        <v>93</v>
      </c>
      <c r="AW7295" s="160" t="s">
        <v>41</v>
      </c>
      <c r="AX7295" s="160" t="s">
        <v>85</v>
      </c>
      <c r="AY7295" s="162" t="s">
        <v>173</v>
      </c>
    </row>
    <row r="7296" spans="2:51" s="167" customFormat="1">
      <c r="B7296" s="166"/>
      <c r="D7296" s="161" t="s">
        <v>184</v>
      </c>
      <c r="E7296" s="168" t="s">
        <v>1</v>
      </c>
      <c r="F7296" s="169" t="s">
        <v>1064</v>
      </c>
      <c r="H7296" s="170">
        <v>13.175000000000001</v>
      </c>
      <c r="L7296" s="166"/>
      <c r="M7296" s="171"/>
      <c r="T7296" s="172"/>
      <c r="AT7296" s="168" t="s">
        <v>184</v>
      </c>
      <c r="AU7296" s="168" t="s">
        <v>95</v>
      </c>
      <c r="AV7296" s="167" t="s">
        <v>95</v>
      </c>
      <c r="AW7296" s="167" t="s">
        <v>41</v>
      </c>
      <c r="AX7296" s="167" t="s">
        <v>85</v>
      </c>
      <c r="AY7296" s="168" t="s">
        <v>173</v>
      </c>
    </row>
    <row r="7297" spans="2:51" s="167" customFormat="1">
      <c r="B7297" s="166"/>
      <c r="D7297" s="161" t="s">
        <v>184</v>
      </c>
      <c r="E7297" s="168" t="s">
        <v>1</v>
      </c>
      <c r="F7297" s="169" t="s">
        <v>1065</v>
      </c>
      <c r="H7297" s="170">
        <v>-1.8360000000000001</v>
      </c>
      <c r="L7297" s="166"/>
      <c r="M7297" s="171"/>
      <c r="T7297" s="172"/>
      <c r="AT7297" s="168" t="s">
        <v>184</v>
      </c>
      <c r="AU7297" s="168" t="s">
        <v>95</v>
      </c>
      <c r="AV7297" s="167" t="s">
        <v>95</v>
      </c>
      <c r="AW7297" s="167" t="s">
        <v>41</v>
      </c>
      <c r="AX7297" s="167" t="s">
        <v>85</v>
      </c>
      <c r="AY7297" s="168" t="s">
        <v>173</v>
      </c>
    </row>
    <row r="7298" spans="2:51" s="167" customFormat="1">
      <c r="B7298" s="166"/>
      <c r="D7298" s="161" t="s">
        <v>184</v>
      </c>
      <c r="E7298" s="168" t="s">
        <v>1</v>
      </c>
      <c r="F7298" s="169" t="s">
        <v>1066</v>
      </c>
      <c r="H7298" s="170">
        <v>-1.5840000000000001</v>
      </c>
      <c r="L7298" s="166"/>
      <c r="M7298" s="171"/>
      <c r="T7298" s="172"/>
      <c r="AT7298" s="168" t="s">
        <v>184</v>
      </c>
      <c r="AU7298" s="168" t="s">
        <v>95</v>
      </c>
      <c r="AV7298" s="167" t="s">
        <v>95</v>
      </c>
      <c r="AW7298" s="167" t="s">
        <v>41</v>
      </c>
      <c r="AX7298" s="167" t="s">
        <v>85</v>
      </c>
      <c r="AY7298" s="168" t="s">
        <v>173</v>
      </c>
    </row>
    <row r="7299" spans="2:51" s="160" customFormat="1">
      <c r="B7299" s="159"/>
      <c r="D7299" s="161" t="s">
        <v>184</v>
      </c>
      <c r="E7299" s="162" t="s">
        <v>1</v>
      </c>
      <c r="F7299" s="163" t="s">
        <v>785</v>
      </c>
      <c r="H7299" s="162" t="s">
        <v>1</v>
      </c>
      <c r="L7299" s="159"/>
      <c r="M7299" s="164"/>
      <c r="T7299" s="165"/>
      <c r="AT7299" s="162" t="s">
        <v>184</v>
      </c>
      <c r="AU7299" s="162" t="s">
        <v>95</v>
      </c>
      <c r="AV7299" s="160" t="s">
        <v>93</v>
      </c>
      <c r="AW7299" s="160" t="s">
        <v>41</v>
      </c>
      <c r="AX7299" s="160" t="s">
        <v>85</v>
      </c>
      <c r="AY7299" s="162" t="s">
        <v>173</v>
      </c>
    </row>
    <row r="7300" spans="2:51" s="167" customFormat="1">
      <c r="B7300" s="166"/>
      <c r="D7300" s="161" t="s">
        <v>184</v>
      </c>
      <c r="E7300" s="168" t="s">
        <v>1</v>
      </c>
      <c r="F7300" s="169" t="s">
        <v>1067</v>
      </c>
      <c r="H7300" s="170">
        <v>13.95</v>
      </c>
      <c r="L7300" s="166"/>
      <c r="M7300" s="171"/>
      <c r="T7300" s="172"/>
      <c r="AT7300" s="168" t="s">
        <v>184</v>
      </c>
      <c r="AU7300" s="168" t="s">
        <v>95</v>
      </c>
      <c r="AV7300" s="167" t="s">
        <v>95</v>
      </c>
      <c r="AW7300" s="167" t="s">
        <v>41</v>
      </c>
      <c r="AX7300" s="167" t="s">
        <v>85</v>
      </c>
      <c r="AY7300" s="168" t="s">
        <v>173</v>
      </c>
    </row>
    <row r="7301" spans="2:51" s="167" customFormat="1">
      <c r="B7301" s="166"/>
      <c r="D7301" s="161" t="s">
        <v>184</v>
      </c>
      <c r="E7301" s="168" t="s">
        <v>1</v>
      </c>
      <c r="F7301" s="169" t="s">
        <v>1068</v>
      </c>
      <c r="H7301" s="170">
        <v>-3.1680000000000001</v>
      </c>
      <c r="L7301" s="166"/>
      <c r="M7301" s="171"/>
      <c r="T7301" s="172"/>
      <c r="AT7301" s="168" t="s">
        <v>184</v>
      </c>
      <c r="AU7301" s="168" t="s">
        <v>95</v>
      </c>
      <c r="AV7301" s="167" t="s">
        <v>95</v>
      </c>
      <c r="AW7301" s="167" t="s">
        <v>41</v>
      </c>
      <c r="AX7301" s="167" t="s">
        <v>85</v>
      </c>
      <c r="AY7301" s="168" t="s">
        <v>173</v>
      </c>
    </row>
    <row r="7302" spans="2:51" s="167" customFormat="1">
      <c r="B7302" s="166"/>
      <c r="D7302" s="161" t="s">
        <v>184</v>
      </c>
      <c r="E7302" s="168" t="s">
        <v>1</v>
      </c>
      <c r="F7302" s="169" t="s">
        <v>1069</v>
      </c>
      <c r="H7302" s="170">
        <v>-1.9890000000000001</v>
      </c>
      <c r="L7302" s="166"/>
      <c r="M7302" s="171"/>
      <c r="T7302" s="172"/>
      <c r="AT7302" s="168" t="s">
        <v>184</v>
      </c>
      <c r="AU7302" s="168" t="s">
        <v>95</v>
      </c>
      <c r="AV7302" s="167" t="s">
        <v>95</v>
      </c>
      <c r="AW7302" s="167" t="s">
        <v>41</v>
      </c>
      <c r="AX7302" s="167" t="s">
        <v>85</v>
      </c>
      <c r="AY7302" s="168" t="s">
        <v>173</v>
      </c>
    </row>
    <row r="7303" spans="2:51" s="160" customFormat="1">
      <c r="B7303" s="159"/>
      <c r="D7303" s="161" t="s">
        <v>184</v>
      </c>
      <c r="E7303" s="162" t="s">
        <v>1</v>
      </c>
      <c r="F7303" s="163" t="s">
        <v>790</v>
      </c>
      <c r="H7303" s="162" t="s">
        <v>1</v>
      </c>
      <c r="L7303" s="159"/>
      <c r="M7303" s="164"/>
      <c r="T7303" s="165"/>
      <c r="AT7303" s="162" t="s">
        <v>184</v>
      </c>
      <c r="AU7303" s="162" t="s">
        <v>95</v>
      </c>
      <c r="AV7303" s="160" t="s">
        <v>93</v>
      </c>
      <c r="AW7303" s="160" t="s">
        <v>41</v>
      </c>
      <c r="AX7303" s="160" t="s">
        <v>85</v>
      </c>
      <c r="AY7303" s="162" t="s">
        <v>173</v>
      </c>
    </row>
    <row r="7304" spans="2:51" s="167" customFormat="1">
      <c r="B7304" s="166"/>
      <c r="D7304" s="161" t="s">
        <v>184</v>
      </c>
      <c r="E7304" s="168" t="s">
        <v>1</v>
      </c>
      <c r="F7304" s="169" t="s">
        <v>1071</v>
      </c>
      <c r="H7304" s="170">
        <v>21.468</v>
      </c>
      <c r="L7304" s="166"/>
      <c r="M7304" s="171"/>
      <c r="T7304" s="172"/>
      <c r="AT7304" s="168" t="s">
        <v>184</v>
      </c>
      <c r="AU7304" s="168" t="s">
        <v>95</v>
      </c>
      <c r="AV7304" s="167" t="s">
        <v>95</v>
      </c>
      <c r="AW7304" s="167" t="s">
        <v>41</v>
      </c>
      <c r="AX7304" s="167" t="s">
        <v>85</v>
      </c>
      <c r="AY7304" s="168" t="s">
        <v>173</v>
      </c>
    </row>
    <row r="7305" spans="2:51" s="160" customFormat="1">
      <c r="B7305" s="159"/>
      <c r="D7305" s="161" t="s">
        <v>184</v>
      </c>
      <c r="E7305" s="162" t="s">
        <v>1</v>
      </c>
      <c r="F7305" s="163" t="s">
        <v>791</v>
      </c>
      <c r="H7305" s="162" t="s">
        <v>1</v>
      </c>
      <c r="L7305" s="159"/>
      <c r="M7305" s="164"/>
      <c r="T7305" s="165"/>
      <c r="AT7305" s="162" t="s">
        <v>184</v>
      </c>
      <c r="AU7305" s="162" t="s">
        <v>95</v>
      </c>
      <c r="AV7305" s="160" t="s">
        <v>93</v>
      </c>
      <c r="AW7305" s="160" t="s">
        <v>41</v>
      </c>
      <c r="AX7305" s="160" t="s">
        <v>85</v>
      </c>
      <c r="AY7305" s="162" t="s">
        <v>173</v>
      </c>
    </row>
    <row r="7306" spans="2:51" s="167" customFormat="1">
      <c r="B7306" s="166"/>
      <c r="D7306" s="161" t="s">
        <v>184</v>
      </c>
      <c r="E7306" s="168" t="s">
        <v>1</v>
      </c>
      <c r="F7306" s="169" t="s">
        <v>1073</v>
      </c>
      <c r="H7306" s="170">
        <v>42.78</v>
      </c>
      <c r="L7306" s="166"/>
      <c r="M7306" s="171"/>
      <c r="T7306" s="172"/>
      <c r="AT7306" s="168" t="s">
        <v>184</v>
      </c>
      <c r="AU7306" s="168" t="s">
        <v>95</v>
      </c>
      <c r="AV7306" s="167" t="s">
        <v>95</v>
      </c>
      <c r="AW7306" s="167" t="s">
        <v>41</v>
      </c>
      <c r="AX7306" s="167" t="s">
        <v>85</v>
      </c>
      <c r="AY7306" s="168" t="s">
        <v>173</v>
      </c>
    </row>
    <row r="7307" spans="2:51" s="167" customFormat="1">
      <c r="B7307" s="166"/>
      <c r="D7307" s="161" t="s">
        <v>184</v>
      </c>
      <c r="E7307" s="168" t="s">
        <v>1</v>
      </c>
      <c r="F7307" s="169" t="s">
        <v>1065</v>
      </c>
      <c r="H7307" s="170">
        <v>-1.8360000000000001</v>
      </c>
      <c r="L7307" s="166"/>
      <c r="M7307" s="171"/>
      <c r="T7307" s="172"/>
      <c r="AT7307" s="168" t="s">
        <v>184</v>
      </c>
      <c r="AU7307" s="168" t="s">
        <v>95</v>
      </c>
      <c r="AV7307" s="167" t="s">
        <v>95</v>
      </c>
      <c r="AW7307" s="167" t="s">
        <v>41</v>
      </c>
      <c r="AX7307" s="167" t="s">
        <v>85</v>
      </c>
      <c r="AY7307" s="168" t="s">
        <v>173</v>
      </c>
    </row>
    <row r="7308" spans="2:51" s="167" customFormat="1">
      <c r="B7308" s="166"/>
      <c r="D7308" s="161" t="s">
        <v>184</v>
      </c>
      <c r="E7308" s="168" t="s">
        <v>1</v>
      </c>
      <c r="F7308" s="169" t="s">
        <v>541</v>
      </c>
      <c r="H7308" s="170">
        <v>-1.3859999999999999</v>
      </c>
      <c r="L7308" s="166"/>
      <c r="M7308" s="171"/>
      <c r="T7308" s="172"/>
      <c r="AT7308" s="168" t="s">
        <v>184</v>
      </c>
      <c r="AU7308" s="168" t="s">
        <v>95</v>
      </c>
      <c r="AV7308" s="167" t="s">
        <v>95</v>
      </c>
      <c r="AW7308" s="167" t="s">
        <v>41</v>
      </c>
      <c r="AX7308" s="167" t="s">
        <v>85</v>
      </c>
      <c r="AY7308" s="168" t="s">
        <v>173</v>
      </c>
    </row>
    <row r="7309" spans="2:51" s="167" customFormat="1">
      <c r="B7309" s="166"/>
      <c r="D7309" s="161" t="s">
        <v>184</v>
      </c>
      <c r="E7309" s="168" t="s">
        <v>1</v>
      </c>
      <c r="F7309" s="169" t="s">
        <v>1066</v>
      </c>
      <c r="H7309" s="170">
        <v>-1.5840000000000001</v>
      </c>
      <c r="L7309" s="166"/>
      <c r="M7309" s="171"/>
      <c r="T7309" s="172"/>
      <c r="AT7309" s="168" t="s">
        <v>184</v>
      </c>
      <c r="AU7309" s="168" t="s">
        <v>95</v>
      </c>
      <c r="AV7309" s="167" t="s">
        <v>95</v>
      </c>
      <c r="AW7309" s="167" t="s">
        <v>41</v>
      </c>
      <c r="AX7309" s="167" t="s">
        <v>85</v>
      </c>
      <c r="AY7309" s="168" t="s">
        <v>173</v>
      </c>
    </row>
    <row r="7310" spans="2:51" s="167" customFormat="1">
      <c r="B7310" s="166"/>
      <c r="D7310" s="161" t="s">
        <v>184</v>
      </c>
      <c r="E7310" s="168" t="s">
        <v>1</v>
      </c>
      <c r="F7310" s="169" t="s">
        <v>1069</v>
      </c>
      <c r="H7310" s="170">
        <v>-1.9890000000000001</v>
      </c>
      <c r="L7310" s="166"/>
      <c r="M7310" s="171"/>
      <c r="T7310" s="172"/>
      <c r="AT7310" s="168" t="s">
        <v>184</v>
      </c>
      <c r="AU7310" s="168" t="s">
        <v>95</v>
      </c>
      <c r="AV7310" s="167" t="s">
        <v>95</v>
      </c>
      <c r="AW7310" s="167" t="s">
        <v>41</v>
      </c>
      <c r="AX7310" s="167" t="s">
        <v>85</v>
      </c>
      <c r="AY7310" s="168" t="s">
        <v>173</v>
      </c>
    </row>
    <row r="7311" spans="2:51" s="160" customFormat="1">
      <c r="B7311" s="159"/>
      <c r="D7311" s="161" t="s">
        <v>184</v>
      </c>
      <c r="E7311" s="162" t="s">
        <v>1</v>
      </c>
      <c r="F7311" s="163" t="s">
        <v>793</v>
      </c>
      <c r="H7311" s="162" t="s">
        <v>1</v>
      </c>
      <c r="L7311" s="159"/>
      <c r="M7311" s="164"/>
      <c r="T7311" s="165"/>
      <c r="AT7311" s="162" t="s">
        <v>184</v>
      </c>
      <c r="AU7311" s="162" t="s">
        <v>95</v>
      </c>
      <c r="AV7311" s="160" t="s">
        <v>93</v>
      </c>
      <c r="AW7311" s="160" t="s">
        <v>41</v>
      </c>
      <c r="AX7311" s="160" t="s">
        <v>85</v>
      </c>
      <c r="AY7311" s="162" t="s">
        <v>173</v>
      </c>
    </row>
    <row r="7312" spans="2:51" s="167" customFormat="1">
      <c r="B7312" s="166"/>
      <c r="D7312" s="161" t="s">
        <v>184</v>
      </c>
      <c r="E7312" s="168" t="s">
        <v>1</v>
      </c>
      <c r="F7312" s="169" t="s">
        <v>1074</v>
      </c>
      <c r="H7312" s="170">
        <v>49.228000000000002</v>
      </c>
      <c r="L7312" s="166"/>
      <c r="M7312" s="171"/>
      <c r="T7312" s="172"/>
      <c r="AT7312" s="168" t="s">
        <v>184</v>
      </c>
      <c r="AU7312" s="168" t="s">
        <v>95</v>
      </c>
      <c r="AV7312" s="167" t="s">
        <v>95</v>
      </c>
      <c r="AW7312" s="167" t="s">
        <v>41</v>
      </c>
      <c r="AX7312" s="167" t="s">
        <v>85</v>
      </c>
      <c r="AY7312" s="168" t="s">
        <v>173</v>
      </c>
    </row>
    <row r="7313" spans="2:51" s="167" customFormat="1">
      <c r="B7313" s="166"/>
      <c r="D7313" s="161" t="s">
        <v>184</v>
      </c>
      <c r="E7313" s="168" t="s">
        <v>1</v>
      </c>
      <c r="F7313" s="169" t="s">
        <v>541</v>
      </c>
      <c r="H7313" s="170">
        <v>-1.3859999999999999</v>
      </c>
      <c r="L7313" s="166"/>
      <c r="M7313" s="171"/>
      <c r="T7313" s="172"/>
      <c r="AT7313" s="168" t="s">
        <v>184</v>
      </c>
      <c r="AU7313" s="168" t="s">
        <v>95</v>
      </c>
      <c r="AV7313" s="167" t="s">
        <v>95</v>
      </c>
      <c r="AW7313" s="167" t="s">
        <v>41</v>
      </c>
      <c r="AX7313" s="167" t="s">
        <v>85</v>
      </c>
      <c r="AY7313" s="168" t="s">
        <v>173</v>
      </c>
    </row>
    <row r="7314" spans="2:51" s="167" customFormat="1">
      <c r="B7314" s="166"/>
      <c r="D7314" s="161" t="s">
        <v>184</v>
      </c>
      <c r="E7314" s="168" t="s">
        <v>1</v>
      </c>
      <c r="F7314" s="169" t="s">
        <v>1069</v>
      </c>
      <c r="H7314" s="170">
        <v>-1.9890000000000001</v>
      </c>
      <c r="L7314" s="166"/>
      <c r="M7314" s="171"/>
      <c r="T7314" s="172"/>
      <c r="AT7314" s="168" t="s">
        <v>184</v>
      </c>
      <c r="AU7314" s="168" t="s">
        <v>95</v>
      </c>
      <c r="AV7314" s="167" t="s">
        <v>95</v>
      </c>
      <c r="AW7314" s="167" t="s">
        <v>41</v>
      </c>
      <c r="AX7314" s="167" t="s">
        <v>85</v>
      </c>
      <c r="AY7314" s="168" t="s">
        <v>173</v>
      </c>
    </row>
    <row r="7315" spans="2:51" s="167" customFormat="1">
      <c r="B7315" s="166"/>
      <c r="D7315" s="161" t="s">
        <v>184</v>
      </c>
      <c r="E7315" s="168" t="s">
        <v>1</v>
      </c>
      <c r="F7315" s="169" t="s">
        <v>1075</v>
      </c>
      <c r="H7315" s="170">
        <v>-1.9570000000000001</v>
      </c>
      <c r="L7315" s="166"/>
      <c r="M7315" s="171"/>
      <c r="T7315" s="172"/>
      <c r="AT7315" s="168" t="s">
        <v>184</v>
      </c>
      <c r="AU7315" s="168" t="s">
        <v>95</v>
      </c>
      <c r="AV7315" s="167" t="s">
        <v>95</v>
      </c>
      <c r="AW7315" s="167" t="s">
        <v>41</v>
      </c>
      <c r="AX7315" s="167" t="s">
        <v>85</v>
      </c>
      <c r="AY7315" s="168" t="s">
        <v>173</v>
      </c>
    </row>
    <row r="7316" spans="2:51" s="160" customFormat="1">
      <c r="B7316" s="159"/>
      <c r="D7316" s="161" t="s">
        <v>184</v>
      </c>
      <c r="E7316" s="162" t="s">
        <v>1</v>
      </c>
      <c r="F7316" s="163" t="s">
        <v>794</v>
      </c>
      <c r="H7316" s="162" t="s">
        <v>1</v>
      </c>
      <c r="L7316" s="159"/>
      <c r="M7316" s="164"/>
      <c r="T7316" s="165"/>
      <c r="AT7316" s="162" t="s">
        <v>184</v>
      </c>
      <c r="AU7316" s="162" t="s">
        <v>95</v>
      </c>
      <c r="AV7316" s="160" t="s">
        <v>93</v>
      </c>
      <c r="AW7316" s="160" t="s">
        <v>41</v>
      </c>
      <c r="AX7316" s="160" t="s">
        <v>85</v>
      </c>
      <c r="AY7316" s="162" t="s">
        <v>173</v>
      </c>
    </row>
    <row r="7317" spans="2:51" s="167" customFormat="1">
      <c r="B7317" s="166"/>
      <c r="D7317" s="161" t="s">
        <v>184</v>
      </c>
      <c r="E7317" s="168" t="s">
        <v>1</v>
      </c>
      <c r="F7317" s="169" t="s">
        <v>1076</v>
      </c>
      <c r="H7317" s="170">
        <v>37.354999999999997</v>
      </c>
      <c r="L7317" s="166"/>
      <c r="M7317" s="171"/>
      <c r="T7317" s="172"/>
      <c r="AT7317" s="168" t="s">
        <v>184</v>
      </c>
      <c r="AU7317" s="168" t="s">
        <v>95</v>
      </c>
      <c r="AV7317" s="167" t="s">
        <v>95</v>
      </c>
      <c r="AW7317" s="167" t="s">
        <v>41</v>
      </c>
      <c r="AX7317" s="167" t="s">
        <v>85</v>
      </c>
      <c r="AY7317" s="168" t="s">
        <v>173</v>
      </c>
    </row>
    <row r="7318" spans="2:51" s="167" customFormat="1">
      <c r="B7318" s="166"/>
      <c r="D7318" s="161" t="s">
        <v>184</v>
      </c>
      <c r="E7318" s="168" t="s">
        <v>1</v>
      </c>
      <c r="F7318" s="169" t="s">
        <v>1069</v>
      </c>
      <c r="H7318" s="170">
        <v>-1.9890000000000001</v>
      </c>
      <c r="L7318" s="166"/>
      <c r="M7318" s="171"/>
      <c r="T7318" s="172"/>
      <c r="AT7318" s="168" t="s">
        <v>184</v>
      </c>
      <c r="AU7318" s="168" t="s">
        <v>95</v>
      </c>
      <c r="AV7318" s="167" t="s">
        <v>95</v>
      </c>
      <c r="AW7318" s="167" t="s">
        <v>41</v>
      </c>
      <c r="AX7318" s="167" t="s">
        <v>85</v>
      </c>
      <c r="AY7318" s="168" t="s">
        <v>173</v>
      </c>
    </row>
    <row r="7319" spans="2:51" s="167" customFormat="1">
      <c r="B7319" s="166"/>
      <c r="D7319" s="161" t="s">
        <v>184</v>
      </c>
      <c r="E7319" s="168" t="s">
        <v>1</v>
      </c>
      <c r="F7319" s="169" t="s">
        <v>1075</v>
      </c>
      <c r="H7319" s="170">
        <v>-1.9570000000000001</v>
      </c>
      <c r="L7319" s="166"/>
      <c r="M7319" s="171"/>
      <c r="T7319" s="172"/>
      <c r="AT7319" s="168" t="s">
        <v>184</v>
      </c>
      <c r="AU7319" s="168" t="s">
        <v>95</v>
      </c>
      <c r="AV7319" s="167" t="s">
        <v>95</v>
      </c>
      <c r="AW7319" s="167" t="s">
        <v>41</v>
      </c>
      <c r="AX7319" s="167" t="s">
        <v>85</v>
      </c>
      <c r="AY7319" s="168" t="s">
        <v>173</v>
      </c>
    </row>
    <row r="7320" spans="2:51" s="160" customFormat="1">
      <c r="B7320" s="159"/>
      <c r="D7320" s="161" t="s">
        <v>184</v>
      </c>
      <c r="E7320" s="162" t="s">
        <v>1</v>
      </c>
      <c r="F7320" s="163" t="s">
        <v>795</v>
      </c>
      <c r="H7320" s="162" t="s">
        <v>1</v>
      </c>
      <c r="L7320" s="159"/>
      <c r="M7320" s="164"/>
      <c r="T7320" s="165"/>
      <c r="AT7320" s="162" t="s">
        <v>184</v>
      </c>
      <c r="AU7320" s="162" t="s">
        <v>95</v>
      </c>
      <c r="AV7320" s="160" t="s">
        <v>93</v>
      </c>
      <c r="AW7320" s="160" t="s">
        <v>41</v>
      </c>
      <c r="AX7320" s="160" t="s">
        <v>85</v>
      </c>
      <c r="AY7320" s="162" t="s">
        <v>173</v>
      </c>
    </row>
    <row r="7321" spans="2:51" s="167" customFormat="1">
      <c r="B7321" s="166"/>
      <c r="D7321" s="161" t="s">
        <v>184</v>
      </c>
      <c r="E7321" s="168" t="s">
        <v>1</v>
      </c>
      <c r="F7321" s="169" t="s">
        <v>1077</v>
      </c>
      <c r="H7321" s="170">
        <v>10.85</v>
      </c>
      <c r="L7321" s="166"/>
      <c r="M7321" s="171"/>
      <c r="T7321" s="172"/>
      <c r="AT7321" s="168" t="s">
        <v>184</v>
      </c>
      <c r="AU7321" s="168" t="s">
        <v>95</v>
      </c>
      <c r="AV7321" s="167" t="s">
        <v>95</v>
      </c>
      <c r="AW7321" s="167" t="s">
        <v>41</v>
      </c>
      <c r="AX7321" s="167" t="s">
        <v>85</v>
      </c>
      <c r="AY7321" s="168" t="s">
        <v>173</v>
      </c>
    </row>
    <row r="7322" spans="2:51" s="167" customFormat="1">
      <c r="B7322" s="166"/>
      <c r="D7322" s="161" t="s">
        <v>184</v>
      </c>
      <c r="E7322" s="168" t="s">
        <v>1</v>
      </c>
      <c r="F7322" s="169" t="s">
        <v>1077</v>
      </c>
      <c r="H7322" s="170">
        <v>10.85</v>
      </c>
      <c r="L7322" s="166"/>
      <c r="M7322" s="171"/>
      <c r="T7322" s="172"/>
      <c r="AT7322" s="168" t="s">
        <v>184</v>
      </c>
      <c r="AU7322" s="168" t="s">
        <v>95</v>
      </c>
      <c r="AV7322" s="167" t="s">
        <v>95</v>
      </c>
      <c r="AW7322" s="167" t="s">
        <v>41</v>
      </c>
      <c r="AX7322" s="167" t="s">
        <v>85</v>
      </c>
      <c r="AY7322" s="168" t="s">
        <v>173</v>
      </c>
    </row>
    <row r="7323" spans="2:51" s="167" customFormat="1">
      <c r="B7323" s="166"/>
      <c r="D7323" s="161" t="s">
        <v>184</v>
      </c>
      <c r="E7323" s="168" t="s">
        <v>1</v>
      </c>
      <c r="F7323" s="169" t="s">
        <v>1069</v>
      </c>
      <c r="H7323" s="170">
        <v>-1.9890000000000001</v>
      </c>
      <c r="L7323" s="166"/>
      <c r="M7323" s="171"/>
      <c r="T7323" s="172"/>
      <c r="AT7323" s="168" t="s">
        <v>184</v>
      </c>
      <c r="AU7323" s="168" t="s">
        <v>95</v>
      </c>
      <c r="AV7323" s="167" t="s">
        <v>95</v>
      </c>
      <c r="AW7323" s="167" t="s">
        <v>41</v>
      </c>
      <c r="AX7323" s="167" t="s">
        <v>85</v>
      </c>
      <c r="AY7323" s="168" t="s">
        <v>173</v>
      </c>
    </row>
    <row r="7324" spans="2:51" s="167" customFormat="1">
      <c r="B7324" s="166"/>
      <c r="D7324" s="161" t="s">
        <v>184</v>
      </c>
      <c r="E7324" s="168" t="s">
        <v>1</v>
      </c>
      <c r="F7324" s="169" t="s">
        <v>1078</v>
      </c>
      <c r="H7324" s="170">
        <v>-1.8680000000000001</v>
      </c>
      <c r="L7324" s="166"/>
      <c r="M7324" s="171"/>
      <c r="T7324" s="172"/>
      <c r="AT7324" s="168" t="s">
        <v>184</v>
      </c>
      <c r="AU7324" s="168" t="s">
        <v>95</v>
      </c>
      <c r="AV7324" s="167" t="s">
        <v>95</v>
      </c>
      <c r="AW7324" s="167" t="s">
        <v>41</v>
      </c>
      <c r="AX7324" s="167" t="s">
        <v>85</v>
      </c>
      <c r="AY7324" s="168" t="s">
        <v>173</v>
      </c>
    </row>
    <row r="7325" spans="2:51" s="160" customFormat="1">
      <c r="B7325" s="159"/>
      <c r="D7325" s="161" t="s">
        <v>184</v>
      </c>
      <c r="E7325" s="162" t="s">
        <v>1</v>
      </c>
      <c r="F7325" s="163" t="s">
        <v>796</v>
      </c>
      <c r="H7325" s="162" t="s">
        <v>1</v>
      </c>
      <c r="L7325" s="159"/>
      <c r="M7325" s="164"/>
      <c r="T7325" s="165"/>
      <c r="AT7325" s="162" t="s">
        <v>184</v>
      </c>
      <c r="AU7325" s="162" t="s">
        <v>95</v>
      </c>
      <c r="AV7325" s="160" t="s">
        <v>93</v>
      </c>
      <c r="AW7325" s="160" t="s">
        <v>41</v>
      </c>
      <c r="AX7325" s="160" t="s">
        <v>85</v>
      </c>
      <c r="AY7325" s="162" t="s">
        <v>173</v>
      </c>
    </row>
    <row r="7326" spans="2:51" s="167" customFormat="1">
      <c r="B7326" s="166"/>
      <c r="D7326" s="161" t="s">
        <v>184</v>
      </c>
      <c r="E7326" s="168" t="s">
        <v>1</v>
      </c>
      <c r="F7326" s="169" t="s">
        <v>1079</v>
      </c>
      <c r="H7326" s="170">
        <v>37.881999999999998</v>
      </c>
      <c r="L7326" s="166"/>
      <c r="M7326" s="171"/>
      <c r="T7326" s="172"/>
      <c r="AT7326" s="168" t="s">
        <v>184</v>
      </c>
      <c r="AU7326" s="168" t="s">
        <v>95</v>
      </c>
      <c r="AV7326" s="167" t="s">
        <v>95</v>
      </c>
      <c r="AW7326" s="167" t="s">
        <v>41</v>
      </c>
      <c r="AX7326" s="167" t="s">
        <v>85</v>
      </c>
      <c r="AY7326" s="168" t="s">
        <v>173</v>
      </c>
    </row>
    <row r="7327" spans="2:51" s="167" customFormat="1">
      <c r="B7327" s="166"/>
      <c r="D7327" s="161" t="s">
        <v>184</v>
      </c>
      <c r="E7327" s="168" t="s">
        <v>1</v>
      </c>
      <c r="F7327" s="169" t="s">
        <v>1069</v>
      </c>
      <c r="H7327" s="170">
        <v>-1.9890000000000001</v>
      </c>
      <c r="L7327" s="166"/>
      <c r="M7327" s="171"/>
      <c r="T7327" s="172"/>
      <c r="AT7327" s="168" t="s">
        <v>184</v>
      </c>
      <c r="AU7327" s="168" t="s">
        <v>95</v>
      </c>
      <c r="AV7327" s="167" t="s">
        <v>95</v>
      </c>
      <c r="AW7327" s="167" t="s">
        <v>41</v>
      </c>
      <c r="AX7327" s="167" t="s">
        <v>85</v>
      </c>
      <c r="AY7327" s="168" t="s">
        <v>173</v>
      </c>
    </row>
    <row r="7328" spans="2:51" s="181" customFormat="1">
      <c r="B7328" s="180"/>
      <c r="D7328" s="161" t="s">
        <v>184</v>
      </c>
      <c r="E7328" s="182" t="s">
        <v>1</v>
      </c>
      <c r="F7328" s="183" t="s">
        <v>266</v>
      </c>
      <c r="H7328" s="184">
        <v>658.45899999999995</v>
      </c>
      <c r="L7328" s="180"/>
      <c r="M7328" s="185"/>
      <c r="T7328" s="186"/>
      <c r="AT7328" s="182" t="s">
        <v>184</v>
      </c>
      <c r="AU7328" s="182" t="s">
        <v>95</v>
      </c>
      <c r="AV7328" s="181" t="s">
        <v>243</v>
      </c>
      <c r="AW7328" s="181" t="s">
        <v>41</v>
      </c>
      <c r="AX7328" s="181" t="s">
        <v>85</v>
      </c>
      <c r="AY7328" s="182" t="s">
        <v>173</v>
      </c>
    </row>
    <row r="7329" spans="2:65" s="174" customFormat="1">
      <c r="B7329" s="173"/>
      <c r="D7329" s="161" t="s">
        <v>184</v>
      </c>
      <c r="E7329" s="175" t="s">
        <v>1</v>
      </c>
      <c r="F7329" s="176" t="s">
        <v>232</v>
      </c>
      <c r="H7329" s="177">
        <v>904.82899999999995</v>
      </c>
      <c r="L7329" s="173"/>
      <c r="M7329" s="178"/>
      <c r="T7329" s="179"/>
      <c r="AT7329" s="175" t="s">
        <v>184</v>
      </c>
      <c r="AU7329" s="175" t="s">
        <v>95</v>
      </c>
      <c r="AV7329" s="174" t="s">
        <v>180</v>
      </c>
      <c r="AW7329" s="174" t="s">
        <v>41</v>
      </c>
      <c r="AX7329" s="174" t="s">
        <v>93</v>
      </c>
      <c r="AY7329" s="175" t="s">
        <v>173</v>
      </c>
    </row>
    <row r="7330" spans="2:65" s="35" customFormat="1" ht="24.2" customHeight="1">
      <c r="B7330" s="34"/>
      <c r="C7330" s="144" t="s">
        <v>4013</v>
      </c>
      <c r="D7330" s="144" t="s">
        <v>175</v>
      </c>
      <c r="E7330" s="145" t="s">
        <v>4014</v>
      </c>
      <c r="F7330" s="146" t="s">
        <v>4015</v>
      </c>
      <c r="G7330" s="147" t="s">
        <v>270</v>
      </c>
      <c r="H7330" s="148">
        <v>47.000999999999998</v>
      </c>
      <c r="I7330" s="3"/>
      <c r="J7330" s="149">
        <f>ROUND(I7330*H7330,2)</f>
        <v>0</v>
      </c>
      <c r="K7330" s="146" t="s">
        <v>179</v>
      </c>
      <c r="L7330" s="34"/>
      <c r="M7330" s="150" t="s">
        <v>1</v>
      </c>
      <c r="N7330" s="151" t="s">
        <v>50</v>
      </c>
      <c r="P7330" s="152">
        <f>O7330*H7330</f>
        <v>0</v>
      </c>
      <c r="Q7330" s="152">
        <v>1E-3</v>
      </c>
      <c r="R7330" s="152">
        <f>Q7330*H7330</f>
        <v>4.7001000000000001E-2</v>
      </c>
      <c r="S7330" s="152">
        <v>3.1E-4</v>
      </c>
      <c r="T7330" s="153">
        <f>S7330*H7330</f>
        <v>1.457031E-2</v>
      </c>
      <c r="AR7330" s="154" t="s">
        <v>354</v>
      </c>
      <c r="AT7330" s="154" t="s">
        <v>175</v>
      </c>
      <c r="AU7330" s="154" t="s">
        <v>95</v>
      </c>
      <c r="AY7330" s="20" t="s">
        <v>173</v>
      </c>
      <c r="BE7330" s="155">
        <f>IF(N7330="základní",J7330,0)</f>
        <v>0</v>
      </c>
      <c r="BF7330" s="155">
        <f>IF(N7330="snížená",J7330,0)</f>
        <v>0</v>
      </c>
      <c r="BG7330" s="155">
        <f>IF(N7330="zákl. přenesená",J7330,0)</f>
        <v>0</v>
      </c>
      <c r="BH7330" s="155">
        <f>IF(N7330="sníž. přenesená",J7330,0)</f>
        <v>0</v>
      </c>
      <c r="BI7330" s="155">
        <f>IF(N7330="nulová",J7330,0)</f>
        <v>0</v>
      </c>
      <c r="BJ7330" s="20" t="s">
        <v>93</v>
      </c>
      <c r="BK7330" s="155">
        <f>ROUND(I7330*H7330,2)</f>
        <v>0</v>
      </c>
      <c r="BL7330" s="20" t="s">
        <v>354</v>
      </c>
      <c r="BM7330" s="154" t="s">
        <v>4016</v>
      </c>
    </row>
    <row r="7331" spans="2:65" s="35" customFormat="1">
      <c r="B7331" s="34"/>
      <c r="D7331" s="156" t="s">
        <v>182</v>
      </c>
      <c r="F7331" s="157" t="s">
        <v>4017</v>
      </c>
      <c r="L7331" s="34"/>
      <c r="M7331" s="158"/>
      <c r="T7331" s="62"/>
      <c r="AT7331" s="20" t="s">
        <v>182</v>
      </c>
      <c r="AU7331" s="20" t="s">
        <v>95</v>
      </c>
    </row>
    <row r="7332" spans="2:65" s="160" customFormat="1">
      <c r="B7332" s="159"/>
      <c r="D7332" s="161" t="s">
        <v>184</v>
      </c>
      <c r="E7332" s="162" t="s">
        <v>1</v>
      </c>
      <c r="F7332" s="163" t="s">
        <v>805</v>
      </c>
      <c r="H7332" s="162" t="s">
        <v>1</v>
      </c>
      <c r="L7332" s="159"/>
      <c r="M7332" s="164"/>
      <c r="T7332" s="165"/>
      <c r="AT7332" s="162" t="s">
        <v>184</v>
      </c>
      <c r="AU7332" s="162" t="s">
        <v>95</v>
      </c>
      <c r="AV7332" s="160" t="s">
        <v>93</v>
      </c>
      <c r="AW7332" s="160" t="s">
        <v>41</v>
      </c>
      <c r="AX7332" s="160" t="s">
        <v>85</v>
      </c>
      <c r="AY7332" s="162" t="s">
        <v>173</v>
      </c>
    </row>
    <row r="7333" spans="2:65" s="160" customFormat="1">
      <c r="B7333" s="159"/>
      <c r="D7333" s="161" t="s">
        <v>184</v>
      </c>
      <c r="E7333" s="162" t="s">
        <v>1</v>
      </c>
      <c r="F7333" s="163" t="s">
        <v>752</v>
      </c>
      <c r="H7333" s="162" t="s">
        <v>1</v>
      </c>
      <c r="L7333" s="159"/>
      <c r="M7333" s="164"/>
      <c r="T7333" s="165"/>
      <c r="AT7333" s="162" t="s">
        <v>184</v>
      </c>
      <c r="AU7333" s="162" t="s">
        <v>95</v>
      </c>
      <c r="AV7333" s="160" t="s">
        <v>93</v>
      </c>
      <c r="AW7333" s="160" t="s">
        <v>41</v>
      </c>
      <c r="AX7333" s="160" t="s">
        <v>85</v>
      </c>
      <c r="AY7333" s="162" t="s">
        <v>173</v>
      </c>
    </row>
    <row r="7334" spans="2:65" s="167" customFormat="1">
      <c r="B7334" s="166"/>
      <c r="D7334" s="161" t="s">
        <v>184</v>
      </c>
      <c r="E7334" s="168" t="s">
        <v>1</v>
      </c>
      <c r="F7334" s="169" t="s">
        <v>821</v>
      </c>
      <c r="H7334" s="170">
        <v>68.489999999999995</v>
      </c>
      <c r="L7334" s="166"/>
      <c r="M7334" s="171"/>
      <c r="T7334" s="172"/>
      <c r="AT7334" s="168" t="s">
        <v>184</v>
      </c>
      <c r="AU7334" s="168" t="s">
        <v>95</v>
      </c>
      <c r="AV7334" s="167" t="s">
        <v>95</v>
      </c>
      <c r="AW7334" s="167" t="s">
        <v>41</v>
      </c>
      <c r="AX7334" s="167" t="s">
        <v>85</v>
      </c>
      <c r="AY7334" s="168" t="s">
        <v>173</v>
      </c>
    </row>
    <row r="7335" spans="2:65" s="167" customFormat="1">
      <c r="B7335" s="166"/>
      <c r="D7335" s="161" t="s">
        <v>184</v>
      </c>
      <c r="E7335" s="168" t="s">
        <v>1</v>
      </c>
      <c r="F7335" s="169" t="s">
        <v>822</v>
      </c>
      <c r="H7335" s="170">
        <v>-5.4480000000000004</v>
      </c>
      <c r="L7335" s="166"/>
      <c r="M7335" s="171"/>
      <c r="T7335" s="172"/>
      <c r="AT7335" s="168" t="s">
        <v>184</v>
      </c>
      <c r="AU7335" s="168" t="s">
        <v>95</v>
      </c>
      <c r="AV7335" s="167" t="s">
        <v>95</v>
      </c>
      <c r="AW7335" s="167" t="s">
        <v>41</v>
      </c>
      <c r="AX7335" s="167" t="s">
        <v>85</v>
      </c>
      <c r="AY7335" s="168" t="s">
        <v>173</v>
      </c>
    </row>
    <row r="7336" spans="2:65" s="167" customFormat="1">
      <c r="B7336" s="166"/>
      <c r="D7336" s="161" t="s">
        <v>184</v>
      </c>
      <c r="E7336" s="168" t="s">
        <v>1</v>
      </c>
      <c r="F7336" s="169" t="s">
        <v>823</v>
      </c>
      <c r="H7336" s="170">
        <v>-10.106999999999999</v>
      </c>
      <c r="L7336" s="166"/>
      <c r="M7336" s="171"/>
      <c r="T7336" s="172"/>
      <c r="AT7336" s="168" t="s">
        <v>184</v>
      </c>
      <c r="AU7336" s="168" t="s">
        <v>95</v>
      </c>
      <c r="AV7336" s="167" t="s">
        <v>95</v>
      </c>
      <c r="AW7336" s="167" t="s">
        <v>41</v>
      </c>
      <c r="AX7336" s="167" t="s">
        <v>85</v>
      </c>
      <c r="AY7336" s="168" t="s">
        <v>173</v>
      </c>
    </row>
    <row r="7337" spans="2:65" s="167" customFormat="1">
      <c r="B7337" s="166"/>
      <c r="D7337" s="161" t="s">
        <v>184</v>
      </c>
      <c r="E7337" s="168" t="s">
        <v>1</v>
      </c>
      <c r="F7337" s="169" t="s">
        <v>824</v>
      </c>
      <c r="H7337" s="170">
        <v>-0.22</v>
      </c>
      <c r="L7337" s="166"/>
      <c r="M7337" s="171"/>
      <c r="T7337" s="172"/>
      <c r="AT7337" s="168" t="s">
        <v>184</v>
      </c>
      <c r="AU7337" s="168" t="s">
        <v>95</v>
      </c>
      <c r="AV7337" s="167" t="s">
        <v>95</v>
      </c>
      <c r="AW7337" s="167" t="s">
        <v>41</v>
      </c>
      <c r="AX7337" s="167" t="s">
        <v>85</v>
      </c>
      <c r="AY7337" s="168" t="s">
        <v>173</v>
      </c>
    </row>
    <row r="7338" spans="2:65" s="167" customFormat="1">
      <c r="B7338" s="166"/>
      <c r="D7338" s="161" t="s">
        <v>184</v>
      </c>
      <c r="E7338" s="168" t="s">
        <v>1</v>
      </c>
      <c r="F7338" s="169" t="s">
        <v>825</v>
      </c>
      <c r="H7338" s="170">
        <v>-0.96</v>
      </c>
      <c r="L7338" s="166"/>
      <c r="M7338" s="171"/>
      <c r="T7338" s="172"/>
      <c r="AT7338" s="168" t="s">
        <v>184</v>
      </c>
      <c r="AU7338" s="168" t="s">
        <v>95</v>
      </c>
      <c r="AV7338" s="167" t="s">
        <v>95</v>
      </c>
      <c r="AW7338" s="167" t="s">
        <v>41</v>
      </c>
      <c r="AX7338" s="167" t="s">
        <v>85</v>
      </c>
      <c r="AY7338" s="168" t="s">
        <v>173</v>
      </c>
    </row>
    <row r="7339" spans="2:65" s="167" customFormat="1">
      <c r="B7339" s="166"/>
      <c r="D7339" s="161" t="s">
        <v>184</v>
      </c>
      <c r="E7339" s="168" t="s">
        <v>1</v>
      </c>
      <c r="F7339" s="169" t="s">
        <v>826</v>
      </c>
      <c r="H7339" s="170">
        <v>-0.9</v>
      </c>
      <c r="L7339" s="166"/>
      <c r="M7339" s="171"/>
      <c r="T7339" s="172"/>
      <c r="AT7339" s="168" t="s">
        <v>184</v>
      </c>
      <c r="AU7339" s="168" t="s">
        <v>95</v>
      </c>
      <c r="AV7339" s="167" t="s">
        <v>95</v>
      </c>
      <c r="AW7339" s="167" t="s">
        <v>41</v>
      </c>
      <c r="AX7339" s="167" t="s">
        <v>85</v>
      </c>
      <c r="AY7339" s="168" t="s">
        <v>173</v>
      </c>
    </row>
    <row r="7340" spans="2:65" s="167" customFormat="1">
      <c r="B7340" s="166"/>
      <c r="D7340" s="161" t="s">
        <v>184</v>
      </c>
      <c r="E7340" s="168" t="s">
        <v>1</v>
      </c>
      <c r="F7340" s="169" t="s">
        <v>827</v>
      </c>
      <c r="H7340" s="170">
        <v>-0.38</v>
      </c>
      <c r="L7340" s="166"/>
      <c r="M7340" s="171"/>
      <c r="T7340" s="172"/>
      <c r="AT7340" s="168" t="s">
        <v>184</v>
      </c>
      <c r="AU7340" s="168" t="s">
        <v>95</v>
      </c>
      <c r="AV7340" s="167" t="s">
        <v>95</v>
      </c>
      <c r="AW7340" s="167" t="s">
        <v>41</v>
      </c>
      <c r="AX7340" s="167" t="s">
        <v>85</v>
      </c>
      <c r="AY7340" s="168" t="s">
        <v>173</v>
      </c>
    </row>
    <row r="7341" spans="2:65" s="167" customFormat="1">
      <c r="B7341" s="166"/>
      <c r="D7341" s="161" t="s">
        <v>184</v>
      </c>
      <c r="E7341" s="168" t="s">
        <v>1</v>
      </c>
      <c r="F7341" s="169" t="s">
        <v>828</v>
      </c>
      <c r="H7341" s="170">
        <v>-1.284</v>
      </c>
      <c r="L7341" s="166"/>
      <c r="M7341" s="171"/>
      <c r="T7341" s="172"/>
      <c r="AT7341" s="168" t="s">
        <v>184</v>
      </c>
      <c r="AU7341" s="168" t="s">
        <v>95</v>
      </c>
      <c r="AV7341" s="167" t="s">
        <v>95</v>
      </c>
      <c r="AW7341" s="167" t="s">
        <v>41</v>
      </c>
      <c r="AX7341" s="167" t="s">
        <v>85</v>
      </c>
      <c r="AY7341" s="168" t="s">
        <v>173</v>
      </c>
    </row>
    <row r="7342" spans="2:65" s="167" customFormat="1">
      <c r="B7342" s="166"/>
      <c r="D7342" s="161" t="s">
        <v>184</v>
      </c>
      <c r="E7342" s="168" t="s">
        <v>1</v>
      </c>
      <c r="F7342" s="169" t="s">
        <v>829</v>
      </c>
      <c r="H7342" s="170">
        <v>-2.19</v>
      </c>
      <c r="L7342" s="166"/>
      <c r="M7342" s="171"/>
      <c r="T7342" s="172"/>
      <c r="AT7342" s="168" t="s">
        <v>184</v>
      </c>
      <c r="AU7342" s="168" t="s">
        <v>95</v>
      </c>
      <c r="AV7342" s="167" t="s">
        <v>95</v>
      </c>
      <c r="AW7342" s="167" t="s">
        <v>41</v>
      </c>
      <c r="AX7342" s="167" t="s">
        <v>85</v>
      </c>
      <c r="AY7342" s="168" t="s">
        <v>173</v>
      </c>
    </row>
    <row r="7343" spans="2:65" s="174" customFormat="1">
      <c r="B7343" s="173"/>
      <c r="D7343" s="161" t="s">
        <v>184</v>
      </c>
      <c r="E7343" s="175" t="s">
        <v>1</v>
      </c>
      <c r="F7343" s="176" t="s">
        <v>232</v>
      </c>
      <c r="H7343" s="177">
        <v>47.000999999999998</v>
      </c>
      <c r="L7343" s="173"/>
      <c r="M7343" s="178"/>
      <c r="T7343" s="179"/>
      <c r="AT7343" s="175" t="s">
        <v>184</v>
      </c>
      <c r="AU7343" s="175" t="s">
        <v>95</v>
      </c>
      <c r="AV7343" s="174" t="s">
        <v>180</v>
      </c>
      <c r="AW7343" s="174" t="s">
        <v>41</v>
      </c>
      <c r="AX7343" s="174" t="s">
        <v>93</v>
      </c>
      <c r="AY7343" s="175" t="s">
        <v>173</v>
      </c>
    </row>
    <row r="7344" spans="2:65" s="35" customFormat="1" ht="33" customHeight="1">
      <c r="B7344" s="34"/>
      <c r="C7344" s="144" t="s">
        <v>4018</v>
      </c>
      <c r="D7344" s="144" t="s">
        <v>175</v>
      </c>
      <c r="E7344" s="145" t="s">
        <v>4019</v>
      </c>
      <c r="F7344" s="146" t="s">
        <v>4020</v>
      </c>
      <c r="G7344" s="147" t="s">
        <v>270</v>
      </c>
      <c r="H7344" s="148">
        <v>1198.22</v>
      </c>
      <c r="I7344" s="3"/>
      <c r="J7344" s="149">
        <f>ROUND(I7344*H7344,2)</f>
        <v>0</v>
      </c>
      <c r="K7344" s="146" t="s">
        <v>179</v>
      </c>
      <c r="L7344" s="34"/>
      <c r="M7344" s="150" t="s">
        <v>1</v>
      </c>
      <c r="N7344" s="151" t="s">
        <v>50</v>
      </c>
      <c r="P7344" s="152">
        <f>O7344*H7344</f>
        <v>0</v>
      </c>
      <c r="Q7344" s="152">
        <v>2.1000000000000001E-4</v>
      </c>
      <c r="R7344" s="152">
        <f>Q7344*H7344</f>
        <v>0.25162620000000002</v>
      </c>
      <c r="S7344" s="152">
        <v>0</v>
      </c>
      <c r="T7344" s="153">
        <f>S7344*H7344</f>
        <v>0</v>
      </c>
      <c r="AR7344" s="154" t="s">
        <v>354</v>
      </c>
      <c r="AT7344" s="154" t="s">
        <v>175</v>
      </c>
      <c r="AU7344" s="154" t="s">
        <v>95</v>
      </c>
      <c r="AY7344" s="20" t="s">
        <v>173</v>
      </c>
      <c r="BE7344" s="155">
        <f>IF(N7344="základní",J7344,0)</f>
        <v>0</v>
      </c>
      <c r="BF7344" s="155">
        <f>IF(N7344="snížená",J7344,0)</f>
        <v>0</v>
      </c>
      <c r="BG7344" s="155">
        <f>IF(N7344="zákl. přenesená",J7344,0)</f>
        <v>0</v>
      </c>
      <c r="BH7344" s="155">
        <f>IF(N7344="sníž. přenesená",J7344,0)</f>
        <v>0</v>
      </c>
      <c r="BI7344" s="155">
        <f>IF(N7344="nulová",J7344,0)</f>
        <v>0</v>
      </c>
      <c r="BJ7344" s="20" t="s">
        <v>93</v>
      </c>
      <c r="BK7344" s="155">
        <f>ROUND(I7344*H7344,2)</f>
        <v>0</v>
      </c>
      <c r="BL7344" s="20" t="s">
        <v>354</v>
      </c>
      <c r="BM7344" s="154" t="s">
        <v>4021</v>
      </c>
    </row>
    <row r="7345" spans="2:51" s="35" customFormat="1">
      <c r="B7345" s="34"/>
      <c r="D7345" s="156" t="s">
        <v>182</v>
      </c>
      <c r="F7345" s="157" t="s">
        <v>4022</v>
      </c>
      <c r="L7345" s="34"/>
      <c r="M7345" s="158"/>
      <c r="T7345" s="62"/>
      <c r="AT7345" s="20" t="s">
        <v>182</v>
      </c>
      <c r="AU7345" s="20" t="s">
        <v>95</v>
      </c>
    </row>
    <row r="7346" spans="2:51" s="160" customFormat="1">
      <c r="B7346" s="159"/>
      <c r="D7346" s="161" t="s">
        <v>184</v>
      </c>
      <c r="E7346" s="162" t="s">
        <v>1</v>
      </c>
      <c r="F7346" s="163" t="s">
        <v>4009</v>
      </c>
      <c r="H7346" s="162" t="s">
        <v>1</v>
      </c>
      <c r="L7346" s="159"/>
      <c r="M7346" s="164"/>
      <c r="T7346" s="165"/>
      <c r="AT7346" s="162" t="s">
        <v>184</v>
      </c>
      <c r="AU7346" s="162" t="s">
        <v>95</v>
      </c>
      <c r="AV7346" s="160" t="s">
        <v>93</v>
      </c>
      <c r="AW7346" s="160" t="s">
        <v>41</v>
      </c>
      <c r="AX7346" s="160" t="s">
        <v>85</v>
      </c>
      <c r="AY7346" s="162" t="s">
        <v>173</v>
      </c>
    </row>
    <row r="7347" spans="2:51" s="160" customFormat="1">
      <c r="B7347" s="159"/>
      <c r="D7347" s="161" t="s">
        <v>184</v>
      </c>
      <c r="E7347" s="162" t="s">
        <v>1</v>
      </c>
      <c r="F7347" s="163" t="s">
        <v>499</v>
      </c>
      <c r="H7347" s="162" t="s">
        <v>1</v>
      </c>
      <c r="L7347" s="159"/>
      <c r="M7347" s="164"/>
      <c r="T7347" s="165"/>
      <c r="AT7347" s="162" t="s">
        <v>184</v>
      </c>
      <c r="AU7347" s="162" t="s">
        <v>95</v>
      </c>
      <c r="AV7347" s="160" t="s">
        <v>93</v>
      </c>
      <c r="AW7347" s="160" t="s">
        <v>41</v>
      </c>
      <c r="AX7347" s="160" t="s">
        <v>85</v>
      </c>
      <c r="AY7347" s="162" t="s">
        <v>173</v>
      </c>
    </row>
    <row r="7348" spans="2:51" s="160" customFormat="1">
      <c r="B7348" s="159"/>
      <c r="D7348" s="161" t="s">
        <v>184</v>
      </c>
      <c r="E7348" s="162" t="s">
        <v>1</v>
      </c>
      <c r="F7348" s="163" t="s">
        <v>532</v>
      </c>
      <c r="H7348" s="162" t="s">
        <v>1</v>
      </c>
      <c r="L7348" s="159"/>
      <c r="M7348" s="164"/>
      <c r="T7348" s="165"/>
      <c r="AT7348" s="162" t="s">
        <v>184</v>
      </c>
      <c r="AU7348" s="162" t="s">
        <v>95</v>
      </c>
      <c r="AV7348" s="160" t="s">
        <v>93</v>
      </c>
      <c r="AW7348" s="160" t="s">
        <v>41</v>
      </c>
      <c r="AX7348" s="160" t="s">
        <v>85</v>
      </c>
      <c r="AY7348" s="162" t="s">
        <v>173</v>
      </c>
    </row>
    <row r="7349" spans="2:51" s="167" customFormat="1">
      <c r="B7349" s="166"/>
      <c r="D7349" s="161" t="s">
        <v>184</v>
      </c>
      <c r="E7349" s="168" t="s">
        <v>1</v>
      </c>
      <c r="F7349" s="169" t="s">
        <v>840</v>
      </c>
      <c r="H7349" s="170">
        <v>15.7</v>
      </c>
      <c r="L7349" s="166"/>
      <c r="M7349" s="171"/>
      <c r="T7349" s="172"/>
      <c r="AT7349" s="168" t="s">
        <v>184</v>
      </c>
      <c r="AU7349" s="168" t="s">
        <v>95</v>
      </c>
      <c r="AV7349" s="167" t="s">
        <v>95</v>
      </c>
      <c r="AW7349" s="167" t="s">
        <v>41</v>
      </c>
      <c r="AX7349" s="167" t="s">
        <v>85</v>
      </c>
      <c r="AY7349" s="168" t="s">
        <v>173</v>
      </c>
    </row>
    <row r="7350" spans="2:51" s="160" customFormat="1">
      <c r="B7350" s="159"/>
      <c r="D7350" s="161" t="s">
        <v>184</v>
      </c>
      <c r="E7350" s="162" t="s">
        <v>1</v>
      </c>
      <c r="F7350" s="163" t="s">
        <v>734</v>
      </c>
      <c r="H7350" s="162" t="s">
        <v>1</v>
      </c>
      <c r="L7350" s="159"/>
      <c r="M7350" s="164"/>
      <c r="T7350" s="165"/>
      <c r="AT7350" s="162" t="s">
        <v>184</v>
      </c>
      <c r="AU7350" s="162" t="s">
        <v>95</v>
      </c>
      <c r="AV7350" s="160" t="s">
        <v>93</v>
      </c>
      <c r="AW7350" s="160" t="s">
        <v>41</v>
      </c>
      <c r="AX7350" s="160" t="s">
        <v>85</v>
      </c>
      <c r="AY7350" s="162" t="s">
        <v>173</v>
      </c>
    </row>
    <row r="7351" spans="2:51" s="167" customFormat="1">
      <c r="B7351" s="166"/>
      <c r="D7351" s="161" t="s">
        <v>184</v>
      </c>
      <c r="E7351" s="168" t="s">
        <v>1</v>
      </c>
      <c r="F7351" s="169" t="s">
        <v>841</v>
      </c>
      <c r="H7351" s="170">
        <v>10.6</v>
      </c>
      <c r="L7351" s="166"/>
      <c r="M7351" s="171"/>
      <c r="T7351" s="172"/>
      <c r="AT7351" s="168" t="s">
        <v>184</v>
      </c>
      <c r="AU7351" s="168" t="s">
        <v>95</v>
      </c>
      <c r="AV7351" s="167" t="s">
        <v>95</v>
      </c>
      <c r="AW7351" s="167" t="s">
        <v>41</v>
      </c>
      <c r="AX7351" s="167" t="s">
        <v>85</v>
      </c>
      <c r="AY7351" s="168" t="s">
        <v>173</v>
      </c>
    </row>
    <row r="7352" spans="2:51" s="160" customFormat="1">
      <c r="B7352" s="159"/>
      <c r="D7352" s="161" t="s">
        <v>184</v>
      </c>
      <c r="E7352" s="162" t="s">
        <v>1</v>
      </c>
      <c r="F7352" s="163" t="s">
        <v>571</v>
      </c>
      <c r="H7352" s="162" t="s">
        <v>1</v>
      </c>
      <c r="L7352" s="159"/>
      <c r="M7352" s="164"/>
      <c r="T7352" s="165"/>
      <c r="AT7352" s="162" t="s">
        <v>184</v>
      </c>
      <c r="AU7352" s="162" t="s">
        <v>95</v>
      </c>
      <c r="AV7352" s="160" t="s">
        <v>93</v>
      </c>
      <c r="AW7352" s="160" t="s">
        <v>41</v>
      </c>
      <c r="AX7352" s="160" t="s">
        <v>85</v>
      </c>
      <c r="AY7352" s="162" t="s">
        <v>173</v>
      </c>
    </row>
    <row r="7353" spans="2:51" s="167" customFormat="1">
      <c r="B7353" s="166"/>
      <c r="D7353" s="161" t="s">
        <v>184</v>
      </c>
      <c r="E7353" s="168" t="s">
        <v>1</v>
      </c>
      <c r="F7353" s="169" t="s">
        <v>842</v>
      </c>
      <c r="H7353" s="170">
        <v>5.5</v>
      </c>
      <c r="L7353" s="166"/>
      <c r="M7353" s="171"/>
      <c r="T7353" s="172"/>
      <c r="AT7353" s="168" t="s">
        <v>184</v>
      </c>
      <c r="AU7353" s="168" t="s">
        <v>95</v>
      </c>
      <c r="AV7353" s="167" t="s">
        <v>95</v>
      </c>
      <c r="AW7353" s="167" t="s">
        <v>41</v>
      </c>
      <c r="AX7353" s="167" t="s">
        <v>85</v>
      </c>
      <c r="AY7353" s="168" t="s">
        <v>173</v>
      </c>
    </row>
    <row r="7354" spans="2:51" s="160" customFormat="1">
      <c r="B7354" s="159"/>
      <c r="D7354" s="161" t="s">
        <v>184</v>
      </c>
      <c r="E7354" s="162" t="s">
        <v>1</v>
      </c>
      <c r="F7354" s="163" t="s">
        <v>740</v>
      </c>
      <c r="H7354" s="162" t="s">
        <v>1</v>
      </c>
      <c r="L7354" s="159"/>
      <c r="M7354" s="164"/>
      <c r="T7354" s="165"/>
      <c r="AT7354" s="162" t="s">
        <v>184</v>
      </c>
      <c r="AU7354" s="162" t="s">
        <v>95</v>
      </c>
      <c r="AV7354" s="160" t="s">
        <v>93</v>
      </c>
      <c r="AW7354" s="160" t="s">
        <v>41</v>
      </c>
      <c r="AX7354" s="160" t="s">
        <v>85</v>
      </c>
      <c r="AY7354" s="162" t="s">
        <v>173</v>
      </c>
    </row>
    <row r="7355" spans="2:51" s="167" customFormat="1">
      <c r="B7355" s="166"/>
      <c r="D7355" s="161" t="s">
        <v>184</v>
      </c>
      <c r="E7355" s="168" t="s">
        <v>1</v>
      </c>
      <c r="F7355" s="169" t="s">
        <v>365</v>
      </c>
      <c r="H7355" s="170">
        <v>2</v>
      </c>
      <c r="L7355" s="166"/>
      <c r="M7355" s="171"/>
      <c r="T7355" s="172"/>
      <c r="AT7355" s="168" t="s">
        <v>184</v>
      </c>
      <c r="AU7355" s="168" t="s">
        <v>95</v>
      </c>
      <c r="AV7355" s="167" t="s">
        <v>95</v>
      </c>
      <c r="AW7355" s="167" t="s">
        <v>41</v>
      </c>
      <c r="AX7355" s="167" t="s">
        <v>85</v>
      </c>
      <c r="AY7355" s="168" t="s">
        <v>173</v>
      </c>
    </row>
    <row r="7356" spans="2:51" s="160" customFormat="1">
      <c r="B7356" s="159"/>
      <c r="D7356" s="161" t="s">
        <v>184</v>
      </c>
      <c r="E7356" s="162" t="s">
        <v>1</v>
      </c>
      <c r="F7356" s="163" t="s">
        <v>748</v>
      </c>
      <c r="H7356" s="162" t="s">
        <v>1</v>
      </c>
      <c r="L7356" s="159"/>
      <c r="M7356" s="164"/>
      <c r="T7356" s="165"/>
      <c r="AT7356" s="162" t="s">
        <v>184</v>
      </c>
      <c r="AU7356" s="162" t="s">
        <v>95</v>
      </c>
      <c r="AV7356" s="160" t="s">
        <v>93</v>
      </c>
      <c r="AW7356" s="160" t="s">
        <v>41</v>
      </c>
      <c r="AX7356" s="160" t="s">
        <v>85</v>
      </c>
      <c r="AY7356" s="162" t="s">
        <v>173</v>
      </c>
    </row>
    <row r="7357" spans="2:51" s="167" customFormat="1">
      <c r="B7357" s="166"/>
      <c r="D7357" s="161" t="s">
        <v>184</v>
      </c>
      <c r="E7357" s="168" t="s">
        <v>1</v>
      </c>
      <c r="F7357" s="169" t="s">
        <v>843</v>
      </c>
      <c r="H7357" s="170">
        <v>50.3</v>
      </c>
      <c r="L7357" s="166"/>
      <c r="M7357" s="171"/>
      <c r="T7357" s="172"/>
      <c r="AT7357" s="168" t="s">
        <v>184</v>
      </c>
      <c r="AU7357" s="168" t="s">
        <v>95</v>
      </c>
      <c r="AV7357" s="167" t="s">
        <v>95</v>
      </c>
      <c r="AW7357" s="167" t="s">
        <v>41</v>
      </c>
      <c r="AX7357" s="167" t="s">
        <v>85</v>
      </c>
      <c r="AY7357" s="168" t="s">
        <v>173</v>
      </c>
    </row>
    <row r="7358" spans="2:51" s="181" customFormat="1">
      <c r="B7358" s="180"/>
      <c r="D7358" s="161" t="s">
        <v>184</v>
      </c>
      <c r="E7358" s="182" t="s">
        <v>1</v>
      </c>
      <c r="F7358" s="183" t="s">
        <v>266</v>
      </c>
      <c r="H7358" s="184">
        <v>84.1</v>
      </c>
      <c r="L7358" s="180"/>
      <c r="M7358" s="185"/>
      <c r="T7358" s="186"/>
      <c r="AT7358" s="182" t="s">
        <v>184</v>
      </c>
      <c r="AU7358" s="182" t="s">
        <v>95</v>
      </c>
      <c r="AV7358" s="181" t="s">
        <v>243</v>
      </c>
      <c r="AW7358" s="181" t="s">
        <v>41</v>
      </c>
      <c r="AX7358" s="181" t="s">
        <v>85</v>
      </c>
      <c r="AY7358" s="182" t="s">
        <v>173</v>
      </c>
    </row>
    <row r="7359" spans="2:51" s="160" customFormat="1">
      <c r="B7359" s="159"/>
      <c r="D7359" s="161" t="s">
        <v>184</v>
      </c>
      <c r="E7359" s="162" t="s">
        <v>1</v>
      </c>
      <c r="F7359" s="163" t="s">
        <v>499</v>
      </c>
      <c r="H7359" s="162" t="s">
        <v>1</v>
      </c>
      <c r="L7359" s="159"/>
      <c r="M7359" s="164"/>
      <c r="T7359" s="165"/>
      <c r="AT7359" s="162" t="s">
        <v>184</v>
      </c>
      <c r="AU7359" s="162" t="s">
        <v>95</v>
      </c>
      <c r="AV7359" s="160" t="s">
        <v>93</v>
      </c>
      <c r="AW7359" s="160" t="s">
        <v>41</v>
      </c>
      <c r="AX7359" s="160" t="s">
        <v>85</v>
      </c>
      <c r="AY7359" s="162" t="s">
        <v>173</v>
      </c>
    </row>
    <row r="7360" spans="2:51" s="160" customFormat="1">
      <c r="B7360" s="159"/>
      <c r="D7360" s="161" t="s">
        <v>184</v>
      </c>
      <c r="E7360" s="162" t="s">
        <v>1</v>
      </c>
      <c r="F7360" s="163" t="s">
        <v>817</v>
      </c>
      <c r="H7360" s="162" t="s">
        <v>1</v>
      </c>
      <c r="L7360" s="159"/>
      <c r="M7360" s="164"/>
      <c r="T7360" s="165"/>
      <c r="AT7360" s="162" t="s">
        <v>184</v>
      </c>
      <c r="AU7360" s="162" t="s">
        <v>95</v>
      </c>
      <c r="AV7360" s="160" t="s">
        <v>93</v>
      </c>
      <c r="AW7360" s="160" t="s">
        <v>41</v>
      </c>
      <c r="AX7360" s="160" t="s">
        <v>85</v>
      </c>
      <c r="AY7360" s="162" t="s">
        <v>173</v>
      </c>
    </row>
    <row r="7361" spans="2:51" s="160" customFormat="1">
      <c r="B7361" s="159"/>
      <c r="D7361" s="161" t="s">
        <v>184</v>
      </c>
      <c r="E7361" s="162" t="s">
        <v>1</v>
      </c>
      <c r="F7361" s="163" t="s">
        <v>818</v>
      </c>
      <c r="H7361" s="162" t="s">
        <v>1</v>
      </c>
      <c r="L7361" s="159"/>
      <c r="M7361" s="164"/>
      <c r="T7361" s="165"/>
      <c r="AT7361" s="162" t="s">
        <v>184</v>
      </c>
      <c r="AU7361" s="162" t="s">
        <v>95</v>
      </c>
      <c r="AV7361" s="160" t="s">
        <v>93</v>
      </c>
      <c r="AW7361" s="160" t="s">
        <v>41</v>
      </c>
      <c r="AX7361" s="160" t="s">
        <v>85</v>
      </c>
      <c r="AY7361" s="162" t="s">
        <v>173</v>
      </c>
    </row>
    <row r="7362" spans="2:51" s="167" customFormat="1">
      <c r="B7362" s="166"/>
      <c r="D7362" s="161" t="s">
        <v>184</v>
      </c>
      <c r="E7362" s="168" t="s">
        <v>1</v>
      </c>
      <c r="F7362" s="169" t="s">
        <v>736</v>
      </c>
      <c r="H7362" s="170">
        <v>4.2</v>
      </c>
      <c r="L7362" s="166"/>
      <c r="M7362" s="171"/>
      <c r="T7362" s="172"/>
      <c r="AT7362" s="168" t="s">
        <v>184</v>
      </c>
      <c r="AU7362" s="168" t="s">
        <v>95</v>
      </c>
      <c r="AV7362" s="167" t="s">
        <v>95</v>
      </c>
      <c r="AW7362" s="167" t="s">
        <v>41</v>
      </c>
      <c r="AX7362" s="167" t="s">
        <v>85</v>
      </c>
      <c r="AY7362" s="168" t="s">
        <v>173</v>
      </c>
    </row>
    <row r="7363" spans="2:51" s="160" customFormat="1">
      <c r="B7363" s="159"/>
      <c r="D7363" s="161" t="s">
        <v>184</v>
      </c>
      <c r="E7363" s="162" t="s">
        <v>1</v>
      </c>
      <c r="F7363" s="163" t="s">
        <v>819</v>
      </c>
      <c r="H7363" s="162" t="s">
        <v>1</v>
      </c>
      <c r="L7363" s="159"/>
      <c r="M7363" s="164"/>
      <c r="T7363" s="165"/>
      <c r="AT7363" s="162" t="s">
        <v>184</v>
      </c>
      <c r="AU7363" s="162" t="s">
        <v>95</v>
      </c>
      <c r="AV7363" s="160" t="s">
        <v>93</v>
      </c>
      <c r="AW7363" s="160" t="s">
        <v>41</v>
      </c>
      <c r="AX7363" s="160" t="s">
        <v>85</v>
      </c>
      <c r="AY7363" s="162" t="s">
        <v>173</v>
      </c>
    </row>
    <row r="7364" spans="2:51" s="167" customFormat="1">
      <c r="B7364" s="166"/>
      <c r="D7364" s="161" t="s">
        <v>184</v>
      </c>
      <c r="E7364" s="168" t="s">
        <v>1</v>
      </c>
      <c r="F7364" s="169" t="s">
        <v>820</v>
      </c>
      <c r="H7364" s="170">
        <v>7.7</v>
      </c>
      <c r="L7364" s="166"/>
      <c r="M7364" s="171"/>
      <c r="T7364" s="172"/>
      <c r="AT7364" s="168" t="s">
        <v>184</v>
      </c>
      <c r="AU7364" s="168" t="s">
        <v>95</v>
      </c>
      <c r="AV7364" s="167" t="s">
        <v>95</v>
      </c>
      <c r="AW7364" s="167" t="s">
        <v>41</v>
      </c>
      <c r="AX7364" s="167" t="s">
        <v>85</v>
      </c>
      <c r="AY7364" s="168" t="s">
        <v>173</v>
      </c>
    </row>
    <row r="7365" spans="2:51" s="181" customFormat="1">
      <c r="B7365" s="180"/>
      <c r="D7365" s="161" t="s">
        <v>184</v>
      </c>
      <c r="E7365" s="182" t="s">
        <v>1</v>
      </c>
      <c r="F7365" s="183" t="s">
        <v>266</v>
      </c>
      <c r="H7365" s="184">
        <v>11.9</v>
      </c>
      <c r="L7365" s="180"/>
      <c r="M7365" s="185"/>
      <c r="T7365" s="186"/>
      <c r="AT7365" s="182" t="s">
        <v>184</v>
      </c>
      <c r="AU7365" s="182" t="s">
        <v>95</v>
      </c>
      <c r="AV7365" s="181" t="s">
        <v>243</v>
      </c>
      <c r="AW7365" s="181" t="s">
        <v>41</v>
      </c>
      <c r="AX7365" s="181" t="s">
        <v>85</v>
      </c>
      <c r="AY7365" s="182" t="s">
        <v>173</v>
      </c>
    </row>
    <row r="7366" spans="2:51" s="160" customFormat="1">
      <c r="B7366" s="159"/>
      <c r="D7366" s="161" t="s">
        <v>184</v>
      </c>
      <c r="E7366" s="162" t="s">
        <v>1</v>
      </c>
      <c r="F7366" s="163" t="s">
        <v>844</v>
      </c>
      <c r="H7366" s="162" t="s">
        <v>1</v>
      </c>
      <c r="L7366" s="159"/>
      <c r="M7366" s="164"/>
      <c r="T7366" s="165"/>
      <c r="AT7366" s="162" t="s">
        <v>184</v>
      </c>
      <c r="AU7366" s="162" t="s">
        <v>95</v>
      </c>
      <c r="AV7366" s="160" t="s">
        <v>93</v>
      </c>
      <c r="AW7366" s="160" t="s">
        <v>41</v>
      </c>
      <c r="AX7366" s="160" t="s">
        <v>85</v>
      </c>
      <c r="AY7366" s="162" t="s">
        <v>173</v>
      </c>
    </row>
    <row r="7367" spans="2:51" s="160" customFormat="1">
      <c r="B7367" s="159"/>
      <c r="D7367" s="161" t="s">
        <v>184</v>
      </c>
      <c r="E7367" s="162" t="s">
        <v>1</v>
      </c>
      <c r="F7367" s="163" t="s">
        <v>778</v>
      </c>
      <c r="H7367" s="162" t="s">
        <v>1</v>
      </c>
      <c r="L7367" s="159"/>
      <c r="M7367" s="164"/>
      <c r="T7367" s="165"/>
      <c r="AT7367" s="162" t="s">
        <v>184</v>
      </c>
      <c r="AU7367" s="162" t="s">
        <v>95</v>
      </c>
      <c r="AV7367" s="160" t="s">
        <v>93</v>
      </c>
      <c r="AW7367" s="160" t="s">
        <v>41</v>
      </c>
      <c r="AX7367" s="160" t="s">
        <v>85</v>
      </c>
      <c r="AY7367" s="162" t="s">
        <v>173</v>
      </c>
    </row>
    <row r="7368" spans="2:51" s="167" customFormat="1">
      <c r="B7368" s="166"/>
      <c r="D7368" s="161" t="s">
        <v>184</v>
      </c>
      <c r="E7368" s="168" t="s">
        <v>1</v>
      </c>
      <c r="F7368" s="169" t="s">
        <v>365</v>
      </c>
      <c r="H7368" s="170">
        <v>2</v>
      </c>
      <c r="L7368" s="166"/>
      <c r="M7368" s="171"/>
      <c r="T7368" s="172"/>
      <c r="AT7368" s="168" t="s">
        <v>184</v>
      </c>
      <c r="AU7368" s="168" t="s">
        <v>95</v>
      </c>
      <c r="AV7368" s="167" t="s">
        <v>95</v>
      </c>
      <c r="AW7368" s="167" t="s">
        <v>41</v>
      </c>
      <c r="AX7368" s="167" t="s">
        <v>85</v>
      </c>
      <c r="AY7368" s="168" t="s">
        <v>173</v>
      </c>
    </row>
    <row r="7369" spans="2:51" s="160" customFormat="1">
      <c r="B7369" s="159"/>
      <c r="D7369" s="161" t="s">
        <v>184</v>
      </c>
      <c r="E7369" s="162" t="s">
        <v>1</v>
      </c>
      <c r="F7369" s="163" t="s">
        <v>785</v>
      </c>
      <c r="H7369" s="162" t="s">
        <v>1</v>
      </c>
      <c r="L7369" s="159"/>
      <c r="M7369" s="164"/>
      <c r="T7369" s="165"/>
      <c r="AT7369" s="162" t="s">
        <v>184</v>
      </c>
      <c r="AU7369" s="162" t="s">
        <v>95</v>
      </c>
      <c r="AV7369" s="160" t="s">
        <v>93</v>
      </c>
      <c r="AW7369" s="160" t="s">
        <v>41</v>
      </c>
      <c r="AX7369" s="160" t="s">
        <v>85</v>
      </c>
      <c r="AY7369" s="162" t="s">
        <v>173</v>
      </c>
    </row>
    <row r="7370" spans="2:51" s="167" customFormat="1">
      <c r="B7370" s="166"/>
      <c r="D7370" s="161" t="s">
        <v>184</v>
      </c>
      <c r="E7370" s="168" t="s">
        <v>1</v>
      </c>
      <c r="F7370" s="169" t="s">
        <v>763</v>
      </c>
      <c r="H7370" s="170">
        <v>2.2999999999999998</v>
      </c>
      <c r="L7370" s="166"/>
      <c r="M7370" s="171"/>
      <c r="T7370" s="172"/>
      <c r="AT7370" s="168" t="s">
        <v>184</v>
      </c>
      <c r="AU7370" s="168" t="s">
        <v>95</v>
      </c>
      <c r="AV7370" s="167" t="s">
        <v>95</v>
      </c>
      <c r="AW7370" s="167" t="s">
        <v>41</v>
      </c>
      <c r="AX7370" s="167" t="s">
        <v>85</v>
      </c>
      <c r="AY7370" s="168" t="s">
        <v>173</v>
      </c>
    </row>
    <row r="7371" spans="2:51" s="160" customFormat="1">
      <c r="B7371" s="159"/>
      <c r="D7371" s="161" t="s">
        <v>184</v>
      </c>
      <c r="E7371" s="162" t="s">
        <v>1</v>
      </c>
      <c r="F7371" s="163" t="s">
        <v>790</v>
      </c>
      <c r="H7371" s="162" t="s">
        <v>1</v>
      </c>
      <c r="L7371" s="159"/>
      <c r="M7371" s="164"/>
      <c r="T7371" s="165"/>
      <c r="AT7371" s="162" t="s">
        <v>184</v>
      </c>
      <c r="AU7371" s="162" t="s">
        <v>95</v>
      </c>
      <c r="AV7371" s="160" t="s">
        <v>93</v>
      </c>
      <c r="AW7371" s="160" t="s">
        <v>41</v>
      </c>
      <c r="AX7371" s="160" t="s">
        <v>85</v>
      </c>
      <c r="AY7371" s="162" t="s">
        <v>173</v>
      </c>
    </row>
    <row r="7372" spans="2:51" s="167" customFormat="1">
      <c r="B7372" s="166"/>
      <c r="D7372" s="161" t="s">
        <v>184</v>
      </c>
      <c r="E7372" s="168" t="s">
        <v>1</v>
      </c>
      <c r="F7372" s="169" t="s">
        <v>845</v>
      </c>
      <c r="H7372" s="170">
        <v>3.3</v>
      </c>
      <c r="L7372" s="166"/>
      <c r="M7372" s="171"/>
      <c r="T7372" s="172"/>
      <c r="AT7372" s="168" t="s">
        <v>184</v>
      </c>
      <c r="AU7372" s="168" t="s">
        <v>95</v>
      </c>
      <c r="AV7372" s="167" t="s">
        <v>95</v>
      </c>
      <c r="AW7372" s="167" t="s">
        <v>41</v>
      </c>
      <c r="AX7372" s="167" t="s">
        <v>85</v>
      </c>
      <c r="AY7372" s="168" t="s">
        <v>173</v>
      </c>
    </row>
    <row r="7373" spans="2:51" s="160" customFormat="1">
      <c r="B7373" s="159"/>
      <c r="D7373" s="161" t="s">
        <v>184</v>
      </c>
      <c r="E7373" s="162" t="s">
        <v>1</v>
      </c>
      <c r="F7373" s="163" t="s">
        <v>791</v>
      </c>
      <c r="H7373" s="162" t="s">
        <v>1</v>
      </c>
      <c r="L7373" s="159"/>
      <c r="M7373" s="164"/>
      <c r="T7373" s="165"/>
      <c r="AT7373" s="162" t="s">
        <v>184</v>
      </c>
      <c r="AU7373" s="162" t="s">
        <v>95</v>
      </c>
      <c r="AV7373" s="160" t="s">
        <v>93</v>
      </c>
      <c r="AW7373" s="160" t="s">
        <v>41</v>
      </c>
      <c r="AX7373" s="160" t="s">
        <v>85</v>
      </c>
      <c r="AY7373" s="162" t="s">
        <v>173</v>
      </c>
    </row>
    <row r="7374" spans="2:51" s="167" customFormat="1">
      <c r="B7374" s="166"/>
      <c r="D7374" s="161" t="s">
        <v>184</v>
      </c>
      <c r="E7374" s="168" t="s">
        <v>1</v>
      </c>
      <c r="F7374" s="169" t="s">
        <v>846</v>
      </c>
      <c r="H7374" s="170">
        <v>11</v>
      </c>
      <c r="L7374" s="166"/>
      <c r="M7374" s="171"/>
      <c r="T7374" s="172"/>
      <c r="AT7374" s="168" t="s">
        <v>184</v>
      </c>
      <c r="AU7374" s="168" t="s">
        <v>95</v>
      </c>
      <c r="AV7374" s="167" t="s">
        <v>95</v>
      </c>
      <c r="AW7374" s="167" t="s">
        <v>41</v>
      </c>
      <c r="AX7374" s="167" t="s">
        <v>85</v>
      </c>
      <c r="AY7374" s="168" t="s">
        <v>173</v>
      </c>
    </row>
    <row r="7375" spans="2:51" s="160" customFormat="1">
      <c r="B7375" s="159"/>
      <c r="D7375" s="161" t="s">
        <v>184</v>
      </c>
      <c r="E7375" s="162" t="s">
        <v>1</v>
      </c>
      <c r="F7375" s="163" t="s">
        <v>793</v>
      </c>
      <c r="H7375" s="162" t="s">
        <v>1</v>
      </c>
      <c r="L7375" s="159"/>
      <c r="M7375" s="164"/>
      <c r="T7375" s="165"/>
      <c r="AT7375" s="162" t="s">
        <v>184</v>
      </c>
      <c r="AU7375" s="162" t="s">
        <v>95</v>
      </c>
      <c r="AV7375" s="160" t="s">
        <v>93</v>
      </c>
      <c r="AW7375" s="160" t="s">
        <v>41</v>
      </c>
      <c r="AX7375" s="160" t="s">
        <v>85</v>
      </c>
      <c r="AY7375" s="162" t="s">
        <v>173</v>
      </c>
    </row>
    <row r="7376" spans="2:51" s="167" customFormat="1">
      <c r="B7376" s="166"/>
      <c r="D7376" s="161" t="s">
        <v>184</v>
      </c>
      <c r="E7376" s="168" t="s">
        <v>1</v>
      </c>
      <c r="F7376" s="169" t="s">
        <v>847</v>
      </c>
      <c r="H7376" s="170">
        <v>16.3</v>
      </c>
      <c r="L7376" s="166"/>
      <c r="M7376" s="171"/>
      <c r="T7376" s="172"/>
      <c r="AT7376" s="168" t="s">
        <v>184</v>
      </c>
      <c r="AU7376" s="168" t="s">
        <v>95</v>
      </c>
      <c r="AV7376" s="167" t="s">
        <v>95</v>
      </c>
      <c r="AW7376" s="167" t="s">
        <v>41</v>
      </c>
      <c r="AX7376" s="167" t="s">
        <v>85</v>
      </c>
      <c r="AY7376" s="168" t="s">
        <v>173</v>
      </c>
    </row>
    <row r="7377" spans="2:51" s="160" customFormat="1">
      <c r="B7377" s="159"/>
      <c r="D7377" s="161" t="s">
        <v>184</v>
      </c>
      <c r="E7377" s="162" t="s">
        <v>1</v>
      </c>
      <c r="F7377" s="163" t="s">
        <v>794</v>
      </c>
      <c r="H7377" s="162" t="s">
        <v>1</v>
      </c>
      <c r="L7377" s="159"/>
      <c r="M7377" s="164"/>
      <c r="T7377" s="165"/>
      <c r="AT7377" s="162" t="s">
        <v>184</v>
      </c>
      <c r="AU7377" s="162" t="s">
        <v>95</v>
      </c>
      <c r="AV7377" s="160" t="s">
        <v>93</v>
      </c>
      <c r="AW7377" s="160" t="s">
        <v>41</v>
      </c>
      <c r="AX7377" s="160" t="s">
        <v>85</v>
      </c>
      <c r="AY7377" s="162" t="s">
        <v>173</v>
      </c>
    </row>
    <row r="7378" spans="2:51" s="167" customFormat="1">
      <c r="B7378" s="166"/>
      <c r="D7378" s="161" t="s">
        <v>184</v>
      </c>
      <c r="E7378" s="168" t="s">
        <v>1</v>
      </c>
      <c r="F7378" s="169" t="s">
        <v>848</v>
      </c>
      <c r="H7378" s="170">
        <v>17.5</v>
      </c>
      <c r="L7378" s="166"/>
      <c r="M7378" s="171"/>
      <c r="T7378" s="172"/>
      <c r="AT7378" s="168" t="s">
        <v>184</v>
      </c>
      <c r="AU7378" s="168" t="s">
        <v>95</v>
      </c>
      <c r="AV7378" s="167" t="s">
        <v>95</v>
      </c>
      <c r="AW7378" s="167" t="s">
        <v>41</v>
      </c>
      <c r="AX7378" s="167" t="s">
        <v>85</v>
      </c>
      <c r="AY7378" s="168" t="s">
        <v>173</v>
      </c>
    </row>
    <row r="7379" spans="2:51" s="160" customFormat="1">
      <c r="B7379" s="159"/>
      <c r="D7379" s="161" t="s">
        <v>184</v>
      </c>
      <c r="E7379" s="162" t="s">
        <v>1</v>
      </c>
      <c r="F7379" s="163" t="s">
        <v>795</v>
      </c>
      <c r="H7379" s="162" t="s">
        <v>1</v>
      </c>
      <c r="L7379" s="159"/>
      <c r="M7379" s="164"/>
      <c r="T7379" s="165"/>
      <c r="AT7379" s="162" t="s">
        <v>184</v>
      </c>
      <c r="AU7379" s="162" t="s">
        <v>95</v>
      </c>
      <c r="AV7379" s="160" t="s">
        <v>93</v>
      </c>
      <c r="AW7379" s="160" t="s">
        <v>41</v>
      </c>
      <c r="AX7379" s="160" t="s">
        <v>85</v>
      </c>
      <c r="AY7379" s="162" t="s">
        <v>173</v>
      </c>
    </row>
    <row r="7380" spans="2:51" s="167" customFormat="1">
      <c r="B7380" s="166"/>
      <c r="D7380" s="161" t="s">
        <v>184</v>
      </c>
      <c r="E7380" s="168" t="s">
        <v>1</v>
      </c>
      <c r="F7380" s="169" t="s">
        <v>849</v>
      </c>
      <c r="H7380" s="170">
        <v>17.100000000000001</v>
      </c>
      <c r="L7380" s="166"/>
      <c r="M7380" s="171"/>
      <c r="T7380" s="172"/>
      <c r="AT7380" s="168" t="s">
        <v>184</v>
      </c>
      <c r="AU7380" s="168" t="s">
        <v>95</v>
      </c>
      <c r="AV7380" s="167" t="s">
        <v>95</v>
      </c>
      <c r="AW7380" s="167" t="s">
        <v>41</v>
      </c>
      <c r="AX7380" s="167" t="s">
        <v>85</v>
      </c>
      <c r="AY7380" s="168" t="s">
        <v>173</v>
      </c>
    </row>
    <row r="7381" spans="2:51" s="160" customFormat="1">
      <c r="B7381" s="159"/>
      <c r="D7381" s="161" t="s">
        <v>184</v>
      </c>
      <c r="E7381" s="162" t="s">
        <v>1</v>
      </c>
      <c r="F7381" s="163" t="s">
        <v>796</v>
      </c>
      <c r="H7381" s="162" t="s">
        <v>1</v>
      </c>
      <c r="L7381" s="159"/>
      <c r="M7381" s="164"/>
      <c r="T7381" s="165"/>
      <c r="AT7381" s="162" t="s">
        <v>184</v>
      </c>
      <c r="AU7381" s="162" t="s">
        <v>95</v>
      </c>
      <c r="AV7381" s="160" t="s">
        <v>93</v>
      </c>
      <c r="AW7381" s="160" t="s">
        <v>41</v>
      </c>
      <c r="AX7381" s="160" t="s">
        <v>85</v>
      </c>
      <c r="AY7381" s="162" t="s">
        <v>173</v>
      </c>
    </row>
    <row r="7382" spans="2:51" s="167" customFormat="1">
      <c r="B7382" s="166"/>
      <c r="D7382" s="161" t="s">
        <v>184</v>
      </c>
      <c r="E7382" s="168" t="s">
        <v>1</v>
      </c>
      <c r="F7382" s="169" t="s">
        <v>850</v>
      </c>
      <c r="H7382" s="170">
        <v>17.899999999999999</v>
      </c>
      <c r="L7382" s="166"/>
      <c r="M7382" s="171"/>
      <c r="T7382" s="172"/>
      <c r="AT7382" s="168" t="s">
        <v>184</v>
      </c>
      <c r="AU7382" s="168" t="s">
        <v>95</v>
      </c>
      <c r="AV7382" s="167" t="s">
        <v>95</v>
      </c>
      <c r="AW7382" s="167" t="s">
        <v>41</v>
      </c>
      <c r="AX7382" s="167" t="s">
        <v>85</v>
      </c>
      <c r="AY7382" s="168" t="s">
        <v>173</v>
      </c>
    </row>
    <row r="7383" spans="2:51" s="181" customFormat="1">
      <c r="B7383" s="180"/>
      <c r="D7383" s="161" t="s">
        <v>184</v>
      </c>
      <c r="E7383" s="182" t="s">
        <v>1</v>
      </c>
      <c r="F7383" s="183" t="s">
        <v>266</v>
      </c>
      <c r="H7383" s="184">
        <v>87.4</v>
      </c>
      <c r="L7383" s="180"/>
      <c r="M7383" s="185"/>
      <c r="T7383" s="186"/>
      <c r="AT7383" s="182" t="s">
        <v>184</v>
      </c>
      <c r="AU7383" s="182" t="s">
        <v>95</v>
      </c>
      <c r="AV7383" s="181" t="s">
        <v>243</v>
      </c>
      <c r="AW7383" s="181" t="s">
        <v>41</v>
      </c>
      <c r="AX7383" s="181" t="s">
        <v>85</v>
      </c>
      <c r="AY7383" s="182" t="s">
        <v>173</v>
      </c>
    </row>
    <row r="7384" spans="2:51" s="160" customFormat="1">
      <c r="B7384" s="159"/>
      <c r="D7384" s="161" t="s">
        <v>184</v>
      </c>
      <c r="E7384" s="162" t="s">
        <v>1</v>
      </c>
      <c r="F7384" s="163" t="s">
        <v>802</v>
      </c>
      <c r="H7384" s="162" t="s">
        <v>1</v>
      </c>
      <c r="L7384" s="159"/>
      <c r="M7384" s="164"/>
      <c r="T7384" s="165"/>
      <c r="AT7384" s="162" t="s">
        <v>184</v>
      </c>
      <c r="AU7384" s="162" t="s">
        <v>95</v>
      </c>
      <c r="AV7384" s="160" t="s">
        <v>93</v>
      </c>
      <c r="AW7384" s="160" t="s">
        <v>41</v>
      </c>
      <c r="AX7384" s="160" t="s">
        <v>85</v>
      </c>
      <c r="AY7384" s="162" t="s">
        <v>173</v>
      </c>
    </row>
    <row r="7385" spans="2:51" s="160" customFormat="1">
      <c r="B7385" s="159"/>
      <c r="D7385" s="161" t="s">
        <v>184</v>
      </c>
      <c r="E7385" s="162" t="s">
        <v>1</v>
      </c>
      <c r="F7385" s="163" t="s">
        <v>743</v>
      </c>
      <c r="H7385" s="162" t="s">
        <v>1</v>
      </c>
      <c r="L7385" s="159"/>
      <c r="M7385" s="164"/>
      <c r="T7385" s="165"/>
      <c r="AT7385" s="162" t="s">
        <v>184</v>
      </c>
      <c r="AU7385" s="162" t="s">
        <v>95</v>
      </c>
      <c r="AV7385" s="160" t="s">
        <v>93</v>
      </c>
      <c r="AW7385" s="160" t="s">
        <v>41</v>
      </c>
      <c r="AX7385" s="160" t="s">
        <v>85</v>
      </c>
      <c r="AY7385" s="162" t="s">
        <v>173</v>
      </c>
    </row>
    <row r="7386" spans="2:51" s="167" customFormat="1">
      <c r="B7386" s="166"/>
      <c r="D7386" s="161" t="s">
        <v>184</v>
      </c>
      <c r="E7386" s="168" t="s">
        <v>1</v>
      </c>
      <c r="F7386" s="169" t="s">
        <v>4023</v>
      </c>
      <c r="H7386" s="170">
        <v>36.1</v>
      </c>
      <c r="L7386" s="166"/>
      <c r="M7386" s="171"/>
      <c r="T7386" s="172"/>
      <c r="AT7386" s="168" t="s">
        <v>184</v>
      </c>
      <c r="AU7386" s="168" t="s">
        <v>95</v>
      </c>
      <c r="AV7386" s="167" t="s">
        <v>95</v>
      </c>
      <c r="AW7386" s="167" t="s">
        <v>41</v>
      </c>
      <c r="AX7386" s="167" t="s">
        <v>85</v>
      </c>
      <c r="AY7386" s="168" t="s">
        <v>173</v>
      </c>
    </row>
    <row r="7387" spans="2:51" s="160" customFormat="1">
      <c r="B7387" s="159"/>
      <c r="D7387" s="161" t="s">
        <v>184</v>
      </c>
      <c r="E7387" s="162" t="s">
        <v>1</v>
      </c>
      <c r="F7387" s="163" t="s">
        <v>423</v>
      </c>
      <c r="H7387" s="162" t="s">
        <v>1</v>
      </c>
      <c r="L7387" s="159"/>
      <c r="M7387" s="164"/>
      <c r="T7387" s="165"/>
      <c r="AT7387" s="162" t="s">
        <v>184</v>
      </c>
      <c r="AU7387" s="162" t="s">
        <v>95</v>
      </c>
      <c r="AV7387" s="160" t="s">
        <v>93</v>
      </c>
      <c r="AW7387" s="160" t="s">
        <v>41</v>
      </c>
      <c r="AX7387" s="160" t="s">
        <v>85</v>
      </c>
      <c r="AY7387" s="162" t="s">
        <v>173</v>
      </c>
    </row>
    <row r="7388" spans="2:51" s="167" customFormat="1">
      <c r="B7388" s="166"/>
      <c r="D7388" s="161" t="s">
        <v>184</v>
      </c>
      <c r="E7388" s="168" t="s">
        <v>1</v>
      </c>
      <c r="F7388" s="169" t="s">
        <v>852</v>
      </c>
      <c r="H7388" s="170">
        <v>4.9000000000000004</v>
      </c>
      <c r="L7388" s="166"/>
      <c r="M7388" s="171"/>
      <c r="T7388" s="172"/>
      <c r="AT7388" s="168" t="s">
        <v>184</v>
      </c>
      <c r="AU7388" s="168" t="s">
        <v>95</v>
      </c>
      <c r="AV7388" s="167" t="s">
        <v>95</v>
      </c>
      <c r="AW7388" s="167" t="s">
        <v>41</v>
      </c>
      <c r="AX7388" s="167" t="s">
        <v>85</v>
      </c>
      <c r="AY7388" s="168" t="s">
        <v>173</v>
      </c>
    </row>
    <row r="7389" spans="2:51" s="160" customFormat="1">
      <c r="B7389" s="159"/>
      <c r="D7389" s="161" t="s">
        <v>184</v>
      </c>
      <c r="E7389" s="162" t="s">
        <v>1</v>
      </c>
      <c r="F7389" s="163" t="s">
        <v>761</v>
      </c>
      <c r="H7389" s="162" t="s">
        <v>1</v>
      </c>
      <c r="L7389" s="159"/>
      <c r="M7389" s="164"/>
      <c r="T7389" s="165"/>
      <c r="AT7389" s="162" t="s">
        <v>184</v>
      </c>
      <c r="AU7389" s="162" t="s">
        <v>95</v>
      </c>
      <c r="AV7389" s="160" t="s">
        <v>93</v>
      </c>
      <c r="AW7389" s="160" t="s">
        <v>41</v>
      </c>
      <c r="AX7389" s="160" t="s">
        <v>85</v>
      </c>
      <c r="AY7389" s="162" t="s">
        <v>173</v>
      </c>
    </row>
    <row r="7390" spans="2:51" s="167" customFormat="1">
      <c r="B7390" s="166"/>
      <c r="D7390" s="161" t="s">
        <v>184</v>
      </c>
      <c r="E7390" s="168" t="s">
        <v>1</v>
      </c>
      <c r="F7390" s="169" t="s">
        <v>853</v>
      </c>
      <c r="H7390" s="170">
        <v>3.5</v>
      </c>
      <c r="L7390" s="166"/>
      <c r="M7390" s="171"/>
      <c r="T7390" s="172"/>
      <c r="AT7390" s="168" t="s">
        <v>184</v>
      </c>
      <c r="AU7390" s="168" t="s">
        <v>95</v>
      </c>
      <c r="AV7390" s="167" t="s">
        <v>95</v>
      </c>
      <c r="AW7390" s="167" t="s">
        <v>41</v>
      </c>
      <c r="AX7390" s="167" t="s">
        <v>85</v>
      </c>
      <c r="AY7390" s="168" t="s">
        <v>173</v>
      </c>
    </row>
    <row r="7391" spans="2:51" s="160" customFormat="1">
      <c r="B7391" s="159"/>
      <c r="D7391" s="161" t="s">
        <v>184</v>
      </c>
      <c r="E7391" s="162" t="s">
        <v>1</v>
      </c>
      <c r="F7391" s="163" t="s">
        <v>609</v>
      </c>
      <c r="H7391" s="162" t="s">
        <v>1</v>
      </c>
      <c r="L7391" s="159"/>
      <c r="M7391" s="164"/>
      <c r="T7391" s="165"/>
      <c r="AT7391" s="162" t="s">
        <v>184</v>
      </c>
      <c r="AU7391" s="162" t="s">
        <v>95</v>
      </c>
      <c r="AV7391" s="160" t="s">
        <v>93</v>
      </c>
      <c r="AW7391" s="160" t="s">
        <v>41</v>
      </c>
      <c r="AX7391" s="160" t="s">
        <v>85</v>
      </c>
      <c r="AY7391" s="162" t="s">
        <v>173</v>
      </c>
    </row>
    <row r="7392" spans="2:51" s="167" customFormat="1">
      <c r="B7392" s="166"/>
      <c r="D7392" s="161" t="s">
        <v>184</v>
      </c>
      <c r="E7392" s="168" t="s">
        <v>1</v>
      </c>
      <c r="F7392" s="169" t="s">
        <v>854</v>
      </c>
      <c r="H7392" s="170">
        <v>2.4</v>
      </c>
      <c r="L7392" s="166"/>
      <c r="M7392" s="171"/>
      <c r="T7392" s="172"/>
      <c r="AT7392" s="168" t="s">
        <v>184</v>
      </c>
      <c r="AU7392" s="168" t="s">
        <v>95</v>
      </c>
      <c r="AV7392" s="167" t="s">
        <v>95</v>
      </c>
      <c r="AW7392" s="167" t="s">
        <v>41</v>
      </c>
      <c r="AX7392" s="167" t="s">
        <v>85</v>
      </c>
      <c r="AY7392" s="168" t="s">
        <v>173</v>
      </c>
    </row>
    <row r="7393" spans="2:51" s="160" customFormat="1">
      <c r="B7393" s="159"/>
      <c r="D7393" s="161" t="s">
        <v>184</v>
      </c>
      <c r="E7393" s="162" t="s">
        <v>1</v>
      </c>
      <c r="F7393" s="163" t="s">
        <v>611</v>
      </c>
      <c r="H7393" s="162" t="s">
        <v>1</v>
      </c>
      <c r="L7393" s="159"/>
      <c r="M7393" s="164"/>
      <c r="T7393" s="165"/>
      <c r="AT7393" s="162" t="s">
        <v>184</v>
      </c>
      <c r="AU7393" s="162" t="s">
        <v>95</v>
      </c>
      <c r="AV7393" s="160" t="s">
        <v>93</v>
      </c>
      <c r="AW7393" s="160" t="s">
        <v>41</v>
      </c>
      <c r="AX7393" s="160" t="s">
        <v>85</v>
      </c>
      <c r="AY7393" s="162" t="s">
        <v>173</v>
      </c>
    </row>
    <row r="7394" spans="2:51" s="167" customFormat="1">
      <c r="B7394" s="166"/>
      <c r="D7394" s="161" t="s">
        <v>184</v>
      </c>
      <c r="E7394" s="168" t="s">
        <v>1</v>
      </c>
      <c r="F7394" s="169" t="s">
        <v>855</v>
      </c>
      <c r="H7394" s="170">
        <v>1.8</v>
      </c>
      <c r="L7394" s="166"/>
      <c r="M7394" s="171"/>
      <c r="T7394" s="172"/>
      <c r="AT7394" s="168" t="s">
        <v>184</v>
      </c>
      <c r="AU7394" s="168" t="s">
        <v>95</v>
      </c>
      <c r="AV7394" s="167" t="s">
        <v>95</v>
      </c>
      <c r="AW7394" s="167" t="s">
        <v>41</v>
      </c>
      <c r="AX7394" s="167" t="s">
        <v>85</v>
      </c>
      <c r="AY7394" s="168" t="s">
        <v>173</v>
      </c>
    </row>
    <row r="7395" spans="2:51" s="160" customFormat="1">
      <c r="B7395" s="159"/>
      <c r="D7395" s="161" t="s">
        <v>184</v>
      </c>
      <c r="E7395" s="162" t="s">
        <v>1</v>
      </c>
      <c r="F7395" s="163" t="s">
        <v>764</v>
      </c>
      <c r="H7395" s="162" t="s">
        <v>1</v>
      </c>
      <c r="L7395" s="159"/>
      <c r="M7395" s="164"/>
      <c r="T7395" s="165"/>
      <c r="AT7395" s="162" t="s">
        <v>184</v>
      </c>
      <c r="AU7395" s="162" t="s">
        <v>95</v>
      </c>
      <c r="AV7395" s="160" t="s">
        <v>93</v>
      </c>
      <c r="AW7395" s="160" t="s">
        <v>41</v>
      </c>
      <c r="AX7395" s="160" t="s">
        <v>85</v>
      </c>
      <c r="AY7395" s="162" t="s">
        <v>173</v>
      </c>
    </row>
    <row r="7396" spans="2:51" s="167" customFormat="1">
      <c r="B7396" s="166"/>
      <c r="D7396" s="161" t="s">
        <v>184</v>
      </c>
      <c r="E7396" s="168" t="s">
        <v>1</v>
      </c>
      <c r="F7396" s="169" t="s">
        <v>856</v>
      </c>
      <c r="H7396" s="170">
        <v>7.2</v>
      </c>
      <c r="L7396" s="166"/>
      <c r="M7396" s="171"/>
      <c r="T7396" s="172"/>
      <c r="AT7396" s="168" t="s">
        <v>184</v>
      </c>
      <c r="AU7396" s="168" t="s">
        <v>95</v>
      </c>
      <c r="AV7396" s="167" t="s">
        <v>95</v>
      </c>
      <c r="AW7396" s="167" t="s">
        <v>41</v>
      </c>
      <c r="AX7396" s="167" t="s">
        <v>85</v>
      </c>
      <c r="AY7396" s="168" t="s">
        <v>173</v>
      </c>
    </row>
    <row r="7397" spans="2:51" s="160" customFormat="1">
      <c r="B7397" s="159"/>
      <c r="D7397" s="161" t="s">
        <v>184</v>
      </c>
      <c r="E7397" s="162" t="s">
        <v>1</v>
      </c>
      <c r="F7397" s="163" t="s">
        <v>769</v>
      </c>
      <c r="H7397" s="162" t="s">
        <v>1</v>
      </c>
      <c r="L7397" s="159"/>
      <c r="M7397" s="164"/>
      <c r="T7397" s="165"/>
      <c r="AT7397" s="162" t="s">
        <v>184</v>
      </c>
      <c r="AU7397" s="162" t="s">
        <v>95</v>
      </c>
      <c r="AV7397" s="160" t="s">
        <v>93</v>
      </c>
      <c r="AW7397" s="160" t="s">
        <v>41</v>
      </c>
      <c r="AX7397" s="160" t="s">
        <v>85</v>
      </c>
      <c r="AY7397" s="162" t="s">
        <v>173</v>
      </c>
    </row>
    <row r="7398" spans="2:51" s="167" customFormat="1">
      <c r="B7398" s="166"/>
      <c r="D7398" s="161" t="s">
        <v>184</v>
      </c>
      <c r="E7398" s="168" t="s">
        <v>1</v>
      </c>
      <c r="F7398" s="169" t="s">
        <v>857</v>
      </c>
      <c r="H7398" s="170">
        <v>2.1</v>
      </c>
      <c r="L7398" s="166"/>
      <c r="M7398" s="171"/>
      <c r="T7398" s="172"/>
      <c r="AT7398" s="168" t="s">
        <v>184</v>
      </c>
      <c r="AU7398" s="168" t="s">
        <v>95</v>
      </c>
      <c r="AV7398" s="167" t="s">
        <v>95</v>
      </c>
      <c r="AW7398" s="167" t="s">
        <v>41</v>
      </c>
      <c r="AX7398" s="167" t="s">
        <v>85</v>
      </c>
      <c r="AY7398" s="168" t="s">
        <v>173</v>
      </c>
    </row>
    <row r="7399" spans="2:51" s="160" customFormat="1">
      <c r="B7399" s="159"/>
      <c r="D7399" s="161" t="s">
        <v>184</v>
      </c>
      <c r="E7399" s="162" t="s">
        <v>1</v>
      </c>
      <c r="F7399" s="163" t="s">
        <v>426</v>
      </c>
      <c r="H7399" s="162" t="s">
        <v>1</v>
      </c>
      <c r="L7399" s="159"/>
      <c r="M7399" s="164"/>
      <c r="T7399" s="165"/>
      <c r="AT7399" s="162" t="s">
        <v>184</v>
      </c>
      <c r="AU7399" s="162" t="s">
        <v>95</v>
      </c>
      <c r="AV7399" s="160" t="s">
        <v>93</v>
      </c>
      <c r="AW7399" s="160" t="s">
        <v>41</v>
      </c>
      <c r="AX7399" s="160" t="s">
        <v>85</v>
      </c>
      <c r="AY7399" s="162" t="s">
        <v>173</v>
      </c>
    </row>
    <row r="7400" spans="2:51" s="167" customFormat="1">
      <c r="B7400" s="166"/>
      <c r="D7400" s="161" t="s">
        <v>184</v>
      </c>
      <c r="E7400" s="168" t="s">
        <v>1</v>
      </c>
      <c r="F7400" s="169" t="s">
        <v>4024</v>
      </c>
      <c r="H7400" s="170">
        <v>7</v>
      </c>
      <c r="L7400" s="166"/>
      <c r="M7400" s="171"/>
      <c r="T7400" s="172"/>
      <c r="AT7400" s="168" t="s">
        <v>184</v>
      </c>
      <c r="AU7400" s="168" t="s">
        <v>95</v>
      </c>
      <c r="AV7400" s="167" t="s">
        <v>95</v>
      </c>
      <c r="AW7400" s="167" t="s">
        <v>41</v>
      </c>
      <c r="AX7400" s="167" t="s">
        <v>85</v>
      </c>
      <c r="AY7400" s="168" t="s">
        <v>173</v>
      </c>
    </row>
    <row r="7401" spans="2:51" s="160" customFormat="1">
      <c r="B7401" s="159"/>
      <c r="D7401" s="161" t="s">
        <v>184</v>
      </c>
      <c r="E7401" s="162" t="s">
        <v>1</v>
      </c>
      <c r="F7401" s="163" t="s">
        <v>602</v>
      </c>
      <c r="H7401" s="162" t="s">
        <v>1</v>
      </c>
      <c r="L7401" s="159"/>
      <c r="M7401" s="164"/>
      <c r="T7401" s="165"/>
      <c r="AT7401" s="162" t="s">
        <v>184</v>
      </c>
      <c r="AU7401" s="162" t="s">
        <v>95</v>
      </c>
      <c r="AV7401" s="160" t="s">
        <v>93</v>
      </c>
      <c r="AW7401" s="160" t="s">
        <v>41</v>
      </c>
      <c r="AX7401" s="160" t="s">
        <v>85</v>
      </c>
      <c r="AY7401" s="162" t="s">
        <v>173</v>
      </c>
    </row>
    <row r="7402" spans="2:51" s="167" customFormat="1">
      <c r="B7402" s="166"/>
      <c r="D7402" s="161" t="s">
        <v>184</v>
      </c>
      <c r="E7402" s="168" t="s">
        <v>1</v>
      </c>
      <c r="F7402" s="169" t="s">
        <v>858</v>
      </c>
      <c r="H7402" s="170">
        <v>3</v>
      </c>
      <c r="L7402" s="166"/>
      <c r="M7402" s="171"/>
      <c r="T7402" s="172"/>
      <c r="AT7402" s="168" t="s">
        <v>184</v>
      </c>
      <c r="AU7402" s="168" t="s">
        <v>95</v>
      </c>
      <c r="AV7402" s="167" t="s">
        <v>95</v>
      </c>
      <c r="AW7402" s="167" t="s">
        <v>41</v>
      </c>
      <c r="AX7402" s="167" t="s">
        <v>85</v>
      </c>
      <c r="AY7402" s="168" t="s">
        <v>173</v>
      </c>
    </row>
    <row r="7403" spans="2:51" s="160" customFormat="1">
      <c r="B7403" s="159"/>
      <c r="D7403" s="161" t="s">
        <v>184</v>
      </c>
      <c r="E7403" s="162" t="s">
        <v>1</v>
      </c>
      <c r="F7403" s="163" t="s">
        <v>614</v>
      </c>
      <c r="H7403" s="162" t="s">
        <v>1</v>
      </c>
      <c r="L7403" s="159"/>
      <c r="M7403" s="164"/>
      <c r="T7403" s="165"/>
      <c r="AT7403" s="162" t="s">
        <v>184</v>
      </c>
      <c r="AU7403" s="162" t="s">
        <v>95</v>
      </c>
      <c r="AV7403" s="160" t="s">
        <v>93</v>
      </c>
      <c r="AW7403" s="160" t="s">
        <v>41</v>
      </c>
      <c r="AX7403" s="160" t="s">
        <v>85</v>
      </c>
      <c r="AY7403" s="162" t="s">
        <v>173</v>
      </c>
    </row>
    <row r="7404" spans="2:51" s="167" customFormat="1">
      <c r="B7404" s="166"/>
      <c r="D7404" s="161" t="s">
        <v>184</v>
      </c>
      <c r="E7404" s="168" t="s">
        <v>1</v>
      </c>
      <c r="F7404" s="169" t="s">
        <v>859</v>
      </c>
      <c r="H7404" s="170">
        <v>6.7</v>
      </c>
      <c r="L7404" s="166"/>
      <c r="M7404" s="171"/>
      <c r="T7404" s="172"/>
      <c r="AT7404" s="168" t="s">
        <v>184</v>
      </c>
      <c r="AU7404" s="168" t="s">
        <v>95</v>
      </c>
      <c r="AV7404" s="167" t="s">
        <v>95</v>
      </c>
      <c r="AW7404" s="167" t="s">
        <v>41</v>
      </c>
      <c r="AX7404" s="167" t="s">
        <v>85</v>
      </c>
      <c r="AY7404" s="168" t="s">
        <v>173</v>
      </c>
    </row>
    <row r="7405" spans="2:51" s="167" customFormat="1">
      <c r="B7405" s="166"/>
      <c r="D7405" s="161" t="s">
        <v>184</v>
      </c>
      <c r="E7405" s="168" t="s">
        <v>1</v>
      </c>
      <c r="F7405" s="169" t="s">
        <v>845</v>
      </c>
      <c r="H7405" s="170">
        <v>3.3</v>
      </c>
      <c r="L7405" s="166"/>
      <c r="M7405" s="171"/>
      <c r="T7405" s="172"/>
      <c r="AT7405" s="168" t="s">
        <v>184</v>
      </c>
      <c r="AU7405" s="168" t="s">
        <v>95</v>
      </c>
      <c r="AV7405" s="167" t="s">
        <v>95</v>
      </c>
      <c r="AW7405" s="167" t="s">
        <v>41</v>
      </c>
      <c r="AX7405" s="167" t="s">
        <v>85</v>
      </c>
      <c r="AY7405" s="168" t="s">
        <v>173</v>
      </c>
    </row>
    <row r="7406" spans="2:51" s="181" customFormat="1">
      <c r="B7406" s="180"/>
      <c r="D7406" s="161" t="s">
        <v>184</v>
      </c>
      <c r="E7406" s="182" t="s">
        <v>1</v>
      </c>
      <c r="F7406" s="183" t="s">
        <v>266</v>
      </c>
      <c r="H7406" s="184">
        <v>78</v>
      </c>
      <c r="L7406" s="180"/>
      <c r="M7406" s="185"/>
      <c r="T7406" s="186"/>
      <c r="AT7406" s="182" t="s">
        <v>184</v>
      </c>
      <c r="AU7406" s="182" t="s">
        <v>95</v>
      </c>
      <c r="AV7406" s="181" t="s">
        <v>243</v>
      </c>
      <c r="AW7406" s="181" t="s">
        <v>41</v>
      </c>
      <c r="AX7406" s="181" t="s">
        <v>85</v>
      </c>
      <c r="AY7406" s="182" t="s">
        <v>173</v>
      </c>
    </row>
    <row r="7407" spans="2:51" s="160" customFormat="1">
      <c r="B7407" s="159"/>
      <c r="D7407" s="161" t="s">
        <v>184</v>
      </c>
      <c r="E7407" s="162" t="s">
        <v>1</v>
      </c>
      <c r="F7407" s="163" t="s">
        <v>4025</v>
      </c>
      <c r="H7407" s="162" t="s">
        <v>1</v>
      </c>
      <c r="L7407" s="159"/>
      <c r="M7407" s="164"/>
      <c r="T7407" s="165"/>
      <c r="AT7407" s="162" t="s">
        <v>184</v>
      </c>
      <c r="AU7407" s="162" t="s">
        <v>95</v>
      </c>
      <c r="AV7407" s="160" t="s">
        <v>93</v>
      </c>
      <c r="AW7407" s="160" t="s">
        <v>41</v>
      </c>
      <c r="AX7407" s="160" t="s">
        <v>85</v>
      </c>
      <c r="AY7407" s="162" t="s">
        <v>173</v>
      </c>
    </row>
    <row r="7408" spans="2:51" s="160" customFormat="1">
      <c r="B7408" s="159"/>
      <c r="D7408" s="161" t="s">
        <v>184</v>
      </c>
      <c r="E7408" s="162" t="s">
        <v>1</v>
      </c>
      <c r="F7408" s="163" t="s">
        <v>423</v>
      </c>
      <c r="H7408" s="162" t="s">
        <v>1</v>
      </c>
      <c r="L7408" s="159"/>
      <c r="M7408" s="164"/>
      <c r="T7408" s="165"/>
      <c r="AT7408" s="162" t="s">
        <v>184</v>
      </c>
      <c r="AU7408" s="162" t="s">
        <v>95</v>
      </c>
      <c r="AV7408" s="160" t="s">
        <v>93</v>
      </c>
      <c r="AW7408" s="160" t="s">
        <v>41</v>
      </c>
      <c r="AX7408" s="160" t="s">
        <v>85</v>
      </c>
      <c r="AY7408" s="162" t="s">
        <v>173</v>
      </c>
    </row>
    <row r="7409" spans="2:51" s="167" customFormat="1">
      <c r="B7409" s="166"/>
      <c r="D7409" s="161" t="s">
        <v>184</v>
      </c>
      <c r="E7409" s="168" t="s">
        <v>1</v>
      </c>
      <c r="F7409" s="169" t="s">
        <v>852</v>
      </c>
      <c r="H7409" s="170">
        <v>4.9000000000000004</v>
      </c>
      <c r="L7409" s="166"/>
      <c r="M7409" s="171"/>
      <c r="T7409" s="172"/>
      <c r="AT7409" s="168" t="s">
        <v>184</v>
      </c>
      <c r="AU7409" s="168" t="s">
        <v>95</v>
      </c>
      <c r="AV7409" s="167" t="s">
        <v>95</v>
      </c>
      <c r="AW7409" s="167" t="s">
        <v>41</v>
      </c>
      <c r="AX7409" s="167" t="s">
        <v>85</v>
      </c>
      <c r="AY7409" s="168" t="s">
        <v>173</v>
      </c>
    </row>
    <row r="7410" spans="2:51" s="160" customFormat="1">
      <c r="B7410" s="159"/>
      <c r="D7410" s="161" t="s">
        <v>184</v>
      </c>
      <c r="E7410" s="162" t="s">
        <v>1</v>
      </c>
      <c r="F7410" s="163" t="s">
        <v>761</v>
      </c>
      <c r="H7410" s="162" t="s">
        <v>1</v>
      </c>
      <c r="L7410" s="159"/>
      <c r="M7410" s="164"/>
      <c r="T7410" s="165"/>
      <c r="AT7410" s="162" t="s">
        <v>184</v>
      </c>
      <c r="AU7410" s="162" t="s">
        <v>95</v>
      </c>
      <c r="AV7410" s="160" t="s">
        <v>93</v>
      </c>
      <c r="AW7410" s="160" t="s">
        <v>41</v>
      </c>
      <c r="AX7410" s="160" t="s">
        <v>85</v>
      </c>
      <c r="AY7410" s="162" t="s">
        <v>173</v>
      </c>
    </row>
    <row r="7411" spans="2:51" s="167" customFormat="1">
      <c r="B7411" s="166"/>
      <c r="D7411" s="161" t="s">
        <v>184</v>
      </c>
      <c r="E7411" s="168" t="s">
        <v>1</v>
      </c>
      <c r="F7411" s="169" t="s">
        <v>853</v>
      </c>
      <c r="H7411" s="170">
        <v>3.5</v>
      </c>
      <c r="L7411" s="166"/>
      <c r="M7411" s="171"/>
      <c r="T7411" s="172"/>
      <c r="AT7411" s="168" t="s">
        <v>184</v>
      </c>
      <c r="AU7411" s="168" t="s">
        <v>95</v>
      </c>
      <c r="AV7411" s="167" t="s">
        <v>95</v>
      </c>
      <c r="AW7411" s="167" t="s">
        <v>41</v>
      </c>
      <c r="AX7411" s="167" t="s">
        <v>85</v>
      </c>
      <c r="AY7411" s="168" t="s">
        <v>173</v>
      </c>
    </row>
    <row r="7412" spans="2:51" s="160" customFormat="1">
      <c r="B7412" s="159"/>
      <c r="D7412" s="161" t="s">
        <v>184</v>
      </c>
      <c r="E7412" s="162" t="s">
        <v>1</v>
      </c>
      <c r="F7412" s="163" t="s">
        <v>609</v>
      </c>
      <c r="H7412" s="162" t="s">
        <v>1</v>
      </c>
      <c r="L7412" s="159"/>
      <c r="M7412" s="164"/>
      <c r="T7412" s="165"/>
      <c r="AT7412" s="162" t="s">
        <v>184</v>
      </c>
      <c r="AU7412" s="162" t="s">
        <v>95</v>
      </c>
      <c r="AV7412" s="160" t="s">
        <v>93</v>
      </c>
      <c r="AW7412" s="160" t="s">
        <v>41</v>
      </c>
      <c r="AX7412" s="160" t="s">
        <v>85</v>
      </c>
      <c r="AY7412" s="162" t="s">
        <v>173</v>
      </c>
    </row>
    <row r="7413" spans="2:51" s="167" customFormat="1">
      <c r="B7413" s="166"/>
      <c r="D7413" s="161" t="s">
        <v>184</v>
      </c>
      <c r="E7413" s="168" t="s">
        <v>1</v>
      </c>
      <c r="F7413" s="169" t="s">
        <v>854</v>
      </c>
      <c r="H7413" s="170">
        <v>2.4</v>
      </c>
      <c r="L7413" s="166"/>
      <c r="M7413" s="171"/>
      <c r="T7413" s="172"/>
      <c r="AT7413" s="168" t="s">
        <v>184</v>
      </c>
      <c r="AU7413" s="168" t="s">
        <v>95</v>
      </c>
      <c r="AV7413" s="167" t="s">
        <v>95</v>
      </c>
      <c r="AW7413" s="167" t="s">
        <v>41</v>
      </c>
      <c r="AX7413" s="167" t="s">
        <v>85</v>
      </c>
      <c r="AY7413" s="168" t="s">
        <v>173</v>
      </c>
    </row>
    <row r="7414" spans="2:51" s="160" customFormat="1">
      <c r="B7414" s="159"/>
      <c r="D7414" s="161" t="s">
        <v>184</v>
      </c>
      <c r="E7414" s="162" t="s">
        <v>1</v>
      </c>
      <c r="F7414" s="163" t="s">
        <v>611</v>
      </c>
      <c r="H7414" s="162" t="s">
        <v>1</v>
      </c>
      <c r="L7414" s="159"/>
      <c r="M7414" s="164"/>
      <c r="T7414" s="165"/>
      <c r="AT7414" s="162" t="s">
        <v>184</v>
      </c>
      <c r="AU7414" s="162" t="s">
        <v>95</v>
      </c>
      <c r="AV7414" s="160" t="s">
        <v>93</v>
      </c>
      <c r="AW7414" s="160" t="s">
        <v>41</v>
      </c>
      <c r="AX7414" s="160" t="s">
        <v>85</v>
      </c>
      <c r="AY7414" s="162" t="s">
        <v>173</v>
      </c>
    </row>
    <row r="7415" spans="2:51" s="167" customFormat="1">
      <c r="B7415" s="166"/>
      <c r="D7415" s="161" t="s">
        <v>184</v>
      </c>
      <c r="E7415" s="168" t="s">
        <v>1</v>
      </c>
      <c r="F7415" s="169" t="s">
        <v>855</v>
      </c>
      <c r="H7415" s="170">
        <v>1.8</v>
      </c>
      <c r="L7415" s="166"/>
      <c r="M7415" s="171"/>
      <c r="T7415" s="172"/>
      <c r="AT7415" s="168" t="s">
        <v>184</v>
      </c>
      <c r="AU7415" s="168" t="s">
        <v>95</v>
      </c>
      <c r="AV7415" s="167" t="s">
        <v>95</v>
      </c>
      <c r="AW7415" s="167" t="s">
        <v>41</v>
      </c>
      <c r="AX7415" s="167" t="s">
        <v>85</v>
      </c>
      <c r="AY7415" s="168" t="s">
        <v>173</v>
      </c>
    </row>
    <row r="7416" spans="2:51" s="160" customFormat="1">
      <c r="B7416" s="159"/>
      <c r="D7416" s="161" t="s">
        <v>184</v>
      </c>
      <c r="E7416" s="162" t="s">
        <v>1</v>
      </c>
      <c r="F7416" s="163" t="s">
        <v>764</v>
      </c>
      <c r="H7416" s="162" t="s">
        <v>1</v>
      </c>
      <c r="L7416" s="159"/>
      <c r="M7416" s="164"/>
      <c r="T7416" s="165"/>
      <c r="AT7416" s="162" t="s">
        <v>184</v>
      </c>
      <c r="AU7416" s="162" t="s">
        <v>95</v>
      </c>
      <c r="AV7416" s="160" t="s">
        <v>93</v>
      </c>
      <c r="AW7416" s="160" t="s">
        <v>41</v>
      </c>
      <c r="AX7416" s="160" t="s">
        <v>85</v>
      </c>
      <c r="AY7416" s="162" t="s">
        <v>173</v>
      </c>
    </row>
    <row r="7417" spans="2:51" s="167" customFormat="1">
      <c r="B7417" s="166"/>
      <c r="D7417" s="161" t="s">
        <v>184</v>
      </c>
      <c r="E7417" s="168" t="s">
        <v>1</v>
      </c>
      <c r="F7417" s="169" t="s">
        <v>856</v>
      </c>
      <c r="H7417" s="170">
        <v>7.2</v>
      </c>
      <c r="L7417" s="166"/>
      <c r="M7417" s="171"/>
      <c r="T7417" s="172"/>
      <c r="AT7417" s="168" t="s">
        <v>184</v>
      </c>
      <c r="AU7417" s="168" t="s">
        <v>95</v>
      </c>
      <c r="AV7417" s="167" t="s">
        <v>95</v>
      </c>
      <c r="AW7417" s="167" t="s">
        <v>41</v>
      </c>
      <c r="AX7417" s="167" t="s">
        <v>85</v>
      </c>
      <c r="AY7417" s="168" t="s">
        <v>173</v>
      </c>
    </row>
    <row r="7418" spans="2:51" s="181" customFormat="1">
      <c r="B7418" s="180"/>
      <c r="D7418" s="161" t="s">
        <v>184</v>
      </c>
      <c r="E7418" s="182" t="s">
        <v>1</v>
      </c>
      <c r="F7418" s="183" t="s">
        <v>266</v>
      </c>
      <c r="H7418" s="184">
        <v>19.8</v>
      </c>
      <c r="L7418" s="180"/>
      <c r="M7418" s="185"/>
      <c r="T7418" s="186"/>
      <c r="AT7418" s="182" t="s">
        <v>184</v>
      </c>
      <c r="AU7418" s="182" t="s">
        <v>95</v>
      </c>
      <c r="AV7418" s="181" t="s">
        <v>243</v>
      </c>
      <c r="AW7418" s="181" t="s">
        <v>41</v>
      </c>
      <c r="AX7418" s="181" t="s">
        <v>85</v>
      </c>
      <c r="AY7418" s="182" t="s">
        <v>173</v>
      </c>
    </row>
    <row r="7419" spans="2:51" s="160" customFormat="1">
      <c r="B7419" s="159"/>
      <c r="D7419" s="161" t="s">
        <v>184</v>
      </c>
      <c r="E7419" s="162" t="s">
        <v>1</v>
      </c>
      <c r="F7419" s="163" t="s">
        <v>4010</v>
      </c>
      <c r="H7419" s="162" t="s">
        <v>1</v>
      </c>
      <c r="L7419" s="159"/>
      <c r="M7419" s="164"/>
      <c r="T7419" s="165"/>
      <c r="AT7419" s="162" t="s">
        <v>184</v>
      </c>
      <c r="AU7419" s="162" t="s">
        <v>95</v>
      </c>
      <c r="AV7419" s="160" t="s">
        <v>93</v>
      </c>
      <c r="AW7419" s="160" t="s">
        <v>41</v>
      </c>
      <c r="AX7419" s="160" t="s">
        <v>85</v>
      </c>
      <c r="AY7419" s="162" t="s">
        <v>173</v>
      </c>
    </row>
    <row r="7420" spans="2:51" s="160" customFormat="1">
      <c r="B7420" s="159"/>
      <c r="D7420" s="161" t="s">
        <v>184</v>
      </c>
      <c r="E7420" s="162" t="s">
        <v>1</v>
      </c>
      <c r="F7420" s="163" t="s">
        <v>4026</v>
      </c>
      <c r="H7420" s="162" t="s">
        <v>1</v>
      </c>
      <c r="L7420" s="159"/>
      <c r="M7420" s="164"/>
      <c r="T7420" s="165"/>
      <c r="AT7420" s="162" t="s">
        <v>184</v>
      </c>
      <c r="AU7420" s="162" t="s">
        <v>95</v>
      </c>
      <c r="AV7420" s="160" t="s">
        <v>93</v>
      </c>
      <c r="AW7420" s="160" t="s">
        <v>41</v>
      </c>
      <c r="AX7420" s="160" t="s">
        <v>85</v>
      </c>
      <c r="AY7420" s="162" t="s">
        <v>173</v>
      </c>
    </row>
    <row r="7421" spans="2:51" s="167" customFormat="1">
      <c r="B7421" s="166"/>
      <c r="D7421" s="161" t="s">
        <v>184</v>
      </c>
      <c r="E7421" s="168" t="s">
        <v>1</v>
      </c>
      <c r="F7421" s="169" t="s">
        <v>4027</v>
      </c>
      <c r="H7421" s="170">
        <v>12.43</v>
      </c>
      <c r="L7421" s="166"/>
      <c r="M7421" s="171"/>
      <c r="T7421" s="172"/>
      <c r="AT7421" s="168" t="s">
        <v>184</v>
      </c>
      <c r="AU7421" s="168" t="s">
        <v>95</v>
      </c>
      <c r="AV7421" s="167" t="s">
        <v>95</v>
      </c>
      <c r="AW7421" s="167" t="s">
        <v>41</v>
      </c>
      <c r="AX7421" s="167" t="s">
        <v>85</v>
      </c>
      <c r="AY7421" s="168" t="s">
        <v>173</v>
      </c>
    </row>
    <row r="7422" spans="2:51" s="181" customFormat="1">
      <c r="B7422" s="180"/>
      <c r="D7422" s="161" t="s">
        <v>184</v>
      </c>
      <c r="E7422" s="182" t="s">
        <v>1</v>
      </c>
      <c r="F7422" s="183" t="s">
        <v>266</v>
      </c>
      <c r="H7422" s="184">
        <v>12.43</v>
      </c>
      <c r="L7422" s="180"/>
      <c r="M7422" s="185"/>
      <c r="T7422" s="186"/>
      <c r="AT7422" s="182" t="s">
        <v>184</v>
      </c>
      <c r="AU7422" s="182" t="s">
        <v>95</v>
      </c>
      <c r="AV7422" s="181" t="s">
        <v>243</v>
      </c>
      <c r="AW7422" s="181" t="s">
        <v>41</v>
      </c>
      <c r="AX7422" s="181" t="s">
        <v>85</v>
      </c>
      <c r="AY7422" s="182" t="s">
        <v>173</v>
      </c>
    </row>
    <row r="7423" spans="2:51" s="160" customFormat="1">
      <c r="B7423" s="159"/>
      <c r="D7423" s="161" t="s">
        <v>184</v>
      </c>
      <c r="E7423" s="162" t="s">
        <v>1</v>
      </c>
      <c r="F7423" s="163" t="s">
        <v>4028</v>
      </c>
      <c r="H7423" s="162" t="s">
        <v>1</v>
      </c>
      <c r="L7423" s="159"/>
      <c r="M7423" s="164"/>
      <c r="T7423" s="165"/>
      <c r="AT7423" s="162" t="s">
        <v>184</v>
      </c>
      <c r="AU7423" s="162" t="s">
        <v>95</v>
      </c>
      <c r="AV7423" s="160" t="s">
        <v>93</v>
      </c>
      <c r="AW7423" s="160" t="s">
        <v>41</v>
      </c>
      <c r="AX7423" s="160" t="s">
        <v>85</v>
      </c>
      <c r="AY7423" s="162" t="s">
        <v>173</v>
      </c>
    </row>
    <row r="7424" spans="2:51" s="167" customFormat="1">
      <c r="B7424" s="166"/>
      <c r="D7424" s="161" t="s">
        <v>184</v>
      </c>
      <c r="E7424" s="168" t="s">
        <v>1</v>
      </c>
      <c r="F7424" s="169" t="s">
        <v>4029</v>
      </c>
      <c r="H7424" s="170">
        <v>616.58000000000004</v>
      </c>
      <c r="L7424" s="166"/>
      <c r="M7424" s="171"/>
      <c r="T7424" s="172"/>
      <c r="AT7424" s="168" t="s">
        <v>184</v>
      </c>
      <c r="AU7424" s="168" t="s">
        <v>95</v>
      </c>
      <c r="AV7424" s="167" t="s">
        <v>95</v>
      </c>
      <c r="AW7424" s="167" t="s">
        <v>41</v>
      </c>
      <c r="AX7424" s="167" t="s">
        <v>85</v>
      </c>
      <c r="AY7424" s="168" t="s">
        <v>173</v>
      </c>
    </row>
    <row r="7425" spans="2:65" s="181" customFormat="1">
      <c r="B7425" s="180"/>
      <c r="D7425" s="161" t="s">
        <v>184</v>
      </c>
      <c r="E7425" s="182" t="s">
        <v>1</v>
      </c>
      <c r="F7425" s="183" t="s">
        <v>266</v>
      </c>
      <c r="H7425" s="184">
        <v>616.58000000000004</v>
      </c>
      <c r="L7425" s="180"/>
      <c r="M7425" s="185"/>
      <c r="T7425" s="186"/>
      <c r="AT7425" s="182" t="s">
        <v>184</v>
      </c>
      <c r="AU7425" s="182" t="s">
        <v>95</v>
      </c>
      <c r="AV7425" s="181" t="s">
        <v>243</v>
      </c>
      <c r="AW7425" s="181" t="s">
        <v>41</v>
      </c>
      <c r="AX7425" s="181" t="s">
        <v>85</v>
      </c>
      <c r="AY7425" s="182" t="s">
        <v>173</v>
      </c>
    </row>
    <row r="7426" spans="2:65" s="160" customFormat="1">
      <c r="B7426" s="159"/>
      <c r="D7426" s="161" t="s">
        <v>184</v>
      </c>
      <c r="E7426" s="162" t="s">
        <v>1</v>
      </c>
      <c r="F7426" s="163" t="s">
        <v>4030</v>
      </c>
      <c r="H7426" s="162" t="s">
        <v>1</v>
      </c>
      <c r="L7426" s="159"/>
      <c r="M7426" s="164"/>
      <c r="T7426" s="165"/>
      <c r="AT7426" s="162" t="s">
        <v>184</v>
      </c>
      <c r="AU7426" s="162" t="s">
        <v>95</v>
      </c>
      <c r="AV7426" s="160" t="s">
        <v>93</v>
      </c>
      <c r="AW7426" s="160" t="s">
        <v>41</v>
      </c>
      <c r="AX7426" s="160" t="s">
        <v>85</v>
      </c>
      <c r="AY7426" s="162" t="s">
        <v>173</v>
      </c>
    </row>
    <row r="7427" spans="2:65" s="167" customFormat="1">
      <c r="B7427" s="166"/>
      <c r="D7427" s="161" t="s">
        <v>184</v>
      </c>
      <c r="E7427" s="168" t="s">
        <v>1</v>
      </c>
      <c r="F7427" s="169" t="s">
        <v>4031</v>
      </c>
      <c r="H7427" s="170">
        <v>18.14</v>
      </c>
      <c r="L7427" s="166"/>
      <c r="M7427" s="171"/>
      <c r="T7427" s="172"/>
      <c r="AT7427" s="168" t="s">
        <v>184</v>
      </c>
      <c r="AU7427" s="168" t="s">
        <v>95</v>
      </c>
      <c r="AV7427" s="167" t="s">
        <v>95</v>
      </c>
      <c r="AW7427" s="167" t="s">
        <v>41</v>
      </c>
      <c r="AX7427" s="167" t="s">
        <v>85</v>
      </c>
      <c r="AY7427" s="168" t="s">
        <v>173</v>
      </c>
    </row>
    <row r="7428" spans="2:65" s="181" customFormat="1">
      <c r="B7428" s="180"/>
      <c r="D7428" s="161" t="s">
        <v>184</v>
      </c>
      <c r="E7428" s="182" t="s">
        <v>1</v>
      </c>
      <c r="F7428" s="183" t="s">
        <v>266</v>
      </c>
      <c r="H7428" s="184">
        <v>18.14</v>
      </c>
      <c r="L7428" s="180"/>
      <c r="M7428" s="185"/>
      <c r="T7428" s="186"/>
      <c r="AT7428" s="182" t="s">
        <v>184</v>
      </c>
      <c r="AU7428" s="182" t="s">
        <v>95</v>
      </c>
      <c r="AV7428" s="181" t="s">
        <v>243</v>
      </c>
      <c r="AW7428" s="181" t="s">
        <v>41</v>
      </c>
      <c r="AX7428" s="181" t="s">
        <v>85</v>
      </c>
      <c r="AY7428" s="182" t="s">
        <v>173</v>
      </c>
    </row>
    <row r="7429" spans="2:65" s="160" customFormat="1">
      <c r="B7429" s="159"/>
      <c r="D7429" s="161" t="s">
        <v>184</v>
      </c>
      <c r="E7429" s="162" t="s">
        <v>1</v>
      </c>
      <c r="F7429" s="163" t="s">
        <v>4032</v>
      </c>
      <c r="H7429" s="162" t="s">
        <v>1</v>
      </c>
      <c r="L7429" s="159"/>
      <c r="M7429" s="164"/>
      <c r="T7429" s="165"/>
      <c r="AT7429" s="162" t="s">
        <v>184</v>
      </c>
      <c r="AU7429" s="162" t="s">
        <v>95</v>
      </c>
      <c r="AV7429" s="160" t="s">
        <v>93</v>
      </c>
      <c r="AW7429" s="160" t="s">
        <v>41</v>
      </c>
      <c r="AX7429" s="160" t="s">
        <v>85</v>
      </c>
      <c r="AY7429" s="162" t="s">
        <v>173</v>
      </c>
    </row>
    <row r="7430" spans="2:65" s="167" customFormat="1">
      <c r="B7430" s="166"/>
      <c r="D7430" s="161" t="s">
        <v>184</v>
      </c>
      <c r="E7430" s="168" t="s">
        <v>1</v>
      </c>
      <c r="F7430" s="169" t="s">
        <v>872</v>
      </c>
      <c r="H7430" s="170">
        <v>187.29</v>
      </c>
      <c r="L7430" s="166"/>
      <c r="M7430" s="171"/>
      <c r="T7430" s="172"/>
      <c r="AT7430" s="168" t="s">
        <v>184</v>
      </c>
      <c r="AU7430" s="168" t="s">
        <v>95</v>
      </c>
      <c r="AV7430" s="167" t="s">
        <v>95</v>
      </c>
      <c r="AW7430" s="167" t="s">
        <v>41</v>
      </c>
      <c r="AX7430" s="167" t="s">
        <v>85</v>
      </c>
      <c r="AY7430" s="168" t="s">
        <v>173</v>
      </c>
    </row>
    <row r="7431" spans="2:65" s="181" customFormat="1">
      <c r="B7431" s="180"/>
      <c r="D7431" s="161" t="s">
        <v>184</v>
      </c>
      <c r="E7431" s="182" t="s">
        <v>1</v>
      </c>
      <c r="F7431" s="183" t="s">
        <v>266</v>
      </c>
      <c r="H7431" s="184">
        <v>187.29</v>
      </c>
      <c r="L7431" s="180"/>
      <c r="M7431" s="185"/>
      <c r="T7431" s="186"/>
      <c r="AT7431" s="182" t="s">
        <v>184</v>
      </c>
      <c r="AU7431" s="182" t="s">
        <v>95</v>
      </c>
      <c r="AV7431" s="181" t="s">
        <v>243</v>
      </c>
      <c r="AW7431" s="181" t="s">
        <v>41</v>
      </c>
      <c r="AX7431" s="181" t="s">
        <v>85</v>
      </c>
      <c r="AY7431" s="182" t="s">
        <v>173</v>
      </c>
    </row>
    <row r="7432" spans="2:65" s="160" customFormat="1">
      <c r="B7432" s="159"/>
      <c r="D7432" s="161" t="s">
        <v>184</v>
      </c>
      <c r="E7432" s="162" t="s">
        <v>1</v>
      </c>
      <c r="F7432" s="163" t="s">
        <v>4033</v>
      </c>
      <c r="H7432" s="162" t="s">
        <v>1</v>
      </c>
      <c r="L7432" s="159"/>
      <c r="M7432" s="164"/>
      <c r="T7432" s="165"/>
      <c r="AT7432" s="162" t="s">
        <v>184</v>
      </c>
      <c r="AU7432" s="162" t="s">
        <v>95</v>
      </c>
      <c r="AV7432" s="160" t="s">
        <v>93</v>
      </c>
      <c r="AW7432" s="160" t="s">
        <v>41</v>
      </c>
      <c r="AX7432" s="160" t="s">
        <v>85</v>
      </c>
      <c r="AY7432" s="162" t="s">
        <v>173</v>
      </c>
    </row>
    <row r="7433" spans="2:65" s="167" customFormat="1">
      <c r="B7433" s="166"/>
      <c r="D7433" s="161" t="s">
        <v>184</v>
      </c>
      <c r="E7433" s="168" t="s">
        <v>1</v>
      </c>
      <c r="F7433" s="169" t="s">
        <v>4034</v>
      </c>
      <c r="H7433" s="170">
        <v>82.58</v>
      </c>
      <c r="L7433" s="166"/>
      <c r="M7433" s="171"/>
      <c r="T7433" s="172"/>
      <c r="AT7433" s="168" t="s">
        <v>184</v>
      </c>
      <c r="AU7433" s="168" t="s">
        <v>95</v>
      </c>
      <c r="AV7433" s="167" t="s">
        <v>95</v>
      </c>
      <c r="AW7433" s="167" t="s">
        <v>41</v>
      </c>
      <c r="AX7433" s="167" t="s">
        <v>85</v>
      </c>
      <c r="AY7433" s="168" t="s">
        <v>173</v>
      </c>
    </row>
    <row r="7434" spans="2:65" s="181" customFormat="1">
      <c r="B7434" s="180"/>
      <c r="D7434" s="161" t="s">
        <v>184</v>
      </c>
      <c r="E7434" s="182" t="s">
        <v>1</v>
      </c>
      <c r="F7434" s="183" t="s">
        <v>266</v>
      </c>
      <c r="H7434" s="184">
        <v>82.58</v>
      </c>
      <c r="L7434" s="180"/>
      <c r="M7434" s="185"/>
      <c r="T7434" s="186"/>
      <c r="AT7434" s="182" t="s">
        <v>184</v>
      </c>
      <c r="AU7434" s="182" t="s">
        <v>95</v>
      </c>
      <c r="AV7434" s="181" t="s">
        <v>243</v>
      </c>
      <c r="AW7434" s="181" t="s">
        <v>41</v>
      </c>
      <c r="AX7434" s="181" t="s">
        <v>85</v>
      </c>
      <c r="AY7434" s="182" t="s">
        <v>173</v>
      </c>
    </row>
    <row r="7435" spans="2:65" s="174" customFormat="1">
      <c r="B7435" s="173"/>
      <c r="D7435" s="161" t="s">
        <v>184</v>
      </c>
      <c r="E7435" s="175" t="s">
        <v>1</v>
      </c>
      <c r="F7435" s="176" t="s">
        <v>232</v>
      </c>
      <c r="H7435" s="177">
        <v>1198.22</v>
      </c>
      <c r="L7435" s="173"/>
      <c r="M7435" s="178"/>
      <c r="T7435" s="179"/>
      <c r="AT7435" s="175" t="s">
        <v>184</v>
      </c>
      <c r="AU7435" s="175" t="s">
        <v>95</v>
      </c>
      <c r="AV7435" s="174" t="s">
        <v>180</v>
      </c>
      <c r="AW7435" s="174" t="s">
        <v>41</v>
      </c>
      <c r="AX7435" s="174" t="s">
        <v>93</v>
      </c>
      <c r="AY7435" s="175" t="s">
        <v>173</v>
      </c>
    </row>
    <row r="7436" spans="2:65" s="35" customFormat="1" ht="37.9" customHeight="1">
      <c r="B7436" s="34"/>
      <c r="C7436" s="144" t="s">
        <v>4035</v>
      </c>
      <c r="D7436" s="144" t="s">
        <v>175</v>
      </c>
      <c r="E7436" s="145" t="s">
        <v>4036</v>
      </c>
      <c r="F7436" s="146" t="s">
        <v>4037</v>
      </c>
      <c r="G7436" s="147" t="s">
        <v>270</v>
      </c>
      <c r="H7436" s="148">
        <v>1198.22</v>
      </c>
      <c r="I7436" s="3"/>
      <c r="J7436" s="149">
        <f>ROUND(I7436*H7436,2)</f>
        <v>0</v>
      </c>
      <c r="K7436" s="146" t="s">
        <v>179</v>
      </c>
      <c r="L7436" s="34"/>
      <c r="M7436" s="150" t="s">
        <v>1</v>
      </c>
      <c r="N7436" s="151" t="s">
        <v>50</v>
      </c>
      <c r="P7436" s="152">
        <f>O7436*H7436</f>
        <v>0</v>
      </c>
      <c r="Q7436" s="152">
        <v>2.9E-4</v>
      </c>
      <c r="R7436" s="152">
        <f>Q7436*H7436</f>
        <v>0.34748380000000001</v>
      </c>
      <c r="S7436" s="152">
        <v>0</v>
      </c>
      <c r="T7436" s="153">
        <f>S7436*H7436</f>
        <v>0</v>
      </c>
      <c r="AR7436" s="154" t="s">
        <v>354</v>
      </c>
      <c r="AT7436" s="154" t="s">
        <v>175</v>
      </c>
      <c r="AU7436" s="154" t="s">
        <v>95</v>
      </c>
      <c r="AY7436" s="20" t="s">
        <v>173</v>
      </c>
      <c r="BE7436" s="155">
        <f>IF(N7436="základní",J7436,0)</f>
        <v>0</v>
      </c>
      <c r="BF7436" s="155">
        <f>IF(N7436="snížená",J7436,0)</f>
        <v>0</v>
      </c>
      <c r="BG7436" s="155">
        <f>IF(N7436="zákl. přenesená",J7436,0)</f>
        <v>0</v>
      </c>
      <c r="BH7436" s="155">
        <f>IF(N7436="sníž. přenesená",J7436,0)</f>
        <v>0</v>
      </c>
      <c r="BI7436" s="155">
        <f>IF(N7436="nulová",J7436,0)</f>
        <v>0</v>
      </c>
      <c r="BJ7436" s="20" t="s">
        <v>93</v>
      </c>
      <c r="BK7436" s="155">
        <f>ROUND(I7436*H7436,2)</f>
        <v>0</v>
      </c>
      <c r="BL7436" s="20" t="s">
        <v>354</v>
      </c>
      <c r="BM7436" s="154" t="s">
        <v>4038</v>
      </c>
    </row>
    <row r="7437" spans="2:65" s="35" customFormat="1">
      <c r="B7437" s="34"/>
      <c r="D7437" s="156" t="s">
        <v>182</v>
      </c>
      <c r="F7437" s="157" t="s">
        <v>4039</v>
      </c>
      <c r="L7437" s="34"/>
      <c r="M7437" s="158"/>
      <c r="T7437" s="62"/>
      <c r="AT7437" s="20" t="s">
        <v>182</v>
      </c>
      <c r="AU7437" s="20" t="s">
        <v>95</v>
      </c>
    </row>
    <row r="7438" spans="2:65" s="160" customFormat="1">
      <c r="B7438" s="159"/>
      <c r="D7438" s="161" t="s">
        <v>184</v>
      </c>
      <c r="E7438" s="162" t="s">
        <v>1</v>
      </c>
      <c r="F7438" s="163" t="s">
        <v>4009</v>
      </c>
      <c r="H7438" s="162" t="s">
        <v>1</v>
      </c>
      <c r="L7438" s="159"/>
      <c r="M7438" s="164"/>
      <c r="T7438" s="165"/>
      <c r="AT7438" s="162" t="s">
        <v>184</v>
      </c>
      <c r="AU7438" s="162" t="s">
        <v>95</v>
      </c>
      <c r="AV7438" s="160" t="s">
        <v>93</v>
      </c>
      <c r="AW7438" s="160" t="s">
        <v>41</v>
      </c>
      <c r="AX7438" s="160" t="s">
        <v>85</v>
      </c>
      <c r="AY7438" s="162" t="s">
        <v>173</v>
      </c>
    </row>
    <row r="7439" spans="2:65" s="160" customFormat="1">
      <c r="B7439" s="159"/>
      <c r="D7439" s="161" t="s">
        <v>184</v>
      </c>
      <c r="E7439" s="162" t="s">
        <v>1</v>
      </c>
      <c r="F7439" s="163" t="s">
        <v>499</v>
      </c>
      <c r="H7439" s="162" t="s">
        <v>1</v>
      </c>
      <c r="L7439" s="159"/>
      <c r="M7439" s="164"/>
      <c r="T7439" s="165"/>
      <c r="AT7439" s="162" t="s">
        <v>184</v>
      </c>
      <c r="AU7439" s="162" t="s">
        <v>95</v>
      </c>
      <c r="AV7439" s="160" t="s">
        <v>93</v>
      </c>
      <c r="AW7439" s="160" t="s">
        <v>41</v>
      </c>
      <c r="AX7439" s="160" t="s">
        <v>85</v>
      </c>
      <c r="AY7439" s="162" t="s">
        <v>173</v>
      </c>
    </row>
    <row r="7440" spans="2:65" s="160" customFormat="1">
      <c r="B7440" s="159"/>
      <c r="D7440" s="161" t="s">
        <v>184</v>
      </c>
      <c r="E7440" s="162" t="s">
        <v>1</v>
      </c>
      <c r="F7440" s="163" t="s">
        <v>532</v>
      </c>
      <c r="H7440" s="162" t="s">
        <v>1</v>
      </c>
      <c r="L7440" s="159"/>
      <c r="M7440" s="164"/>
      <c r="T7440" s="165"/>
      <c r="AT7440" s="162" t="s">
        <v>184</v>
      </c>
      <c r="AU7440" s="162" t="s">
        <v>95</v>
      </c>
      <c r="AV7440" s="160" t="s">
        <v>93</v>
      </c>
      <c r="AW7440" s="160" t="s">
        <v>41</v>
      </c>
      <c r="AX7440" s="160" t="s">
        <v>85</v>
      </c>
      <c r="AY7440" s="162" t="s">
        <v>173</v>
      </c>
    </row>
    <row r="7441" spans="2:51" s="167" customFormat="1">
      <c r="B7441" s="166"/>
      <c r="D7441" s="161" t="s">
        <v>184</v>
      </c>
      <c r="E7441" s="168" t="s">
        <v>1</v>
      </c>
      <c r="F7441" s="169" t="s">
        <v>840</v>
      </c>
      <c r="H7441" s="170">
        <v>15.7</v>
      </c>
      <c r="L7441" s="166"/>
      <c r="M7441" s="171"/>
      <c r="T7441" s="172"/>
      <c r="AT7441" s="168" t="s">
        <v>184</v>
      </c>
      <c r="AU7441" s="168" t="s">
        <v>95</v>
      </c>
      <c r="AV7441" s="167" t="s">
        <v>95</v>
      </c>
      <c r="AW7441" s="167" t="s">
        <v>41</v>
      </c>
      <c r="AX7441" s="167" t="s">
        <v>85</v>
      </c>
      <c r="AY7441" s="168" t="s">
        <v>173</v>
      </c>
    </row>
    <row r="7442" spans="2:51" s="160" customFormat="1">
      <c r="B7442" s="159"/>
      <c r="D7442" s="161" t="s">
        <v>184</v>
      </c>
      <c r="E7442" s="162" t="s">
        <v>1</v>
      </c>
      <c r="F7442" s="163" t="s">
        <v>734</v>
      </c>
      <c r="H7442" s="162" t="s">
        <v>1</v>
      </c>
      <c r="L7442" s="159"/>
      <c r="M7442" s="164"/>
      <c r="T7442" s="165"/>
      <c r="AT7442" s="162" t="s">
        <v>184</v>
      </c>
      <c r="AU7442" s="162" t="s">
        <v>95</v>
      </c>
      <c r="AV7442" s="160" t="s">
        <v>93</v>
      </c>
      <c r="AW7442" s="160" t="s">
        <v>41</v>
      </c>
      <c r="AX7442" s="160" t="s">
        <v>85</v>
      </c>
      <c r="AY7442" s="162" t="s">
        <v>173</v>
      </c>
    </row>
    <row r="7443" spans="2:51" s="167" customFormat="1">
      <c r="B7443" s="166"/>
      <c r="D7443" s="161" t="s">
        <v>184</v>
      </c>
      <c r="E7443" s="168" t="s">
        <v>1</v>
      </c>
      <c r="F7443" s="169" t="s">
        <v>841</v>
      </c>
      <c r="H7443" s="170">
        <v>10.6</v>
      </c>
      <c r="L7443" s="166"/>
      <c r="M7443" s="171"/>
      <c r="T7443" s="172"/>
      <c r="AT7443" s="168" t="s">
        <v>184</v>
      </c>
      <c r="AU7443" s="168" t="s">
        <v>95</v>
      </c>
      <c r="AV7443" s="167" t="s">
        <v>95</v>
      </c>
      <c r="AW7443" s="167" t="s">
        <v>41</v>
      </c>
      <c r="AX7443" s="167" t="s">
        <v>85</v>
      </c>
      <c r="AY7443" s="168" t="s">
        <v>173</v>
      </c>
    </row>
    <row r="7444" spans="2:51" s="160" customFormat="1">
      <c r="B7444" s="159"/>
      <c r="D7444" s="161" t="s">
        <v>184</v>
      </c>
      <c r="E7444" s="162" t="s">
        <v>1</v>
      </c>
      <c r="F7444" s="163" t="s">
        <v>571</v>
      </c>
      <c r="H7444" s="162" t="s">
        <v>1</v>
      </c>
      <c r="L7444" s="159"/>
      <c r="M7444" s="164"/>
      <c r="T7444" s="165"/>
      <c r="AT7444" s="162" t="s">
        <v>184</v>
      </c>
      <c r="AU7444" s="162" t="s">
        <v>95</v>
      </c>
      <c r="AV7444" s="160" t="s">
        <v>93</v>
      </c>
      <c r="AW7444" s="160" t="s">
        <v>41</v>
      </c>
      <c r="AX7444" s="160" t="s">
        <v>85</v>
      </c>
      <c r="AY7444" s="162" t="s">
        <v>173</v>
      </c>
    </row>
    <row r="7445" spans="2:51" s="167" customFormat="1">
      <c r="B7445" s="166"/>
      <c r="D7445" s="161" t="s">
        <v>184</v>
      </c>
      <c r="E7445" s="168" t="s">
        <v>1</v>
      </c>
      <c r="F7445" s="169" t="s">
        <v>842</v>
      </c>
      <c r="H7445" s="170">
        <v>5.5</v>
      </c>
      <c r="L7445" s="166"/>
      <c r="M7445" s="171"/>
      <c r="T7445" s="172"/>
      <c r="AT7445" s="168" t="s">
        <v>184</v>
      </c>
      <c r="AU7445" s="168" t="s">
        <v>95</v>
      </c>
      <c r="AV7445" s="167" t="s">
        <v>95</v>
      </c>
      <c r="AW7445" s="167" t="s">
        <v>41</v>
      </c>
      <c r="AX7445" s="167" t="s">
        <v>85</v>
      </c>
      <c r="AY7445" s="168" t="s">
        <v>173</v>
      </c>
    </row>
    <row r="7446" spans="2:51" s="160" customFormat="1">
      <c r="B7446" s="159"/>
      <c r="D7446" s="161" t="s">
        <v>184</v>
      </c>
      <c r="E7446" s="162" t="s">
        <v>1</v>
      </c>
      <c r="F7446" s="163" t="s">
        <v>740</v>
      </c>
      <c r="H7446" s="162" t="s">
        <v>1</v>
      </c>
      <c r="L7446" s="159"/>
      <c r="M7446" s="164"/>
      <c r="T7446" s="165"/>
      <c r="AT7446" s="162" t="s">
        <v>184</v>
      </c>
      <c r="AU7446" s="162" t="s">
        <v>95</v>
      </c>
      <c r="AV7446" s="160" t="s">
        <v>93</v>
      </c>
      <c r="AW7446" s="160" t="s">
        <v>41</v>
      </c>
      <c r="AX7446" s="160" t="s">
        <v>85</v>
      </c>
      <c r="AY7446" s="162" t="s">
        <v>173</v>
      </c>
    </row>
    <row r="7447" spans="2:51" s="167" customFormat="1">
      <c r="B7447" s="166"/>
      <c r="D7447" s="161" t="s">
        <v>184</v>
      </c>
      <c r="E7447" s="168" t="s">
        <v>1</v>
      </c>
      <c r="F7447" s="169" t="s">
        <v>365</v>
      </c>
      <c r="H7447" s="170">
        <v>2</v>
      </c>
      <c r="L7447" s="166"/>
      <c r="M7447" s="171"/>
      <c r="T7447" s="172"/>
      <c r="AT7447" s="168" t="s">
        <v>184</v>
      </c>
      <c r="AU7447" s="168" t="s">
        <v>95</v>
      </c>
      <c r="AV7447" s="167" t="s">
        <v>95</v>
      </c>
      <c r="AW7447" s="167" t="s">
        <v>41</v>
      </c>
      <c r="AX7447" s="167" t="s">
        <v>85</v>
      </c>
      <c r="AY7447" s="168" t="s">
        <v>173</v>
      </c>
    </row>
    <row r="7448" spans="2:51" s="160" customFormat="1">
      <c r="B7448" s="159"/>
      <c r="D7448" s="161" t="s">
        <v>184</v>
      </c>
      <c r="E7448" s="162" t="s">
        <v>1</v>
      </c>
      <c r="F7448" s="163" t="s">
        <v>748</v>
      </c>
      <c r="H7448" s="162" t="s">
        <v>1</v>
      </c>
      <c r="L7448" s="159"/>
      <c r="M7448" s="164"/>
      <c r="T7448" s="165"/>
      <c r="AT7448" s="162" t="s">
        <v>184</v>
      </c>
      <c r="AU7448" s="162" t="s">
        <v>95</v>
      </c>
      <c r="AV7448" s="160" t="s">
        <v>93</v>
      </c>
      <c r="AW7448" s="160" t="s">
        <v>41</v>
      </c>
      <c r="AX7448" s="160" t="s">
        <v>85</v>
      </c>
      <c r="AY7448" s="162" t="s">
        <v>173</v>
      </c>
    </row>
    <row r="7449" spans="2:51" s="167" customFormat="1">
      <c r="B7449" s="166"/>
      <c r="D7449" s="161" t="s">
        <v>184</v>
      </c>
      <c r="E7449" s="168" t="s">
        <v>1</v>
      </c>
      <c r="F7449" s="169" t="s">
        <v>843</v>
      </c>
      <c r="H7449" s="170">
        <v>50.3</v>
      </c>
      <c r="L7449" s="166"/>
      <c r="M7449" s="171"/>
      <c r="T7449" s="172"/>
      <c r="AT7449" s="168" t="s">
        <v>184</v>
      </c>
      <c r="AU7449" s="168" t="s">
        <v>95</v>
      </c>
      <c r="AV7449" s="167" t="s">
        <v>95</v>
      </c>
      <c r="AW7449" s="167" t="s">
        <v>41</v>
      </c>
      <c r="AX7449" s="167" t="s">
        <v>85</v>
      </c>
      <c r="AY7449" s="168" t="s">
        <v>173</v>
      </c>
    </row>
    <row r="7450" spans="2:51" s="181" customFormat="1">
      <c r="B7450" s="180"/>
      <c r="D7450" s="161" t="s">
        <v>184</v>
      </c>
      <c r="E7450" s="182" t="s">
        <v>1</v>
      </c>
      <c r="F7450" s="183" t="s">
        <v>266</v>
      </c>
      <c r="H7450" s="184">
        <v>84.1</v>
      </c>
      <c r="L7450" s="180"/>
      <c r="M7450" s="185"/>
      <c r="T7450" s="186"/>
      <c r="AT7450" s="182" t="s">
        <v>184</v>
      </c>
      <c r="AU7450" s="182" t="s">
        <v>95</v>
      </c>
      <c r="AV7450" s="181" t="s">
        <v>243</v>
      </c>
      <c r="AW7450" s="181" t="s">
        <v>41</v>
      </c>
      <c r="AX7450" s="181" t="s">
        <v>85</v>
      </c>
      <c r="AY7450" s="182" t="s">
        <v>173</v>
      </c>
    </row>
    <row r="7451" spans="2:51" s="160" customFormat="1">
      <c r="B7451" s="159"/>
      <c r="D7451" s="161" t="s">
        <v>184</v>
      </c>
      <c r="E7451" s="162" t="s">
        <v>1</v>
      </c>
      <c r="F7451" s="163" t="s">
        <v>499</v>
      </c>
      <c r="H7451" s="162" t="s">
        <v>1</v>
      </c>
      <c r="L7451" s="159"/>
      <c r="M7451" s="164"/>
      <c r="T7451" s="165"/>
      <c r="AT7451" s="162" t="s">
        <v>184</v>
      </c>
      <c r="AU7451" s="162" t="s">
        <v>95</v>
      </c>
      <c r="AV7451" s="160" t="s">
        <v>93</v>
      </c>
      <c r="AW7451" s="160" t="s">
        <v>41</v>
      </c>
      <c r="AX7451" s="160" t="s">
        <v>85</v>
      </c>
      <c r="AY7451" s="162" t="s">
        <v>173</v>
      </c>
    </row>
    <row r="7452" spans="2:51" s="160" customFormat="1">
      <c r="B7452" s="159"/>
      <c r="D7452" s="161" t="s">
        <v>184</v>
      </c>
      <c r="E7452" s="162" t="s">
        <v>1</v>
      </c>
      <c r="F7452" s="163" t="s">
        <v>817</v>
      </c>
      <c r="H7452" s="162" t="s">
        <v>1</v>
      </c>
      <c r="L7452" s="159"/>
      <c r="M7452" s="164"/>
      <c r="T7452" s="165"/>
      <c r="AT7452" s="162" t="s">
        <v>184</v>
      </c>
      <c r="AU7452" s="162" t="s">
        <v>95</v>
      </c>
      <c r="AV7452" s="160" t="s">
        <v>93</v>
      </c>
      <c r="AW7452" s="160" t="s">
        <v>41</v>
      </c>
      <c r="AX7452" s="160" t="s">
        <v>85</v>
      </c>
      <c r="AY7452" s="162" t="s">
        <v>173</v>
      </c>
    </row>
    <row r="7453" spans="2:51" s="160" customFormat="1">
      <c r="B7453" s="159"/>
      <c r="D7453" s="161" t="s">
        <v>184</v>
      </c>
      <c r="E7453" s="162" t="s">
        <v>1</v>
      </c>
      <c r="F7453" s="163" t="s">
        <v>818</v>
      </c>
      <c r="H7453" s="162" t="s">
        <v>1</v>
      </c>
      <c r="L7453" s="159"/>
      <c r="M7453" s="164"/>
      <c r="T7453" s="165"/>
      <c r="AT7453" s="162" t="s">
        <v>184</v>
      </c>
      <c r="AU7453" s="162" t="s">
        <v>95</v>
      </c>
      <c r="AV7453" s="160" t="s">
        <v>93</v>
      </c>
      <c r="AW7453" s="160" t="s">
        <v>41</v>
      </c>
      <c r="AX7453" s="160" t="s">
        <v>85</v>
      </c>
      <c r="AY7453" s="162" t="s">
        <v>173</v>
      </c>
    </row>
    <row r="7454" spans="2:51" s="167" customFormat="1">
      <c r="B7454" s="166"/>
      <c r="D7454" s="161" t="s">
        <v>184</v>
      </c>
      <c r="E7454" s="168" t="s">
        <v>1</v>
      </c>
      <c r="F7454" s="169" t="s">
        <v>736</v>
      </c>
      <c r="H7454" s="170">
        <v>4.2</v>
      </c>
      <c r="L7454" s="166"/>
      <c r="M7454" s="171"/>
      <c r="T7454" s="172"/>
      <c r="AT7454" s="168" t="s">
        <v>184</v>
      </c>
      <c r="AU7454" s="168" t="s">
        <v>95</v>
      </c>
      <c r="AV7454" s="167" t="s">
        <v>95</v>
      </c>
      <c r="AW7454" s="167" t="s">
        <v>41</v>
      </c>
      <c r="AX7454" s="167" t="s">
        <v>85</v>
      </c>
      <c r="AY7454" s="168" t="s">
        <v>173</v>
      </c>
    </row>
    <row r="7455" spans="2:51" s="160" customFormat="1">
      <c r="B7455" s="159"/>
      <c r="D7455" s="161" t="s">
        <v>184</v>
      </c>
      <c r="E7455" s="162" t="s">
        <v>1</v>
      </c>
      <c r="F7455" s="163" t="s">
        <v>819</v>
      </c>
      <c r="H7455" s="162" t="s">
        <v>1</v>
      </c>
      <c r="L7455" s="159"/>
      <c r="M7455" s="164"/>
      <c r="T7455" s="165"/>
      <c r="AT7455" s="162" t="s">
        <v>184</v>
      </c>
      <c r="AU7455" s="162" t="s">
        <v>95</v>
      </c>
      <c r="AV7455" s="160" t="s">
        <v>93</v>
      </c>
      <c r="AW7455" s="160" t="s">
        <v>41</v>
      </c>
      <c r="AX7455" s="160" t="s">
        <v>85</v>
      </c>
      <c r="AY7455" s="162" t="s">
        <v>173</v>
      </c>
    </row>
    <row r="7456" spans="2:51" s="167" customFormat="1">
      <c r="B7456" s="166"/>
      <c r="D7456" s="161" t="s">
        <v>184</v>
      </c>
      <c r="E7456" s="168" t="s">
        <v>1</v>
      </c>
      <c r="F7456" s="169" t="s">
        <v>820</v>
      </c>
      <c r="H7456" s="170">
        <v>7.7</v>
      </c>
      <c r="L7456" s="166"/>
      <c r="M7456" s="171"/>
      <c r="T7456" s="172"/>
      <c r="AT7456" s="168" t="s">
        <v>184</v>
      </c>
      <c r="AU7456" s="168" t="s">
        <v>95</v>
      </c>
      <c r="AV7456" s="167" t="s">
        <v>95</v>
      </c>
      <c r="AW7456" s="167" t="s">
        <v>41</v>
      </c>
      <c r="AX7456" s="167" t="s">
        <v>85</v>
      </c>
      <c r="AY7456" s="168" t="s">
        <v>173</v>
      </c>
    </row>
    <row r="7457" spans="2:51" s="181" customFormat="1">
      <c r="B7457" s="180"/>
      <c r="D7457" s="161" t="s">
        <v>184</v>
      </c>
      <c r="E7457" s="182" t="s">
        <v>1</v>
      </c>
      <c r="F7457" s="183" t="s">
        <v>266</v>
      </c>
      <c r="H7457" s="184">
        <v>11.9</v>
      </c>
      <c r="L7457" s="180"/>
      <c r="M7457" s="185"/>
      <c r="T7457" s="186"/>
      <c r="AT7457" s="182" t="s">
        <v>184</v>
      </c>
      <c r="AU7457" s="182" t="s">
        <v>95</v>
      </c>
      <c r="AV7457" s="181" t="s">
        <v>243</v>
      </c>
      <c r="AW7457" s="181" t="s">
        <v>41</v>
      </c>
      <c r="AX7457" s="181" t="s">
        <v>85</v>
      </c>
      <c r="AY7457" s="182" t="s">
        <v>173</v>
      </c>
    </row>
    <row r="7458" spans="2:51" s="160" customFormat="1">
      <c r="B7458" s="159"/>
      <c r="D7458" s="161" t="s">
        <v>184</v>
      </c>
      <c r="E7458" s="162" t="s">
        <v>1</v>
      </c>
      <c r="F7458" s="163" t="s">
        <v>844</v>
      </c>
      <c r="H7458" s="162" t="s">
        <v>1</v>
      </c>
      <c r="L7458" s="159"/>
      <c r="M7458" s="164"/>
      <c r="T7458" s="165"/>
      <c r="AT7458" s="162" t="s">
        <v>184</v>
      </c>
      <c r="AU7458" s="162" t="s">
        <v>95</v>
      </c>
      <c r="AV7458" s="160" t="s">
        <v>93</v>
      </c>
      <c r="AW7458" s="160" t="s">
        <v>41</v>
      </c>
      <c r="AX7458" s="160" t="s">
        <v>85</v>
      </c>
      <c r="AY7458" s="162" t="s">
        <v>173</v>
      </c>
    </row>
    <row r="7459" spans="2:51" s="160" customFormat="1">
      <c r="B7459" s="159"/>
      <c r="D7459" s="161" t="s">
        <v>184</v>
      </c>
      <c r="E7459" s="162" t="s">
        <v>1</v>
      </c>
      <c r="F7459" s="163" t="s">
        <v>778</v>
      </c>
      <c r="H7459" s="162" t="s">
        <v>1</v>
      </c>
      <c r="L7459" s="159"/>
      <c r="M7459" s="164"/>
      <c r="T7459" s="165"/>
      <c r="AT7459" s="162" t="s">
        <v>184</v>
      </c>
      <c r="AU7459" s="162" t="s">
        <v>95</v>
      </c>
      <c r="AV7459" s="160" t="s">
        <v>93</v>
      </c>
      <c r="AW7459" s="160" t="s">
        <v>41</v>
      </c>
      <c r="AX7459" s="160" t="s">
        <v>85</v>
      </c>
      <c r="AY7459" s="162" t="s">
        <v>173</v>
      </c>
    </row>
    <row r="7460" spans="2:51" s="167" customFormat="1">
      <c r="B7460" s="166"/>
      <c r="D7460" s="161" t="s">
        <v>184</v>
      </c>
      <c r="E7460" s="168" t="s">
        <v>1</v>
      </c>
      <c r="F7460" s="169" t="s">
        <v>365</v>
      </c>
      <c r="H7460" s="170">
        <v>2</v>
      </c>
      <c r="L7460" s="166"/>
      <c r="M7460" s="171"/>
      <c r="T7460" s="172"/>
      <c r="AT7460" s="168" t="s">
        <v>184</v>
      </c>
      <c r="AU7460" s="168" t="s">
        <v>95</v>
      </c>
      <c r="AV7460" s="167" t="s">
        <v>95</v>
      </c>
      <c r="AW7460" s="167" t="s">
        <v>41</v>
      </c>
      <c r="AX7460" s="167" t="s">
        <v>85</v>
      </c>
      <c r="AY7460" s="168" t="s">
        <v>173</v>
      </c>
    </row>
    <row r="7461" spans="2:51" s="160" customFormat="1">
      <c r="B7461" s="159"/>
      <c r="D7461" s="161" t="s">
        <v>184</v>
      </c>
      <c r="E7461" s="162" t="s">
        <v>1</v>
      </c>
      <c r="F7461" s="163" t="s">
        <v>785</v>
      </c>
      <c r="H7461" s="162" t="s">
        <v>1</v>
      </c>
      <c r="L7461" s="159"/>
      <c r="M7461" s="164"/>
      <c r="T7461" s="165"/>
      <c r="AT7461" s="162" t="s">
        <v>184</v>
      </c>
      <c r="AU7461" s="162" t="s">
        <v>95</v>
      </c>
      <c r="AV7461" s="160" t="s">
        <v>93</v>
      </c>
      <c r="AW7461" s="160" t="s">
        <v>41</v>
      </c>
      <c r="AX7461" s="160" t="s">
        <v>85</v>
      </c>
      <c r="AY7461" s="162" t="s">
        <v>173</v>
      </c>
    </row>
    <row r="7462" spans="2:51" s="167" customFormat="1">
      <c r="B7462" s="166"/>
      <c r="D7462" s="161" t="s">
        <v>184</v>
      </c>
      <c r="E7462" s="168" t="s">
        <v>1</v>
      </c>
      <c r="F7462" s="169" t="s">
        <v>763</v>
      </c>
      <c r="H7462" s="170">
        <v>2.2999999999999998</v>
      </c>
      <c r="L7462" s="166"/>
      <c r="M7462" s="171"/>
      <c r="T7462" s="172"/>
      <c r="AT7462" s="168" t="s">
        <v>184</v>
      </c>
      <c r="AU7462" s="168" t="s">
        <v>95</v>
      </c>
      <c r="AV7462" s="167" t="s">
        <v>95</v>
      </c>
      <c r="AW7462" s="167" t="s">
        <v>41</v>
      </c>
      <c r="AX7462" s="167" t="s">
        <v>85</v>
      </c>
      <c r="AY7462" s="168" t="s">
        <v>173</v>
      </c>
    </row>
    <row r="7463" spans="2:51" s="160" customFormat="1">
      <c r="B7463" s="159"/>
      <c r="D7463" s="161" t="s">
        <v>184</v>
      </c>
      <c r="E7463" s="162" t="s">
        <v>1</v>
      </c>
      <c r="F7463" s="163" t="s">
        <v>790</v>
      </c>
      <c r="H7463" s="162" t="s">
        <v>1</v>
      </c>
      <c r="L7463" s="159"/>
      <c r="M7463" s="164"/>
      <c r="T7463" s="165"/>
      <c r="AT7463" s="162" t="s">
        <v>184</v>
      </c>
      <c r="AU7463" s="162" t="s">
        <v>95</v>
      </c>
      <c r="AV7463" s="160" t="s">
        <v>93</v>
      </c>
      <c r="AW7463" s="160" t="s">
        <v>41</v>
      </c>
      <c r="AX7463" s="160" t="s">
        <v>85</v>
      </c>
      <c r="AY7463" s="162" t="s">
        <v>173</v>
      </c>
    </row>
    <row r="7464" spans="2:51" s="167" customFormat="1">
      <c r="B7464" s="166"/>
      <c r="D7464" s="161" t="s">
        <v>184</v>
      </c>
      <c r="E7464" s="168" t="s">
        <v>1</v>
      </c>
      <c r="F7464" s="169" t="s">
        <v>845</v>
      </c>
      <c r="H7464" s="170">
        <v>3.3</v>
      </c>
      <c r="L7464" s="166"/>
      <c r="M7464" s="171"/>
      <c r="T7464" s="172"/>
      <c r="AT7464" s="168" t="s">
        <v>184</v>
      </c>
      <c r="AU7464" s="168" t="s">
        <v>95</v>
      </c>
      <c r="AV7464" s="167" t="s">
        <v>95</v>
      </c>
      <c r="AW7464" s="167" t="s">
        <v>41</v>
      </c>
      <c r="AX7464" s="167" t="s">
        <v>85</v>
      </c>
      <c r="AY7464" s="168" t="s">
        <v>173</v>
      </c>
    </row>
    <row r="7465" spans="2:51" s="160" customFormat="1">
      <c r="B7465" s="159"/>
      <c r="D7465" s="161" t="s">
        <v>184</v>
      </c>
      <c r="E7465" s="162" t="s">
        <v>1</v>
      </c>
      <c r="F7465" s="163" t="s">
        <v>791</v>
      </c>
      <c r="H7465" s="162" t="s">
        <v>1</v>
      </c>
      <c r="L7465" s="159"/>
      <c r="M7465" s="164"/>
      <c r="T7465" s="165"/>
      <c r="AT7465" s="162" t="s">
        <v>184</v>
      </c>
      <c r="AU7465" s="162" t="s">
        <v>95</v>
      </c>
      <c r="AV7465" s="160" t="s">
        <v>93</v>
      </c>
      <c r="AW7465" s="160" t="s">
        <v>41</v>
      </c>
      <c r="AX7465" s="160" t="s">
        <v>85</v>
      </c>
      <c r="AY7465" s="162" t="s">
        <v>173</v>
      </c>
    </row>
    <row r="7466" spans="2:51" s="167" customFormat="1">
      <c r="B7466" s="166"/>
      <c r="D7466" s="161" t="s">
        <v>184</v>
      </c>
      <c r="E7466" s="168" t="s">
        <v>1</v>
      </c>
      <c r="F7466" s="169" t="s">
        <v>846</v>
      </c>
      <c r="H7466" s="170">
        <v>11</v>
      </c>
      <c r="L7466" s="166"/>
      <c r="M7466" s="171"/>
      <c r="T7466" s="172"/>
      <c r="AT7466" s="168" t="s">
        <v>184</v>
      </c>
      <c r="AU7466" s="168" t="s">
        <v>95</v>
      </c>
      <c r="AV7466" s="167" t="s">
        <v>95</v>
      </c>
      <c r="AW7466" s="167" t="s">
        <v>41</v>
      </c>
      <c r="AX7466" s="167" t="s">
        <v>85</v>
      </c>
      <c r="AY7466" s="168" t="s">
        <v>173</v>
      </c>
    </row>
    <row r="7467" spans="2:51" s="160" customFormat="1">
      <c r="B7467" s="159"/>
      <c r="D7467" s="161" t="s">
        <v>184</v>
      </c>
      <c r="E7467" s="162" t="s">
        <v>1</v>
      </c>
      <c r="F7467" s="163" t="s">
        <v>793</v>
      </c>
      <c r="H7467" s="162" t="s">
        <v>1</v>
      </c>
      <c r="L7467" s="159"/>
      <c r="M7467" s="164"/>
      <c r="T7467" s="165"/>
      <c r="AT7467" s="162" t="s">
        <v>184</v>
      </c>
      <c r="AU7467" s="162" t="s">
        <v>95</v>
      </c>
      <c r="AV7467" s="160" t="s">
        <v>93</v>
      </c>
      <c r="AW7467" s="160" t="s">
        <v>41</v>
      </c>
      <c r="AX7467" s="160" t="s">
        <v>85</v>
      </c>
      <c r="AY7467" s="162" t="s">
        <v>173</v>
      </c>
    </row>
    <row r="7468" spans="2:51" s="167" customFormat="1">
      <c r="B7468" s="166"/>
      <c r="D7468" s="161" t="s">
        <v>184</v>
      </c>
      <c r="E7468" s="168" t="s">
        <v>1</v>
      </c>
      <c r="F7468" s="169" t="s">
        <v>847</v>
      </c>
      <c r="H7468" s="170">
        <v>16.3</v>
      </c>
      <c r="L7468" s="166"/>
      <c r="M7468" s="171"/>
      <c r="T7468" s="172"/>
      <c r="AT7468" s="168" t="s">
        <v>184</v>
      </c>
      <c r="AU7468" s="168" t="s">
        <v>95</v>
      </c>
      <c r="AV7468" s="167" t="s">
        <v>95</v>
      </c>
      <c r="AW7468" s="167" t="s">
        <v>41</v>
      </c>
      <c r="AX7468" s="167" t="s">
        <v>85</v>
      </c>
      <c r="AY7468" s="168" t="s">
        <v>173</v>
      </c>
    </row>
    <row r="7469" spans="2:51" s="160" customFormat="1">
      <c r="B7469" s="159"/>
      <c r="D7469" s="161" t="s">
        <v>184</v>
      </c>
      <c r="E7469" s="162" t="s">
        <v>1</v>
      </c>
      <c r="F7469" s="163" t="s">
        <v>794</v>
      </c>
      <c r="H7469" s="162" t="s">
        <v>1</v>
      </c>
      <c r="L7469" s="159"/>
      <c r="M7469" s="164"/>
      <c r="T7469" s="165"/>
      <c r="AT7469" s="162" t="s">
        <v>184</v>
      </c>
      <c r="AU7469" s="162" t="s">
        <v>95</v>
      </c>
      <c r="AV7469" s="160" t="s">
        <v>93</v>
      </c>
      <c r="AW7469" s="160" t="s">
        <v>41</v>
      </c>
      <c r="AX7469" s="160" t="s">
        <v>85</v>
      </c>
      <c r="AY7469" s="162" t="s">
        <v>173</v>
      </c>
    </row>
    <row r="7470" spans="2:51" s="167" customFormat="1">
      <c r="B7470" s="166"/>
      <c r="D7470" s="161" t="s">
        <v>184</v>
      </c>
      <c r="E7470" s="168" t="s">
        <v>1</v>
      </c>
      <c r="F7470" s="169" t="s">
        <v>848</v>
      </c>
      <c r="H7470" s="170">
        <v>17.5</v>
      </c>
      <c r="L7470" s="166"/>
      <c r="M7470" s="171"/>
      <c r="T7470" s="172"/>
      <c r="AT7470" s="168" t="s">
        <v>184</v>
      </c>
      <c r="AU7470" s="168" t="s">
        <v>95</v>
      </c>
      <c r="AV7470" s="167" t="s">
        <v>95</v>
      </c>
      <c r="AW7470" s="167" t="s">
        <v>41</v>
      </c>
      <c r="AX7470" s="167" t="s">
        <v>85</v>
      </c>
      <c r="AY7470" s="168" t="s">
        <v>173</v>
      </c>
    </row>
    <row r="7471" spans="2:51" s="160" customFormat="1">
      <c r="B7471" s="159"/>
      <c r="D7471" s="161" t="s">
        <v>184</v>
      </c>
      <c r="E7471" s="162" t="s">
        <v>1</v>
      </c>
      <c r="F7471" s="163" t="s">
        <v>795</v>
      </c>
      <c r="H7471" s="162" t="s">
        <v>1</v>
      </c>
      <c r="L7471" s="159"/>
      <c r="M7471" s="164"/>
      <c r="T7471" s="165"/>
      <c r="AT7471" s="162" t="s">
        <v>184</v>
      </c>
      <c r="AU7471" s="162" t="s">
        <v>95</v>
      </c>
      <c r="AV7471" s="160" t="s">
        <v>93</v>
      </c>
      <c r="AW7471" s="160" t="s">
        <v>41</v>
      </c>
      <c r="AX7471" s="160" t="s">
        <v>85</v>
      </c>
      <c r="AY7471" s="162" t="s">
        <v>173</v>
      </c>
    </row>
    <row r="7472" spans="2:51" s="167" customFormat="1">
      <c r="B7472" s="166"/>
      <c r="D7472" s="161" t="s">
        <v>184</v>
      </c>
      <c r="E7472" s="168" t="s">
        <v>1</v>
      </c>
      <c r="F7472" s="169" t="s">
        <v>849</v>
      </c>
      <c r="H7472" s="170">
        <v>17.100000000000001</v>
      </c>
      <c r="L7472" s="166"/>
      <c r="M7472" s="171"/>
      <c r="T7472" s="172"/>
      <c r="AT7472" s="168" t="s">
        <v>184</v>
      </c>
      <c r="AU7472" s="168" t="s">
        <v>95</v>
      </c>
      <c r="AV7472" s="167" t="s">
        <v>95</v>
      </c>
      <c r="AW7472" s="167" t="s">
        <v>41</v>
      </c>
      <c r="AX7472" s="167" t="s">
        <v>85</v>
      </c>
      <c r="AY7472" s="168" t="s">
        <v>173</v>
      </c>
    </row>
    <row r="7473" spans="2:51" s="160" customFormat="1">
      <c r="B7473" s="159"/>
      <c r="D7473" s="161" t="s">
        <v>184</v>
      </c>
      <c r="E7473" s="162" t="s">
        <v>1</v>
      </c>
      <c r="F7473" s="163" t="s">
        <v>796</v>
      </c>
      <c r="H7473" s="162" t="s">
        <v>1</v>
      </c>
      <c r="L7473" s="159"/>
      <c r="M7473" s="164"/>
      <c r="T7473" s="165"/>
      <c r="AT7473" s="162" t="s">
        <v>184</v>
      </c>
      <c r="AU7473" s="162" t="s">
        <v>95</v>
      </c>
      <c r="AV7473" s="160" t="s">
        <v>93</v>
      </c>
      <c r="AW7473" s="160" t="s">
        <v>41</v>
      </c>
      <c r="AX7473" s="160" t="s">
        <v>85</v>
      </c>
      <c r="AY7473" s="162" t="s">
        <v>173</v>
      </c>
    </row>
    <row r="7474" spans="2:51" s="167" customFormat="1">
      <c r="B7474" s="166"/>
      <c r="D7474" s="161" t="s">
        <v>184</v>
      </c>
      <c r="E7474" s="168" t="s">
        <v>1</v>
      </c>
      <c r="F7474" s="169" t="s">
        <v>850</v>
      </c>
      <c r="H7474" s="170">
        <v>17.899999999999999</v>
      </c>
      <c r="L7474" s="166"/>
      <c r="M7474" s="171"/>
      <c r="T7474" s="172"/>
      <c r="AT7474" s="168" t="s">
        <v>184</v>
      </c>
      <c r="AU7474" s="168" t="s">
        <v>95</v>
      </c>
      <c r="AV7474" s="167" t="s">
        <v>95</v>
      </c>
      <c r="AW7474" s="167" t="s">
        <v>41</v>
      </c>
      <c r="AX7474" s="167" t="s">
        <v>85</v>
      </c>
      <c r="AY7474" s="168" t="s">
        <v>173</v>
      </c>
    </row>
    <row r="7475" spans="2:51" s="181" customFormat="1">
      <c r="B7475" s="180"/>
      <c r="D7475" s="161" t="s">
        <v>184</v>
      </c>
      <c r="E7475" s="182" t="s">
        <v>1</v>
      </c>
      <c r="F7475" s="183" t="s">
        <v>266</v>
      </c>
      <c r="H7475" s="184">
        <v>87.4</v>
      </c>
      <c r="L7475" s="180"/>
      <c r="M7475" s="185"/>
      <c r="T7475" s="186"/>
      <c r="AT7475" s="182" t="s">
        <v>184</v>
      </c>
      <c r="AU7475" s="182" t="s">
        <v>95</v>
      </c>
      <c r="AV7475" s="181" t="s">
        <v>243</v>
      </c>
      <c r="AW7475" s="181" t="s">
        <v>41</v>
      </c>
      <c r="AX7475" s="181" t="s">
        <v>85</v>
      </c>
      <c r="AY7475" s="182" t="s">
        <v>173</v>
      </c>
    </row>
    <row r="7476" spans="2:51" s="160" customFormat="1">
      <c r="B7476" s="159"/>
      <c r="D7476" s="161" t="s">
        <v>184</v>
      </c>
      <c r="E7476" s="162" t="s">
        <v>1</v>
      </c>
      <c r="F7476" s="163" t="s">
        <v>802</v>
      </c>
      <c r="H7476" s="162" t="s">
        <v>1</v>
      </c>
      <c r="L7476" s="159"/>
      <c r="M7476" s="164"/>
      <c r="T7476" s="165"/>
      <c r="AT7476" s="162" t="s">
        <v>184</v>
      </c>
      <c r="AU7476" s="162" t="s">
        <v>95</v>
      </c>
      <c r="AV7476" s="160" t="s">
        <v>93</v>
      </c>
      <c r="AW7476" s="160" t="s">
        <v>41</v>
      </c>
      <c r="AX7476" s="160" t="s">
        <v>85</v>
      </c>
      <c r="AY7476" s="162" t="s">
        <v>173</v>
      </c>
    </row>
    <row r="7477" spans="2:51" s="160" customFormat="1">
      <c r="B7477" s="159"/>
      <c r="D7477" s="161" t="s">
        <v>184</v>
      </c>
      <c r="E7477" s="162" t="s">
        <v>1</v>
      </c>
      <c r="F7477" s="163" t="s">
        <v>743</v>
      </c>
      <c r="H7477" s="162" t="s">
        <v>1</v>
      </c>
      <c r="L7477" s="159"/>
      <c r="M7477" s="164"/>
      <c r="T7477" s="165"/>
      <c r="AT7477" s="162" t="s">
        <v>184</v>
      </c>
      <c r="AU7477" s="162" t="s">
        <v>95</v>
      </c>
      <c r="AV7477" s="160" t="s">
        <v>93</v>
      </c>
      <c r="AW7477" s="160" t="s">
        <v>41</v>
      </c>
      <c r="AX7477" s="160" t="s">
        <v>85</v>
      </c>
      <c r="AY7477" s="162" t="s">
        <v>173</v>
      </c>
    </row>
    <row r="7478" spans="2:51" s="167" customFormat="1">
      <c r="B7478" s="166"/>
      <c r="D7478" s="161" t="s">
        <v>184</v>
      </c>
      <c r="E7478" s="168" t="s">
        <v>1</v>
      </c>
      <c r="F7478" s="169" t="s">
        <v>4023</v>
      </c>
      <c r="H7478" s="170">
        <v>36.1</v>
      </c>
      <c r="L7478" s="166"/>
      <c r="M7478" s="171"/>
      <c r="T7478" s="172"/>
      <c r="AT7478" s="168" t="s">
        <v>184</v>
      </c>
      <c r="AU7478" s="168" t="s">
        <v>95</v>
      </c>
      <c r="AV7478" s="167" t="s">
        <v>95</v>
      </c>
      <c r="AW7478" s="167" t="s">
        <v>41</v>
      </c>
      <c r="AX7478" s="167" t="s">
        <v>85</v>
      </c>
      <c r="AY7478" s="168" t="s">
        <v>173</v>
      </c>
    </row>
    <row r="7479" spans="2:51" s="160" customFormat="1">
      <c r="B7479" s="159"/>
      <c r="D7479" s="161" t="s">
        <v>184</v>
      </c>
      <c r="E7479" s="162" t="s">
        <v>1</v>
      </c>
      <c r="F7479" s="163" t="s">
        <v>423</v>
      </c>
      <c r="H7479" s="162" t="s">
        <v>1</v>
      </c>
      <c r="L7479" s="159"/>
      <c r="M7479" s="164"/>
      <c r="T7479" s="165"/>
      <c r="AT7479" s="162" t="s">
        <v>184</v>
      </c>
      <c r="AU7479" s="162" t="s">
        <v>95</v>
      </c>
      <c r="AV7479" s="160" t="s">
        <v>93</v>
      </c>
      <c r="AW7479" s="160" t="s">
        <v>41</v>
      </c>
      <c r="AX7479" s="160" t="s">
        <v>85</v>
      </c>
      <c r="AY7479" s="162" t="s">
        <v>173</v>
      </c>
    </row>
    <row r="7480" spans="2:51" s="167" customFormat="1">
      <c r="B7480" s="166"/>
      <c r="D7480" s="161" t="s">
        <v>184</v>
      </c>
      <c r="E7480" s="168" t="s">
        <v>1</v>
      </c>
      <c r="F7480" s="169" t="s">
        <v>852</v>
      </c>
      <c r="H7480" s="170">
        <v>4.9000000000000004</v>
      </c>
      <c r="L7480" s="166"/>
      <c r="M7480" s="171"/>
      <c r="T7480" s="172"/>
      <c r="AT7480" s="168" t="s">
        <v>184</v>
      </c>
      <c r="AU7480" s="168" t="s">
        <v>95</v>
      </c>
      <c r="AV7480" s="167" t="s">
        <v>95</v>
      </c>
      <c r="AW7480" s="167" t="s">
        <v>41</v>
      </c>
      <c r="AX7480" s="167" t="s">
        <v>85</v>
      </c>
      <c r="AY7480" s="168" t="s">
        <v>173</v>
      </c>
    </row>
    <row r="7481" spans="2:51" s="160" customFormat="1">
      <c r="B7481" s="159"/>
      <c r="D7481" s="161" t="s">
        <v>184</v>
      </c>
      <c r="E7481" s="162" t="s">
        <v>1</v>
      </c>
      <c r="F7481" s="163" t="s">
        <v>761</v>
      </c>
      <c r="H7481" s="162" t="s">
        <v>1</v>
      </c>
      <c r="L7481" s="159"/>
      <c r="M7481" s="164"/>
      <c r="T7481" s="165"/>
      <c r="AT7481" s="162" t="s">
        <v>184</v>
      </c>
      <c r="AU7481" s="162" t="s">
        <v>95</v>
      </c>
      <c r="AV7481" s="160" t="s">
        <v>93</v>
      </c>
      <c r="AW7481" s="160" t="s">
        <v>41</v>
      </c>
      <c r="AX7481" s="160" t="s">
        <v>85</v>
      </c>
      <c r="AY7481" s="162" t="s">
        <v>173</v>
      </c>
    </row>
    <row r="7482" spans="2:51" s="167" customFormat="1">
      <c r="B7482" s="166"/>
      <c r="D7482" s="161" t="s">
        <v>184</v>
      </c>
      <c r="E7482" s="168" t="s">
        <v>1</v>
      </c>
      <c r="F7482" s="169" t="s">
        <v>853</v>
      </c>
      <c r="H7482" s="170">
        <v>3.5</v>
      </c>
      <c r="L7482" s="166"/>
      <c r="M7482" s="171"/>
      <c r="T7482" s="172"/>
      <c r="AT7482" s="168" t="s">
        <v>184</v>
      </c>
      <c r="AU7482" s="168" t="s">
        <v>95</v>
      </c>
      <c r="AV7482" s="167" t="s">
        <v>95</v>
      </c>
      <c r="AW7482" s="167" t="s">
        <v>41</v>
      </c>
      <c r="AX7482" s="167" t="s">
        <v>85</v>
      </c>
      <c r="AY7482" s="168" t="s">
        <v>173</v>
      </c>
    </row>
    <row r="7483" spans="2:51" s="160" customFormat="1">
      <c r="B7483" s="159"/>
      <c r="D7483" s="161" t="s">
        <v>184</v>
      </c>
      <c r="E7483" s="162" t="s">
        <v>1</v>
      </c>
      <c r="F7483" s="163" t="s">
        <v>609</v>
      </c>
      <c r="H7483" s="162" t="s">
        <v>1</v>
      </c>
      <c r="L7483" s="159"/>
      <c r="M7483" s="164"/>
      <c r="T7483" s="165"/>
      <c r="AT7483" s="162" t="s">
        <v>184</v>
      </c>
      <c r="AU7483" s="162" t="s">
        <v>95</v>
      </c>
      <c r="AV7483" s="160" t="s">
        <v>93</v>
      </c>
      <c r="AW7483" s="160" t="s">
        <v>41</v>
      </c>
      <c r="AX7483" s="160" t="s">
        <v>85</v>
      </c>
      <c r="AY7483" s="162" t="s">
        <v>173</v>
      </c>
    </row>
    <row r="7484" spans="2:51" s="167" customFormat="1">
      <c r="B7484" s="166"/>
      <c r="D7484" s="161" t="s">
        <v>184</v>
      </c>
      <c r="E7484" s="168" t="s">
        <v>1</v>
      </c>
      <c r="F7484" s="169" t="s">
        <v>854</v>
      </c>
      <c r="H7484" s="170">
        <v>2.4</v>
      </c>
      <c r="L7484" s="166"/>
      <c r="M7484" s="171"/>
      <c r="T7484" s="172"/>
      <c r="AT7484" s="168" t="s">
        <v>184</v>
      </c>
      <c r="AU7484" s="168" t="s">
        <v>95</v>
      </c>
      <c r="AV7484" s="167" t="s">
        <v>95</v>
      </c>
      <c r="AW7484" s="167" t="s">
        <v>41</v>
      </c>
      <c r="AX7484" s="167" t="s">
        <v>85</v>
      </c>
      <c r="AY7484" s="168" t="s">
        <v>173</v>
      </c>
    </row>
    <row r="7485" spans="2:51" s="160" customFormat="1">
      <c r="B7485" s="159"/>
      <c r="D7485" s="161" t="s">
        <v>184</v>
      </c>
      <c r="E7485" s="162" t="s">
        <v>1</v>
      </c>
      <c r="F7485" s="163" t="s">
        <v>611</v>
      </c>
      <c r="H7485" s="162" t="s">
        <v>1</v>
      </c>
      <c r="L7485" s="159"/>
      <c r="M7485" s="164"/>
      <c r="T7485" s="165"/>
      <c r="AT7485" s="162" t="s">
        <v>184</v>
      </c>
      <c r="AU7485" s="162" t="s">
        <v>95</v>
      </c>
      <c r="AV7485" s="160" t="s">
        <v>93</v>
      </c>
      <c r="AW7485" s="160" t="s">
        <v>41</v>
      </c>
      <c r="AX7485" s="160" t="s">
        <v>85</v>
      </c>
      <c r="AY7485" s="162" t="s">
        <v>173</v>
      </c>
    </row>
    <row r="7486" spans="2:51" s="167" customFormat="1">
      <c r="B7486" s="166"/>
      <c r="D7486" s="161" t="s">
        <v>184</v>
      </c>
      <c r="E7486" s="168" t="s">
        <v>1</v>
      </c>
      <c r="F7486" s="169" t="s">
        <v>855</v>
      </c>
      <c r="H7486" s="170">
        <v>1.8</v>
      </c>
      <c r="L7486" s="166"/>
      <c r="M7486" s="171"/>
      <c r="T7486" s="172"/>
      <c r="AT7486" s="168" t="s">
        <v>184</v>
      </c>
      <c r="AU7486" s="168" t="s">
        <v>95</v>
      </c>
      <c r="AV7486" s="167" t="s">
        <v>95</v>
      </c>
      <c r="AW7486" s="167" t="s">
        <v>41</v>
      </c>
      <c r="AX7486" s="167" t="s">
        <v>85</v>
      </c>
      <c r="AY7486" s="168" t="s">
        <v>173</v>
      </c>
    </row>
    <row r="7487" spans="2:51" s="160" customFormat="1">
      <c r="B7487" s="159"/>
      <c r="D7487" s="161" t="s">
        <v>184</v>
      </c>
      <c r="E7487" s="162" t="s">
        <v>1</v>
      </c>
      <c r="F7487" s="163" t="s">
        <v>764</v>
      </c>
      <c r="H7487" s="162" t="s">
        <v>1</v>
      </c>
      <c r="L7487" s="159"/>
      <c r="M7487" s="164"/>
      <c r="T7487" s="165"/>
      <c r="AT7487" s="162" t="s">
        <v>184</v>
      </c>
      <c r="AU7487" s="162" t="s">
        <v>95</v>
      </c>
      <c r="AV7487" s="160" t="s">
        <v>93</v>
      </c>
      <c r="AW7487" s="160" t="s">
        <v>41</v>
      </c>
      <c r="AX7487" s="160" t="s">
        <v>85</v>
      </c>
      <c r="AY7487" s="162" t="s">
        <v>173</v>
      </c>
    </row>
    <row r="7488" spans="2:51" s="167" customFormat="1">
      <c r="B7488" s="166"/>
      <c r="D7488" s="161" t="s">
        <v>184</v>
      </c>
      <c r="E7488" s="168" t="s">
        <v>1</v>
      </c>
      <c r="F7488" s="169" t="s">
        <v>856</v>
      </c>
      <c r="H7488" s="170">
        <v>7.2</v>
      </c>
      <c r="L7488" s="166"/>
      <c r="M7488" s="171"/>
      <c r="T7488" s="172"/>
      <c r="AT7488" s="168" t="s">
        <v>184</v>
      </c>
      <c r="AU7488" s="168" t="s">
        <v>95</v>
      </c>
      <c r="AV7488" s="167" t="s">
        <v>95</v>
      </c>
      <c r="AW7488" s="167" t="s">
        <v>41</v>
      </c>
      <c r="AX7488" s="167" t="s">
        <v>85</v>
      </c>
      <c r="AY7488" s="168" t="s">
        <v>173</v>
      </c>
    </row>
    <row r="7489" spans="2:51" s="160" customFormat="1">
      <c r="B7489" s="159"/>
      <c r="D7489" s="161" t="s">
        <v>184</v>
      </c>
      <c r="E7489" s="162" t="s">
        <v>1</v>
      </c>
      <c r="F7489" s="163" t="s">
        <v>769</v>
      </c>
      <c r="H7489" s="162" t="s">
        <v>1</v>
      </c>
      <c r="L7489" s="159"/>
      <c r="M7489" s="164"/>
      <c r="T7489" s="165"/>
      <c r="AT7489" s="162" t="s">
        <v>184</v>
      </c>
      <c r="AU7489" s="162" t="s">
        <v>95</v>
      </c>
      <c r="AV7489" s="160" t="s">
        <v>93</v>
      </c>
      <c r="AW7489" s="160" t="s">
        <v>41</v>
      </c>
      <c r="AX7489" s="160" t="s">
        <v>85</v>
      </c>
      <c r="AY7489" s="162" t="s">
        <v>173</v>
      </c>
    </row>
    <row r="7490" spans="2:51" s="167" customFormat="1">
      <c r="B7490" s="166"/>
      <c r="D7490" s="161" t="s">
        <v>184</v>
      </c>
      <c r="E7490" s="168" t="s">
        <v>1</v>
      </c>
      <c r="F7490" s="169" t="s">
        <v>857</v>
      </c>
      <c r="H7490" s="170">
        <v>2.1</v>
      </c>
      <c r="L7490" s="166"/>
      <c r="M7490" s="171"/>
      <c r="T7490" s="172"/>
      <c r="AT7490" s="168" t="s">
        <v>184</v>
      </c>
      <c r="AU7490" s="168" t="s">
        <v>95</v>
      </c>
      <c r="AV7490" s="167" t="s">
        <v>95</v>
      </c>
      <c r="AW7490" s="167" t="s">
        <v>41</v>
      </c>
      <c r="AX7490" s="167" t="s">
        <v>85</v>
      </c>
      <c r="AY7490" s="168" t="s">
        <v>173</v>
      </c>
    </row>
    <row r="7491" spans="2:51" s="160" customFormat="1">
      <c r="B7491" s="159"/>
      <c r="D7491" s="161" t="s">
        <v>184</v>
      </c>
      <c r="E7491" s="162" t="s">
        <v>1</v>
      </c>
      <c r="F7491" s="163" t="s">
        <v>426</v>
      </c>
      <c r="H7491" s="162" t="s">
        <v>1</v>
      </c>
      <c r="L7491" s="159"/>
      <c r="M7491" s="164"/>
      <c r="T7491" s="165"/>
      <c r="AT7491" s="162" t="s">
        <v>184</v>
      </c>
      <c r="AU7491" s="162" t="s">
        <v>95</v>
      </c>
      <c r="AV7491" s="160" t="s">
        <v>93</v>
      </c>
      <c r="AW7491" s="160" t="s">
        <v>41</v>
      </c>
      <c r="AX7491" s="160" t="s">
        <v>85</v>
      </c>
      <c r="AY7491" s="162" t="s">
        <v>173</v>
      </c>
    </row>
    <row r="7492" spans="2:51" s="167" customFormat="1">
      <c r="B7492" s="166"/>
      <c r="D7492" s="161" t="s">
        <v>184</v>
      </c>
      <c r="E7492" s="168" t="s">
        <v>1</v>
      </c>
      <c r="F7492" s="169" t="s">
        <v>4024</v>
      </c>
      <c r="H7492" s="170">
        <v>7</v>
      </c>
      <c r="L7492" s="166"/>
      <c r="M7492" s="171"/>
      <c r="T7492" s="172"/>
      <c r="AT7492" s="168" t="s">
        <v>184</v>
      </c>
      <c r="AU7492" s="168" t="s">
        <v>95</v>
      </c>
      <c r="AV7492" s="167" t="s">
        <v>95</v>
      </c>
      <c r="AW7492" s="167" t="s">
        <v>41</v>
      </c>
      <c r="AX7492" s="167" t="s">
        <v>85</v>
      </c>
      <c r="AY7492" s="168" t="s">
        <v>173</v>
      </c>
    </row>
    <row r="7493" spans="2:51" s="160" customFormat="1">
      <c r="B7493" s="159"/>
      <c r="D7493" s="161" t="s">
        <v>184</v>
      </c>
      <c r="E7493" s="162" t="s">
        <v>1</v>
      </c>
      <c r="F7493" s="163" t="s">
        <v>602</v>
      </c>
      <c r="H7493" s="162" t="s">
        <v>1</v>
      </c>
      <c r="L7493" s="159"/>
      <c r="M7493" s="164"/>
      <c r="T7493" s="165"/>
      <c r="AT7493" s="162" t="s">
        <v>184</v>
      </c>
      <c r="AU7493" s="162" t="s">
        <v>95</v>
      </c>
      <c r="AV7493" s="160" t="s">
        <v>93</v>
      </c>
      <c r="AW7493" s="160" t="s">
        <v>41</v>
      </c>
      <c r="AX7493" s="160" t="s">
        <v>85</v>
      </c>
      <c r="AY7493" s="162" t="s">
        <v>173</v>
      </c>
    </row>
    <row r="7494" spans="2:51" s="167" customFormat="1">
      <c r="B7494" s="166"/>
      <c r="D7494" s="161" t="s">
        <v>184</v>
      </c>
      <c r="E7494" s="168" t="s">
        <v>1</v>
      </c>
      <c r="F7494" s="169" t="s">
        <v>858</v>
      </c>
      <c r="H7494" s="170">
        <v>3</v>
      </c>
      <c r="L7494" s="166"/>
      <c r="M7494" s="171"/>
      <c r="T7494" s="172"/>
      <c r="AT7494" s="168" t="s">
        <v>184</v>
      </c>
      <c r="AU7494" s="168" t="s">
        <v>95</v>
      </c>
      <c r="AV7494" s="167" t="s">
        <v>95</v>
      </c>
      <c r="AW7494" s="167" t="s">
        <v>41</v>
      </c>
      <c r="AX7494" s="167" t="s">
        <v>85</v>
      </c>
      <c r="AY7494" s="168" t="s">
        <v>173</v>
      </c>
    </row>
    <row r="7495" spans="2:51" s="160" customFormat="1">
      <c r="B7495" s="159"/>
      <c r="D7495" s="161" t="s">
        <v>184</v>
      </c>
      <c r="E7495" s="162" t="s">
        <v>1</v>
      </c>
      <c r="F7495" s="163" t="s">
        <v>614</v>
      </c>
      <c r="H7495" s="162" t="s">
        <v>1</v>
      </c>
      <c r="L7495" s="159"/>
      <c r="M7495" s="164"/>
      <c r="T7495" s="165"/>
      <c r="AT7495" s="162" t="s">
        <v>184</v>
      </c>
      <c r="AU7495" s="162" t="s">
        <v>95</v>
      </c>
      <c r="AV7495" s="160" t="s">
        <v>93</v>
      </c>
      <c r="AW7495" s="160" t="s">
        <v>41</v>
      </c>
      <c r="AX7495" s="160" t="s">
        <v>85</v>
      </c>
      <c r="AY7495" s="162" t="s">
        <v>173</v>
      </c>
    </row>
    <row r="7496" spans="2:51" s="167" customFormat="1">
      <c r="B7496" s="166"/>
      <c r="D7496" s="161" t="s">
        <v>184</v>
      </c>
      <c r="E7496" s="168" t="s">
        <v>1</v>
      </c>
      <c r="F7496" s="169" t="s">
        <v>859</v>
      </c>
      <c r="H7496" s="170">
        <v>6.7</v>
      </c>
      <c r="L7496" s="166"/>
      <c r="M7496" s="171"/>
      <c r="T7496" s="172"/>
      <c r="AT7496" s="168" t="s">
        <v>184</v>
      </c>
      <c r="AU7496" s="168" t="s">
        <v>95</v>
      </c>
      <c r="AV7496" s="167" t="s">
        <v>95</v>
      </c>
      <c r="AW7496" s="167" t="s">
        <v>41</v>
      </c>
      <c r="AX7496" s="167" t="s">
        <v>85</v>
      </c>
      <c r="AY7496" s="168" t="s">
        <v>173</v>
      </c>
    </row>
    <row r="7497" spans="2:51" s="167" customFormat="1">
      <c r="B7497" s="166"/>
      <c r="D7497" s="161" t="s">
        <v>184</v>
      </c>
      <c r="E7497" s="168" t="s">
        <v>1</v>
      </c>
      <c r="F7497" s="169" t="s">
        <v>845</v>
      </c>
      <c r="H7497" s="170">
        <v>3.3</v>
      </c>
      <c r="L7497" s="166"/>
      <c r="M7497" s="171"/>
      <c r="T7497" s="172"/>
      <c r="AT7497" s="168" t="s">
        <v>184</v>
      </c>
      <c r="AU7497" s="168" t="s">
        <v>95</v>
      </c>
      <c r="AV7497" s="167" t="s">
        <v>95</v>
      </c>
      <c r="AW7497" s="167" t="s">
        <v>41</v>
      </c>
      <c r="AX7497" s="167" t="s">
        <v>85</v>
      </c>
      <c r="AY7497" s="168" t="s">
        <v>173</v>
      </c>
    </row>
    <row r="7498" spans="2:51" s="181" customFormat="1">
      <c r="B7498" s="180"/>
      <c r="D7498" s="161" t="s">
        <v>184</v>
      </c>
      <c r="E7498" s="182" t="s">
        <v>1</v>
      </c>
      <c r="F7498" s="183" t="s">
        <v>266</v>
      </c>
      <c r="H7498" s="184">
        <v>78</v>
      </c>
      <c r="L7498" s="180"/>
      <c r="M7498" s="185"/>
      <c r="T7498" s="186"/>
      <c r="AT7498" s="182" t="s">
        <v>184</v>
      </c>
      <c r="AU7498" s="182" t="s">
        <v>95</v>
      </c>
      <c r="AV7498" s="181" t="s">
        <v>243</v>
      </c>
      <c r="AW7498" s="181" t="s">
        <v>41</v>
      </c>
      <c r="AX7498" s="181" t="s">
        <v>85</v>
      </c>
      <c r="AY7498" s="182" t="s">
        <v>173</v>
      </c>
    </row>
    <row r="7499" spans="2:51" s="160" customFormat="1">
      <c r="B7499" s="159"/>
      <c r="D7499" s="161" t="s">
        <v>184</v>
      </c>
      <c r="E7499" s="162" t="s">
        <v>1</v>
      </c>
      <c r="F7499" s="163" t="s">
        <v>4025</v>
      </c>
      <c r="H7499" s="162" t="s">
        <v>1</v>
      </c>
      <c r="L7499" s="159"/>
      <c r="M7499" s="164"/>
      <c r="T7499" s="165"/>
      <c r="AT7499" s="162" t="s">
        <v>184</v>
      </c>
      <c r="AU7499" s="162" t="s">
        <v>95</v>
      </c>
      <c r="AV7499" s="160" t="s">
        <v>93</v>
      </c>
      <c r="AW7499" s="160" t="s">
        <v>41</v>
      </c>
      <c r="AX7499" s="160" t="s">
        <v>85</v>
      </c>
      <c r="AY7499" s="162" t="s">
        <v>173</v>
      </c>
    </row>
    <row r="7500" spans="2:51" s="160" customFormat="1">
      <c r="B7500" s="159"/>
      <c r="D7500" s="161" t="s">
        <v>184</v>
      </c>
      <c r="E7500" s="162" t="s">
        <v>1</v>
      </c>
      <c r="F7500" s="163" t="s">
        <v>423</v>
      </c>
      <c r="H7500" s="162" t="s">
        <v>1</v>
      </c>
      <c r="L7500" s="159"/>
      <c r="M7500" s="164"/>
      <c r="T7500" s="165"/>
      <c r="AT7500" s="162" t="s">
        <v>184</v>
      </c>
      <c r="AU7500" s="162" t="s">
        <v>95</v>
      </c>
      <c r="AV7500" s="160" t="s">
        <v>93</v>
      </c>
      <c r="AW7500" s="160" t="s">
        <v>41</v>
      </c>
      <c r="AX7500" s="160" t="s">
        <v>85</v>
      </c>
      <c r="AY7500" s="162" t="s">
        <v>173</v>
      </c>
    </row>
    <row r="7501" spans="2:51" s="167" customFormat="1">
      <c r="B7501" s="166"/>
      <c r="D7501" s="161" t="s">
        <v>184</v>
      </c>
      <c r="E7501" s="168" t="s">
        <v>1</v>
      </c>
      <c r="F7501" s="169" t="s">
        <v>852</v>
      </c>
      <c r="H7501" s="170">
        <v>4.9000000000000004</v>
      </c>
      <c r="L7501" s="166"/>
      <c r="M7501" s="171"/>
      <c r="T7501" s="172"/>
      <c r="AT7501" s="168" t="s">
        <v>184</v>
      </c>
      <c r="AU7501" s="168" t="s">
        <v>95</v>
      </c>
      <c r="AV7501" s="167" t="s">
        <v>95</v>
      </c>
      <c r="AW7501" s="167" t="s">
        <v>41</v>
      </c>
      <c r="AX7501" s="167" t="s">
        <v>85</v>
      </c>
      <c r="AY7501" s="168" t="s">
        <v>173</v>
      </c>
    </row>
    <row r="7502" spans="2:51" s="160" customFormat="1">
      <c r="B7502" s="159"/>
      <c r="D7502" s="161" t="s">
        <v>184</v>
      </c>
      <c r="E7502" s="162" t="s">
        <v>1</v>
      </c>
      <c r="F7502" s="163" t="s">
        <v>761</v>
      </c>
      <c r="H7502" s="162" t="s">
        <v>1</v>
      </c>
      <c r="L7502" s="159"/>
      <c r="M7502" s="164"/>
      <c r="T7502" s="165"/>
      <c r="AT7502" s="162" t="s">
        <v>184</v>
      </c>
      <c r="AU7502" s="162" t="s">
        <v>95</v>
      </c>
      <c r="AV7502" s="160" t="s">
        <v>93</v>
      </c>
      <c r="AW7502" s="160" t="s">
        <v>41</v>
      </c>
      <c r="AX7502" s="160" t="s">
        <v>85</v>
      </c>
      <c r="AY7502" s="162" t="s">
        <v>173</v>
      </c>
    </row>
    <row r="7503" spans="2:51" s="167" customFormat="1">
      <c r="B7503" s="166"/>
      <c r="D7503" s="161" t="s">
        <v>184</v>
      </c>
      <c r="E7503" s="168" t="s">
        <v>1</v>
      </c>
      <c r="F7503" s="169" t="s">
        <v>853</v>
      </c>
      <c r="H7503" s="170">
        <v>3.5</v>
      </c>
      <c r="L7503" s="166"/>
      <c r="M7503" s="171"/>
      <c r="T7503" s="172"/>
      <c r="AT7503" s="168" t="s">
        <v>184</v>
      </c>
      <c r="AU7503" s="168" t="s">
        <v>95</v>
      </c>
      <c r="AV7503" s="167" t="s">
        <v>95</v>
      </c>
      <c r="AW7503" s="167" t="s">
        <v>41</v>
      </c>
      <c r="AX7503" s="167" t="s">
        <v>85</v>
      </c>
      <c r="AY7503" s="168" t="s">
        <v>173</v>
      </c>
    </row>
    <row r="7504" spans="2:51" s="160" customFormat="1">
      <c r="B7504" s="159"/>
      <c r="D7504" s="161" t="s">
        <v>184</v>
      </c>
      <c r="E7504" s="162" t="s">
        <v>1</v>
      </c>
      <c r="F7504" s="163" t="s">
        <v>609</v>
      </c>
      <c r="H7504" s="162" t="s">
        <v>1</v>
      </c>
      <c r="L7504" s="159"/>
      <c r="M7504" s="164"/>
      <c r="T7504" s="165"/>
      <c r="AT7504" s="162" t="s">
        <v>184</v>
      </c>
      <c r="AU7504" s="162" t="s">
        <v>95</v>
      </c>
      <c r="AV7504" s="160" t="s">
        <v>93</v>
      </c>
      <c r="AW7504" s="160" t="s">
        <v>41</v>
      </c>
      <c r="AX7504" s="160" t="s">
        <v>85</v>
      </c>
      <c r="AY7504" s="162" t="s">
        <v>173</v>
      </c>
    </row>
    <row r="7505" spans="2:51" s="167" customFormat="1">
      <c r="B7505" s="166"/>
      <c r="D7505" s="161" t="s">
        <v>184</v>
      </c>
      <c r="E7505" s="168" t="s">
        <v>1</v>
      </c>
      <c r="F7505" s="169" t="s">
        <v>854</v>
      </c>
      <c r="H7505" s="170">
        <v>2.4</v>
      </c>
      <c r="L7505" s="166"/>
      <c r="M7505" s="171"/>
      <c r="T7505" s="172"/>
      <c r="AT7505" s="168" t="s">
        <v>184</v>
      </c>
      <c r="AU7505" s="168" t="s">
        <v>95</v>
      </c>
      <c r="AV7505" s="167" t="s">
        <v>95</v>
      </c>
      <c r="AW7505" s="167" t="s">
        <v>41</v>
      </c>
      <c r="AX7505" s="167" t="s">
        <v>85</v>
      </c>
      <c r="AY7505" s="168" t="s">
        <v>173</v>
      </c>
    </row>
    <row r="7506" spans="2:51" s="160" customFormat="1">
      <c r="B7506" s="159"/>
      <c r="D7506" s="161" t="s">
        <v>184</v>
      </c>
      <c r="E7506" s="162" t="s">
        <v>1</v>
      </c>
      <c r="F7506" s="163" t="s">
        <v>611</v>
      </c>
      <c r="H7506" s="162" t="s">
        <v>1</v>
      </c>
      <c r="L7506" s="159"/>
      <c r="M7506" s="164"/>
      <c r="T7506" s="165"/>
      <c r="AT7506" s="162" t="s">
        <v>184</v>
      </c>
      <c r="AU7506" s="162" t="s">
        <v>95</v>
      </c>
      <c r="AV7506" s="160" t="s">
        <v>93</v>
      </c>
      <c r="AW7506" s="160" t="s">
        <v>41</v>
      </c>
      <c r="AX7506" s="160" t="s">
        <v>85</v>
      </c>
      <c r="AY7506" s="162" t="s">
        <v>173</v>
      </c>
    </row>
    <row r="7507" spans="2:51" s="167" customFormat="1">
      <c r="B7507" s="166"/>
      <c r="D7507" s="161" t="s">
        <v>184</v>
      </c>
      <c r="E7507" s="168" t="s">
        <v>1</v>
      </c>
      <c r="F7507" s="169" t="s">
        <v>855</v>
      </c>
      <c r="H7507" s="170">
        <v>1.8</v>
      </c>
      <c r="L7507" s="166"/>
      <c r="M7507" s="171"/>
      <c r="T7507" s="172"/>
      <c r="AT7507" s="168" t="s">
        <v>184</v>
      </c>
      <c r="AU7507" s="168" t="s">
        <v>95</v>
      </c>
      <c r="AV7507" s="167" t="s">
        <v>95</v>
      </c>
      <c r="AW7507" s="167" t="s">
        <v>41</v>
      </c>
      <c r="AX7507" s="167" t="s">
        <v>85</v>
      </c>
      <c r="AY7507" s="168" t="s">
        <v>173</v>
      </c>
    </row>
    <row r="7508" spans="2:51" s="160" customFormat="1">
      <c r="B7508" s="159"/>
      <c r="D7508" s="161" t="s">
        <v>184</v>
      </c>
      <c r="E7508" s="162" t="s">
        <v>1</v>
      </c>
      <c r="F7508" s="163" t="s">
        <v>764</v>
      </c>
      <c r="H7508" s="162" t="s">
        <v>1</v>
      </c>
      <c r="L7508" s="159"/>
      <c r="M7508" s="164"/>
      <c r="T7508" s="165"/>
      <c r="AT7508" s="162" t="s">
        <v>184</v>
      </c>
      <c r="AU7508" s="162" t="s">
        <v>95</v>
      </c>
      <c r="AV7508" s="160" t="s">
        <v>93</v>
      </c>
      <c r="AW7508" s="160" t="s">
        <v>41</v>
      </c>
      <c r="AX7508" s="160" t="s">
        <v>85</v>
      </c>
      <c r="AY7508" s="162" t="s">
        <v>173</v>
      </c>
    </row>
    <row r="7509" spans="2:51" s="167" customFormat="1">
      <c r="B7509" s="166"/>
      <c r="D7509" s="161" t="s">
        <v>184</v>
      </c>
      <c r="E7509" s="168" t="s">
        <v>1</v>
      </c>
      <c r="F7509" s="169" t="s">
        <v>856</v>
      </c>
      <c r="H7509" s="170">
        <v>7.2</v>
      </c>
      <c r="L7509" s="166"/>
      <c r="M7509" s="171"/>
      <c r="T7509" s="172"/>
      <c r="AT7509" s="168" t="s">
        <v>184</v>
      </c>
      <c r="AU7509" s="168" t="s">
        <v>95</v>
      </c>
      <c r="AV7509" s="167" t="s">
        <v>95</v>
      </c>
      <c r="AW7509" s="167" t="s">
        <v>41</v>
      </c>
      <c r="AX7509" s="167" t="s">
        <v>85</v>
      </c>
      <c r="AY7509" s="168" t="s">
        <v>173</v>
      </c>
    </row>
    <row r="7510" spans="2:51" s="181" customFormat="1">
      <c r="B7510" s="180"/>
      <c r="D7510" s="161" t="s">
        <v>184</v>
      </c>
      <c r="E7510" s="182" t="s">
        <v>1</v>
      </c>
      <c r="F7510" s="183" t="s">
        <v>266</v>
      </c>
      <c r="H7510" s="184">
        <v>19.8</v>
      </c>
      <c r="L7510" s="180"/>
      <c r="M7510" s="185"/>
      <c r="T7510" s="186"/>
      <c r="AT7510" s="182" t="s">
        <v>184</v>
      </c>
      <c r="AU7510" s="182" t="s">
        <v>95</v>
      </c>
      <c r="AV7510" s="181" t="s">
        <v>243</v>
      </c>
      <c r="AW7510" s="181" t="s">
        <v>41</v>
      </c>
      <c r="AX7510" s="181" t="s">
        <v>85</v>
      </c>
      <c r="AY7510" s="182" t="s">
        <v>173</v>
      </c>
    </row>
    <row r="7511" spans="2:51" s="160" customFormat="1">
      <c r="B7511" s="159"/>
      <c r="D7511" s="161" t="s">
        <v>184</v>
      </c>
      <c r="E7511" s="162" t="s">
        <v>1</v>
      </c>
      <c r="F7511" s="163" t="s">
        <v>4010</v>
      </c>
      <c r="H7511" s="162" t="s">
        <v>1</v>
      </c>
      <c r="L7511" s="159"/>
      <c r="M7511" s="164"/>
      <c r="T7511" s="165"/>
      <c r="AT7511" s="162" t="s">
        <v>184</v>
      </c>
      <c r="AU7511" s="162" t="s">
        <v>95</v>
      </c>
      <c r="AV7511" s="160" t="s">
        <v>93</v>
      </c>
      <c r="AW7511" s="160" t="s">
        <v>41</v>
      </c>
      <c r="AX7511" s="160" t="s">
        <v>85</v>
      </c>
      <c r="AY7511" s="162" t="s">
        <v>173</v>
      </c>
    </row>
    <row r="7512" spans="2:51" s="160" customFormat="1">
      <c r="B7512" s="159"/>
      <c r="D7512" s="161" t="s">
        <v>184</v>
      </c>
      <c r="E7512" s="162" t="s">
        <v>1</v>
      </c>
      <c r="F7512" s="163" t="s">
        <v>4026</v>
      </c>
      <c r="H7512" s="162" t="s">
        <v>1</v>
      </c>
      <c r="L7512" s="159"/>
      <c r="M7512" s="164"/>
      <c r="T7512" s="165"/>
      <c r="AT7512" s="162" t="s">
        <v>184</v>
      </c>
      <c r="AU7512" s="162" t="s">
        <v>95</v>
      </c>
      <c r="AV7512" s="160" t="s">
        <v>93</v>
      </c>
      <c r="AW7512" s="160" t="s">
        <v>41</v>
      </c>
      <c r="AX7512" s="160" t="s">
        <v>85</v>
      </c>
      <c r="AY7512" s="162" t="s">
        <v>173</v>
      </c>
    </row>
    <row r="7513" spans="2:51" s="167" customFormat="1">
      <c r="B7513" s="166"/>
      <c r="D7513" s="161" t="s">
        <v>184</v>
      </c>
      <c r="E7513" s="168" t="s">
        <v>1</v>
      </c>
      <c r="F7513" s="169" t="s">
        <v>4027</v>
      </c>
      <c r="H7513" s="170">
        <v>12.43</v>
      </c>
      <c r="L7513" s="166"/>
      <c r="M7513" s="171"/>
      <c r="T7513" s="172"/>
      <c r="AT7513" s="168" t="s">
        <v>184</v>
      </c>
      <c r="AU7513" s="168" t="s">
        <v>95</v>
      </c>
      <c r="AV7513" s="167" t="s">
        <v>95</v>
      </c>
      <c r="AW7513" s="167" t="s">
        <v>41</v>
      </c>
      <c r="AX7513" s="167" t="s">
        <v>85</v>
      </c>
      <c r="AY7513" s="168" t="s">
        <v>173</v>
      </c>
    </row>
    <row r="7514" spans="2:51" s="181" customFormat="1">
      <c r="B7514" s="180"/>
      <c r="D7514" s="161" t="s">
        <v>184</v>
      </c>
      <c r="E7514" s="182" t="s">
        <v>1</v>
      </c>
      <c r="F7514" s="183" t="s">
        <v>266</v>
      </c>
      <c r="H7514" s="184">
        <v>12.43</v>
      </c>
      <c r="L7514" s="180"/>
      <c r="M7514" s="185"/>
      <c r="T7514" s="186"/>
      <c r="AT7514" s="182" t="s">
        <v>184</v>
      </c>
      <c r="AU7514" s="182" t="s">
        <v>95</v>
      </c>
      <c r="AV7514" s="181" t="s">
        <v>243</v>
      </c>
      <c r="AW7514" s="181" t="s">
        <v>41</v>
      </c>
      <c r="AX7514" s="181" t="s">
        <v>85</v>
      </c>
      <c r="AY7514" s="182" t="s">
        <v>173</v>
      </c>
    </row>
    <row r="7515" spans="2:51" s="160" customFormat="1">
      <c r="B7515" s="159"/>
      <c r="D7515" s="161" t="s">
        <v>184</v>
      </c>
      <c r="E7515" s="162" t="s">
        <v>1</v>
      </c>
      <c r="F7515" s="163" t="s">
        <v>4028</v>
      </c>
      <c r="H7515" s="162" t="s">
        <v>1</v>
      </c>
      <c r="L7515" s="159"/>
      <c r="M7515" s="164"/>
      <c r="T7515" s="165"/>
      <c r="AT7515" s="162" t="s">
        <v>184</v>
      </c>
      <c r="AU7515" s="162" t="s">
        <v>95</v>
      </c>
      <c r="AV7515" s="160" t="s">
        <v>93</v>
      </c>
      <c r="AW7515" s="160" t="s">
        <v>41</v>
      </c>
      <c r="AX7515" s="160" t="s">
        <v>85</v>
      </c>
      <c r="AY7515" s="162" t="s">
        <v>173</v>
      </c>
    </row>
    <row r="7516" spans="2:51" s="167" customFormat="1">
      <c r="B7516" s="166"/>
      <c r="D7516" s="161" t="s">
        <v>184</v>
      </c>
      <c r="E7516" s="168" t="s">
        <v>1</v>
      </c>
      <c r="F7516" s="169" t="s">
        <v>4029</v>
      </c>
      <c r="H7516" s="170">
        <v>616.58000000000004</v>
      </c>
      <c r="L7516" s="166"/>
      <c r="M7516" s="171"/>
      <c r="T7516" s="172"/>
      <c r="AT7516" s="168" t="s">
        <v>184</v>
      </c>
      <c r="AU7516" s="168" t="s">
        <v>95</v>
      </c>
      <c r="AV7516" s="167" t="s">
        <v>95</v>
      </c>
      <c r="AW7516" s="167" t="s">
        <v>41</v>
      </c>
      <c r="AX7516" s="167" t="s">
        <v>85</v>
      </c>
      <c r="AY7516" s="168" t="s">
        <v>173</v>
      </c>
    </row>
    <row r="7517" spans="2:51" s="181" customFormat="1">
      <c r="B7517" s="180"/>
      <c r="D7517" s="161" t="s">
        <v>184</v>
      </c>
      <c r="E7517" s="182" t="s">
        <v>1</v>
      </c>
      <c r="F7517" s="183" t="s">
        <v>266</v>
      </c>
      <c r="H7517" s="184">
        <v>616.58000000000004</v>
      </c>
      <c r="L7517" s="180"/>
      <c r="M7517" s="185"/>
      <c r="T7517" s="186"/>
      <c r="AT7517" s="182" t="s">
        <v>184</v>
      </c>
      <c r="AU7517" s="182" t="s">
        <v>95</v>
      </c>
      <c r="AV7517" s="181" t="s">
        <v>243</v>
      </c>
      <c r="AW7517" s="181" t="s">
        <v>41</v>
      </c>
      <c r="AX7517" s="181" t="s">
        <v>85</v>
      </c>
      <c r="AY7517" s="182" t="s">
        <v>173</v>
      </c>
    </row>
    <row r="7518" spans="2:51" s="160" customFormat="1">
      <c r="B7518" s="159"/>
      <c r="D7518" s="161" t="s">
        <v>184</v>
      </c>
      <c r="E7518" s="162" t="s">
        <v>1</v>
      </c>
      <c r="F7518" s="163" t="s">
        <v>4030</v>
      </c>
      <c r="H7518" s="162" t="s">
        <v>1</v>
      </c>
      <c r="L7518" s="159"/>
      <c r="M7518" s="164"/>
      <c r="T7518" s="165"/>
      <c r="AT7518" s="162" t="s">
        <v>184</v>
      </c>
      <c r="AU7518" s="162" t="s">
        <v>95</v>
      </c>
      <c r="AV7518" s="160" t="s">
        <v>93</v>
      </c>
      <c r="AW7518" s="160" t="s">
        <v>41</v>
      </c>
      <c r="AX7518" s="160" t="s">
        <v>85</v>
      </c>
      <c r="AY7518" s="162" t="s">
        <v>173</v>
      </c>
    </row>
    <row r="7519" spans="2:51" s="167" customFormat="1">
      <c r="B7519" s="166"/>
      <c r="D7519" s="161" t="s">
        <v>184</v>
      </c>
      <c r="E7519" s="168" t="s">
        <v>1</v>
      </c>
      <c r="F7519" s="169" t="s">
        <v>4031</v>
      </c>
      <c r="H7519" s="170">
        <v>18.14</v>
      </c>
      <c r="L7519" s="166"/>
      <c r="M7519" s="171"/>
      <c r="T7519" s="172"/>
      <c r="AT7519" s="168" t="s">
        <v>184</v>
      </c>
      <c r="AU7519" s="168" t="s">
        <v>95</v>
      </c>
      <c r="AV7519" s="167" t="s">
        <v>95</v>
      </c>
      <c r="AW7519" s="167" t="s">
        <v>41</v>
      </c>
      <c r="AX7519" s="167" t="s">
        <v>85</v>
      </c>
      <c r="AY7519" s="168" t="s">
        <v>173</v>
      </c>
    </row>
    <row r="7520" spans="2:51" s="181" customFormat="1">
      <c r="B7520" s="180"/>
      <c r="D7520" s="161" t="s">
        <v>184</v>
      </c>
      <c r="E7520" s="182" t="s">
        <v>1</v>
      </c>
      <c r="F7520" s="183" t="s">
        <v>266</v>
      </c>
      <c r="H7520" s="184">
        <v>18.14</v>
      </c>
      <c r="L7520" s="180"/>
      <c r="M7520" s="185"/>
      <c r="T7520" s="186"/>
      <c r="AT7520" s="182" t="s">
        <v>184</v>
      </c>
      <c r="AU7520" s="182" t="s">
        <v>95</v>
      </c>
      <c r="AV7520" s="181" t="s">
        <v>243</v>
      </c>
      <c r="AW7520" s="181" t="s">
        <v>41</v>
      </c>
      <c r="AX7520" s="181" t="s">
        <v>85</v>
      </c>
      <c r="AY7520" s="182" t="s">
        <v>173</v>
      </c>
    </row>
    <row r="7521" spans="2:65" s="160" customFormat="1">
      <c r="B7521" s="159"/>
      <c r="D7521" s="161" t="s">
        <v>184</v>
      </c>
      <c r="E7521" s="162" t="s">
        <v>1</v>
      </c>
      <c r="F7521" s="163" t="s">
        <v>4032</v>
      </c>
      <c r="H7521" s="162" t="s">
        <v>1</v>
      </c>
      <c r="L7521" s="159"/>
      <c r="M7521" s="164"/>
      <c r="T7521" s="165"/>
      <c r="AT7521" s="162" t="s">
        <v>184</v>
      </c>
      <c r="AU7521" s="162" t="s">
        <v>95</v>
      </c>
      <c r="AV7521" s="160" t="s">
        <v>93</v>
      </c>
      <c r="AW7521" s="160" t="s">
        <v>41</v>
      </c>
      <c r="AX7521" s="160" t="s">
        <v>85</v>
      </c>
      <c r="AY7521" s="162" t="s">
        <v>173</v>
      </c>
    </row>
    <row r="7522" spans="2:65" s="167" customFormat="1">
      <c r="B7522" s="166"/>
      <c r="D7522" s="161" t="s">
        <v>184</v>
      </c>
      <c r="E7522" s="168" t="s">
        <v>1</v>
      </c>
      <c r="F7522" s="169" t="s">
        <v>872</v>
      </c>
      <c r="H7522" s="170">
        <v>187.29</v>
      </c>
      <c r="L7522" s="166"/>
      <c r="M7522" s="171"/>
      <c r="T7522" s="172"/>
      <c r="AT7522" s="168" t="s">
        <v>184</v>
      </c>
      <c r="AU7522" s="168" t="s">
        <v>95</v>
      </c>
      <c r="AV7522" s="167" t="s">
        <v>95</v>
      </c>
      <c r="AW7522" s="167" t="s">
        <v>41</v>
      </c>
      <c r="AX7522" s="167" t="s">
        <v>85</v>
      </c>
      <c r="AY7522" s="168" t="s">
        <v>173</v>
      </c>
    </row>
    <row r="7523" spans="2:65" s="181" customFormat="1">
      <c r="B7523" s="180"/>
      <c r="D7523" s="161" t="s">
        <v>184</v>
      </c>
      <c r="E7523" s="182" t="s">
        <v>1</v>
      </c>
      <c r="F7523" s="183" t="s">
        <v>266</v>
      </c>
      <c r="H7523" s="184">
        <v>187.29</v>
      </c>
      <c r="L7523" s="180"/>
      <c r="M7523" s="185"/>
      <c r="T7523" s="186"/>
      <c r="AT7523" s="182" t="s">
        <v>184</v>
      </c>
      <c r="AU7523" s="182" t="s">
        <v>95</v>
      </c>
      <c r="AV7523" s="181" t="s">
        <v>243</v>
      </c>
      <c r="AW7523" s="181" t="s">
        <v>41</v>
      </c>
      <c r="AX7523" s="181" t="s">
        <v>85</v>
      </c>
      <c r="AY7523" s="182" t="s">
        <v>173</v>
      </c>
    </row>
    <row r="7524" spans="2:65" s="160" customFormat="1">
      <c r="B7524" s="159"/>
      <c r="D7524" s="161" t="s">
        <v>184</v>
      </c>
      <c r="E7524" s="162" t="s">
        <v>1</v>
      </c>
      <c r="F7524" s="163" t="s">
        <v>4033</v>
      </c>
      <c r="H7524" s="162" t="s">
        <v>1</v>
      </c>
      <c r="L7524" s="159"/>
      <c r="M7524" s="164"/>
      <c r="T7524" s="165"/>
      <c r="AT7524" s="162" t="s">
        <v>184</v>
      </c>
      <c r="AU7524" s="162" t="s">
        <v>95</v>
      </c>
      <c r="AV7524" s="160" t="s">
        <v>93</v>
      </c>
      <c r="AW7524" s="160" t="s">
        <v>41</v>
      </c>
      <c r="AX7524" s="160" t="s">
        <v>85</v>
      </c>
      <c r="AY7524" s="162" t="s">
        <v>173</v>
      </c>
    </row>
    <row r="7525" spans="2:65" s="167" customFormat="1">
      <c r="B7525" s="166"/>
      <c r="D7525" s="161" t="s">
        <v>184</v>
      </c>
      <c r="E7525" s="168" t="s">
        <v>1</v>
      </c>
      <c r="F7525" s="169" t="s">
        <v>4034</v>
      </c>
      <c r="H7525" s="170">
        <v>82.58</v>
      </c>
      <c r="L7525" s="166"/>
      <c r="M7525" s="171"/>
      <c r="T7525" s="172"/>
      <c r="AT7525" s="168" t="s">
        <v>184</v>
      </c>
      <c r="AU7525" s="168" t="s">
        <v>95</v>
      </c>
      <c r="AV7525" s="167" t="s">
        <v>95</v>
      </c>
      <c r="AW7525" s="167" t="s">
        <v>41</v>
      </c>
      <c r="AX7525" s="167" t="s">
        <v>85</v>
      </c>
      <c r="AY7525" s="168" t="s">
        <v>173</v>
      </c>
    </row>
    <row r="7526" spans="2:65" s="181" customFormat="1">
      <c r="B7526" s="180"/>
      <c r="D7526" s="161" t="s">
        <v>184</v>
      </c>
      <c r="E7526" s="182" t="s">
        <v>1</v>
      </c>
      <c r="F7526" s="183" t="s">
        <v>266</v>
      </c>
      <c r="H7526" s="184">
        <v>82.58</v>
      </c>
      <c r="L7526" s="180"/>
      <c r="M7526" s="185"/>
      <c r="T7526" s="186"/>
      <c r="AT7526" s="182" t="s">
        <v>184</v>
      </c>
      <c r="AU7526" s="182" t="s">
        <v>95</v>
      </c>
      <c r="AV7526" s="181" t="s">
        <v>243</v>
      </c>
      <c r="AW7526" s="181" t="s">
        <v>41</v>
      </c>
      <c r="AX7526" s="181" t="s">
        <v>85</v>
      </c>
      <c r="AY7526" s="182" t="s">
        <v>173</v>
      </c>
    </row>
    <row r="7527" spans="2:65" s="174" customFormat="1">
      <c r="B7527" s="173"/>
      <c r="D7527" s="161" t="s">
        <v>184</v>
      </c>
      <c r="E7527" s="175" t="s">
        <v>1</v>
      </c>
      <c r="F7527" s="176" t="s">
        <v>232</v>
      </c>
      <c r="H7527" s="177">
        <v>1198.22</v>
      </c>
      <c r="L7527" s="173"/>
      <c r="M7527" s="178"/>
      <c r="T7527" s="179"/>
      <c r="AT7527" s="175" t="s">
        <v>184</v>
      </c>
      <c r="AU7527" s="175" t="s">
        <v>95</v>
      </c>
      <c r="AV7527" s="174" t="s">
        <v>180</v>
      </c>
      <c r="AW7527" s="174" t="s">
        <v>41</v>
      </c>
      <c r="AX7527" s="174" t="s">
        <v>93</v>
      </c>
      <c r="AY7527" s="175" t="s">
        <v>173</v>
      </c>
    </row>
    <row r="7528" spans="2:65" s="35" customFormat="1" ht="33" customHeight="1">
      <c r="B7528" s="34"/>
      <c r="C7528" s="144" t="s">
        <v>4040</v>
      </c>
      <c r="D7528" s="144" t="s">
        <v>175</v>
      </c>
      <c r="E7528" s="145" t="s">
        <v>4041</v>
      </c>
      <c r="F7528" s="146" t="s">
        <v>4042</v>
      </c>
      <c r="G7528" s="147" t="s">
        <v>270</v>
      </c>
      <c r="H7528" s="148">
        <v>54.610999999999997</v>
      </c>
      <c r="I7528" s="3"/>
      <c r="J7528" s="149">
        <f>ROUND(I7528*H7528,2)</f>
        <v>0</v>
      </c>
      <c r="K7528" s="146" t="s">
        <v>179</v>
      </c>
      <c r="L7528" s="34"/>
      <c r="M7528" s="150" t="s">
        <v>1</v>
      </c>
      <c r="N7528" s="151" t="s">
        <v>50</v>
      </c>
      <c r="P7528" s="152">
        <f>O7528*H7528</f>
        <v>0</v>
      </c>
      <c r="Q7528" s="152">
        <v>2.1000000000000001E-4</v>
      </c>
      <c r="R7528" s="152">
        <f>Q7528*H7528</f>
        <v>1.1468310000000001E-2</v>
      </c>
      <c r="S7528" s="152">
        <v>0</v>
      </c>
      <c r="T7528" s="153">
        <f>S7528*H7528</f>
        <v>0</v>
      </c>
      <c r="AR7528" s="154" t="s">
        <v>354</v>
      </c>
      <c r="AT7528" s="154" t="s">
        <v>175</v>
      </c>
      <c r="AU7528" s="154" t="s">
        <v>95</v>
      </c>
      <c r="AY7528" s="20" t="s">
        <v>173</v>
      </c>
      <c r="BE7528" s="155">
        <f>IF(N7528="základní",J7528,0)</f>
        <v>0</v>
      </c>
      <c r="BF7528" s="155">
        <f>IF(N7528="snížená",J7528,0)</f>
        <v>0</v>
      </c>
      <c r="BG7528" s="155">
        <f>IF(N7528="zákl. přenesená",J7528,0)</f>
        <v>0</v>
      </c>
      <c r="BH7528" s="155">
        <f>IF(N7528="sníž. přenesená",J7528,0)</f>
        <v>0</v>
      </c>
      <c r="BI7528" s="155">
        <f>IF(N7528="nulová",J7528,0)</f>
        <v>0</v>
      </c>
      <c r="BJ7528" s="20" t="s">
        <v>93</v>
      </c>
      <c r="BK7528" s="155">
        <f>ROUND(I7528*H7528,2)</f>
        <v>0</v>
      </c>
      <c r="BL7528" s="20" t="s">
        <v>354</v>
      </c>
      <c r="BM7528" s="154" t="s">
        <v>4043</v>
      </c>
    </row>
    <row r="7529" spans="2:65" s="35" customFormat="1">
      <c r="B7529" s="34"/>
      <c r="D7529" s="156" t="s">
        <v>182</v>
      </c>
      <c r="F7529" s="157" t="s">
        <v>4044</v>
      </c>
      <c r="L7529" s="34"/>
      <c r="M7529" s="158"/>
      <c r="T7529" s="62"/>
      <c r="AT7529" s="20" t="s">
        <v>182</v>
      </c>
      <c r="AU7529" s="20" t="s">
        <v>95</v>
      </c>
    </row>
    <row r="7530" spans="2:65" s="160" customFormat="1">
      <c r="B7530" s="159"/>
      <c r="D7530" s="161" t="s">
        <v>184</v>
      </c>
      <c r="E7530" s="162" t="s">
        <v>1</v>
      </c>
      <c r="F7530" s="163" t="s">
        <v>805</v>
      </c>
      <c r="H7530" s="162" t="s">
        <v>1</v>
      </c>
      <c r="L7530" s="159"/>
      <c r="M7530" s="164"/>
      <c r="T7530" s="165"/>
      <c r="AT7530" s="162" t="s">
        <v>184</v>
      </c>
      <c r="AU7530" s="162" t="s">
        <v>95</v>
      </c>
      <c r="AV7530" s="160" t="s">
        <v>93</v>
      </c>
      <c r="AW7530" s="160" t="s">
        <v>41</v>
      </c>
      <c r="AX7530" s="160" t="s">
        <v>85</v>
      </c>
      <c r="AY7530" s="162" t="s">
        <v>173</v>
      </c>
    </row>
    <row r="7531" spans="2:65" s="160" customFormat="1">
      <c r="B7531" s="159"/>
      <c r="D7531" s="161" t="s">
        <v>184</v>
      </c>
      <c r="E7531" s="162" t="s">
        <v>1</v>
      </c>
      <c r="F7531" s="163" t="s">
        <v>752</v>
      </c>
      <c r="H7531" s="162" t="s">
        <v>1</v>
      </c>
      <c r="L7531" s="159"/>
      <c r="M7531" s="164"/>
      <c r="T7531" s="165"/>
      <c r="AT7531" s="162" t="s">
        <v>184</v>
      </c>
      <c r="AU7531" s="162" t="s">
        <v>95</v>
      </c>
      <c r="AV7531" s="160" t="s">
        <v>93</v>
      </c>
      <c r="AW7531" s="160" t="s">
        <v>41</v>
      </c>
      <c r="AX7531" s="160" t="s">
        <v>85</v>
      </c>
      <c r="AY7531" s="162" t="s">
        <v>173</v>
      </c>
    </row>
    <row r="7532" spans="2:65" s="167" customFormat="1">
      <c r="B7532" s="166"/>
      <c r="D7532" s="161" t="s">
        <v>184</v>
      </c>
      <c r="E7532" s="168" t="s">
        <v>1</v>
      </c>
      <c r="F7532" s="169" t="s">
        <v>4045</v>
      </c>
      <c r="H7532" s="170">
        <v>76.099999999999994</v>
      </c>
      <c r="L7532" s="166"/>
      <c r="M7532" s="171"/>
      <c r="T7532" s="172"/>
      <c r="AT7532" s="168" t="s">
        <v>184</v>
      </c>
      <c r="AU7532" s="168" t="s">
        <v>95</v>
      </c>
      <c r="AV7532" s="167" t="s">
        <v>95</v>
      </c>
      <c r="AW7532" s="167" t="s">
        <v>41</v>
      </c>
      <c r="AX7532" s="167" t="s">
        <v>85</v>
      </c>
      <c r="AY7532" s="168" t="s">
        <v>173</v>
      </c>
    </row>
    <row r="7533" spans="2:65" s="167" customFormat="1">
      <c r="B7533" s="166"/>
      <c r="D7533" s="161" t="s">
        <v>184</v>
      </c>
      <c r="E7533" s="168" t="s">
        <v>1</v>
      </c>
      <c r="F7533" s="169" t="s">
        <v>822</v>
      </c>
      <c r="H7533" s="170">
        <v>-5.4480000000000004</v>
      </c>
      <c r="L7533" s="166"/>
      <c r="M7533" s="171"/>
      <c r="T7533" s="172"/>
      <c r="AT7533" s="168" t="s">
        <v>184</v>
      </c>
      <c r="AU7533" s="168" t="s">
        <v>95</v>
      </c>
      <c r="AV7533" s="167" t="s">
        <v>95</v>
      </c>
      <c r="AW7533" s="167" t="s">
        <v>41</v>
      </c>
      <c r="AX7533" s="167" t="s">
        <v>85</v>
      </c>
      <c r="AY7533" s="168" t="s">
        <v>173</v>
      </c>
    </row>
    <row r="7534" spans="2:65" s="167" customFormat="1">
      <c r="B7534" s="166"/>
      <c r="D7534" s="161" t="s">
        <v>184</v>
      </c>
      <c r="E7534" s="168" t="s">
        <v>1</v>
      </c>
      <c r="F7534" s="169" t="s">
        <v>823</v>
      </c>
      <c r="H7534" s="170">
        <v>-10.106999999999999</v>
      </c>
      <c r="L7534" s="166"/>
      <c r="M7534" s="171"/>
      <c r="T7534" s="172"/>
      <c r="AT7534" s="168" t="s">
        <v>184</v>
      </c>
      <c r="AU7534" s="168" t="s">
        <v>95</v>
      </c>
      <c r="AV7534" s="167" t="s">
        <v>95</v>
      </c>
      <c r="AW7534" s="167" t="s">
        <v>41</v>
      </c>
      <c r="AX7534" s="167" t="s">
        <v>85</v>
      </c>
      <c r="AY7534" s="168" t="s">
        <v>173</v>
      </c>
    </row>
    <row r="7535" spans="2:65" s="167" customFormat="1">
      <c r="B7535" s="166"/>
      <c r="D7535" s="161" t="s">
        <v>184</v>
      </c>
      <c r="E7535" s="168" t="s">
        <v>1</v>
      </c>
      <c r="F7535" s="169" t="s">
        <v>824</v>
      </c>
      <c r="H7535" s="170">
        <v>-0.22</v>
      </c>
      <c r="L7535" s="166"/>
      <c r="M7535" s="171"/>
      <c r="T7535" s="172"/>
      <c r="AT7535" s="168" t="s">
        <v>184</v>
      </c>
      <c r="AU7535" s="168" t="s">
        <v>95</v>
      </c>
      <c r="AV7535" s="167" t="s">
        <v>95</v>
      </c>
      <c r="AW7535" s="167" t="s">
        <v>41</v>
      </c>
      <c r="AX7535" s="167" t="s">
        <v>85</v>
      </c>
      <c r="AY7535" s="168" t="s">
        <v>173</v>
      </c>
    </row>
    <row r="7536" spans="2:65" s="167" customFormat="1">
      <c r="B7536" s="166"/>
      <c r="D7536" s="161" t="s">
        <v>184</v>
      </c>
      <c r="E7536" s="168" t="s">
        <v>1</v>
      </c>
      <c r="F7536" s="169" t="s">
        <v>825</v>
      </c>
      <c r="H7536" s="170">
        <v>-0.96</v>
      </c>
      <c r="L7536" s="166"/>
      <c r="M7536" s="171"/>
      <c r="T7536" s="172"/>
      <c r="AT7536" s="168" t="s">
        <v>184</v>
      </c>
      <c r="AU7536" s="168" t="s">
        <v>95</v>
      </c>
      <c r="AV7536" s="167" t="s">
        <v>95</v>
      </c>
      <c r="AW7536" s="167" t="s">
        <v>41</v>
      </c>
      <c r="AX7536" s="167" t="s">
        <v>85</v>
      </c>
      <c r="AY7536" s="168" t="s">
        <v>173</v>
      </c>
    </row>
    <row r="7537" spans="2:65" s="167" customFormat="1">
      <c r="B7537" s="166"/>
      <c r="D7537" s="161" t="s">
        <v>184</v>
      </c>
      <c r="E7537" s="168" t="s">
        <v>1</v>
      </c>
      <c r="F7537" s="169" t="s">
        <v>826</v>
      </c>
      <c r="H7537" s="170">
        <v>-0.9</v>
      </c>
      <c r="L7537" s="166"/>
      <c r="M7537" s="171"/>
      <c r="T7537" s="172"/>
      <c r="AT7537" s="168" t="s">
        <v>184</v>
      </c>
      <c r="AU7537" s="168" t="s">
        <v>95</v>
      </c>
      <c r="AV7537" s="167" t="s">
        <v>95</v>
      </c>
      <c r="AW7537" s="167" t="s">
        <v>41</v>
      </c>
      <c r="AX7537" s="167" t="s">
        <v>85</v>
      </c>
      <c r="AY7537" s="168" t="s">
        <v>173</v>
      </c>
    </row>
    <row r="7538" spans="2:65" s="167" customFormat="1">
      <c r="B7538" s="166"/>
      <c r="D7538" s="161" t="s">
        <v>184</v>
      </c>
      <c r="E7538" s="168" t="s">
        <v>1</v>
      </c>
      <c r="F7538" s="169" t="s">
        <v>827</v>
      </c>
      <c r="H7538" s="170">
        <v>-0.38</v>
      </c>
      <c r="L7538" s="166"/>
      <c r="M7538" s="171"/>
      <c r="T7538" s="172"/>
      <c r="AT7538" s="168" t="s">
        <v>184</v>
      </c>
      <c r="AU7538" s="168" t="s">
        <v>95</v>
      </c>
      <c r="AV7538" s="167" t="s">
        <v>95</v>
      </c>
      <c r="AW7538" s="167" t="s">
        <v>41</v>
      </c>
      <c r="AX7538" s="167" t="s">
        <v>85</v>
      </c>
      <c r="AY7538" s="168" t="s">
        <v>173</v>
      </c>
    </row>
    <row r="7539" spans="2:65" s="167" customFormat="1">
      <c r="B7539" s="166"/>
      <c r="D7539" s="161" t="s">
        <v>184</v>
      </c>
      <c r="E7539" s="168" t="s">
        <v>1</v>
      </c>
      <c r="F7539" s="169" t="s">
        <v>828</v>
      </c>
      <c r="H7539" s="170">
        <v>-1.284</v>
      </c>
      <c r="L7539" s="166"/>
      <c r="M7539" s="171"/>
      <c r="T7539" s="172"/>
      <c r="AT7539" s="168" t="s">
        <v>184</v>
      </c>
      <c r="AU7539" s="168" t="s">
        <v>95</v>
      </c>
      <c r="AV7539" s="167" t="s">
        <v>95</v>
      </c>
      <c r="AW7539" s="167" t="s">
        <v>41</v>
      </c>
      <c r="AX7539" s="167" t="s">
        <v>85</v>
      </c>
      <c r="AY7539" s="168" t="s">
        <v>173</v>
      </c>
    </row>
    <row r="7540" spans="2:65" s="167" customFormat="1">
      <c r="B7540" s="166"/>
      <c r="D7540" s="161" t="s">
        <v>184</v>
      </c>
      <c r="E7540" s="168" t="s">
        <v>1</v>
      </c>
      <c r="F7540" s="169" t="s">
        <v>829</v>
      </c>
      <c r="H7540" s="170">
        <v>-2.19</v>
      </c>
      <c r="L7540" s="166"/>
      <c r="M7540" s="171"/>
      <c r="T7540" s="172"/>
      <c r="AT7540" s="168" t="s">
        <v>184</v>
      </c>
      <c r="AU7540" s="168" t="s">
        <v>95</v>
      </c>
      <c r="AV7540" s="167" t="s">
        <v>95</v>
      </c>
      <c r="AW7540" s="167" t="s">
        <v>41</v>
      </c>
      <c r="AX7540" s="167" t="s">
        <v>85</v>
      </c>
      <c r="AY7540" s="168" t="s">
        <v>173</v>
      </c>
    </row>
    <row r="7541" spans="2:65" s="174" customFormat="1">
      <c r="B7541" s="173"/>
      <c r="D7541" s="161" t="s">
        <v>184</v>
      </c>
      <c r="E7541" s="175" t="s">
        <v>1</v>
      </c>
      <c r="F7541" s="176" t="s">
        <v>232</v>
      </c>
      <c r="H7541" s="177">
        <v>54.610999999999997</v>
      </c>
      <c r="L7541" s="173"/>
      <c r="M7541" s="178"/>
      <c r="T7541" s="179"/>
      <c r="AT7541" s="175" t="s">
        <v>184</v>
      </c>
      <c r="AU7541" s="175" t="s">
        <v>95</v>
      </c>
      <c r="AV7541" s="174" t="s">
        <v>180</v>
      </c>
      <c r="AW7541" s="174" t="s">
        <v>41</v>
      </c>
      <c r="AX7541" s="174" t="s">
        <v>93</v>
      </c>
      <c r="AY7541" s="175" t="s">
        <v>173</v>
      </c>
    </row>
    <row r="7542" spans="2:65" s="35" customFormat="1" ht="37.9" customHeight="1">
      <c r="B7542" s="34"/>
      <c r="C7542" s="144" t="s">
        <v>4046</v>
      </c>
      <c r="D7542" s="144" t="s">
        <v>175</v>
      </c>
      <c r="E7542" s="145" t="s">
        <v>4047</v>
      </c>
      <c r="F7542" s="146" t="s">
        <v>4048</v>
      </c>
      <c r="G7542" s="147" t="s">
        <v>270</v>
      </c>
      <c r="H7542" s="148">
        <v>54.610999999999997</v>
      </c>
      <c r="I7542" s="3"/>
      <c r="J7542" s="149">
        <f>ROUND(I7542*H7542,2)</f>
        <v>0</v>
      </c>
      <c r="K7542" s="146" t="s">
        <v>179</v>
      </c>
      <c r="L7542" s="34"/>
      <c r="M7542" s="150" t="s">
        <v>1</v>
      </c>
      <c r="N7542" s="151" t="s">
        <v>50</v>
      </c>
      <c r="P7542" s="152">
        <f>O7542*H7542</f>
        <v>0</v>
      </c>
      <c r="Q7542" s="152">
        <v>2.9E-4</v>
      </c>
      <c r="R7542" s="152">
        <f>Q7542*H7542</f>
        <v>1.5837189999999998E-2</v>
      </c>
      <c r="S7542" s="152">
        <v>0</v>
      </c>
      <c r="T7542" s="153">
        <f>S7542*H7542</f>
        <v>0</v>
      </c>
      <c r="AR7542" s="154" t="s">
        <v>354</v>
      </c>
      <c r="AT7542" s="154" t="s">
        <v>175</v>
      </c>
      <c r="AU7542" s="154" t="s">
        <v>95</v>
      </c>
      <c r="AY7542" s="20" t="s">
        <v>173</v>
      </c>
      <c r="BE7542" s="155">
        <f>IF(N7542="základní",J7542,0)</f>
        <v>0</v>
      </c>
      <c r="BF7542" s="155">
        <f>IF(N7542="snížená",J7542,0)</f>
        <v>0</v>
      </c>
      <c r="BG7542" s="155">
        <f>IF(N7542="zákl. přenesená",J7542,0)</f>
        <v>0</v>
      </c>
      <c r="BH7542" s="155">
        <f>IF(N7542="sníž. přenesená",J7542,0)</f>
        <v>0</v>
      </c>
      <c r="BI7542" s="155">
        <f>IF(N7542="nulová",J7542,0)</f>
        <v>0</v>
      </c>
      <c r="BJ7542" s="20" t="s">
        <v>93</v>
      </c>
      <c r="BK7542" s="155">
        <f>ROUND(I7542*H7542,2)</f>
        <v>0</v>
      </c>
      <c r="BL7542" s="20" t="s">
        <v>354</v>
      </c>
      <c r="BM7542" s="154" t="s">
        <v>4049</v>
      </c>
    </row>
    <row r="7543" spans="2:65" s="35" customFormat="1">
      <c r="B7543" s="34"/>
      <c r="D7543" s="156" t="s">
        <v>182</v>
      </c>
      <c r="F7543" s="157" t="s">
        <v>4050</v>
      </c>
      <c r="L7543" s="34"/>
      <c r="M7543" s="158"/>
      <c r="T7543" s="62"/>
      <c r="AT7543" s="20" t="s">
        <v>182</v>
      </c>
      <c r="AU7543" s="20" t="s">
        <v>95</v>
      </c>
    </row>
    <row r="7544" spans="2:65" s="160" customFormat="1">
      <c r="B7544" s="159"/>
      <c r="D7544" s="161" t="s">
        <v>184</v>
      </c>
      <c r="E7544" s="162" t="s">
        <v>1</v>
      </c>
      <c r="F7544" s="163" t="s">
        <v>805</v>
      </c>
      <c r="H7544" s="162" t="s">
        <v>1</v>
      </c>
      <c r="L7544" s="159"/>
      <c r="M7544" s="164"/>
      <c r="T7544" s="165"/>
      <c r="AT7544" s="162" t="s">
        <v>184</v>
      </c>
      <c r="AU7544" s="162" t="s">
        <v>95</v>
      </c>
      <c r="AV7544" s="160" t="s">
        <v>93</v>
      </c>
      <c r="AW7544" s="160" t="s">
        <v>41</v>
      </c>
      <c r="AX7544" s="160" t="s">
        <v>85</v>
      </c>
      <c r="AY7544" s="162" t="s">
        <v>173</v>
      </c>
    </row>
    <row r="7545" spans="2:65" s="160" customFormat="1">
      <c r="B7545" s="159"/>
      <c r="D7545" s="161" t="s">
        <v>184</v>
      </c>
      <c r="E7545" s="162" t="s">
        <v>1</v>
      </c>
      <c r="F7545" s="163" t="s">
        <v>752</v>
      </c>
      <c r="H7545" s="162" t="s">
        <v>1</v>
      </c>
      <c r="L7545" s="159"/>
      <c r="M7545" s="164"/>
      <c r="T7545" s="165"/>
      <c r="AT7545" s="162" t="s">
        <v>184</v>
      </c>
      <c r="AU7545" s="162" t="s">
        <v>95</v>
      </c>
      <c r="AV7545" s="160" t="s">
        <v>93</v>
      </c>
      <c r="AW7545" s="160" t="s">
        <v>41</v>
      </c>
      <c r="AX7545" s="160" t="s">
        <v>85</v>
      </c>
      <c r="AY7545" s="162" t="s">
        <v>173</v>
      </c>
    </row>
    <row r="7546" spans="2:65" s="167" customFormat="1">
      <c r="B7546" s="166"/>
      <c r="D7546" s="161" t="s">
        <v>184</v>
      </c>
      <c r="E7546" s="168" t="s">
        <v>1</v>
      </c>
      <c r="F7546" s="169" t="s">
        <v>4045</v>
      </c>
      <c r="H7546" s="170">
        <v>76.099999999999994</v>
      </c>
      <c r="L7546" s="166"/>
      <c r="M7546" s="171"/>
      <c r="T7546" s="172"/>
      <c r="AT7546" s="168" t="s">
        <v>184</v>
      </c>
      <c r="AU7546" s="168" t="s">
        <v>95</v>
      </c>
      <c r="AV7546" s="167" t="s">
        <v>95</v>
      </c>
      <c r="AW7546" s="167" t="s">
        <v>41</v>
      </c>
      <c r="AX7546" s="167" t="s">
        <v>85</v>
      </c>
      <c r="AY7546" s="168" t="s">
        <v>173</v>
      </c>
    </row>
    <row r="7547" spans="2:65" s="167" customFormat="1">
      <c r="B7547" s="166"/>
      <c r="D7547" s="161" t="s">
        <v>184</v>
      </c>
      <c r="E7547" s="168" t="s">
        <v>1</v>
      </c>
      <c r="F7547" s="169" t="s">
        <v>822</v>
      </c>
      <c r="H7547" s="170">
        <v>-5.4480000000000004</v>
      </c>
      <c r="L7547" s="166"/>
      <c r="M7547" s="171"/>
      <c r="T7547" s="172"/>
      <c r="AT7547" s="168" t="s">
        <v>184</v>
      </c>
      <c r="AU7547" s="168" t="s">
        <v>95</v>
      </c>
      <c r="AV7547" s="167" t="s">
        <v>95</v>
      </c>
      <c r="AW7547" s="167" t="s">
        <v>41</v>
      </c>
      <c r="AX7547" s="167" t="s">
        <v>85</v>
      </c>
      <c r="AY7547" s="168" t="s">
        <v>173</v>
      </c>
    </row>
    <row r="7548" spans="2:65" s="167" customFormat="1">
      <c r="B7548" s="166"/>
      <c r="D7548" s="161" t="s">
        <v>184</v>
      </c>
      <c r="E7548" s="168" t="s">
        <v>1</v>
      </c>
      <c r="F7548" s="169" t="s">
        <v>823</v>
      </c>
      <c r="H7548" s="170">
        <v>-10.106999999999999</v>
      </c>
      <c r="L7548" s="166"/>
      <c r="M7548" s="171"/>
      <c r="T7548" s="172"/>
      <c r="AT7548" s="168" t="s">
        <v>184</v>
      </c>
      <c r="AU7548" s="168" t="s">
        <v>95</v>
      </c>
      <c r="AV7548" s="167" t="s">
        <v>95</v>
      </c>
      <c r="AW7548" s="167" t="s">
        <v>41</v>
      </c>
      <c r="AX7548" s="167" t="s">
        <v>85</v>
      </c>
      <c r="AY7548" s="168" t="s">
        <v>173</v>
      </c>
    </row>
    <row r="7549" spans="2:65" s="167" customFormat="1">
      <c r="B7549" s="166"/>
      <c r="D7549" s="161" t="s">
        <v>184</v>
      </c>
      <c r="E7549" s="168" t="s">
        <v>1</v>
      </c>
      <c r="F7549" s="169" t="s">
        <v>824</v>
      </c>
      <c r="H7549" s="170">
        <v>-0.22</v>
      </c>
      <c r="L7549" s="166"/>
      <c r="M7549" s="171"/>
      <c r="T7549" s="172"/>
      <c r="AT7549" s="168" t="s">
        <v>184</v>
      </c>
      <c r="AU7549" s="168" t="s">
        <v>95</v>
      </c>
      <c r="AV7549" s="167" t="s">
        <v>95</v>
      </c>
      <c r="AW7549" s="167" t="s">
        <v>41</v>
      </c>
      <c r="AX7549" s="167" t="s">
        <v>85</v>
      </c>
      <c r="AY7549" s="168" t="s">
        <v>173</v>
      </c>
    </row>
    <row r="7550" spans="2:65" s="167" customFormat="1">
      <c r="B7550" s="166"/>
      <c r="D7550" s="161" t="s">
        <v>184</v>
      </c>
      <c r="E7550" s="168" t="s">
        <v>1</v>
      </c>
      <c r="F7550" s="169" t="s">
        <v>825</v>
      </c>
      <c r="H7550" s="170">
        <v>-0.96</v>
      </c>
      <c r="L7550" s="166"/>
      <c r="M7550" s="171"/>
      <c r="T7550" s="172"/>
      <c r="AT7550" s="168" t="s">
        <v>184</v>
      </c>
      <c r="AU7550" s="168" t="s">
        <v>95</v>
      </c>
      <c r="AV7550" s="167" t="s">
        <v>95</v>
      </c>
      <c r="AW7550" s="167" t="s">
        <v>41</v>
      </c>
      <c r="AX7550" s="167" t="s">
        <v>85</v>
      </c>
      <c r="AY7550" s="168" t="s">
        <v>173</v>
      </c>
    </row>
    <row r="7551" spans="2:65" s="167" customFormat="1">
      <c r="B7551" s="166"/>
      <c r="D7551" s="161" t="s">
        <v>184</v>
      </c>
      <c r="E7551" s="168" t="s">
        <v>1</v>
      </c>
      <c r="F7551" s="169" t="s">
        <v>826</v>
      </c>
      <c r="H7551" s="170">
        <v>-0.9</v>
      </c>
      <c r="L7551" s="166"/>
      <c r="M7551" s="171"/>
      <c r="T7551" s="172"/>
      <c r="AT7551" s="168" t="s">
        <v>184</v>
      </c>
      <c r="AU7551" s="168" t="s">
        <v>95</v>
      </c>
      <c r="AV7551" s="167" t="s">
        <v>95</v>
      </c>
      <c r="AW7551" s="167" t="s">
        <v>41</v>
      </c>
      <c r="AX7551" s="167" t="s">
        <v>85</v>
      </c>
      <c r="AY7551" s="168" t="s">
        <v>173</v>
      </c>
    </row>
    <row r="7552" spans="2:65" s="167" customFormat="1">
      <c r="B7552" s="166"/>
      <c r="D7552" s="161" t="s">
        <v>184</v>
      </c>
      <c r="E7552" s="168" t="s">
        <v>1</v>
      </c>
      <c r="F7552" s="169" t="s">
        <v>827</v>
      </c>
      <c r="H7552" s="170">
        <v>-0.38</v>
      </c>
      <c r="L7552" s="166"/>
      <c r="M7552" s="171"/>
      <c r="T7552" s="172"/>
      <c r="AT7552" s="168" t="s">
        <v>184</v>
      </c>
      <c r="AU7552" s="168" t="s">
        <v>95</v>
      </c>
      <c r="AV7552" s="167" t="s">
        <v>95</v>
      </c>
      <c r="AW7552" s="167" t="s">
        <v>41</v>
      </c>
      <c r="AX7552" s="167" t="s">
        <v>85</v>
      </c>
      <c r="AY7552" s="168" t="s">
        <v>173</v>
      </c>
    </row>
    <row r="7553" spans="2:65" s="167" customFormat="1">
      <c r="B7553" s="166"/>
      <c r="D7553" s="161" t="s">
        <v>184</v>
      </c>
      <c r="E7553" s="168" t="s">
        <v>1</v>
      </c>
      <c r="F7553" s="169" t="s">
        <v>828</v>
      </c>
      <c r="H7553" s="170">
        <v>-1.284</v>
      </c>
      <c r="L7553" s="166"/>
      <c r="M7553" s="171"/>
      <c r="T7553" s="172"/>
      <c r="AT7553" s="168" t="s">
        <v>184</v>
      </c>
      <c r="AU7553" s="168" t="s">
        <v>95</v>
      </c>
      <c r="AV7553" s="167" t="s">
        <v>95</v>
      </c>
      <c r="AW7553" s="167" t="s">
        <v>41</v>
      </c>
      <c r="AX7553" s="167" t="s">
        <v>85</v>
      </c>
      <c r="AY7553" s="168" t="s">
        <v>173</v>
      </c>
    </row>
    <row r="7554" spans="2:65" s="167" customFormat="1">
      <c r="B7554" s="166"/>
      <c r="D7554" s="161" t="s">
        <v>184</v>
      </c>
      <c r="E7554" s="168" t="s">
        <v>1</v>
      </c>
      <c r="F7554" s="169" t="s">
        <v>829</v>
      </c>
      <c r="H7554" s="170">
        <v>-2.19</v>
      </c>
      <c r="L7554" s="166"/>
      <c r="M7554" s="171"/>
      <c r="T7554" s="172"/>
      <c r="AT7554" s="168" t="s">
        <v>184</v>
      </c>
      <c r="AU7554" s="168" t="s">
        <v>95</v>
      </c>
      <c r="AV7554" s="167" t="s">
        <v>95</v>
      </c>
      <c r="AW7554" s="167" t="s">
        <v>41</v>
      </c>
      <c r="AX7554" s="167" t="s">
        <v>85</v>
      </c>
      <c r="AY7554" s="168" t="s">
        <v>173</v>
      </c>
    </row>
    <row r="7555" spans="2:65" s="174" customFormat="1">
      <c r="B7555" s="173"/>
      <c r="D7555" s="161" t="s">
        <v>184</v>
      </c>
      <c r="E7555" s="175" t="s">
        <v>1</v>
      </c>
      <c r="F7555" s="176" t="s">
        <v>232</v>
      </c>
      <c r="H7555" s="177">
        <v>54.610999999999997</v>
      </c>
      <c r="L7555" s="173"/>
      <c r="M7555" s="178"/>
      <c r="T7555" s="179"/>
      <c r="AT7555" s="175" t="s">
        <v>184</v>
      </c>
      <c r="AU7555" s="175" t="s">
        <v>95</v>
      </c>
      <c r="AV7555" s="174" t="s">
        <v>180</v>
      </c>
      <c r="AW7555" s="174" t="s">
        <v>41</v>
      </c>
      <c r="AX7555" s="174" t="s">
        <v>93</v>
      </c>
      <c r="AY7555" s="175" t="s">
        <v>173</v>
      </c>
    </row>
    <row r="7556" spans="2:65" s="35" customFormat="1" ht="37.9" customHeight="1">
      <c r="B7556" s="34"/>
      <c r="C7556" s="144" t="s">
        <v>4051</v>
      </c>
      <c r="D7556" s="144" t="s">
        <v>175</v>
      </c>
      <c r="E7556" s="145" t="s">
        <v>4052</v>
      </c>
      <c r="F7556" s="146" t="s">
        <v>4053</v>
      </c>
      <c r="G7556" s="147" t="s">
        <v>270</v>
      </c>
      <c r="H7556" s="148">
        <v>19.8</v>
      </c>
      <c r="I7556" s="3"/>
      <c r="J7556" s="149">
        <f>ROUND(I7556*H7556,2)</f>
        <v>0</v>
      </c>
      <c r="K7556" s="146" t="s">
        <v>179</v>
      </c>
      <c r="L7556" s="34"/>
      <c r="M7556" s="150" t="s">
        <v>1</v>
      </c>
      <c r="N7556" s="151" t="s">
        <v>50</v>
      </c>
      <c r="P7556" s="152">
        <f>O7556*H7556</f>
        <v>0</v>
      </c>
      <c r="Q7556" s="152">
        <v>1.0000000000000001E-5</v>
      </c>
      <c r="R7556" s="152">
        <f>Q7556*H7556</f>
        <v>1.9800000000000002E-4</v>
      </c>
      <c r="S7556" s="152">
        <v>0</v>
      </c>
      <c r="T7556" s="153">
        <f>S7556*H7556</f>
        <v>0</v>
      </c>
      <c r="AR7556" s="154" t="s">
        <v>354</v>
      </c>
      <c r="AT7556" s="154" t="s">
        <v>175</v>
      </c>
      <c r="AU7556" s="154" t="s">
        <v>95</v>
      </c>
      <c r="AY7556" s="20" t="s">
        <v>173</v>
      </c>
      <c r="BE7556" s="155">
        <f>IF(N7556="základní",J7556,0)</f>
        <v>0</v>
      </c>
      <c r="BF7556" s="155">
        <f>IF(N7556="snížená",J7556,0)</f>
        <v>0</v>
      </c>
      <c r="BG7556" s="155">
        <f>IF(N7556="zákl. přenesená",J7556,0)</f>
        <v>0</v>
      </c>
      <c r="BH7556" s="155">
        <f>IF(N7556="sníž. přenesená",J7556,0)</f>
        <v>0</v>
      </c>
      <c r="BI7556" s="155">
        <f>IF(N7556="nulová",J7556,0)</f>
        <v>0</v>
      </c>
      <c r="BJ7556" s="20" t="s">
        <v>93</v>
      </c>
      <c r="BK7556" s="155">
        <f>ROUND(I7556*H7556,2)</f>
        <v>0</v>
      </c>
      <c r="BL7556" s="20" t="s">
        <v>354</v>
      </c>
      <c r="BM7556" s="154" t="s">
        <v>4054</v>
      </c>
    </row>
    <row r="7557" spans="2:65" s="35" customFormat="1">
      <c r="B7557" s="34"/>
      <c r="D7557" s="156" t="s">
        <v>182</v>
      </c>
      <c r="F7557" s="157" t="s">
        <v>4055</v>
      </c>
      <c r="L7557" s="34"/>
      <c r="M7557" s="158"/>
      <c r="T7557" s="62"/>
      <c r="AT7557" s="20" t="s">
        <v>182</v>
      </c>
      <c r="AU7557" s="20" t="s">
        <v>95</v>
      </c>
    </row>
    <row r="7558" spans="2:65" s="35" customFormat="1" ht="19.5">
      <c r="B7558" s="34"/>
      <c r="D7558" s="161" t="s">
        <v>371</v>
      </c>
      <c r="F7558" s="187" t="s">
        <v>4056</v>
      </c>
      <c r="L7558" s="34"/>
      <c r="M7558" s="158"/>
      <c r="T7558" s="62"/>
      <c r="AT7558" s="20" t="s">
        <v>371</v>
      </c>
      <c r="AU7558" s="20" t="s">
        <v>95</v>
      </c>
    </row>
    <row r="7559" spans="2:65" s="160" customFormat="1">
      <c r="B7559" s="159"/>
      <c r="D7559" s="161" t="s">
        <v>184</v>
      </c>
      <c r="E7559" s="162" t="s">
        <v>1</v>
      </c>
      <c r="F7559" s="163" t="s">
        <v>802</v>
      </c>
      <c r="H7559" s="162" t="s">
        <v>1</v>
      </c>
      <c r="L7559" s="159"/>
      <c r="M7559" s="164"/>
      <c r="T7559" s="165"/>
      <c r="AT7559" s="162" t="s">
        <v>184</v>
      </c>
      <c r="AU7559" s="162" t="s">
        <v>95</v>
      </c>
      <c r="AV7559" s="160" t="s">
        <v>93</v>
      </c>
      <c r="AW7559" s="160" t="s">
        <v>41</v>
      </c>
      <c r="AX7559" s="160" t="s">
        <v>85</v>
      </c>
      <c r="AY7559" s="162" t="s">
        <v>173</v>
      </c>
    </row>
    <row r="7560" spans="2:65" s="160" customFormat="1">
      <c r="B7560" s="159"/>
      <c r="D7560" s="161" t="s">
        <v>184</v>
      </c>
      <c r="E7560" s="162" t="s">
        <v>1</v>
      </c>
      <c r="F7560" s="163" t="s">
        <v>423</v>
      </c>
      <c r="H7560" s="162" t="s">
        <v>1</v>
      </c>
      <c r="L7560" s="159"/>
      <c r="M7560" s="164"/>
      <c r="T7560" s="165"/>
      <c r="AT7560" s="162" t="s">
        <v>184</v>
      </c>
      <c r="AU7560" s="162" t="s">
        <v>95</v>
      </c>
      <c r="AV7560" s="160" t="s">
        <v>93</v>
      </c>
      <c r="AW7560" s="160" t="s">
        <v>41</v>
      </c>
      <c r="AX7560" s="160" t="s">
        <v>85</v>
      </c>
      <c r="AY7560" s="162" t="s">
        <v>173</v>
      </c>
    </row>
    <row r="7561" spans="2:65" s="167" customFormat="1">
      <c r="B7561" s="166"/>
      <c r="D7561" s="161" t="s">
        <v>184</v>
      </c>
      <c r="E7561" s="168" t="s">
        <v>1</v>
      </c>
      <c r="F7561" s="169" t="s">
        <v>852</v>
      </c>
      <c r="H7561" s="170">
        <v>4.9000000000000004</v>
      </c>
      <c r="L7561" s="166"/>
      <c r="M7561" s="171"/>
      <c r="T7561" s="172"/>
      <c r="AT7561" s="168" t="s">
        <v>184</v>
      </c>
      <c r="AU7561" s="168" t="s">
        <v>95</v>
      </c>
      <c r="AV7561" s="167" t="s">
        <v>95</v>
      </c>
      <c r="AW7561" s="167" t="s">
        <v>41</v>
      </c>
      <c r="AX7561" s="167" t="s">
        <v>85</v>
      </c>
      <c r="AY7561" s="168" t="s">
        <v>173</v>
      </c>
    </row>
    <row r="7562" spans="2:65" s="160" customFormat="1">
      <c r="B7562" s="159"/>
      <c r="D7562" s="161" t="s">
        <v>184</v>
      </c>
      <c r="E7562" s="162" t="s">
        <v>1</v>
      </c>
      <c r="F7562" s="163" t="s">
        <v>761</v>
      </c>
      <c r="H7562" s="162" t="s">
        <v>1</v>
      </c>
      <c r="L7562" s="159"/>
      <c r="M7562" s="164"/>
      <c r="T7562" s="165"/>
      <c r="AT7562" s="162" t="s">
        <v>184</v>
      </c>
      <c r="AU7562" s="162" t="s">
        <v>95</v>
      </c>
      <c r="AV7562" s="160" t="s">
        <v>93</v>
      </c>
      <c r="AW7562" s="160" t="s">
        <v>41</v>
      </c>
      <c r="AX7562" s="160" t="s">
        <v>85</v>
      </c>
      <c r="AY7562" s="162" t="s">
        <v>173</v>
      </c>
    </row>
    <row r="7563" spans="2:65" s="167" customFormat="1">
      <c r="B7563" s="166"/>
      <c r="D7563" s="161" t="s">
        <v>184</v>
      </c>
      <c r="E7563" s="168" t="s">
        <v>1</v>
      </c>
      <c r="F7563" s="169" t="s">
        <v>853</v>
      </c>
      <c r="H7563" s="170">
        <v>3.5</v>
      </c>
      <c r="L7563" s="166"/>
      <c r="M7563" s="171"/>
      <c r="T7563" s="172"/>
      <c r="AT7563" s="168" t="s">
        <v>184</v>
      </c>
      <c r="AU7563" s="168" t="s">
        <v>95</v>
      </c>
      <c r="AV7563" s="167" t="s">
        <v>95</v>
      </c>
      <c r="AW7563" s="167" t="s">
        <v>41</v>
      </c>
      <c r="AX7563" s="167" t="s">
        <v>85</v>
      </c>
      <c r="AY7563" s="168" t="s">
        <v>173</v>
      </c>
    </row>
    <row r="7564" spans="2:65" s="160" customFormat="1">
      <c r="B7564" s="159"/>
      <c r="D7564" s="161" t="s">
        <v>184</v>
      </c>
      <c r="E7564" s="162" t="s">
        <v>1</v>
      </c>
      <c r="F7564" s="163" t="s">
        <v>609</v>
      </c>
      <c r="H7564" s="162" t="s">
        <v>1</v>
      </c>
      <c r="L7564" s="159"/>
      <c r="M7564" s="164"/>
      <c r="T7564" s="165"/>
      <c r="AT7564" s="162" t="s">
        <v>184</v>
      </c>
      <c r="AU7564" s="162" t="s">
        <v>95</v>
      </c>
      <c r="AV7564" s="160" t="s">
        <v>93</v>
      </c>
      <c r="AW7564" s="160" t="s">
        <v>41</v>
      </c>
      <c r="AX7564" s="160" t="s">
        <v>85</v>
      </c>
      <c r="AY7564" s="162" t="s">
        <v>173</v>
      </c>
    </row>
    <row r="7565" spans="2:65" s="167" customFormat="1">
      <c r="B7565" s="166"/>
      <c r="D7565" s="161" t="s">
        <v>184</v>
      </c>
      <c r="E7565" s="168" t="s">
        <v>1</v>
      </c>
      <c r="F7565" s="169" t="s">
        <v>854</v>
      </c>
      <c r="H7565" s="170">
        <v>2.4</v>
      </c>
      <c r="L7565" s="166"/>
      <c r="M7565" s="171"/>
      <c r="T7565" s="172"/>
      <c r="AT7565" s="168" t="s">
        <v>184</v>
      </c>
      <c r="AU7565" s="168" t="s">
        <v>95</v>
      </c>
      <c r="AV7565" s="167" t="s">
        <v>95</v>
      </c>
      <c r="AW7565" s="167" t="s">
        <v>41</v>
      </c>
      <c r="AX7565" s="167" t="s">
        <v>85</v>
      </c>
      <c r="AY7565" s="168" t="s">
        <v>173</v>
      </c>
    </row>
    <row r="7566" spans="2:65" s="160" customFormat="1">
      <c r="B7566" s="159"/>
      <c r="D7566" s="161" t="s">
        <v>184</v>
      </c>
      <c r="E7566" s="162" t="s">
        <v>1</v>
      </c>
      <c r="F7566" s="163" t="s">
        <v>611</v>
      </c>
      <c r="H7566" s="162" t="s">
        <v>1</v>
      </c>
      <c r="L7566" s="159"/>
      <c r="M7566" s="164"/>
      <c r="T7566" s="165"/>
      <c r="AT7566" s="162" t="s">
        <v>184</v>
      </c>
      <c r="AU7566" s="162" t="s">
        <v>95</v>
      </c>
      <c r="AV7566" s="160" t="s">
        <v>93</v>
      </c>
      <c r="AW7566" s="160" t="s">
        <v>41</v>
      </c>
      <c r="AX7566" s="160" t="s">
        <v>85</v>
      </c>
      <c r="AY7566" s="162" t="s">
        <v>173</v>
      </c>
    </row>
    <row r="7567" spans="2:65" s="167" customFormat="1">
      <c r="B7567" s="166"/>
      <c r="D7567" s="161" t="s">
        <v>184</v>
      </c>
      <c r="E7567" s="168" t="s">
        <v>1</v>
      </c>
      <c r="F7567" s="169" t="s">
        <v>855</v>
      </c>
      <c r="H7567" s="170">
        <v>1.8</v>
      </c>
      <c r="L7567" s="166"/>
      <c r="M7567" s="171"/>
      <c r="T7567" s="172"/>
      <c r="AT7567" s="168" t="s">
        <v>184</v>
      </c>
      <c r="AU7567" s="168" t="s">
        <v>95</v>
      </c>
      <c r="AV7567" s="167" t="s">
        <v>95</v>
      </c>
      <c r="AW7567" s="167" t="s">
        <v>41</v>
      </c>
      <c r="AX7567" s="167" t="s">
        <v>85</v>
      </c>
      <c r="AY7567" s="168" t="s">
        <v>173</v>
      </c>
    </row>
    <row r="7568" spans="2:65" s="160" customFormat="1">
      <c r="B7568" s="159"/>
      <c r="D7568" s="161" t="s">
        <v>184</v>
      </c>
      <c r="E7568" s="162" t="s">
        <v>1</v>
      </c>
      <c r="F7568" s="163" t="s">
        <v>764</v>
      </c>
      <c r="H7568" s="162" t="s">
        <v>1</v>
      </c>
      <c r="L7568" s="159"/>
      <c r="M7568" s="164"/>
      <c r="T7568" s="165"/>
      <c r="AT7568" s="162" t="s">
        <v>184</v>
      </c>
      <c r="AU7568" s="162" t="s">
        <v>95</v>
      </c>
      <c r="AV7568" s="160" t="s">
        <v>93</v>
      </c>
      <c r="AW7568" s="160" t="s">
        <v>41</v>
      </c>
      <c r="AX7568" s="160" t="s">
        <v>85</v>
      </c>
      <c r="AY7568" s="162" t="s">
        <v>173</v>
      </c>
    </row>
    <row r="7569" spans="2:51" s="167" customFormat="1">
      <c r="B7569" s="166"/>
      <c r="D7569" s="161" t="s">
        <v>184</v>
      </c>
      <c r="E7569" s="168" t="s">
        <v>1</v>
      </c>
      <c r="F7569" s="169" t="s">
        <v>856</v>
      </c>
      <c r="H7569" s="170">
        <v>7.2</v>
      </c>
      <c r="L7569" s="166"/>
      <c r="M7569" s="171"/>
      <c r="T7569" s="172"/>
      <c r="AT7569" s="168" t="s">
        <v>184</v>
      </c>
      <c r="AU7569" s="168" t="s">
        <v>95</v>
      </c>
      <c r="AV7569" s="167" t="s">
        <v>95</v>
      </c>
      <c r="AW7569" s="167" t="s">
        <v>41</v>
      </c>
      <c r="AX7569" s="167" t="s">
        <v>85</v>
      </c>
      <c r="AY7569" s="168" t="s">
        <v>173</v>
      </c>
    </row>
    <row r="7570" spans="2:51" s="174" customFormat="1">
      <c r="B7570" s="173"/>
      <c r="D7570" s="161" t="s">
        <v>184</v>
      </c>
      <c r="E7570" s="175" t="s">
        <v>1</v>
      </c>
      <c r="F7570" s="176" t="s">
        <v>232</v>
      </c>
      <c r="H7570" s="177">
        <v>19.8</v>
      </c>
      <c r="L7570" s="173"/>
      <c r="M7570" s="197"/>
      <c r="N7570" s="198"/>
      <c r="O7570" s="198"/>
      <c r="P7570" s="198"/>
      <c r="Q7570" s="198"/>
      <c r="R7570" s="198"/>
      <c r="S7570" s="198"/>
      <c r="T7570" s="199"/>
      <c r="AT7570" s="175" t="s">
        <v>184</v>
      </c>
      <c r="AU7570" s="175" t="s">
        <v>95</v>
      </c>
      <c r="AV7570" s="174" t="s">
        <v>180</v>
      </c>
      <c r="AW7570" s="174" t="s">
        <v>41</v>
      </c>
      <c r="AX7570" s="174" t="s">
        <v>93</v>
      </c>
      <c r="AY7570" s="175" t="s">
        <v>173</v>
      </c>
    </row>
    <row r="7571" spans="2:51" s="35" customFormat="1" ht="6.95" customHeight="1">
      <c r="B7571" s="48"/>
      <c r="C7571" s="49"/>
      <c r="D7571" s="49"/>
      <c r="E7571" s="49"/>
      <c r="F7571" s="49"/>
      <c r="G7571" s="49"/>
      <c r="H7571" s="49"/>
      <c r="I7571" s="49"/>
      <c r="J7571" s="49"/>
      <c r="K7571" s="49"/>
      <c r="L7571" s="34"/>
    </row>
  </sheetData>
  <sheetProtection algorithmName="SHA-512" hashValue="SUaB7NHBuL+YY3rbYWsbcwLH5COyDJb2CPv/J0GUPRUF5O9/XDmzUjFfn+VhTBvHh0syZjffkZy0Lw3lLfzkMg==" saltValue="n35j+ZRAs+oS1TcaRNGiow==" spinCount="100000" sheet="1" objects="1" scenarios="1"/>
  <autoFilter ref="C144:K7570" xr:uid="{00000000-0009-0000-0000-000001000000}"/>
  <mergeCells count="10">
    <mergeCell ref="E87:H87"/>
    <mergeCell ref="E135:H135"/>
    <mergeCell ref="E137:H137"/>
    <mergeCell ref="L2:V2"/>
    <mergeCell ref="E24:H24"/>
    <mergeCell ref="E7:H7"/>
    <mergeCell ref="E9:H9"/>
    <mergeCell ref="E18:H18"/>
    <mergeCell ref="E27:H27"/>
    <mergeCell ref="E85:H85"/>
  </mergeCells>
  <hyperlinks>
    <hyperlink ref="F149" r:id="rId1" xr:uid="{00000000-0004-0000-0100-000000000000}"/>
    <hyperlink ref="F200" r:id="rId2" xr:uid="{00000000-0004-0000-0100-000001000000}"/>
    <hyperlink ref="F209" r:id="rId3" xr:uid="{00000000-0004-0000-0100-000002000000}"/>
    <hyperlink ref="F225" r:id="rId4" xr:uid="{00000000-0004-0000-0100-000003000000}"/>
    <hyperlink ref="F246" r:id="rId5" xr:uid="{00000000-0004-0000-0100-000004000000}"/>
    <hyperlink ref="F252" r:id="rId6" xr:uid="{00000000-0004-0000-0100-000005000000}"/>
    <hyperlink ref="F272" r:id="rId7" xr:uid="{00000000-0004-0000-0100-000006000000}"/>
    <hyperlink ref="F292" r:id="rId8" xr:uid="{00000000-0004-0000-0100-000007000000}"/>
    <hyperlink ref="F298" r:id="rId9" xr:uid="{00000000-0004-0000-0100-000008000000}"/>
    <hyperlink ref="F309" r:id="rId10" xr:uid="{00000000-0004-0000-0100-000009000000}"/>
    <hyperlink ref="F320" r:id="rId11" xr:uid="{00000000-0004-0000-0100-00000A000000}"/>
    <hyperlink ref="F331" r:id="rId12" xr:uid="{00000000-0004-0000-0100-00000B000000}"/>
    <hyperlink ref="F353" r:id="rId13" xr:uid="{00000000-0004-0000-0100-00000C000000}"/>
    <hyperlink ref="F364" r:id="rId14" xr:uid="{00000000-0004-0000-0100-00000D000000}"/>
    <hyperlink ref="F370" r:id="rId15" xr:uid="{00000000-0004-0000-0100-00000E000000}"/>
    <hyperlink ref="F376" r:id="rId16" xr:uid="{00000000-0004-0000-0100-00000F000000}"/>
    <hyperlink ref="F382" r:id="rId17" xr:uid="{00000000-0004-0000-0100-000010000000}"/>
    <hyperlink ref="F389" r:id="rId18" xr:uid="{00000000-0004-0000-0100-000011000000}"/>
    <hyperlink ref="F401" r:id="rId19" xr:uid="{00000000-0004-0000-0100-000012000000}"/>
    <hyperlink ref="F420" r:id="rId20" xr:uid="{00000000-0004-0000-0100-000013000000}"/>
    <hyperlink ref="F436" r:id="rId21" xr:uid="{00000000-0004-0000-0100-000014000000}"/>
    <hyperlink ref="F445" r:id="rId22" xr:uid="{00000000-0004-0000-0100-000015000000}"/>
    <hyperlink ref="F451" r:id="rId23" xr:uid="{00000000-0004-0000-0100-000016000000}"/>
    <hyperlink ref="F462" r:id="rId24" xr:uid="{00000000-0004-0000-0100-000017000000}"/>
    <hyperlink ref="F483" r:id="rId25" xr:uid="{00000000-0004-0000-0100-000018000000}"/>
    <hyperlink ref="F504" r:id="rId26" xr:uid="{00000000-0004-0000-0100-000019000000}"/>
    <hyperlink ref="F509" r:id="rId27" xr:uid="{00000000-0004-0000-0100-00001A000000}"/>
    <hyperlink ref="F545" r:id="rId28" xr:uid="{00000000-0004-0000-0100-00001B000000}"/>
    <hyperlink ref="F577" r:id="rId29" xr:uid="{00000000-0004-0000-0100-00001C000000}"/>
    <hyperlink ref="F581" r:id="rId30" xr:uid="{00000000-0004-0000-0100-00001D000000}"/>
    <hyperlink ref="F596" r:id="rId31" xr:uid="{00000000-0004-0000-0100-00001E000000}"/>
    <hyperlink ref="F600" r:id="rId32" xr:uid="{00000000-0004-0000-0100-00001F000000}"/>
    <hyperlink ref="F631" r:id="rId33" xr:uid="{00000000-0004-0000-0100-000020000000}"/>
    <hyperlink ref="F636" r:id="rId34" xr:uid="{00000000-0004-0000-0100-000021000000}"/>
    <hyperlink ref="F647" r:id="rId35" xr:uid="{00000000-0004-0000-0100-000022000000}"/>
    <hyperlink ref="F659" r:id="rId36" xr:uid="{00000000-0004-0000-0100-000023000000}"/>
    <hyperlink ref="F695" r:id="rId37" xr:uid="{00000000-0004-0000-0100-000024000000}"/>
    <hyperlink ref="F701" r:id="rId38" xr:uid="{00000000-0004-0000-0100-000025000000}"/>
    <hyperlink ref="F707" r:id="rId39" xr:uid="{00000000-0004-0000-0100-000026000000}"/>
    <hyperlink ref="F713" r:id="rId40" xr:uid="{00000000-0004-0000-0100-000027000000}"/>
    <hyperlink ref="F719" r:id="rId41" xr:uid="{00000000-0004-0000-0100-000028000000}"/>
    <hyperlink ref="F725" r:id="rId42" xr:uid="{00000000-0004-0000-0100-000029000000}"/>
    <hyperlink ref="F731" r:id="rId43" xr:uid="{00000000-0004-0000-0100-00002A000000}"/>
    <hyperlink ref="F738" r:id="rId44" xr:uid="{00000000-0004-0000-0100-00002B000000}"/>
    <hyperlink ref="F745" r:id="rId45" xr:uid="{00000000-0004-0000-0100-00002C000000}"/>
    <hyperlink ref="F751" r:id="rId46" xr:uid="{00000000-0004-0000-0100-00002D000000}"/>
    <hyperlink ref="F757" r:id="rId47" xr:uid="{00000000-0004-0000-0100-00002E000000}"/>
    <hyperlink ref="F763" r:id="rId48" xr:uid="{00000000-0004-0000-0100-00002F000000}"/>
    <hyperlink ref="F772" r:id="rId49" xr:uid="{00000000-0004-0000-0100-000030000000}"/>
    <hyperlink ref="F933" r:id="rId50" xr:uid="{00000000-0004-0000-0100-000031000000}"/>
    <hyperlink ref="F948" r:id="rId51" xr:uid="{00000000-0004-0000-0100-000032000000}"/>
    <hyperlink ref="F963" r:id="rId52" xr:uid="{00000000-0004-0000-0100-000033000000}"/>
    <hyperlink ref="F985" r:id="rId53" xr:uid="{00000000-0004-0000-0100-000034000000}"/>
    <hyperlink ref="F999" r:id="rId54" xr:uid="{00000000-0004-0000-0100-000035000000}"/>
    <hyperlink ref="F1110" r:id="rId55" xr:uid="{00000000-0004-0000-0100-000036000000}"/>
    <hyperlink ref="F1117" r:id="rId56" xr:uid="{00000000-0004-0000-0100-000037000000}"/>
    <hyperlink ref="F1150" r:id="rId57" xr:uid="{00000000-0004-0000-0100-000038000000}"/>
    <hyperlink ref="F1218" r:id="rId58" xr:uid="{00000000-0004-0000-0100-000039000000}"/>
    <hyperlink ref="F1338" r:id="rId59" xr:uid="{00000000-0004-0000-0100-00003A000000}"/>
    <hyperlink ref="F1472" r:id="rId60" xr:uid="{00000000-0004-0000-0100-00003B000000}"/>
    <hyperlink ref="F1483" r:id="rId61" xr:uid="{00000000-0004-0000-0100-00003C000000}"/>
    <hyperlink ref="F1495" r:id="rId62" xr:uid="{00000000-0004-0000-0100-00003D000000}"/>
    <hyperlink ref="F1507" r:id="rId63" xr:uid="{00000000-0004-0000-0100-00003E000000}"/>
    <hyperlink ref="F1518" r:id="rId64" xr:uid="{00000000-0004-0000-0100-00003F000000}"/>
    <hyperlink ref="F1598" r:id="rId65" xr:uid="{00000000-0004-0000-0100-000040000000}"/>
    <hyperlink ref="F1641" r:id="rId66" xr:uid="{00000000-0004-0000-0100-000041000000}"/>
    <hyperlink ref="F1697" r:id="rId67" xr:uid="{00000000-0004-0000-0100-000042000000}"/>
    <hyperlink ref="F1719" r:id="rId68" xr:uid="{00000000-0004-0000-0100-000043000000}"/>
    <hyperlink ref="F1775" r:id="rId69" xr:uid="{00000000-0004-0000-0100-000044000000}"/>
    <hyperlink ref="F1839" r:id="rId70" xr:uid="{00000000-0004-0000-0100-000045000000}"/>
    <hyperlink ref="F1915" r:id="rId71" xr:uid="{00000000-0004-0000-0100-000046000000}"/>
    <hyperlink ref="F1946" r:id="rId72" xr:uid="{00000000-0004-0000-0100-000047000000}"/>
    <hyperlink ref="F1968" r:id="rId73" xr:uid="{00000000-0004-0000-0100-000048000000}"/>
    <hyperlink ref="F2024" r:id="rId74" xr:uid="{00000000-0004-0000-0100-000049000000}"/>
    <hyperlink ref="F2037" r:id="rId75" xr:uid="{00000000-0004-0000-0100-00004A000000}"/>
    <hyperlink ref="F2057" r:id="rId76" xr:uid="{00000000-0004-0000-0100-00004B000000}"/>
    <hyperlink ref="F2176" r:id="rId77" xr:uid="{00000000-0004-0000-0100-00004C000000}"/>
    <hyperlink ref="F2236" r:id="rId78" xr:uid="{00000000-0004-0000-0100-00004D000000}"/>
    <hyperlink ref="F2296" r:id="rId79" xr:uid="{00000000-0004-0000-0100-00004E000000}"/>
    <hyperlink ref="F2302" r:id="rId80" xr:uid="{00000000-0004-0000-0100-00004F000000}"/>
    <hyperlink ref="F2308" r:id="rId81" xr:uid="{00000000-0004-0000-0100-000050000000}"/>
    <hyperlink ref="F2314" r:id="rId82" xr:uid="{00000000-0004-0000-0100-000051000000}"/>
    <hyperlink ref="F2324" r:id="rId83" xr:uid="{00000000-0004-0000-0100-000052000000}"/>
    <hyperlink ref="F2369" r:id="rId84" xr:uid="{00000000-0004-0000-0100-000053000000}"/>
    <hyperlink ref="F2385" r:id="rId85" xr:uid="{00000000-0004-0000-0100-000054000000}"/>
    <hyperlink ref="F2401" r:id="rId86" xr:uid="{00000000-0004-0000-0100-000055000000}"/>
    <hyperlink ref="F2417" r:id="rId87" xr:uid="{00000000-0004-0000-0100-000056000000}"/>
    <hyperlink ref="F2433" r:id="rId88" xr:uid="{00000000-0004-0000-0100-000057000000}"/>
    <hyperlink ref="F2449" r:id="rId89" xr:uid="{00000000-0004-0000-0100-000058000000}"/>
    <hyperlink ref="F2476" r:id="rId90" xr:uid="{00000000-0004-0000-0100-000059000000}"/>
    <hyperlink ref="F2502" r:id="rId91" xr:uid="{00000000-0004-0000-0100-00005A000000}"/>
    <hyperlink ref="F2510" r:id="rId92" xr:uid="{00000000-0004-0000-0100-00005B000000}"/>
    <hyperlink ref="F2515" r:id="rId93" xr:uid="{00000000-0004-0000-0100-00005C000000}"/>
    <hyperlink ref="F2520" r:id="rId94" xr:uid="{00000000-0004-0000-0100-00005D000000}"/>
    <hyperlink ref="F2530" r:id="rId95" xr:uid="{00000000-0004-0000-0100-00005E000000}"/>
    <hyperlink ref="F2544" r:id="rId96" xr:uid="{00000000-0004-0000-0100-00005F000000}"/>
    <hyperlink ref="F2582" r:id="rId97" xr:uid="{00000000-0004-0000-0100-000060000000}"/>
    <hyperlink ref="F2589" r:id="rId98" xr:uid="{00000000-0004-0000-0100-000061000000}"/>
    <hyperlink ref="F2648" r:id="rId99" xr:uid="{00000000-0004-0000-0100-000062000000}"/>
    <hyperlink ref="F2698" r:id="rId100" xr:uid="{00000000-0004-0000-0100-000063000000}"/>
    <hyperlink ref="F2748" r:id="rId101" xr:uid="{00000000-0004-0000-0100-000064000000}"/>
    <hyperlink ref="F2815" r:id="rId102" xr:uid="{00000000-0004-0000-0100-000065000000}"/>
    <hyperlink ref="F2836" r:id="rId103" xr:uid="{00000000-0004-0000-0100-000066000000}"/>
    <hyperlink ref="F2851" r:id="rId104" xr:uid="{00000000-0004-0000-0100-000067000000}"/>
    <hyperlink ref="F2859" r:id="rId105" xr:uid="{00000000-0004-0000-0100-000068000000}"/>
    <hyperlink ref="F2865" r:id="rId106" xr:uid="{00000000-0004-0000-0100-000069000000}"/>
    <hyperlink ref="F2880" r:id="rId107" xr:uid="{00000000-0004-0000-0100-00006A000000}"/>
    <hyperlink ref="F2886" r:id="rId108" xr:uid="{00000000-0004-0000-0100-00006B000000}"/>
    <hyperlink ref="F2891" r:id="rId109" xr:uid="{00000000-0004-0000-0100-00006C000000}"/>
    <hyperlink ref="F2910" r:id="rId110" xr:uid="{00000000-0004-0000-0100-00006D000000}"/>
    <hyperlink ref="F2919" r:id="rId111" xr:uid="{00000000-0004-0000-0100-00006E000000}"/>
    <hyperlink ref="F2958" r:id="rId112" xr:uid="{00000000-0004-0000-0100-00006F000000}"/>
    <hyperlink ref="F2989" r:id="rId113" xr:uid="{00000000-0004-0000-0100-000070000000}"/>
    <hyperlink ref="F2995" r:id="rId114" xr:uid="{00000000-0004-0000-0100-000071000000}"/>
    <hyperlink ref="F3008" r:id="rId115" xr:uid="{00000000-0004-0000-0100-000072000000}"/>
    <hyperlink ref="F3014" r:id="rId116" xr:uid="{00000000-0004-0000-0100-000073000000}"/>
    <hyperlink ref="F3025" r:id="rId117" xr:uid="{00000000-0004-0000-0100-000074000000}"/>
    <hyperlink ref="F3045" r:id="rId118" xr:uid="{00000000-0004-0000-0100-000075000000}"/>
    <hyperlink ref="F3061" r:id="rId119" xr:uid="{00000000-0004-0000-0100-000076000000}"/>
    <hyperlink ref="F3070" r:id="rId120" xr:uid="{00000000-0004-0000-0100-000077000000}"/>
    <hyperlink ref="F3138" r:id="rId121" xr:uid="{00000000-0004-0000-0100-000078000000}"/>
    <hyperlink ref="F3147" r:id="rId122" xr:uid="{00000000-0004-0000-0100-000079000000}"/>
    <hyperlink ref="F3281" r:id="rId123" xr:uid="{00000000-0004-0000-0100-00007A000000}"/>
    <hyperlink ref="F3310" r:id="rId124" xr:uid="{00000000-0004-0000-0100-00007B000000}"/>
    <hyperlink ref="F3339" r:id="rId125" xr:uid="{00000000-0004-0000-0100-00007C000000}"/>
    <hyperlink ref="F3366" r:id="rId126" xr:uid="{00000000-0004-0000-0100-00007D000000}"/>
    <hyperlink ref="F3371" r:id="rId127" xr:uid="{00000000-0004-0000-0100-00007E000000}"/>
    <hyperlink ref="F3398" r:id="rId128" xr:uid="{00000000-0004-0000-0100-00007F000000}"/>
    <hyperlink ref="F3425" r:id="rId129" xr:uid="{00000000-0004-0000-0100-000080000000}"/>
    <hyperlink ref="F3430" r:id="rId130" xr:uid="{00000000-0004-0000-0100-000081000000}"/>
    <hyperlink ref="F3457" r:id="rId131" xr:uid="{00000000-0004-0000-0100-000082000000}"/>
    <hyperlink ref="F3467" r:id="rId132" xr:uid="{00000000-0004-0000-0100-000083000000}"/>
    <hyperlink ref="F3473" r:id="rId133" xr:uid="{00000000-0004-0000-0100-000084000000}"/>
    <hyperlink ref="F3483" r:id="rId134" xr:uid="{00000000-0004-0000-0100-000085000000}"/>
    <hyperlink ref="F3489" r:id="rId135" xr:uid="{00000000-0004-0000-0100-000086000000}"/>
    <hyperlink ref="F3495" r:id="rId136" xr:uid="{00000000-0004-0000-0100-000087000000}"/>
    <hyperlink ref="F3505" r:id="rId137" xr:uid="{00000000-0004-0000-0100-000088000000}"/>
    <hyperlink ref="F3509" r:id="rId138" xr:uid="{00000000-0004-0000-0100-000089000000}"/>
    <hyperlink ref="F3514" r:id="rId139" xr:uid="{00000000-0004-0000-0100-00008A000000}"/>
    <hyperlink ref="F3518" r:id="rId140" xr:uid="{00000000-0004-0000-0100-00008B000000}"/>
    <hyperlink ref="F3527" r:id="rId141" xr:uid="{00000000-0004-0000-0100-00008C000000}"/>
    <hyperlink ref="F3537" r:id="rId142" xr:uid="{00000000-0004-0000-0100-00008D000000}"/>
    <hyperlink ref="F3539" r:id="rId143" xr:uid="{00000000-0004-0000-0100-00008E000000}"/>
    <hyperlink ref="F3541" r:id="rId144" xr:uid="{00000000-0004-0000-0100-00008F000000}"/>
    <hyperlink ref="F3545" r:id="rId145" xr:uid="{00000000-0004-0000-0100-000090000000}"/>
    <hyperlink ref="F3549" r:id="rId146" xr:uid="{00000000-0004-0000-0100-000091000000}"/>
    <hyperlink ref="F3553" r:id="rId147" xr:uid="{00000000-0004-0000-0100-000092000000}"/>
    <hyperlink ref="F3557" r:id="rId148" xr:uid="{00000000-0004-0000-0100-000093000000}"/>
    <hyperlink ref="F3561" r:id="rId149" xr:uid="{00000000-0004-0000-0100-000094000000}"/>
    <hyperlink ref="F3565" r:id="rId150" xr:uid="{00000000-0004-0000-0100-000095000000}"/>
    <hyperlink ref="F3569" r:id="rId151" xr:uid="{00000000-0004-0000-0100-000096000000}"/>
    <hyperlink ref="F3574" r:id="rId152" xr:uid="{00000000-0004-0000-0100-000097000000}"/>
    <hyperlink ref="F3578" r:id="rId153" xr:uid="{00000000-0004-0000-0100-000098000000}"/>
    <hyperlink ref="F3591" r:id="rId154" xr:uid="{00000000-0004-0000-0100-000099000000}"/>
    <hyperlink ref="F3608" r:id="rId155" xr:uid="{00000000-0004-0000-0100-00009A000000}"/>
    <hyperlink ref="F3621" r:id="rId156" xr:uid="{00000000-0004-0000-0100-00009B000000}"/>
    <hyperlink ref="F3638" r:id="rId157" xr:uid="{00000000-0004-0000-0100-00009C000000}"/>
    <hyperlink ref="F3641" r:id="rId158" xr:uid="{00000000-0004-0000-0100-00009D000000}"/>
    <hyperlink ref="F3650" r:id="rId159" xr:uid="{00000000-0004-0000-0100-00009E000000}"/>
    <hyperlink ref="F3708" r:id="rId160" xr:uid="{00000000-0004-0000-0100-00009F000000}"/>
    <hyperlink ref="F3733" r:id="rId161" xr:uid="{00000000-0004-0000-0100-0000A0000000}"/>
    <hyperlink ref="F3758" r:id="rId162" xr:uid="{00000000-0004-0000-0100-0000A1000000}"/>
    <hyperlink ref="F3780" r:id="rId163" xr:uid="{00000000-0004-0000-0100-0000A2000000}"/>
    <hyperlink ref="F3797" r:id="rId164" xr:uid="{00000000-0004-0000-0100-0000A3000000}"/>
    <hyperlink ref="F3800" r:id="rId165" xr:uid="{00000000-0004-0000-0100-0000A4000000}"/>
    <hyperlink ref="F3844" r:id="rId166" xr:uid="{00000000-0004-0000-0100-0000A5000000}"/>
    <hyperlink ref="F3857" r:id="rId167" xr:uid="{00000000-0004-0000-0100-0000A6000000}"/>
    <hyperlink ref="F3870" r:id="rId168" xr:uid="{00000000-0004-0000-0100-0000A7000000}"/>
    <hyperlink ref="F3888" r:id="rId169" xr:uid="{00000000-0004-0000-0100-0000A8000000}"/>
    <hyperlink ref="F3897" r:id="rId170" xr:uid="{00000000-0004-0000-0100-0000A9000000}"/>
    <hyperlink ref="F3910" r:id="rId171" xr:uid="{00000000-0004-0000-0100-0000AA000000}"/>
    <hyperlink ref="F3931" r:id="rId172" xr:uid="{00000000-0004-0000-0100-0000AB000000}"/>
    <hyperlink ref="F3952" r:id="rId173" xr:uid="{00000000-0004-0000-0100-0000AC000000}"/>
    <hyperlink ref="F3994" r:id="rId174" xr:uid="{00000000-0004-0000-0100-0000AD000000}"/>
    <hyperlink ref="F4009" r:id="rId175" xr:uid="{00000000-0004-0000-0100-0000AE000000}"/>
    <hyperlink ref="F4015" r:id="rId176" xr:uid="{00000000-0004-0000-0100-0000AF000000}"/>
    <hyperlink ref="F4027" r:id="rId177" xr:uid="{00000000-0004-0000-0100-0000B0000000}"/>
    <hyperlink ref="F4155" r:id="rId178" xr:uid="{00000000-0004-0000-0100-0000B1000000}"/>
    <hyperlink ref="F4330" r:id="rId179" xr:uid="{00000000-0004-0000-0100-0000B2000000}"/>
    <hyperlink ref="F4429" r:id="rId180" xr:uid="{00000000-0004-0000-0100-0000B3000000}"/>
    <hyperlink ref="F4457" r:id="rId181" xr:uid="{00000000-0004-0000-0100-0000B4000000}"/>
    <hyperlink ref="F4607" r:id="rId182" xr:uid="{00000000-0004-0000-0100-0000B5000000}"/>
    <hyperlink ref="F4685" r:id="rId183" xr:uid="{00000000-0004-0000-0100-0000B6000000}"/>
    <hyperlink ref="F4717" r:id="rId184" xr:uid="{00000000-0004-0000-0100-0000B7000000}"/>
    <hyperlink ref="F4813" r:id="rId185" xr:uid="{00000000-0004-0000-0100-0000B8000000}"/>
    <hyperlink ref="F5052" r:id="rId186" xr:uid="{00000000-0004-0000-0100-0000B9000000}"/>
    <hyperlink ref="F5066" r:id="rId187" xr:uid="{00000000-0004-0000-0100-0000BA000000}"/>
    <hyperlink ref="F5080" r:id="rId188" xr:uid="{00000000-0004-0000-0100-0000BB000000}"/>
    <hyperlink ref="F5120" r:id="rId189" xr:uid="{00000000-0004-0000-0100-0000BC000000}"/>
    <hyperlink ref="F5145" r:id="rId190" xr:uid="{00000000-0004-0000-0100-0000BD000000}"/>
    <hyperlink ref="F5211" r:id="rId191" xr:uid="{00000000-0004-0000-0100-0000BE000000}"/>
    <hyperlink ref="F5241" r:id="rId192" xr:uid="{00000000-0004-0000-0100-0000BF000000}"/>
    <hyperlink ref="F5291" r:id="rId193" xr:uid="{00000000-0004-0000-0100-0000C0000000}"/>
    <hyperlink ref="F5298" r:id="rId194" xr:uid="{00000000-0004-0000-0100-0000C1000000}"/>
    <hyperlink ref="F5306" r:id="rId195" xr:uid="{00000000-0004-0000-0100-0000C2000000}"/>
    <hyperlink ref="F5350" r:id="rId196" xr:uid="{00000000-0004-0000-0100-0000C3000000}"/>
    <hyperlink ref="F5365" r:id="rId197" xr:uid="{00000000-0004-0000-0100-0000C4000000}"/>
    <hyperlink ref="F5379" r:id="rId198" xr:uid="{00000000-0004-0000-0100-0000C5000000}"/>
    <hyperlink ref="F5385" r:id="rId199" xr:uid="{00000000-0004-0000-0100-0000C6000000}"/>
    <hyperlink ref="F5392" r:id="rId200" xr:uid="{00000000-0004-0000-0100-0000C7000000}"/>
    <hyperlink ref="F5399" r:id="rId201" xr:uid="{00000000-0004-0000-0100-0000C8000000}"/>
    <hyperlink ref="F5402" r:id="rId202" xr:uid="{00000000-0004-0000-0100-0000C9000000}"/>
    <hyperlink ref="F5411" r:id="rId203" xr:uid="{00000000-0004-0000-0100-0000CA000000}"/>
    <hyperlink ref="F5425" r:id="rId204" xr:uid="{00000000-0004-0000-0100-0000CB000000}"/>
    <hyperlink ref="F5430" r:id="rId205" xr:uid="{00000000-0004-0000-0100-0000CC000000}"/>
    <hyperlink ref="F5459" r:id="rId206" xr:uid="{00000000-0004-0000-0100-0000CD000000}"/>
    <hyperlink ref="F5464" r:id="rId207" xr:uid="{00000000-0004-0000-0100-0000CE000000}"/>
    <hyperlink ref="F5473" r:id="rId208" xr:uid="{00000000-0004-0000-0100-0000CF000000}"/>
    <hyperlink ref="F5478" r:id="rId209" xr:uid="{00000000-0004-0000-0100-0000D0000000}"/>
    <hyperlink ref="F5491" r:id="rId210" xr:uid="{00000000-0004-0000-0100-0000D1000000}"/>
    <hyperlink ref="F5502" r:id="rId211" xr:uid="{00000000-0004-0000-0100-0000D2000000}"/>
    <hyperlink ref="F5513" r:id="rId212" xr:uid="{00000000-0004-0000-0100-0000D3000000}"/>
    <hyperlink ref="F5526" r:id="rId213" xr:uid="{00000000-0004-0000-0100-0000D4000000}"/>
    <hyperlink ref="F5539" r:id="rId214" xr:uid="{00000000-0004-0000-0100-0000D5000000}"/>
    <hyperlink ref="F5561" r:id="rId215" xr:uid="{00000000-0004-0000-0100-0000D6000000}"/>
    <hyperlink ref="F5575" r:id="rId216" xr:uid="{00000000-0004-0000-0100-0000D7000000}"/>
    <hyperlink ref="F5582" r:id="rId217" xr:uid="{00000000-0004-0000-0100-0000D8000000}"/>
    <hyperlink ref="F5589" r:id="rId218" xr:uid="{00000000-0004-0000-0100-0000D9000000}"/>
    <hyperlink ref="F5603" r:id="rId219" xr:uid="{00000000-0004-0000-0100-0000DA000000}"/>
    <hyperlink ref="F5610" r:id="rId220" xr:uid="{00000000-0004-0000-0100-0000DB000000}"/>
    <hyperlink ref="F5619" r:id="rId221" xr:uid="{00000000-0004-0000-0100-0000DC000000}"/>
    <hyperlink ref="F5634" r:id="rId222" xr:uid="{00000000-0004-0000-0100-0000DD000000}"/>
    <hyperlink ref="F5640" r:id="rId223" xr:uid="{00000000-0004-0000-0100-0000DE000000}"/>
    <hyperlink ref="F5653" r:id="rId224" xr:uid="{00000000-0004-0000-0100-0000DF000000}"/>
    <hyperlink ref="F5659" r:id="rId225" xr:uid="{00000000-0004-0000-0100-0000E0000000}"/>
    <hyperlink ref="F5665" r:id="rId226" xr:uid="{00000000-0004-0000-0100-0000E1000000}"/>
    <hyperlink ref="F5668" r:id="rId227" xr:uid="{00000000-0004-0000-0100-0000E2000000}"/>
    <hyperlink ref="F5679" r:id="rId228" xr:uid="{00000000-0004-0000-0100-0000E3000000}"/>
    <hyperlink ref="F5690" r:id="rId229" xr:uid="{00000000-0004-0000-0100-0000E4000000}"/>
    <hyperlink ref="F5720" r:id="rId230" xr:uid="{00000000-0004-0000-0100-0000E5000000}"/>
    <hyperlink ref="F5748" r:id="rId231" xr:uid="{00000000-0004-0000-0100-0000E6000000}"/>
    <hyperlink ref="F5751" r:id="rId232" xr:uid="{00000000-0004-0000-0100-0000E7000000}"/>
    <hyperlink ref="F5768" r:id="rId233" xr:uid="{00000000-0004-0000-0100-0000E8000000}"/>
    <hyperlink ref="F5785" r:id="rId234" xr:uid="{00000000-0004-0000-0100-0000E9000000}"/>
    <hyperlink ref="F5886" r:id="rId235" xr:uid="{00000000-0004-0000-0100-0000EA000000}"/>
    <hyperlink ref="F5889" r:id="rId236" xr:uid="{00000000-0004-0000-0100-0000EB000000}"/>
    <hyperlink ref="F5907" r:id="rId237" xr:uid="{00000000-0004-0000-0100-0000EC000000}"/>
    <hyperlink ref="F5912" r:id="rId238" xr:uid="{00000000-0004-0000-0100-0000ED000000}"/>
    <hyperlink ref="F6005" r:id="rId239" xr:uid="{00000000-0004-0000-0100-0000EE000000}"/>
    <hyperlink ref="F6008" r:id="rId240" xr:uid="{00000000-0004-0000-0100-0000EF000000}"/>
    <hyperlink ref="F6023" r:id="rId241" xr:uid="{00000000-0004-0000-0100-0000F0000000}"/>
    <hyperlink ref="F6038" r:id="rId242" xr:uid="{00000000-0004-0000-0100-0000F1000000}"/>
    <hyperlink ref="F6061" r:id="rId243" xr:uid="{00000000-0004-0000-0100-0000F2000000}"/>
    <hyperlink ref="F6091" r:id="rId244" xr:uid="{00000000-0004-0000-0100-0000F3000000}"/>
    <hyperlink ref="F6121" r:id="rId245" xr:uid="{00000000-0004-0000-0100-0000F4000000}"/>
    <hyperlink ref="F6138" r:id="rId246" xr:uid="{00000000-0004-0000-0100-0000F5000000}"/>
    <hyperlink ref="F6156" r:id="rId247" xr:uid="{00000000-0004-0000-0100-0000F6000000}"/>
    <hyperlink ref="F6173" r:id="rId248" xr:uid="{00000000-0004-0000-0100-0000F7000000}"/>
    <hyperlink ref="F6190" r:id="rId249" xr:uid="{00000000-0004-0000-0100-0000F8000000}"/>
    <hyperlink ref="F6211" r:id="rId250" xr:uid="{00000000-0004-0000-0100-0000F9000000}"/>
    <hyperlink ref="F6225" r:id="rId251" xr:uid="{00000000-0004-0000-0100-0000FA000000}"/>
    <hyperlink ref="F6237" r:id="rId252" xr:uid="{00000000-0004-0000-0100-0000FB000000}"/>
    <hyperlink ref="F6261" r:id="rId253" xr:uid="{00000000-0004-0000-0100-0000FC000000}"/>
    <hyperlink ref="F6280" r:id="rId254" xr:uid="{00000000-0004-0000-0100-0000FD000000}"/>
    <hyperlink ref="F6283" r:id="rId255" xr:uid="{00000000-0004-0000-0100-0000FE000000}"/>
    <hyperlink ref="F6292" r:id="rId256" xr:uid="{00000000-0004-0000-0100-0000FF000000}"/>
    <hyperlink ref="F6325" r:id="rId257" xr:uid="{00000000-0004-0000-0100-000000010000}"/>
    <hyperlink ref="F6334" r:id="rId258" xr:uid="{00000000-0004-0000-0100-000001010000}"/>
    <hyperlink ref="F6337" r:id="rId259" xr:uid="{00000000-0004-0000-0100-000002010000}"/>
    <hyperlink ref="F6365" r:id="rId260" xr:uid="{00000000-0004-0000-0100-000003010000}"/>
    <hyperlink ref="F6393" r:id="rId261" xr:uid="{00000000-0004-0000-0100-000004010000}"/>
    <hyperlink ref="F6422" r:id="rId262" xr:uid="{00000000-0004-0000-0100-000005010000}"/>
    <hyperlink ref="F6429" r:id="rId263" xr:uid="{00000000-0004-0000-0100-000006010000}"/>
    <hyperlink ref="F6446" r:id="rId264" xr:uid="{00000000-0004-0000-0100-000007010000}"/>
    <hyperlink ref="F6464" r:id="rId265" xr:uid="{00000000-0004-0000-0100-000008010000}"/>
    <hyperlink ref="F6467" r:id="rId266" xr:uid="{00000000-0004-0000-0100-000009010000}"/>
    <hyperlink ref="F6482" r:id="rId267" xr:uid="{00000000-0004-0000-0100-00000A010000}"/>
    <hyperlink ref="F6488" r:id="rId268" xr:uid="{00000000-0004-0000-0100-00000B010000}"/>
    <hyperlink ref="F6503" r:id="rId269" xr:uid="{00000000-0004-0000-0100-00000C010000}"/>
    <hyperlink ref="F6518" r:id="rId270" xr:uid="{00000000-0004-0000-0100-00000D010000}"/>
    <hyperlink ref="F6533" r:id="rId271" xr:uid="{00000000-0004-0000-0100-00000E010000}"/>
    <hyperlink ref="F6548" r:id="rId272" xr:uid="{00000000-0004-0000-0100-00000F010000}"/>
    <hyperlink ref="F6564" r:id="rId273" xr:uid="{00000000-0004-0000-0100-000010010000}"/>
    <hyperlink ref="F6579" r:id="rId274" xr:uid="{00000000-0004-0000-0100-000011010000}"/>
    <hyperlink ref="F6594" r:id="rId275" xr:uid="{00000000-0004-0000-0100-000012010000}"/>
    <hyperlink ref="F6609" r:id="rId276" xr:uid="{00000000-0004-0000-0100-000013010000}"/>
    <hyperlink ref="F6612" r:id="rId277" xr:uid="{00000000-0004-0000-0100-000014010000}"/>
    <hyperlink ref="F6646" r:id="rId278" xr:uid="{00000000-0004-0000-0100-000015010000}"/>
    <hyperlink ref="F6655" r:id="rId279" xr:uid="{00000000-0004-0000-0100-000016010000}"/>
    <hyperlink ref="F6665" r:id="rId280" xr:uid="{00000000-0004-0000-0100-000017010000}"/>
    <hyperlink ref="F6685" r:id="rId281" xr:uid="{00000000-0004-0000-0100-000018010000}"/>
    <hyperlink ref="F6730" r:id="rId282" xr:uid="{00000000-0004-0000-0100-000019010000}"/>
    <hyperlink ref="F6745" r:id="rId283" xr:uid="{00000000-0004-0000-0100-00001A010000}"/>
    <hyperlink ref="F6760" r:id="rId284" xr:uid="{00000000-0004-0000-0100-00001B010000}"/>
    <hyperlink ref="F6808" r:id="rId285" xr:uid="{00000000-0004-0000-0100-00001C010000}"/>
    <hyperlink ref="F6840" r:id="rId286" xr:uid="{00000000-0004-0000-0100-00001D010000}"/>
    <hyperlink ref="F6880" r:id="rId287" xr:uid="{00000000-0004-0000-0100-00001E010000}"/>
    <hyperlink ref="F6883" r:id="rId288" xr:uid="{00000000-0004-0000-0100-00001F010000}"/>
    <hyperlink ref="F6906" r:id="rId289" xr:uid="{00000000-0004-0000-0100-000020010000}"/>
    <hyperlink ref="F6912" r:id="rId290" xr:uid="{00000000-0004-0000-0100-000021010000}"/>
    <hyperlink ref="F6921" r:id="rId291" xr:uid="{00000000-0004-0000-0100-000022010000}"/>
    <hyperlink ref="F6930" r:id="rId292" xr:uid="{00000000-0004-0000-0100-000023010000}"/>
    <hyperlink ref="F6939" r:id="rId293" xr:uid="{00000000-0004-0000-0100-000024010000}"/>
    <hyperlink ref="F7006" r:id="rId294" xr:uid="{00000000-0004-0000-0100-000025010000}"/>
    <hyperlink ref="F7073" r:id="rId295" xr:uid="{00000000-0004-0000-0100-000026010000}"/>
    <hyperlink ref="F7136" r:id="rId296" xr:uid="{00000000-0004-0000-0100-000027010000}"/>
    <hyperlink ref="F7144" r:id="rId297" xr:uid="{00000000-0004-0000-0100-000028010000}"/>
    <hyperlink ref="F7331" r:id="rId298" xr:uid="{00000000-0004-0000-0100-000029010000}"/>
    <hyperlink ref="F7345" r:id="rId299" xr:uid="{00000000-0004-0000-0100-00002A010000}"/>
    <hyperlink ref="F7437" r:id="rId300" xr:uid="{00000000-0004-0000-0100-00002B010000}"/>
    <hyperlink ref="F7529" r:id="rId301" xr:uid="{00000000-0004-0000-0100-00002C010000}"/>
    <hyperlink ref="F7543" r:id="rId302" xr:uid="{00000000-0004-0000-0100-00002D010000}"/>
    <hyperlink ref="F7557" r:id="rId303" xr:uid="{00000000-0004-0000-0100-00002E01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3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728"/>
  <sheetViews>
    <sheetView showGridLines="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49" t="s">
        <v>5</v>
      </c>
      <c r="M2" s="250"/>
      <c r="N2" s="250"/>
      <c r="O2" s="250"/>
      <c r="P2" s="250"/>
      <c r="Q2" s="250"/>
      <c r="R2" s="250"/>
      <c r="S2" s="250"/>
      <c r="T2" s="250"/>
      <c r="U2" s="250"/>
      <c r="V2" s="250"/>
      <c r="AT2" s="20" t="s">
        <v>98</v>
      </c>
    </row>
    <row r="3" spans="2:46" ht="6.95" customHeight="1">
      <c r="B3" s="21"/>
      <c r="C3" s="22"/>
      <c r="D3" s="22"/>
      <c r="E3" s="22"/>
      <c r="F3" s="22"/>
      <c r="G3" s="22"/>
      <c r="H3" s="22"/>
      <c r="I3" s="22"/>
      <c r="J3" s="22"/>
      <c r="K3" s="22"/>
      <c r="L3" s="23"/>
      <c r="AT3" s="20" t="s">
        <v>95</v>
      </c>
    </row>
    <row r="4" spans="2:46" ht="24.95" customHeight="1">
      <c r="B4" s="23"/>
      <c r="D4" s="24" t="s">
        <v>120</v>
      </c>
      <c r="L4" s="23"/>
      <c r="M4" s="96" t="s">
        <v>10</v>
      </c>
      <c r="AT4" s="20" t="s">
        <v>3</v>
      </c>
    </row>
    <row r="5" spans="2:46" ht="6.95" customHeight="1">
      <c r="B5" s="23"/>
      <c r="L5" s="23"/>
    </row>
    <row r="6" spans="2:46" ht="12" customHeight="1">
      <c r="B6" s="23"/>
      <c r="D6" s="30" t="s">
        <v>16</v>
      </c>
      <c r="L6" s="23"/>
    </row>
    <row r="7" spans="2:46" ht="16.5" customHeight="1">
      <c r="B7" s="23"/>
      <c r="E7" s="263" t="str">
        <f>'Rekapitulace stavby'!K6</f>
        <v>Rekonstrukce objektu Bubenečského nádraží</v>
      </c>
      <c r="F7" s="264"/>
      <c r="G7" s="264"/>
      <c r="H7" s="264"/>
      <c r="L7" s="23"/>
    </row>
    <row r="8" spans="2:46" s="35" customFormat="1" ht="12" customHeight="1">
      <c r="B8" s="34"/>
      <c r="D8" s="30" t="s">
        <v>121</v>
      </c>
      <c r="L8" s="34"/>
    </row>
    <row r="9" spans="2:46" s="35" customFormat="1" ht="16.5" customHeight="1">
      <c r="B9" s="34"/>
      <c r="E9" s="223" t="s">
        <v>4057</v>
      </c>
      <c r="F9" s="262"/>
      <c r="G9" s="262"/>
      <c r="H9" s="262"/>
      <c r="L9" s="34"/>
    </row>
    <row r="10" spans="2:46" s="35" customFormat="1">
      <c r="B10" s="34"/>
      <c r="L10" s="34"/>
    </row>
    <row r="11" spans="2:46" s="35" customFormat="1" ht="12" customHeight="1">
      <c r="B11" s="34"/>
      <c r="D11" s="30" t="s">
        <v>18</v>
      </c>
      <c r="F11" s="28" t="s">
        <v>19</v>
      </c>
      <c r="I11" s="30" t="s">
        <v>20</v>
      </c>
      <c r="J11" s="28" t="s">
        <v>1</v>
      </c>
      <c r="L11" s="34"/>
    </row>
    <row r="12" spans="2:46" s="35" customFormat="1" ht="12" customHeight="1">
      <c r="B12" s="34"/>
      <c r="D12" s="30" t="s">
        <v>22</v>
      </c>
      <c r="F12" s="28" t="s">
        <v>23</v>
      </c>
      <c r="I12" s="30" t="s">
        <v>24</v>
      </c>
      <c r="J12" s="58" t="str">
        <f>'Rekapitulace stavby'!AN8</f>
        <v>8. 3. 2023</v>
      </c>
      <c r="L12" s="34"/>
    </row>
    <row r="13" spans="2:46" s="35" customFormat="1" ht="10.9" customHeight="1">
      <c r="B13" s="34"/>
      <c r="L13" s="34"/>
    </row>
    <row r="14" spans="2:46" s="35" customFormat="1" ht="12" customHeight="1">
      <c r="B14" s="34"/>
      <c r="D14" s="30" t="s">
        <v>30</v>
      </c>
      <c r="I14" s="30" t="s">
        <v>31</v>
      </c>
      <c r="J14" s="28" t="s">
        <v>32</v>
      </c>
      <c r="L14" s="34"/>
    </row>
    <row r="15" spans="2:46" s="35" customFormat="1" ht="18" customHeight="1">
      <c r="B15" s="34"/>
      <c r="E15" s="28" t="s">
        <v>33</v>
      </c>
      <c r="I15" s="30" t="s">
        <v>34</v>
      </c>
      <c r="J15" s="28" t="s">
        <v>1</v>
      </c>
      <c r="L15" s="34"/>
    </row>
    <row r="16" spans="2:46" s="35" customFormat="1" ht="6.95" customHeight="1">
      <c r="B16" s="34"/>
      <c r="L16" s="34"/>
    </row>
    <row r="17" spans="2:12" s="35" customFormat="1" ht="12" customHeight="1">
      <c r="B17" s="34"/>
      <c r="D17" s="30" t="s">
        <v>35</v>
      </c>
      <c r="I17" s="30" t="s">
        <v>31</v>
      </c>
      <c r="J17" s="1" t="str">
        <f>'Rekapitulace stavby'!AN13</f>
        <v>Vyplň údaj</v>
      </c>
      <c r="L17" s="34"/>
    </row>
    <row r="18" spans="2:12" s="35" customFormat="1" ht="18" customHeight="1">
      <c r="B18" s="34"/>
      <c r="E18" s="265" t="str">
        <f>'Rekapitulace stavby'!E14</f>
        <v>Vyplň údaj</v>
      </c>
      <c r="F18" s="266"/>
      <c r="G18" s="266"/>
      <c r="H18" s="266"/>
      <c r="I18" s="30" t="s">
        <v>34</v>
      </c>
      <c r="J18" s="1" t="str">
        <f>'Rekapitulace stavby'!AN14</f>
        <v>Vyplň údaj</v>
      </c>
      <c r="L18" s="34"/>
    </row>
    <row r="19" spans="2:12" s="35" customFormat="1" ht="6.95" customHeight="1">
      <c r="B19" s="34"/>
      <c r="L19" s="34"/>
    </row>
    <row r="20" spans="2:12" s="35" customFormat="1" ht="12" customHeight="1">
      <c r="B20" s="34"/>
      <c r="D20" s="30" t="s">
        <v>37</v>
      </c>
      <c r="I20" s="30" t="s">
        <v>31</v>
      </c>
      <c r="J20" s="28" t="s">
        <v>38</v>
      </c>
      <c r="L20" s="34"/>
    </row>
    <row r="21" spans="2:12" s="35" customFormat="1" ht="18" customHeight="1">
      <c r="B21" s="34"/>
      <c r="E21" s="28" t="s">
        <v>39</v>
      </c>
      <c r="I21" s="30" t="s">
        <v>34</v>
      </c>
      <c r="J21" s="28" t="s">
        <v>40</v>
      </c>
      <c r="L21" s="34"/>
    </row>
    <row r="22" spans="2:12" s="35" customFormat="1" ht="6.95" customHeight="1">
      <c r="B22" s="34"/>
      <c r="L22" s="34"/>
    </row>
    <row r="23" spans="2:12" s="35" customFormat="1" ht="12" customHeight="1">
      <c r="B23" s="34"/>
      <c r="D23" s="30" t="s">
        <v>42</v>
      </c>
      <c r="I23" s="30" t="s">
        <v>31</v>
      </c>
      <c r="J23" s="1" t="str">
        <f>'Rekapitulace stavby'!AN19</f>
        <v>Vyplň údaj</v>
      </c>
      <c r="L23" s="34"/>
    </row>
    <row r="24" spans="2:12" s="35" customFormat="1" ht="18" customHeight="1">
      <c r="B24" s="34"/>
      <c r="E24" s="265" t="str">
        <f>'Rekapitulace stavby'!E20</f>
        <v>Vyplň údaj</v>
      </c>
      <c r="F24" s="266"/>
      <c r="G24" s="266"/>
      <c r="H24" s="266"/>
      <c r="I24" s="30" t="s">
        <v>34</v>
      </c>
      <c r="J24" s="1" t="str">
        <f>'Rekapitulace stavby'!AN20</f>
        <v>Vyplň údaj</v>
      </c>
      <c r="L24" s="34"/>
    </row>
    <row r="25" spans="2:12" s="35" customFormat="1" ht="6.95" customHeight="1">
      <c r="B25" s="34"/>
      <c r="L25" s="34"/>
    </row>
    <row r="26" spans="2:12" s="35" customFormat="1" ht="12" customHeight="1">
      <c r="B26" s="34"/>
      <c r="D26" s="30" t="s">
        <v>43</v>
      </c>
      <c r="L26" s="34"/>
    </row>
    <row r="27" spans="2:12" s="98" customFormat="1" ht="191.25" customHeight="1">
      <c r="B27" s="97"/>
      <c r="E27" s="258" t="s">
        <v>123</v>
      </c>
      <c r="F27" s="258"/>
      <c r="G27" s="258"/>
      <c r="H27" s="258"/>
      <c r="L27" s="97"/>
    </row>
    <row r="28" spans="2:12" s="35" customFormat="1" ht="6.95" customHeight="1">
      <c r="B28" s="34"/>
      <c r="L28" s="34"/>
    </row>
    <row r="29" spans="2:12" s="35" customFormat="1" ht="6.95" customHeight="1">
      <c r="B29" s="34"/>
      <c r="D29" s="59"/>
      <c r="E29" s="59"/>
      <c r="F29" s="59"/>
      <c r="G29" s="59"/>
      <c r="H29" s="59"/>
      <c r="I29" s="59"/>
      <c r="J29" s="59"/>
      <c r="K29" s="59"/>
      <c r="L29" s="34"/>
    </row>
    <row r="30" spans="2:12" s="35" customFormat="1" ht="25.35" customHeight="1">
      <c r="B30" s="34"/>
      <c r="D30" s="99" t="s">
        <v>45</v>
      </c>
      <c r="J30" s="73">
        <f>ROUND(J125, 2)</f>
        <v>0</v>
      </c>
      <c r="L30" s="34"/>
    </row>
    <row r="31" spans="2:12" s="35" customFormat="1" ht="6.95" customHeight="1">
      <c r="B31" s="34"/>
      <c r="D31" s="59"/>
      <c r="E31" s="59"/>
      <c r="F31" s="59"/>
      <c r="G31" s="59"/>
      <c r="H31" s="59"/>
      <c r="I31" s="59"/>
      <c r="J31" s="59"/>
      <c r="K31" s="59"/>
      <c r="L31" s="34"/>
    </row>
    <row r="32" spans="2:12" s="35" customFormat="1" ht="14.45" customHeight="1">
      <c r="B32" s="34"/>
      <c r="F32" s="38" t="s">
        <v>47</v>
      </c>
      <c r="I32" s="38" t="s">
        <v>46</v>
      </c>
      <c r="J32" s="38" t="s">
        <v>48</v>
      </c>
      <c r="L32" s="34"/>
    </row>
    <row r="33" spans="2:12" s="35" customFormat="1" ht="14.45" customHeight="1">
      <c r="B33" s="34"/>
      <c r="D33" s="61" t="s">
        <v>49</v>
      </c>
      <c r="E33" s="30" t="s">
        <v>50</v>
      </c>
      <c r="F33" s="100">
        <f>ROUND((SUM(BE125:BE727)),  2)</f>
        <v>0</v>
      </c>
      <c r="I33" s="101">
        <v>0.21</v>
      </c>
      <c r="J33" s="100">
        <f>ROUND(((SUM(BE125:BE727))*I33),  2)</f>
        <v>0</v>
      </c>
      <c r="L33" s="34"/>
    </row>
    <row r="34" spans="2:12" s="35" customFormat="1" ht="14.45" customHeight="1">
      <c r="B34" s="34"/>
      <c r="E34" s="30" t="s">
        <v>51</v>
      </c>
      <c r="F34" s="100">
        <f>ROUND((SUM(BF125:BF727)),  2)</f>
        <v>0</v>
      </c>
      <c r="I34" s="101">
        <v>0.15</v>
      </c>
      <c r="J34" s="100">
        <f>ROUND(((SUM(BF125:BF727))*I34),  2)</f>
        <v>0</v>
      </c>
      <c r="L34" s="34"/>
    </row>
    <row r="35" spans="2:12" s="35" customFormat="1" ht="14.45" hidden="1" customHeight="1">
      <c r="B35" s="34"/>
      <c r="E35" s="30" t="s">
        <v>52</v>
      </c>
      <c r="F35" s="100">
        <f>ROUND((SUM(BG125:BG727)),  2)</f>
        <v>0</v>
      </c>
      <c r="I35" s="101">
        <v>0.21</v>
      </c>
      <c r="J35" s="100">
        <f>0</f>
        <v>0</v>
      </c>
      <c r="L35" s="34"/>
    </row>
    <row r="36" spans="2:12" s="35" customFormat="1" ht="14.45" hidden="1" customHeight="1">
      <c r="B36" s="34"/>
      <c r="E36" s="30" t="s">
        <v>53</v>
      </c>
      <c r="F36" s="100">
        <f>ROUND((SUM(BH125:BH727)),  2)</f>
        <v>0</v>
      </c>
      <c r="I36" s="101">
        <v>0.15</v>
      </c>
      <c r="J36" s="100">
        <f>0</f>
        <v>0</v>
      </c>
      <c r="L36" s="34"/>
    </row>
    <row r="37" spans="2:12" s="35" customFormat="1" ht="14.45" hidden="1" customHeight="1">
      <c r="B37" s="34"/>
      <c r="E37" s="30" t="s">
        <v>54</v>
      </c>
      <c r="F37" s="100">
        <f>ROUND((SUM(BI125:BI727)),  2)</f>
        <v>0</v>
      </c>
      <c r="I37" s="101">
        <v>0</v>
      </c>
      <c r="J37" s="100">
        <f>0</f>
        <v>0</v>
      </c>
      <c r="L37" s="34"/>
    </row>
    <row r="38" spans="2:12" s="35" customFormat="1" ht="6.95" customHeight="1">
      <c r="B38" s="34"/>
      <c r="L38" s="34"/>
    </row>
    <row r="39" spans="2:12" s="35" customFormat="1" ht="25.35" customHeight="1">
      <c r="B39" s="34"/>
      <c r="C39" s="102"/>
      <c r="D39" s="103" t="s">
        <v>55</v>
      </c>
      <c r="E39" s="63"/>
      <c r="F39" s="63"/>
      <c r="G39" s="104" t="s">
        <v>56</v>
      </c>
      <c r="H39" s="105" t="s">
        <v>57</v>
      </c>
      <c r="I39" s="63"/>
      <c r="J39" s="106">
        <f>SUM(J30:J37)</f>
        <v>0</v>
      </c>
      <c r="K39" s="107"/>
      <c r="L39" s="34"/>
    </row>
    <row r="40" spans="2:12" s="35" customFormat="1" ht="14.45" customHeight="1">
      <c r="B40" s="34"/>
      <c r="L40" s="34"/>
    </row>
    <row r="41" spans="2:12" ht="14.45" customHeight="1">
      <c r="B41" s="23"/>
      <c r="L41" s="23"/>
    </row>
    <row r="42" spans="2:12" ht="14.45" customHeight="1">
      <c r="B42" s="23"/>
      <c r="L42" s="23"/>
    </row>
    <row r="43" spans="2:12" ht="14.45" customHeight="1">
      <c r="B43" s="23"/>
      <c r="L43" s="23"/>
    </row>
    <row r="44" spans="2:12" ht="14.45" customHeight="1">
      <c r="B44" s="23"/>
      <c r="L44" s="23"/>
    </row>
    <row r="45" spans="2:12" ht="14.45" customHeight="1">
      <c r="B45" s="23"/>
      <c r="L45" s="23"/>
    </row>
    <row r="46" spans="2:12" ht="14.45" customHeight="1">
      <c r="B46" s="23"/>
      <c r="L46" s="23"/>
    </row>
    <row r="47" spans="2:12" ht="14.45" customHeight="1">
      <c r="B47" s="23"/>
      <c r="L47" s="23"/>
    </row>
    <row r="48" spans="2:12" ht="14.45" customHeight="1">
      <c r="B48" s="23"/>
      <c r="L48" s="23"/>
    </row>
    <row r="49" spans="2:12" ht="14.45" customHeight="1">
      <c r="B49" s="23"/>
      <c r="L49" s="23"/>
    </row>
    <row r="50" spans="2:12" s="35" customFormat="1" ht="14.45" customHeight="1">
      <c r="B50" s="34"/>
      <c r="D50" s="45" t="s">
        <v>58</v>
      </c>
      <c r="E50" s="46"/>
      <c r="F50" s="46"/>
      <c r="G50" s="45" t="s">
        <v>59</v>
      </c>
      <c r="H50" s="46"/>
      <c r="I50" s="46"/>
      <c r="J50" s="46"/>
      <c r="K50" s="46"/>
      <c r="L50" s="34"/>
    </row>
    <row r="51" spans="2:12">
      <c r="B51" s="23"/>
      <c r="L51" s="23"/>
    </row>
    <row r="52" spans="2:12">
      <c r="B52" s="23"/>
      <c r="L52" s="23"/>
    </row>
    <row r="53" spans="2:12">
      <c r="B53" s="23"/>
      <c r="L53" s="23"/>
    </row>
    <row r="54" spans="2:12">
      <c r="B54" s="23"/>
      <c r="L54" s="23"/>
    </row>
    <row r="55" spans="2:12">
      <c r="B55" s="23"/>
      <c r="L55" s="23"/>
    </row>
    <row r="56" spans="2:12">
      <c r="B56" s="23"/>
      <c r="L56" s="23"/>
    </row>
    <row r="57" spans="2:12">
      <c r="B57" s="23"/>
      <c r="L57" s="23"/>
    </row>
    <row r="58" spans="2:12">
      <c r="B58" s="23"/>
      <c r="L58" s="23"/>
    </row>
    <row r="59" spans="2:12">
      <c r="B59" s="23"/>
      <c r="L59" s="23"/>
    </row>
    <row r="60" spans="2:12">
      <c r="B60" s="23"/>
      <c r="L60" s="23"/>
    </row>
    <row r="61" spans="2:12" s="35" customFormat="1" ht="12.75">
      <c r="B61" s="34"/>
      <c r="D61" s="47" t="s">
        <v>60</v>
      </c>
      <c r="E61" s="37"/>
      <c r="F61" s="108" t="s">
        <v>61</v>
      </c>
      <c r="G61" s="47" t="s">
        <v>60</v>
      </c>
      <c r="H61" s="37"/>
      <c r="I61" s="37"/>
      <c r="J61" s="109" t="s">
        <v>61</v>
      </c>
      <c r="K61" s="37"/>
      <c r="L61" s="34"/>
    </row>
    <row r="62" spans="2:12">
      <c r="B62" s="23"/>
      <c r="L62" s="23"/>
    </row>
    <row r="63" spans="2:12">
      <c r="B63" s="23"/>
      <c r="L63" s="23"/>
    </row>
    <row r="64" spans="2:12">
      <c r="B64" s="23"/>
      <c r="L64" s="23"/>
    </row>
    <row r="65" spans="2:12" s="35" customFormat="1" ht="12.75">
      <c r="B65" s="34"/>
      <c r="D65" s="45" t="s">
        <v>62</v>
      </c>
      <c r="E65" s="46"/>
      <c r="F65" s="46"/>
      <c r="G65" s="45" t="s">
        <v>63</v>
      </c>
      <c r="H65" s="46"/>
      <c r="I65" s="46"/>
      <c r="J65" s="46"/>
      <c r="K65" s="46"/>
      <c r="L65" s="34"/>
    </row>
    <row r="66" spans="2:12">
      <c r="B66" s="23"/>
      <c r="L66" s="23"/>
    </row>
    <row r="67" spans="2:12">
      <c r="B67" s="23"/>
      <c r="L67" s="23"/>
    </row>
    <row r="68" spans="2:12">
      <c r="B68" s="23"/>
      <c r="L68" s="23"/>
    </row>
    <row r="69" spans="2:12">
      <c r="B69" s="23"/>
      <c r="L69" s="23"/>
    </row>
    <row r="70" spans="2:12">
      <c r="B70" s="23"/>
      <c r="L70" s="23"/>
    </row>
    <row r="71" spans="2:12">
      <c r="B71" s="23"/>
      <c r="L71" s="23"/>
    </row>
    <row r="72" spans="2:12">
      <c r="B72" s="23"/>
      <c r="L72" s="23"/>
    </row>
    <row r="73" spans="2:12">
      <c r="B73" s="23"/>
      <c r="L73" s="23"/>
    </row>
    <row r="74" spans="2:12">
      <c r="B74" s="23"/>
      <c r="L74" s="23"/>
    </row>
    <row r="75" spans="2:12">
      <c r="B75" s="23"/>
      <c r="L75" s="23"/>
    </row>
    <row r="76" spans="2:12" s="35" customFormat="1" ht="12.75">
      <c r="B76" s="34"/>
      <c r="D76" s="47" t="s">
        <v>60</v>
      </c>
      <c r="E76" s="37"/>
      <c r="F76" s="108" t="s">
        <v>61</v>
      </c>
      <c r="G76" s="47" t="s">
        <v>60</v>
      </c>
      <c r="H76" s="37"/>
      <c r="I76" s="37"/>
      <c r="J76" s="109" t="s">
        <v>61</v>
      </c>
      <c r="K76" s="37"/>
      <c r="L76" s="34"/>
    </row>
    <row r="77" spans="2:12" s="35" customFormat="1" ht="14.45" customHeight="1">
      <c r="B77" s="48"/>
      <c r="C77" s="49"/>
      <c r="D77" s="49"/>
      <c r="E77" s="49"/>
      <c r="F77" s="49"/>
      <c r="G77" s="49"/>
      <c r="H77" s="49"/>
      <c r="I77" s="49"/>
      <c r="J77" s="49"/>
      <c r="K77" s="49"/>
      <c r="L77" s="34"/>
    </row>
    <row r="81" spans="2:47" s="35" customFormat="1" ht="6.95" customHeight="1">
      <c r="B81" s="50"/>
      <c r="C81" s="51"/>
      <c r="D81" s="51"/>
      <c r="E81" s="51"/>
      <c r="F81" s="51"/>
      <c r="G81" s="51"/>
      <c r="H81" s="51"/>
      <c r="I81" s="51"/>
      <c r="J81" s="51"/>
      <c r="K81" s="51"/>
      <c r="L81" s="34"/>
    </row>
    <row r="82" spans="2:47" s="35" customFormat="1" ht="24.95" customHeight="1">
      <c r="B82" s="34"/>
      <c r="C82" s="24" t="s">
        <v>124</v>
      </c>
      <c r="L82" s="34"/>
    </row>
    <row r="83" spans="2:47" s="35" customFormat="1" ht="6.95" customHeight="1">
      <c r="B83" s="34"/>
      <c r="L83" s="34"/>
    </row>
    <row r="84" spans="2:47" s="35" customFormat="1" ht="12" customHeight="1">
      <c r="B84" s="34"/>
      <c r="C84" s="30" t="s">
        <v>16</v>
      </c>
      <c r="L84" s="34"/>
    </row>
    <row r="85" spans="2:47" s="35" customFormat="1" ht="16.5" customHeight="1">
      <c r="B85" s="34"/>
      <c r="E85" s="263" t="str">
        <f>E7</f>
        <v>Rekonstrukce objektu Bubenečského nádraží</v>
      </c>
      <c r="F85" s="264"/>
      <c r="G85" s="264"/>
      <c r="H85" s="264"/>
      <c r="L85" s="34"/>
    </row>
    <row r="86" spans="2:47" s="35" customFormat="1" ht="12" customHeight="1">
      <c r="B86" s="34"/>
      <c r="C86" s="30" t="s">
        <v>121</v>
      </c>
      <c r="L86" s="34"/>
    </row>
    <row r="87" spans="2:47" s="35" customFormat="1" ht="16.5" customHeight="1">
      <c r="B87" s="34"/>
      <c r="E87" s="223" t="str">
        <f>E9</f>
        <v>SO 02 -  Dopravní řešení (DOP)</v>
      </c>
      <c r="F87" s="262"/>
      <c r="G87" s="262"/>
      <c r="H87" s="262"/>
      <c r="L87" s="34"/>
    </row>
    <row r="88" spans="2:47" s="35" customFormat="1" ht="6.95" customHeight="1">
      <c r="B88" s="34"/>
      <c r="L88" s="34"/>
    </row>
    <row r="89" spans="2:47" s="35" customFormat="1" ht="12" customHeight="1">
      <c r="B89" s="34"/>
      <c r="C89" s="30" t="s">
        <v>22</v>
      </c>
      <c r="F89" s="28" t="str">
        <f>F12</f>
        <v>Goetheho č.p. 61 v k.ú. Bubeneč, Praha 6</v>
      </c>
      <c r="I89" s="30" t="s">
        <v>24</v>
      </c>
      <c r="J89" s="58" t="str">
        <f>IF(J12="","",J12)</f>
        <v>8. 3. 2023</v>
      </c>
      <c r="L89" s="34"/>
    </row>
    <row r="90" spans="2:47" s="35" customFormat="1" ht="6.95" customHeight="1">
      <c r="B90" s="34"/>
      <c r="L90" s="34"/>
    </row>
    <row r="91" spans="2:47" s="35" customFormat="1" ht="25.7" customHeight="1">
      <c r="B91" s="34"/>
      <c r="C91" s="30" t="s">
        <v>30</v>
      </c>
      <c r="F91" s="28" t="str">
        <f>E15</f>
        <v>Městská část Praha 6</v>
      </c>
      <c r="I91" s="30" t="s">
        <v>37</v>
      </c>
      <c r="J91" s="32" t="str">
        <f>E21</f>
        <v>ing. arch. Ondřej Tuček</v>
      </c>
      <c r="L91" s="34"/>
    </row>
    <row r="92" spans="2:47" s="35" customFormat="1" ht="25.7" customHeight="1">
      <c r="B92" s="34"/>
      <c r="C92" s="30" t="s">
        <v>35</v>
      </c>
      <c r="F92" s="28" t="str">
        <f>IF(E18="","",E18)</f>
        <v>Vyplň údaj</v>
      </c>
      <c r="I92" s="30" t="s">
        <v>42</v>
      </c>
      <c r="J92" s="32" t="str">
        <f>E24</f>
        <v>Vyplň údaj</v>
      </c>
      <c r="L92" s="34"/>
    </row>
    <row r="93" spans="2:47" s="35" customFormat="1" ht="10.35" customHeight="1">
      <c r="B93" s="34"/>
      <c r="L93" s="34"/>
    </row>
    <row r="94" spans="2:47" s="35" customFormat="1" ht="29.25" customHeight="1">
      <c r="B94" s="34"/>
      <c r="C94" s="110" t="s">
        <v>125</v>
      </c>
      <c r="D94" s="102"/>
      <c r="E94" s="102"/>
      <c r="F94" s="102"/>
      <c r="G94" s="102"/>
      <c r="H94" s="102"/>
      <c r="I94" s="102"/>
      <c r="J94" s="111" t="s">
        <v>126</v>
      </c>
      <c r="K94" s="102"/>
      <c r="L94" s="34"/>
    </row>
    <row r="95" spans="2:47" s="35" customFormat="1" ht="10.35" customHeight="1">
      <c r="B95" s="34"/>
      <c r="L95" s="34"/>
    </row>
    <row r="96" spans="2:47" s="35" customFormat="1" ht="22.9" customHeight="1">
      <c r="B96" s="34"/>
      <c r="C96" s="112" t="s">
        <v>127</v>
      </c>
      <c r="J96" s="73">
        <f>J125</f>
        <v>0</v>
      </c>
      <c r="L96" s="34"/>
      <c r="AU96" s="20" t="s">
        <v>128</v>
      </c>
    </row>
    <row r="97" spans="2:12" s="114" customFormat="1" ht="24.95" customHeight="1">
      <c r="B97" s="113"/>
      <c r="D97" s="115" t="s">
        <v>4058</v>
      </c>
      <c r="E97" s="116"/>
      <c r="F97" s="116"/>
      <c r="G97" s="116"/>
      <c r="H97" s="116"/>
      <c r="I97" s="116"/>
      <c r="J97" s="117">
        <f>J126</f>
        <v>0</v>
      </c>
      <c r="L97" s="113"/>
    </row>
    <row r="98" spans="2:12" s="119" customFormat="1" ht="19.899999999999999" customHeight="1">
      <c r="B98" s="118"/>
      <c r="D98" s="120" t="s">
        <v>130</v>
      </c>
      <c r="E98" s="121"/>
      <c r="F98" s="121"/>
      <c r="G98" s="121"/>
      <c r="H98" s="121"/>
      <c r="I98" s="121"/>
      <c r="J98" s="122">
        <f>J127</f>
        <v>0</v>
      </c>
      <c r="L98" s="118"/>
    </row>
    <row r="99" spans="2:12" s="119" customFormat="1" ht="19.899999999999999" customHeight="1">
      <c r="B99" s="118"/>
      <c r="D99" s="120" t="s">
        <v>131</v>
      </c>
      <c r="E99" s="121"/>
      <c r="F99" s="121"/>
      <c r="G99" s="121"/>
      <c r="H99" s="121"/>
      <c r="I99" s="121"/>
      <c r="J99" s="122">
        <f>J326</f>
        <v>0</v>
      </c>
      <c r="L99" s="118"/>
    </row>
    <row r="100" spans="2:12" s="119" customFormat="1" ht="19.899999999999999" customHeight="1">
      <c r="B100" s="118"/>
      <c r="D100" s="120" t="s">
        <v>4059</v>
      </c>
      <c r="E100" s="121"/>
      <c r="F100" s="121"/>
      <c r="G100" s="121"/>
      <c r="H100" s="121"/>
      <c r="I100" s="121"/>
      <c r="J100" s="122">
        <f>J356</f>
        <v>0</v>
      </c>
      <c r="L100" s="118"/>
    </row>
    <row r="101" spans="2:12" s="119" customFormat="1" ht="19.899999999999999" customHeight="1">
      <c r="B101" s="118"/>
      <c r="D101" s="120" t="s">
        <v>134</v>
      </c>
      <c r="E101" s="121"/>
      <c r="F101" s="121"/>
      <c r="G101" s="121"/>
      <c r="H101" s="121"/>
      <c r="I101" s="121"/>
      <c r="J101" s="122">
        <f>J555</f>
        <v>0</v>
      </c>
      <c r="L101" s="118"/>
    </row>
    <row r="102" spans="2:12" s="119" customFormat="1" ht="19.899999999999999" customHeight="1">
      <c r="B102" s="118"/>
      <c r="D102" s="120" t="s">
        <v>138</v>
      </c>
      <c r="E102" s="121"/>
      <c r="F102" s="121"/>
      <c r="G102" s="121"/>
      <c r="H102" s="121"/>
      <c r="I102" s="121"/>
      <c r="J102" s="122">
        <f>J596</f>
        <v>0</v>
      </c>
      <c r="L102" s="118"/>
    </row>
    <row r="103" spans="2:12" s="119" customFormat="1" ht="19.899999999999999" customHeight="1">
      <c r="B103" s="118"/>
      <c r="D103" s="120" t="s">
        <v>139</v>
      </c>
      <c r="E103" s="121"/>
      <c r="F103" s="121"/>
      <c r="G103" s="121"/>
      <c r="H103" s="121"/>
      <c r="I103" s="121"/>
      <c r="J103" s="122">
        <f>J647</f>
        <v>0</v>
      </c>
      <c r="L103" s="118"/>
    </row>
    <row r="104" spans="2:12" s="119" customFormat="1" ht="19.899999999999999" customHeight="1">
      <c r="B104" s="118"/>
      <c r="D104" s="120" t="s">
        <v>140</v>
      </c>
      <c r="E104" s="121"/>
      <c r="F104" s="121"/>
      <c r="G104" s="121"/>
      <c r="H104" s="121"/>
      <c r="I104" s="121"/>
      <c r="J104" s="122">
        <f>J710</f>
        <v>0</v>
      </c>
      <c r="L104" s="118"/>
    </row>
    <row r="105" spans="2:12" s="119" customFormat="1" ht="19.899999999999999" customHeight="1">
      <c r="B105" s="118"/>
      <c r="D105" s="120" t="s">
        <v>4060</v>
      </c>
      <c r="E105" s="121"/>
      <c r="F105" s="121"/>
      <c r="G105" s="121"/>
      <c r="H105" s="121"/>
      <c r="I105" s="121"/>
      <c r="J105" s="122">
        <f>J715</f>
        <v>0</v>
      </c>
      <c r="L105" s="118"/>
    </row>
    <row r="106" spans="2:12" s="35" customFormat="1" ht="21.75" customHeight="1">
      <c r="B106" s="34"/>
      <c r="L106" s="34"/>
    </row>
    <row r="107" spans="2:12" s="35" customFormat="1" ht="6.95" customHeight="1">
      <c r="B107" s="48"/>
      <c r="C107" s="49"/>
      <c r="D107" s="49"/>
      <c r="E107" s="49"/>
      <c r="F107" s="49"/>
      <c r="G107" s="49"/>
      <c r="H107" s="49"/>
      <c r="I107" s="49"/>
      <c r="J107" s="49"/>
      <c r="K107" s="49"/>
      <c r="L107" s="34"/>
    </row>
    <row r="111" spans="2:12" s="35" customFormat="1" ht="6.95" customHeight="1">
      <c r="B111" s="50"/>
      <c r="C111" s="51"/>
      <c r="D111" s="51"/>
      <c r="E111" s="51"/>
      <c r="F111" s="51"/>
      <c r="G111" s="51"/>
      <c r="H111" s="51"/>
      <c r="I111" s="51"/>
      <c r="J111" s="51"/>
      <c r="K111" s="51"/>
      <c r="L111" s="34"/>
    </row>
    <row r="112" spans="2:12" s="35" customFormat="1" ht="24.95" customHeight="1">
      <c r="B112" s="34"/>
      <c r="C112" s="24" t="s">
        <v>158</v>
      </c>
      <c r="L112" s="34"/>
    </row>
    <row r="113" spans="2:65" s="35" customFormat="1" ht="6.95" customHeight="1">
      <c r="B113" s="34"/>
      <c r="L113" s="34"/>
    </row>
    <row r="114" spans="2:65" s="35" customFormat="1" ht="12" customHeight="1">
      <c r="B114" s="34"/>
      <c r="C114" s="30" t="s">
        <v>16</v>
      </c>
      <c r="L114" s="34"/>
    </row>
    <row r="115" spans="2:65" s="35" customFormat="1" ht="16.5" customHeight="1">
      <c r="B115" s="34"/>
      <c r="E115" s="263" t="str">
        <f>E7</f>
        <v>Rekonstrukce objektu Bubenečského nádraží</v>
      </c>
      <c r="F115" s="264"/>
      <c r="G115" s="264"/>
      <c r="H115" s="264"/>
      <c r="L115" s="34"/>
    </row>
    <row r="116" spans="2:65" s="35" customFormat="1" ht="12" customHeight="1">
      <c r="B116" s="34"/>
      <c r="C116" s="30" t="s">
        <v>121</v>
      </c>
      <c r="L116" s="34"/>
    </row>
    <row r="117" spans="2:65" s="35" customFormat="1" ht="16.5" customHeight="1">
      <c r="B117" s="34"/>
      <c r="E117" s="223" t="str">
        <f>E9</f>
        <v>SO 02 -  Dopravní řešení (DOP)</v>
      </c>
      <c r="F117" s="262"/>
      <c r="G117" s="262"/>
      <c r="H117" s="262"/>
      <c r="L117" s="34"/>
    </row>
    <row r="118" spans="2:65" s="35" customFormat="1" ht="6.95" customHeight="1">
      <c r="B118" s="34"/>
      <c r="L118" s="34"/>
    </row>
    <row r="119" spans="2:65" s="35" customFormat="1" ht="12" customHeight="1">
      <c r="B119" s="34"/>
      <c r="C119" s="30" t="s">
        <v>22</v>
      </c>
      <c r="F119" s="28" t="str">
        <f>F12</f>
        <v>Goetheho č.p. 61 v k.ú. Bubeneč, Praha 6</v>
      </c>
      <c r="I119" s="30" t="s">
        <v>24</v>
      </c>
      <c r="J119" s="58" t="str">
        <f>IF(J12="","",J12)</f>
        <v>8. 3. 2023</v>
      </c>
      <c r="L119" s="34"/>
    </row>
    <row r="120" spans="2:65" s="35" customFormat="1" ht="6.95" customHeight="1">
      <c r="B120" s="34"/>
      <c r="L120" s="34"/>
    </row>
    <row r="121" spans="2:65" s="35" customFormat="1" ht="25.7" customHeight="1">
      <c r="B121" s="34"/>
      <c r="C121" s="30" t="s">
        <v>30</v>
      </c>
      <c r="F121" s="28" t="str">
        <f>E15</f>
        <v>Městská část Praha 6</v>
      </c>
      <c r="I121" s="30" t="s">
        <v>37</v>
      </c>
      <c r="J121" s="32" t="str">
        <f>E21</f>
        <v>ing. arch. Ondřej Tuček</v>
      </c>
      <c r="L121" s="34"/>
    </row>
    <row r="122" spans="2:65" s="35" customFormat="1" ht="25.7" customHeight="1">
      <c r="B122" s="34"/>
      <c r="C122" s="30" t="s">
        <v>35</v>
      </c>
      <c r="F122" s="28" t="str">
        <f>IF(E18="","",E18)</f>
        <v>Vyplň údaj</v>
      </c>
      <c r="I122" s="30" t="s">
        <v>42</v>
      </c>
      <c r="J122" s="32" t="str">
        <f>E24</f>
        <v>Vyplň údaj</v>
      </c>
      <c r="L122" s="34"/>
    </row>
    <row r="123" spans="2:65" s="35" customFormat="1" ht="10.35" customHeight="1">
      <c r="B123" s="34"/>
      <c r="L123" s="34"/>
    </row>
    <row r="124" spans="2:65" s="127" customFormat="1" ht="29.25" customHeight="1">
      <c r="B124" s="123"/>
      <c r="C124" s="124" t="s">
        <v>159</v>
      </c>
      <c r="D124" s="125" t="s">
        <v>70</v>
      </c>
      <c r="E124" s="125" t="s">
        <v>66</v>
      </c>
      <c r="F124" s="125" t="s">
        <v>67</v>
      </c>
      <c r="G124" s="125" t="s">
        <v>160</v>
      </c>
      <c r="H124" s="125" t="s">
        <v>161</v>
      </c>
      <c r="I124" s="125" t="s">
        <v>162</v>
      </c>
      <c r="J124" s="125" t="s">
        <v>126</v>
      </c>
      <c r="K124" s="126" t="s">
        <v>163</v>
      </c>
      <c r="L124" s="123"/>
      <c r="M124" s="65" t="s">
        <v>1</v>
      </c>
      <c r="N124" s="66" t="s">
        <v>49</v>
      </c>
      <c r="O124" s="66" t="s">
        <v>164</v>
      </c>
      <c r="P124" s="66" t="s">
        <v>165</v>
      </c>
      <c r="Q124" s="66" t="s">
        <v>166</v>
      </c>
      <c r="R124" s="66" t="s">
        <v>167</v>
      </c>
      <c r="S124" s="66" t="s">
        <v>168</v>
      </c>
      <c r="T124" s="67" t="s">
        <v>169</v>
      </c>
    </row>
    <row r="125" spans="2:65" s="35" customFormat="1" ht="22.9" customHeight="1">
      <c r="B125" s="34"/>
      <c r="C125" s="71" t="s">
        <v>170</v>
      </c>
      <c r="J125" s="128">
        <f>BK125</f>
        <v>0</v>
      </c>
      <c r="L125" s="34"/>
      <c r="M125" s="68"/>
      <c r="N125" s="59"/>
      <c r="O125" s="59"/>
      <c r="P125" s="129">
        <f>P126</f>
        <v>0</v>
      </c>
      <c r="Q125" s="59"/>
      <c r="R125" s="129">
        <f>R126</f>
        <v>196.21126663000001</v>
      </c>
      <c r="S125" s="59"/>
      <c r="T125" s="130">
        <f>T126</f>
        <v>262.84899999999999</v>
      </c>
      <c r="AT125" s="20" t="s">
        <v>84</v>
      </c>
      <c r="AU125" s="20" t="s">
        <v>128</v>
      </c>
      <c r="BK125" s="131">
        <f>BK126</f>
        <v>0</v>
      </c>
    </row>
    <row r="126" spans="2:65" s="133" customFormat="1" ht="25.9" customHeight="1">
      <c r="B126" s="132"/>
      <c r="D126" s="134" t="s">
        <v>84</v>
      </c>
      <c r="E126" s="135" t="s">
        <v>4061</v>
      </c>
      <c r="F126" s="135" t="s">
        <v>4062</v>
      </c>
      <c r="J126" s="136">
        <f>BK126</f>
        <v>0</v>
      </c>
      <c r="L126" s="132"/>
      <c r="M126" s="137"/>
      <c r="P126" s="138">
        <f>P127+P326+P356+P555+P596+P647+P710+P715</f>
        <v>0</v>
      </c>
      <c r="R126" s="138">
        <f>R127+R326+R356+R555+R596+R647+R710+R715</f>
        <v>196.21126663000001</v>
      </c>
      <c r="T126" s="139">
        <f>T127+T326+T356+T555+T596+T647+T710+T715</f>
        <v>262.84899999999999</v>
      </c>
      <c r="AR126" s="134" t="s">
        <v>93</v>
      </c>
      <c r="AT126" s="140" t="s">
        <v>84</v>
      </c>
      <c r="AU126" s="140" t="s">
        <v>85</v>
      </c>
      <c r="AY126" s="134" t="s">
        <v>173</v>
      </c>
      <c r="BK126" s="141">
        <f>BK127+BK326+BK356+BK555+BK596+BK647+BK710+BK715</f>
        <v>0</v>
      </c>
    </row>
    <row r="127" spans="2:65" s="133" customFormat="1" ht="22.9" customHeight="1">
      <c r="B127" s="132"/>
      <c r="D127" s="134" t="s">
        <v>84</v>
      </c>
      <c r="E127" s="142" t="s">
        <v>93</v>
      </c>
      <c r="F127" s="142" t="s">
        <v>174</v>
      </c>
      <c r="J127" s="143">
        <f>BK127</f>
        <v>0</v>
      </c>
      <c r="L127" s="132"/>
      <c r="M127" s="137"/>
      <c r="P127" s="138">
        <f>SUM(P128:P325)</f>
        <v>0</v>
      </c>
      <c r="R127" s="138">
        <f>SUM(R128:R325)</f>
        <v>5.2505000000000003E-2</v>
      </c>
      <c r="T127" s="139">
        <f>SUM(T128:T325)</f>
        <v>259.28649999999999</v>
      </c>
      <c r="AR127" s="134" t="s">
        <v>93</v>
      </c>
      <c r="AT127" s="140" t="s">
        <v>84</v>
      </c>
      <c r="AU127" s="140" t="s">
        <v>93</v>
      </c>
      <c r="AY127" s="134" t="s">
        <v>173</v>
      </c>
      <c r="BK127" s="141">
        <f>SUM(BK128:BK325)</f>
        <v>0</v>
      </c>
    </row>
    <row r="128" spans="2:65" s="35" customFormat="1" ht="62.65" customHeight="1">
      <c r="B128" s="34"/>
      <c r="C128" s="144" t="s">
        <v>93</v>
      </c>
      <c r="D128" s="144" t="s">
        <v>175</v>
      </c>
      <c r="E128" s="145" t="s">
        <v>4063</v>
      </c>
      <c r="F128" s="146" t="s">
        <v>4064</v>
      </c>
      <c r="G128" s="147" t="s">
        <v>270</v>
      </c>
      <c r="H128" s="148">
        <v>180</v>
      </c>
      <c r="I128" s="3"/>
      <c r="J128" s="149">
        <f>ROUND(I128*H128,2)</f>
        <v>0</v>
      </c>
      <c r="K128" s="146" t="s">
        <v>179</v>
      </c>
      <c r="L128" s="34"/>
      <c r="M128" s="150" t="s">
        <v>1</v>
      </c>
      <c r="N128" s="151" t="s">
        <v>50</v>
      </c>
      <c r="P128" s="152">
        <f>O128*H128</f>
        <v>0</v>
      </c>
      <c r="Q128" s="152">
        <v>0</v>
      </c>
      <c r="R128" s="152">
        <f>Q128*H128</f>
        <v>0</v>
      </c>
      <c r="S128" s="152">
        <v>0.26</v>
      </c>
      <c r="T128" s="153">
        <f>S128*H128</f>
        <v>46.800000000000004</v>
      </c>
      <c r="AR128" s="154" t="s">
        <v>180</v>
      </c>
      <c r="AT128" s="154" t="s">
        <v>175</v>
      </c>
      <c r="AU128" s="154" t="s">
        <v>95</v>
      </c>
      <c r="AY128" s="20" t="s">
        <v>173</v>
      </c>
      <c r="BE128" s="155">
        <f>IF(N128="základní",J128,0)</f>
        <v>0</v>
      </c>
      <c r="BF128" s="155">
        <f>IF(N128="snížená",J128,0)</f>
        <v>0</v>
      </c>
      <c r="BG128" s="155">
        <f>IF(N128="zákl. přenesená",J128,0)</f>
        <v>0</v>
      </c>
      <c r="BH128" s="155">
        <f>IF(N128="sníž. přenesená",J128,0)</f>
        <v>0</v>
      </c>
      <c r="BI128" s="155">
        <f>IF(N128="nulová",J128,0)</f>
        <v>0</v>
      </c>
      <c r="BJ128" s="20" t="s">
        <v>93</v>
      </c>
      <c r="BK128" s="155">
        <f>ROUND(I128*H128,2)</f>
        <v>0</v>
      </c>
      <c r="BL128" s="20" t="s">
        <v>180</v>
      </c>
      <c r="BM128" s="154" t="s">
        <v>4065</v>
      </c>
    </row>
    <row r="129" spans="2:65" s="35" customFormat="1">
      <c r="B129" s="34"/>
      <c r="D129" s="156" t="s">
        <v>182</v>
      </c>
      <c r="F129" s="157" t="s">
        <v>4066</v>
      </c>
      <c r="L129" s="34"/>
      <c r="M129" s="158"/>
      <c r="T129" s="62"/>
      <c r="AT129" s="20" t="s">
        <v>182</v>
      </c>
      <c r="AU129" s="20" t="s">
        <v>95</v>
      </c>
    </row>
    <row r="130" spans="2:65" s="160" customFormat="1">
      <c r="B130" s="159"/>
      <c r="D130" s="161" t="s">
        <v>184</v>
      </c>
      <c r="E130" s="162" t="s">
        <v>1</v>
      </c>
      <c r="F130" s="163" t="s">
        <v>4067</v>
      </c>
      <c r="H130" s="162" t="s">
        <v>1</v>
      </c>
      <c r="L130" s="159"/>
      <c r="M130" s="164"/>
      <c r="T130" s="165"/>
      <c r="AT130" s="162" t="s">
        <v>184</v>
      </c>
      <c r="AU130" s="162" t="s">
        <v>95</v>
      </c>
      <c r="AV130" s="160" t="s">
        <v>93</v>
      </c>
      <c r="AW130" s="160" t="s">
        <v>41</v>
      </c>
      <c r="AX130" s="160" t="s">
        <v>85</v>
      </c>
      <c r="AY130" s="162" t="s">
        <v>173</v>
      </c>
    </row>
    <row r="131" spans="2:65" s="160" customFormat="1">
      <c r="B131" s="159"/>
      <c r="D131" s="161" t="s">
        <v>184</v>
      </c>
      <c r="E131" s="162" t="s">
        <v>1</v>
      </c>
      <c r="F131" s="163" t="s">
        <v>4068</v>
      </c>
      <c r="H131" s="162" t="s">
        <v>1</v>
      </c>
      <c r="L131" s="159"/>
      <c r="M131" s="164"/>
      <c r="T131" s="165"/>
      <c r="AT131" s="162" t="s">
        <v>184</v>
      </c>
      <c r="AU131" s="162" t="s">
        <v>95</v>
      </c>
      <c r="AV131" s="160" t="s">
        <v>93</v>
      </c>
      <c r="AW131" s="160" t="s">
        <v>41</v>
      </c>
      <c r="AX131" s="160" t="s">
        <v>85</v>
      </c>
      <c r="AY131" s="162" t="s">
        <v>173</v>
      </c>
    </row>
    <row r="132" spans="2:65" s="160" customFormat="1">
      <c r="B132" s="159"/>
      <c r="D132" s="161" t="s">
        <v>184</v>
      </c>
      <c r="E132" s="162" t="s">
        <v>1</v>
      </c>
      <c r="F132" s="163" t="s">
        <v>4069</v>
      </c>
      <c r="H132" s="162" t="s">
        <v>1</v>
      </c>
      <c r="L132" s="159"/>
      <c r="M132" s="164"/>
      <c r="T132" s="165"/>
      <c r="AT132" s="162" t="s">
        <v>184</v>
      </c>
      <c r="AU132" s="162" t="s">
        <v>95</v>
      </c>
      <c r="AV132" s="160" t="s">
        <v>93</v>
      </c>
      <c r="AW132" s="160" t="s">
        <v>41</v>
      </c>
      <c r="AX132" s="160" t="s">
        <v>85</v>
      </c>
      <c r="AY132" s="162" t="s">
        <v>173</v>
      </c>
    </row>
    <row r="133" spans="2:65" s="167" customFormat="1">
      <c r="B133" s="166"/>
      <c r="D133" s="161" t="s">
        <v>184</v>
      </c>
      <c r="E133" s="168" t="s">
        <v>1</v>
      </c>
      <c r="F133" s="169" t="s">
        <v>2147</v>
      </c>
      <c r="H133" s="170">
        <v>180</v>
      </c>
      <c r="L133" s="166"/>
      <c r="M133" s="171"/>
      <c r="T133" s="172"/>
      <c r="AT133" s="168" t="s">
        <v>184</v>
      </c>
      <c r="AU133" s="168" t="s">
        <v>95</v>
      </c>
      <c r="AV133" s="167" t="s">
        <v>95</v>
      </c>
      <c r="AW133" s="167" t="s">
        <v>41</v>
      </c>
      <c r="AX133" s="167" t="s">
        <v>85</v>
      </c>
      <c r="AY133" s="168" t="s">
        <v>173</v>
      </c>
    </row>
    <row r="134" spans="2:65" s="174" customFormat="1">
      <c r="B134" s="173"/>
      <c r="D134" s="161" t="s">
        <v>184</v>
      </c>
      <c r="E134" s="175" t="s">
        <v>1</v>
      </c>
      <c r="F134" s="176" t="s">
        <v>232</v>
      </c>
      <c r="H134" s="177">
        <v>180</v>
      </c>
      <c r="L134" s="173"/>
      <c r="M134" s="178"/>
      <c r="T134" s="179"/>
      <c r="AT134" s="175" t="s">
        <v>184</v>
      </c>
      <c r="AU134" s="175" t="s">
        <v>95</v>
      </c>
      <c r="AV134" s="174" t="s">
        <v>180</v>
      </c>
      <c r="AW134" s="174" t="s">
        <v>41</v>
      </c>
      <c r="AX134" s="174" t="s">
        <v>93</v>
      </c>
      <c r="AY134" s="175" t="s">
        <v>173</v>
      </c>
    </row>
    <row r="135" spans="2:65" s="35" customFormat="1" ht="55.5" customHeight="1">
      <c r="B135" s="34"/>
      <c r="C135" s="144" t="s">
        <v>95</v>
      </c>
      <c r="D135" s="144" t="s">
        <v>175</v>
      </c>
      <c r="E135" s="145" t="s">
        <v>4070</v>
      </c>
      <c r="F135" s="146" t="s">
        <v>4071</v>
      </c>
      <c r="G135" s="147" t="s">
        <v>270</v>
      </c>
      <c r="H135" s="148">
        <v>13</v>
      </c>
      <c r="I135" s="3"/>
      <c r="J135" s="149">
        <f>ROUND(I135*H135,2)</f>
        <v>0</v>
      </c>
      <c r="K135" s="146" t="s">
        <v>179</v>
      </c>
      <c r="L135" s="34"/>
      <c r="M135" s="150" t="s">
        <v>1</v>
      </c>
      <c r="N135" s="151" t="s">
        <v>50</v>
      </c>
      <c r="P135" s="152">
        <f>O135*H135</f>
        <v>0</v>
      </c>
      <c r="Q135" s="152">
        <v>0</v>
      </c>
      <c r="R135" s="152">
        <f>Q135*H135</f>
        <v>0</v>
      </c>
      <c r="S135" s="152">
        <v>0.41699999999999998</v>
      </c>
      <c r="T135" s="153">
        <f>S135*H135</f>
        <v>5.4209999999999994</v>
      </c>
      <c r="AR135" s="154" t="s">
        <v>180</v>
      </c>
      <c r="AT135" s="154" t="s">
        <v>175</v>
      </c>
      <c r="AU135" s="154" t="s">
        <v>95</v>
      </c>
      <c r="AY135" s="20" t="s">
        <v>173</v>
      </c>
      <c r="BE135" s="155">
        <f>IF(N135="základní",J135,0)</f>
        <v>0</v>
      </c>
      <c r="BF135" s="155">
        <f>IF(N135="snížená",J135,0)</f>
        <v>0</v>
      </c>
      <c r="BG135" s="155">
        <f>IF(N135="zákl. přenesená",J135,0)</f>
        <v>0</v>
      </c>
      <c r="BH135" s="155">
        <f>IF(N135="sníž. přenesená",J135,0)</f>
        <v>0</v>
      </c>
      <c r="BI135" s="155">
        <f>IF(N135="nulová",J135,0)</f>
        <v>0</v>
      </c>
      <c r="BJ135" s="20" t="s">
        <v>93</v>
      </c>
      <c r="BK135" s="155">
        <f>ROUND(I135*H135,2)</f>
        <v>0</v>
      </c>
      <c r="BL135" s="20" t="s">
        <v>180</v>
      </c>
      <c r="BM135" s="154" t="s">
        <v>4072</v>
      </c>
    </row>
    <row r="136" spans="2:65" s="35" customFormat="1">
      <c r="B136" s="34"/>
      <c r="D136" s="156" t="s">
        <v>182</v>
      </c>
      <c r="F136" s="157" t="s">
        <v>4073</v>
      </c>
      <c r="L136" s="34"/>
      <c r="M136" s="158"/>
      <c r="T136" s="62"/>
      <c r="AT136" s="20" t="s">
        <v>182</v>
      </c>
      <c r="AU136" s="20" t="s">
        <v>95</v>
      </c>
    </row>
    <row r="137" spans="2:65" s="35" customFormat="1" ht="19.5">
      <c r="B137" s="34"/>
      <c r="D137" s="161" t="s">
        <v>371</v>
      </c>
      <c r="F137" s="187" t="s">
        <v>4074</v>
      </c>
      <c r="L137" s="34"/>
      <c r="M137" s="158"/>
      <c r="T137" s="62"/>
      <c r="AT137" s="20" t="s">
        <v>371</v>
      </c>
      <c r="AU137" s="20" t="s">
        <v>95</v>
      </c>
    </row>
    <row r="138" spans="2:65" s="160" customFormat="1">
      <c r="B138" s="159"/>
      <c r="D138" s="161" t="s">
        <v>184</v>
      </c>
      <c r="E138" s="162" t="s">
        <v>1</v>
      </c>
      <c r="F138" s="163" t="s">
        <v>4068</v>
      </c>
      <c r="H138" s="162" t="s">
        <v>1</v>
      </c>
      <c r="L138" s="159"/>
      <c r="M138" s="164"/>
      <c r="T138" s="165"/>
      <c r="AT138" s="162" t="s">
        <v>184</v>
      </c>
      <c r="AU138" s="162" t="s">
        <v>95</v>
      </c>
      <c r="AV138" s="160" t="s">
        <v>93</v>
      </c>
      <c r="AW138" s="160" t="s">
        <v>41</v>
      </c>
      <c r="AX138" s="160" t="s">
        <v>85</v>
      </c>
      <c r="AY138" s="162" t="s">
        <v>173</v>
      </c>
    </row>
    <row r="139" spans="2:65" s="160" customFormat="1">
      <c r="B139" s="159"/>
      <c r="D139" s="161" t="s">
        <v>184</v>
      </c>
      <c r="E139" s="162" t="s">
        <v>1</v>
      </c>
      <c r="F139" s="163" t="s">
        <v>4075</v>
      </c>
      <c r="H139" s="162" t="s">
        <v>1</v>
      </c>
      <c r="L139" s="159"/>
      <c r="M139" s="164"/>
      <c r="T139" s="165"/>
      <c r="AT139" s="162" t="s">
        <v>184</v>
      </c>
      <c r="AU139" s="162" t="s">
        <v>95</v>
      </c>
      <c r="AV139" s="160" t="s">
        <v>93</v>
      </c>
      <c r="AW139" s="160" t="s">
        <v>41</v>
      </c>
      <c r="AX139" s="160" t="s">
        <v>85</v>
      </c>
      <c r="AY139" s="162" t="s">
        <v>173</v>
      </c>
    </row>
    <row r="140" spans="2:65" s="167" customFormat="1">
      <c r="B140" s="166"/>
      <c r="D140" s="161" t="s">
        <v>184</v>
      </c>
      <c r="E140" s="168" t="s">
        <v>1</v>
      </c>
      <c r="F140" s="169" t="s">
        <v>333</v>
      </c>
      <c r="H140" s="170">
        <v>13</v>
      </c>
      <c r="L140" s="166"/>
      <c r="M140" s="171"/>
      <c r="T140" s="172"/>
      <c r="AT140" s="168" t="s">
        <v>184</v>
      </c>
      <c r="AU140" s="168" t="s">
        <v>95</v>
      </c>
      <c r="AV140" s="167" t="s">
        <v>95</v>
      </c>
      <c r="AW140" s="167" t="s">
        <v>41</v>
      </c>
      <c r="AX140" s="167" t="s">
        <v>85</v>
      </c>
      <c r="AY140" s="168" t="s">
        <v>173</v>
      </c>
    </row>
    <row r="141" spans="2:65" s="174" customFormat="1">
      <c r="B141" s="173"/>
      <c r="D141" s="161" t="s">
        <v>184</v>
      </c>
      <c r="E141" s="175" t="s">
        <v>1</v>
      </c>
      <c r="F141" s="176" t="s">
        <v>232</v>
      </c>
      <c r="H141" s="177">
        <v>13</v>
      </c>
      <c r="L141" s="173"/>
      <c r="M141" s="178"/>
      <c r="T141" s="179"/>
      <c r="AT141" s="175" t="s">
        <v>184</v>
      </c>
      <c r="AU141" s="175" t="s">
        <v>95</v>
      </c>
      <c r="AV141" s="174" t="s">
        <v>180</v>
      </c>
      <c r="AW141" s="174" t="s">
        <v>41</v>
      </c>
      <c r="AX141" s="174" t="s">
        <v>93</v>
      </c>
      <c r="AY141" s="175" t="s">
        <v>173</v>
      </c>
    </row>
    <row r="142" spans="2:65" s="35" customFormat="1" ht="66.75" customHeight="1">
      <c r="B142" s="34"/>
      <c r="C142" s="144" t="s">
        <v>243</v>
      </c>
      <c r="D142" s="144" t="s">
        <v>175</v>
      </c>
      <c r="E142" s="145" t="s">
        <v>4076</v>
      </c>
      <c r="F142" s="146" t="s">
        <v>4077</v>
      </c>
      <c r="G142" s="147" t="s">
        <v>270</v>
      </c>
      <c r="H142" s="148">
        <v>222</v>
      </c>
      <c r="I142" s="3"/>
      <c r="J142" s="149">
        <f>ROUND(I142*H142,2)</f>
        <v>0</v>
      </c>
      <c r="K142" s="146" t="s">
        <v>179</v>
      </c>
      <c r="L142" s="34"/>
      <c r="M142" s="150" t="s">
        <v>1</v>
      </c>
      <c r="N142" s="151" t="s">
        <v>50</v>
      </c>
      <c r="P142" s="152">
        <f>O142*H142</f>
        <v>0</v>
      </c>
      <c r="Q142" s="152">
        <v>0</v>
      </c>
      <c r="R142" s="152">
        <f>Q142*H142</f>
        <v>0</v>
      </c>
      <c r="S142" s="152">
        <v>0.28999999999999998</v>
      </c>
      <c r="T142" s="153">
        <f>S142*H142</f>
        <v>64.38</v>
      </c>
      <c r="AR142" s="154" t="s">
        <v>180</v>
      </c>
      <c r="AT142" s="154" t="s">
        <v>175</v>
      </c>
      <c r="AU142" s="154" t="s">
        <v>95</v>
      </c>
      <c r="AY142" s="20" t="s">
        <v>173</v>
      </c>
      <c r="BE142" s="155">
        <f>IF(N142="základní",J142,0)</f>
        <v>0</v>
      </c>
      <c r="BF142" s="155">
        <f>IF(N142="snížená",J142,0)</f>
        <v>0</v>
      </c>
      <c r="BG142" s="155">
        <f>IF(N142="zákl. přenesená",J142,0)</f>
        <v>0</v>
      </c>
      <c r="BH142" s="155">
        <f>IF(N142="sníž. přenesená",J142,0)</f>
        <v>0</v>
      </c>
      <c r="BI142" s="155">
        <f>IF(N142="nulová",J142,0)</f>
        <v>0</v>
      </c>
      <c r="BJ142" s="20" t="s">
        <v>93</v>
      </c>
      <c r="BK142" s="155">
        <f>ROUND(I142*H142,2)</f>
        <v>0</v>
      </c>
      <c r="BL142" s="20" t="s">
        <v>180</v>
      </c>
      <c r="BM142" s="154" t="s">
        <v>4078</v>
      </c>
    </row>
    <row r="143" spans="2:65" s="35" customFormat="1">
      <c r="B143" s="34"/>
      <c r="D143" s="156" t="s">
        <v>182</v>
      </c>
      <c r="F143" s="157" t="s">
        <v>4079</v>
      </c>
      <c r="L143" s="34"/>
      <c r="M143" s="158"/>
      <c r="T143" s="62"/>
      <c r="AT143" s="20" t="s">
        <v>182</v>
      </c>
      <c r="AU143" s="20" t="s">
        <v>95</v>
      </c>
    </row>
    <row r="144" spans="2:65" s="160" customFormat="1">
      <c r="B144" s="159"/>
      <c r="D144" s="161" t="s">
        <v>184</v>
      </c>
      <c r="E144" s="162" t="s">
        <v>1</v>
      </c>
      <c r="F144" s="163" t="s">
        <v>4080</v>
      </c>
      <c r="H144" s="162" t="s">
        <v>1</v>
      </c>
      <c r="L144" s="159"/>
      <c r="M144" s="164"/>
      <c r="T144" s="165"/>
      <c r="AT144" s="162" t="s">
        <v>184</v>
      </c>
      <c r="AU144" s="162" t="s">
        <v>95</v>
      </c>
      <c r="AV144" s="160" t="s">
        <v>93</v>
      </c>
      <c r="AW144" s="160" t="s">
        <v>41</v>
      </c>
      <c r="AX144" s="160" t="s">
        <v>85</v>
      </c>
      <c r="AY144" s="162" t="s">
        <v>173</v>
      </c>
    </row>
    <row r="145" spans="2:65" s="160" customFormat="1">
      <c r="B145" s="159"/>
      <c r="D145" s="161" t="s">
        <v>184</v>
      </c>
      <c r="E145" s="162" t="s">
        <v>1</v>
      </c>
      <c r="F145" s="163" t="s">
        <v>4068</v>
      </c>
      <c r="H145" s="162" t="s">
        <v>1</v>
      </c>
      <c r="L145" s="159"/>
      <c r="M145" s="164"/>
      <c r="T145" s="165"/>
      <c r="AT145" s="162" t="s">
        <v>184</v>
      </c>
      <c r="AU145" s="162" t="s">
        <v>95</v>
      </c>
      <c r="AV145" s="160" t="s">
        <v>93</v>
      </c>
      <c r="AW145" s="160" t="s">
        <v>41</v>
      </c>
      <c r="AX145" s="160" t="s">
        <v>85</v>
      </c>
      <c r="AY145" s="162" t="s">
        <v>173</v>
      </c>
    </row>
    <row r="146" spans="2:65" s="160" customFormat="1">
      <c r="B146" s="159"/>
      <c r="D146" s="161" t="s">
        <v>184</v>
      </c>
      <c r="E146" s="162" t="s">
        <v>1</v>
      </c>
      <c r="F146" s="163" t="s">
        <v>4069</v>
      </c>
      <c r="H146" s="162" t="s">
        <v>1</v>
      </c>
      <c r="L146" s="159"/>
      <c r="M146" s="164"/>
      <c r="T146" s="165"/>
      <c r="AT146" s="162" t="s">
        <v>184</v>
      </c>
      <c r="AU146" s="162" t="s">
        <v>95</v>
      </c>
      <c r="AV146" s="160" t="s">
        <v>93</v>
      </c>
      <c r="AW146" s="160" t="s">
        <v>41</v>
      </c>
      <c r="AX146" s="160" t="s">
        <v>85</v>
      </c>
      <c r="AY146" s="162" t="s">
        <v>173</v>
      </c>
    </row>
    <row r="147" spans="2:65" s="167" customFormat="1">
      <c r="B147" s="166"/>
      <c r="D147" s="161" t="s">
        <v>184</v>
      </c>
      <c r="E147" s="168" t="s">
        <v>1</v>
      </c>
      <c r="F147" s="169" t="s">
        <v>2586</v>
      </c>
      <c r="H147" s="170">
        <v>222</v>
      </c>
      <c r="L147" s="166"/>
      <c r="M147" s="171"/>
      <c r="T147" s="172"/>
      <c r="AT147" s="168" t="s">
        <v>184</v>
      </c>
      <c r="AU147" s="168" t="s">
        <v>95</v>
      </c>
      <c r="AV147" s="167" t="s">
        <v>95</v>
      </c>
      <c r="AW147" s="167" t="s">
        <v>41</v>
      </c>
      <c r="AX147" s="167" t="s">
        <v>85</v>
      </c>
      <c r="AY147" s="168" t="s">
        <v>173</v>
      </c>
    </row>
    <row r="148" spans="2:65" s="174" customFormat="1">
      <c r="B148" s="173"/>
      <c r="D148" s="161" t="s">
        <v>184</v>
      </c>
      <c r="E148" s="175" t="s">
        <v>1</v>
      </c>
      <c r="F148" s="176" t="s">
        <v>232</v>
      </c>
      <c r="H148" s="177">
        <v>222</v>
      </c>
      <c r="L148" s="173"/>
      <c r="M148" s="178"/>
      <c r="T148" s="179"/>
      <c r="AT148" s="175" t="s">
        <v>184</v>
      </c>
      <c r="AU148" s="175" t="s">
        <v>95</v>
      </c>
      <c r="AV148" s="174" t="s">
        <v>180</v>
      </c>
      <c r="AW148" s="174" t="s">
        <v>41</v>
      </c>
      <c r="AX148" s="174" t="s">
        <v>93</v>
      </c>
      <c r="AY148" s="175" t="s">
        <v>173</v>
      </c>
    </row>
    <row r="149" spans="2:65" s="35" customFormat="1" ht="49.15" customHeight="1">
      <c r="B149" s="34"/>
      <c r="C149" s="144" t="s">
        <v>180</v>
      </c>
      <c r="D149" s="144" t="s">
        <v>175</v>
      </c>
      <c r="E149" s="145" t="s">
        <v>4081</v>
      </c>
      <c r="F149" s="146" t="s">
        <v>4082</v>
      </c>
      <c r="G149" s="147" t="s">
        <v>270</v>
      </c>
      <c r="H149" s="148">
        <v>31.5</v>
      </c>
      <c r="I149" s="3"/>
      <c r="J149" s="149">
        <f>ROUND(I149*H149,2)</f>
        <v>0</v>
      </c>
      <c r="K149" s="146" t="s">
        <v>179</v>
      </c>
      <c r="L149" s="34"/>
      <c r="M149" s="150" t="s">
        <v>1</v>
      </c>
      <c r="N149" s="151" t="s">
        <v>50</v>
      </c>
      <c r="P149" s="152">
        <f>O149*H149</f>
        <v>0</v>
      </c>
      <c r="Q149" s="152">
        <v>4.0000000000000003E-5</v>
      </c>
      <c r="R149" s="152">
        <f>Q149*H149</f>
        <v>1.2600000000000001E-3</v>
      </c>
      <c r="S149" s="152">
        <v>9.1999999999999998E-2</v>
      </c>
      <c r="T149" s="153">
        <f>S149*H149</f>
        <v>2.8980000000000001</v>
      </c>
      <c r="AR149" s="154" t="s">
        <v>180</v>
      </c>
      <c r="AT149" s="154" t="s">
        <v>175</v>
      </c>
      <c r="AU149" s="154" t="s">
        <v>95</v>
      </c>
      <c r="AY149" s="20" t="s">
        <v>173</v>
      </c>
      <c r="BE149" s="155">
        <f>IF(N149="základní",J149,0)</f>
        <v>0</v>
      </c>
      <c r="BF149" s="155">
        <f>IF(N149="snížená",J149,0)</f>
        <v>0</v>
      </c>
      <c r="BG149" s="155">
        <f>IF(N149="zákl. přenesená",J149,0)</f>
        <v>0</v>
      </c>
      <c r="BH149" s="155">
        <f>IF(N149="sníž. přenesená",J149,0)</f>
        <v>0</v>
      </c>
      <c r="BI149" s="155">
        <f>IF(N149="nulová",J149,0)</f>
        <v>0</v>
      </c>
      <c r="BJ149" s="20" t="s">
        <v>93</v>
      </c>
      <c r="BK149" s="155">
        <f>ROUND(I149*H149,2)</f>
        <v>0</v>
      </c>
      <c r="BL149" s="20" t="s">
        <v>180</v>
      </c>
      <c r="BM149" s="154" t="s">
        <v>4083</v>
      </c>
    </row>
    <row r="150" spans="2:65" s="35" customFormat="1">
      <c r="B150" s="34"/>
      <c r="D150" s="156" t="s">
        <v>182</v>
      </c>
      <c r="F150" s="157" t="s">
        <v>4084</v>
      </c>
      <c r="L150" s="34"/>
      <c r="M150" s="158"/>
      <c r="T150" s="62"/>
      <c r="AT150" s="20" t="s">
        <v>182</v>
      </c>
      <c r="AU150" s="20" t="s">
        <v>95</v>
      </c>
    </row>
    <row r="151" spans="2:65" s="160" customFormat="1">
      <c r="B151" s="159"/>
      <c r="D151" s="161" t="s">
        <v>184</v>
      </c>
      <c r="E151" s="162" t="s">
        <v>1</v>
      </c>
      <c r="F151" s="163" t="s">
        <v>4068</v>
      </c>
      <c r="H151" s="162" t="s">
        <v>1</v>
      </c>
      <c r="L151" s="159"/>
      <c r="M151" s="164"/>
      <c r="T151" s="165"/>
      <c r="AT151" s="162" t="s">
        <v>184</v>
      </c>
      <c r="AU151" s="162" t="s">
        <v>95</v>
      </c>
      <c r="AV151" s="160" t="s">
        <v>93</v>
      </c>
      <c r="AW151" s="160" t="s">
        <v>41</v>
      </c>
      <c r="AX151" s="160" t="s">
        <v>85</v>
      </c>
      <c r="AY151" s="162" t="s">
        <v>173</v>
      </c>
    </row>
    <row r="152" spans="2:65" s="160" customFormat="1">
      <c r="B152" s="159"/>
      <c r="D152" s="161" t="s">
        <v>184</v>
      </c>
      <c r="E152" s="162" t="s">
        <v>1</v>
      </c>
      <c r="F152" s="163" t="s">
        <v>4085</v>
      </c>
      <c r="H152" s="162" t="s">
        <v>1</v>
      </c>
      <c r="L152" s="159"/>
      <c r="M152" s="164"/>
      <c r="T152" s="165"/>
      <c r="AT152" s="162" t="s">
        <v>184</v>
      </c>
      <c r="AU152" s="162" t="s">
        <v>95</v>
      </c>
      <c r="AV152" s="160" t="s">
        <v>93</v>
      </c>
      <c r="AW152" s="160" t="s">
        <v>41</v>
      </c>
      <c r="AX152" s="160" t="s">
        <v>85</v>
      </c>
      <c r="AY152" s="162" t="s">
        <v>173</v>
      </c>
    </row>
    <row r="153" spans="2:65" s="167" customFormat="1">
      <c r="B153" s="166"/>
      <c r="D153" s="161" t="s">
        <v>184</v>
      </c>
      <c r="E153" s="168" t="s">
        <v>1</v>
      </c>
      <c r="F153" s="169" t="s">
        <v>4086</v>
      </c>
      <c r="H153" s="170">
        <v>31.5</v>
      </c>
      <c r="L153" s="166"/>
      <c r="M153" s="171"/>
      <c r="T153" s="172"/>
      <c r="AT153" s="168" t="s">
        <v>184</v>
      </c>
      <c r="AU153" s="168" t="s">
        <v>95</v>
      </c>
      <c r="AV153" s="167" t="s">
        <v>95</v>
      </c>
      <c r="AW153" s="167" t="s">
        <v>41</v>
      </c>
      <c r="AX153" s="167" t="s">
        <v>85</v>
      </c>
      <c r="AY153" s="168" t="s">
        <v>173</v>
      </c>
    </row>
    <row r="154" spans="2:65" s="174" customFormat="1">
      <c r="B154" s="173"/>
      <c r="D154" s="161" t="s">
        <v>184</v>
      </c>
      <c r="E154" s="175" t="s">
        <v>1</v>
      </c>
      <c r="F154" s="176" t="s">
        <v>232</v>
      </c>
      <c r="H154" s="177">
        <v>31.5</v>
      </c>
      <c r="L154" s="173"/>
      <c r="M154" s="178"/>
      <c r="T154" s="179"/>
      <c r="AT154" s="175" t="s">
        <v>184</v>
      </c>
      <c r="AU154" s="175" t="s">
        <v>95</v>
      </c>
      <c r="AV154" s="174" t="s">
        <v>180</v>
      </c>
      <c r="AW154" s="174" t="s">
        <v>41</v>
      </c>
      <c r="AX154" s="174" t="s">
        <v>93</v>
      </c>
      <c r="AY154" s="175" t="s">
        <v>173</v>
      </c>
    </row>
    <row r="155" spans="2:65" s="35" customFormat="1" ht="49.15" customHeight="1">
      <c r="B155" s="34"/>
      <c r="C155" s="144" t="s">
        <v>267</v>
      </c>
      <c r="D155" s="144" t="s">
        <v>175</v>
      </c>
      <c r="E155" s="145" t="s">
        <v>4087</v>
      </c>
      <c r="F155" s="146" t="s">
        <v>4088</v>
      </c>
      <c r="G155" s="147" t="s">
        <v>270</v>
      </c>
      <c r="H155" s="148">
        <v>13</v>
      </c>
      <c r="I155" s="3"/>
      <c r="J155" s="149">
        <f>ROUND(I155*H155,2)</f>
        <v>0</v>
      </c>
      <c r="K155" s="146" t="s">
        <v>179</v>
      </c>
      <c r="L155" s="34"/>
      <c r="M155" s="150" t="s">
        <v>1</v>
      </c>
      <c r="N155" s="151" t="s">
        <v>50</v>
      </c>
      <c r="P155" s="152">
        <f>O155*H155</f>
        <v>0</v>
      </c>
      <c r="Q155" s="152">
        <v>5.0000000000000002E-5</v>
      </c>
      <c r="R155" s="152">
        <f>Q155*H155</f>
        <v>6.5000000000000008E-4</v>
      </c>
      <c r="S155" s="152">
        <v>0.115</v>
      </c>
      <c r="T155" s="153">
        <f>S155*H155</f>
        <v>1.4950000000000001</v>
      </c>
      <c r="AR155" s="154" t="s">
        <v>180</v>
      </c>
      <c r="AT155" s="154" t="s">
        <v>175</v>
      </c>
      <c r="AU155" s="154" t="s">
        <v>95</v>
      </c>
      <c r="AY155" s="20" t="s">
        <v>173</v>
      </c>
      <c r="BE155" s="155">
        <f>IF(N155="základní",J155,0)</f>
        <v>0</v>
      </c>
      <c r="BF155" s="155">
        <f>IF(N155="snížená",J155,0)</f>
        <v>0</v>
      </c>
      <c r="BG155" s="155">
        <f>IF(N155="zákl. přenesená",J155,0)</f>
        <v>0</v>
      </c>
      <c r="BH155" s="155">
        <f>IF(N155="sníž. přenesená",J155,0)</f>
        <v>0</v>
      </c>
      <c r="BI155" s="155">
        <f>IF(N155="nulová",J155,0)</f>
        <v>0</v>
      </c>
      <c r="BJ155" s="20" t="s">
        <v>93</v>
      </c>
      <c r="BK155" s="155">
        <f>ROUND(I155*H155,2)</f>
        <v>0</v>
      </c>
      <c r="BL155" s="20" t="s">
        <v>180</v>
      </c>
      <c r="BM155" s="154" t="s">
        <v>4089</v>
      </c>
    </row>
    <row r="156" spans="2:65" s="35" customFormat="1">
      <c r="B156" s="34"/>
      <c r="D156" s="156" t="s">
        <v>182</v>
      </c>
      <c r="F156" s="157" t="s">
        <v>4090</v>
      </c>
      <c r="L156" s="34"/>
      <c r="M156" s="158"/>
      <c r="T156" s="62"/>
      <c r="AT156" s="20" t="s">
        <v>182</v>
      </c>
      <c r="AU156" s="20" t="s">
        <v>95</v>
      </c>
    </row>
    <row r="157" spans="2:65" s="160" customFormat="1">
      <c r="B157" s="159"/>
      <c r="D157" s="161" t="s">
        <v>184</v>
      </c>
      <c r="E157" s="162" t="s">
        <v>1</v>
      </c>
      <c r="F157" s="163" t="s">
        <v>4068</v>
      </c>
      <c r="H157" s="162" t="s">
        <v>1</v>
      </c>
      <c r="L157" s="159"/>
      <c r="M157" s="164"/>
      <c r="T157" s="165"/>
      <c r="AT157" s="162" t="s">
        <v>184</v>
      </c>
      <c r="AU157" s="162" t="s">
        <v>95</v>
      </c>
      <c r="AV157" s="160" t="s">
        <v>93</v>
      </c>
      <c r="AW157" s="160" t="s">
        <v>41</v>
      </c>
      <c r="AX157" s="160" t="s">
        <v>85</v>
      </c>
      <c r="AY157" s="162" t="s">
        <v>173</v>
      </c>
    </row>
    <row r="158" spans="2:65" s="160" customFormat="1">
      <c r="B158" s="159"/>
      <c r="D158" s="161" t="s">
        <v>184</v>
      </c>
      <c r="E158" s="162" t="s">
        <v>1</v>
      </c>
      <c r="F158" s="163" t="s">
        <v>4091</v>
      </c>
      <c r="H158" s="162" t="s">
        <v>1</v>
      </c>
      <c r="L158" s="159"/>
      <c r="M158" s="164"/>
      <c r="T158" s="165"/>
      <c r="AT158" s="162" t="s">
        <v>184</v>
      </c>
      <c r="AU158" s="162" t="s">
        <v>95</v>
      </c>
      <c r="AV158" s="160" t="s">
        <v>93</v>
      </c>
      <c r="AW158" s="160" t="s">
        <v>41</v>
      </c>
      <c r="AX158" s="160" t="s">
        <v>85</v>
      </c>
      <c r="AY158" s="162" t="s">
        <v>173</v>
      </c>
    </row>
    <row r="159" spans="2:65" s="167" customFormat="1">
      <c r="B159" s="166"/>
      <c r="D159" s="161" t="s">
        <v>184</v>
      </c>
      <c r="E159" s="168" t="s">
        <v>1</v>
      </c>
      <c r="F159" s="169" t="s">
        <v>333</v>
      </c>
      <c r="H159" s="170">
        <v>13</v>
      </c>
      <c r="L159" s="166"/>
      <c r="M159" s="171"/>
      <c r="T159" s="172"/>
      <c r="AT159" s="168" t="s">
        <v>184</v>
      </c>
      <c r="AU159" s="168" t="s">
        <v>95</v>
      </c>
      <c r="AV159" s="167" t="s">
        <v>95</v>
      </c>
      <c r="AW159" s="167" t="s">
        <v>41</v>
      </c>
      <c r="AX159" s="167" t="s">
        <v>85</v>
      </c>
      <c r="AY159" s="168" t="s">
        <v>173</v>
      </c>
    </row>
    <row r="160" spans="2:65" s="174" customFormat="1">
      <c r="B160" s="173"/>
      <c r="D160" s="161" t="s">
        <v>184</v>
      </c>
      <c r="E160" s="175" t="s">
        <v>1</v>
      </c>
      <c r="F160" s="176" t="s">
        <v>232</v>
      </c>
      <c r="H160" s="177">
        <v>13</v>
      </c>
      <c r="L160" s="173"/>
      <c r="M160" s="178"/>
      <c r="T160" s="179"/>
      <c r="AT160" s="175" t="s">
        <v>184</v>
      </c>
      <c r="AU160" s="175" t="s">
        <v>95</v>
      </c>
      <c r="AV160" s="174" t="s">
        <v>180</v>
      </c>
      <c r="AW160" s="174" t="s">
        <v>41</v>
      </c>
      <c r="AX160" s="174" t="s">
        <v>93</v>
      </c>
      <c r="AY160" s="175" t="s">
        <v>173</v>
      </c>
    </row>
    <row r="161" spans="2:65" s="35" customFormat="1" ht="49.15" customHeight="1">
      <c r="B161" s="34"/>
      <c r="C161" s="144" t="s">
        <v>275</v>
      </c>
      <c r="D161" s="144" t="s">
        <v>175</v>
      </c>
      <c r="E161" s="145" t="s">
        <v>4092</v>
      </c>
      <c r="F161" s="146" t="s">
        <v>4093</v>
      </c>
      <c r="G161" s="147" t="s">
        <v>270</v>
      </c>
      <c r="H161" s="148">
        <v>19.5</v>
      </c>
      <c r="I161" s="3"/>
      <c r="J161" s="149">
        <f>ROUND(I161*H161,2)</f>
        <v>0</v>
      </c>
      <c r="K161" s="146" t="s">
        <v>179</v>
      </c>
      <c r="L161" s="34"/>
      <c r="M161" s="150" t="s">
        <v>1</v>
      </c>
      <c r="N161" s="151" t="s">
        <v>50</v>
      </c>
      <c r="P161" s="152">
        <f>O161*H161</f>
        <v>0</v>
      </c>
      <c r="Q161" s="152">
        <v>9.0000000000000006E-5</v>
      </c>
      <c r="R161" s="152">
        <f>Q161*H161</f>
        <v>1.755E-3</v>
      </c>
      <c r="S161" s="152">
        <v>0.23</v>
      </c>
      <c r="T161" s="153">
        <f>S161*H161</f>
        <v>4.4850000000000003</v>
      </c>
      <c r="AR161" s="154" t="s">
        <v>180</v>
      </c>
      <c r="AT161" s="154" t="s">
        <v>175</v>
      </c>
      <c r="AU161" s="154" t="s">
        <v>95</v>
      </c>
      <c r="AY161" s="20" t="s">
        <v>173</v>
      </c>
      <c r="BE161" s="155">
        <f>IF(N161="základní",J161,0)</f>
        <v>0</v>
      </c>
      <c r="BF161" s="155">
        <f>IF(N161="snížená",J161,0)</f>
        <v>0</v>
      </c>
      <c r="BG161" s="155">
        <f>IF(N161="zákl. přenesená",J161,0)</f>
        <v>0</v>
      </c>
      <c r="BH161" s="155">
        <f>IF(N161="sníž. přenesená",J161,0)</f>
        <v>0</v>
      </c>
      <c r="BI161" s="155">
        <f>IF(N161="nulová",J161,0)</f>
        <v>0</v>
      </c>
      <c r="BJ161" s="20" t="s">
        <v>93</v>
      </c>
      <c r="BK161" s="155">
        <f>ROUND(I161*H161,2)</f>
        <v>0</v>
      </c>
      <c r="BL161" s="20" t="s">
        <v>180</v>
      </c>
      <c r="BM161" s="154" t="s">
        <v>4094</v>
      </c>
    </row>
    <row r="162" spans="2:65" s="35" customFormat="1">
      <c r="B162" s="34"/>
      <c r="D162" s="156" t="s">
        <v>182</v>
      </c>
      <c r="F162" s="157" t="s">
        <v>4095</v>
      </c>
      <c r="L162" s="34"/>
      <c r="M162" s="158"/>
      <c r="T162" s="62"/>
      <c r="AT162" s="20" t="s">
        <v>182</v>
      </c>
      <c r="AU162" s="20" t="s">
        <v>95</v>
      </c>
    </row>
    <row r="163" spans="2:65" s="160" customFormat="1">
      <c r="B163" s="159"/>
      <c r="D163" s="161" t="s">
        <v>184</v>
      </c>
      <c r="E163" s="162" t="s">
        <v>1</v>
      </c>
      <c r="F163" s="163" t="s">
        <v>4068</v>
      </c>
      <c r="H163" s="162" t="s">
        <v>1</v>
      </c>
      <c r="L163" s="159"/>
      <c r="M163" s="164"/>
      <c r="T163" s="165"/>
      <c r="AT163" s="162" t="s">
        <v>184</v>
      </c>
      <c r="AU163" s="162" t="s">
        <v>95</v>
      </c>
      <c r="AV163" s="160" t="s">
        <v>93</v>
      </c>
      <c r="AW163" s="160" t="s">
        <v>41</v>
      </c>
      <c r="AX163" s="160" t="s">
        <v>85</v>
      </c>
      <c r="AY163" s="162" t="s">
        <v>173</v>
      </c>
    </row>
    <row r="164" spans="2:65" s="160" customFormat="1">
      <c r="B164" s="159"/>
      <c r="D164" s="161" t="s">
        <v>184</v>
      </c>
      <c r="E164" s="162" t="s">
        <v>1</v>
      </c>
      <c r="F164" s="163" t="s">
        <v>4096</v>
      </c>
      <c r="H164" s="162" t="s">
        <v>1</v>
      </c>
      <c r="L164" s="159"/>
      <c r="M164" s="164"/>
      <c r="T164" s="165"/>
      <c r="AT164" s="162" t="s">
        <v>184</v>
      </c>
      <c r="AU164" s="162" t="s">
        <v>95</v>
      </c>
      <c r="AV164" s="160" t="s">
        <v>93</v>
      </c>
      <c r="AW164" s="160" t="s">
        <v>41</v>
      </c>
      <c r="AX164" s="160" t="s">
        <v>85</v>
      </c>
      <c r="AY164" s="162" t="s">
        <v>173</v>
      </c>
    </row>
    <row r="165" spans="2:65" s="167" customFormat="1">
      <c r="B165" s="166"/>
      <c r="D165" s="161" t="s">
        <v>184</v>
      </c>
      <c r="E165" s="168" t="s">
        <v>1</v>
      </c>
      <c r="F165" s="169" t="s">
        <v>3057</v>
      </c>
      <c r="H165" s="170">
        <v>19.5</v>
      </c>
      <c r="L165" s="166"/>
      <c r="M165" s="171"/>
      <c r="T165" s="172"/>
      <c r="AT165" s="168" t="s">
        <v>184</v>
      </c>
      <c r="AU165" s="168" t="s">
        <v>95</v>
      </c>
      <c r="AV165" s="167" t="s">
        <v>95</v>
      </c>
      <c r="AW165" s="167" t="s">
        <v>41</v>
      </c>
      <c r="AX165" s="167" t="s">
        <v>85</v>
      </c>
      <c r="AY165" s="168" t="s">
        <v>173</v>
      </c>
    </row>
    <row r="166" spans="2:65" s="174" customFormat="1">
      <c r="B166" s="173"/>
      <c r="D166" s="161" t="s">
        <v>184</v>
      </c>
      <c r="E166" s="175" t="s">
        <v>1</v>
      </c>
      <c r="F166" s="176" t="s">
        <v>232</v>
      </c>
      <c r="H166" s="177">
        <v>19.5</v>
      </c>
      <c r="L166" s="173"/>
      <c r="M166" s="178"/>
      <c r="T166" s="179"/>
      <c r="AT166" s="175" t="s">
        <v>184</v>
      </c>
      <c r="AU166" s="175" t="s">
        <v>95</v>
      </c>
      <c r="AV166" s="174" t="s">
        <v>180</v>
      </c>
      <c r="AW166" s="174" t="s">
        <v>41</v>
      </c>
      <c r="AX166" s="174" t="s">
        <v>93</v>
      </c>
      <c r="AY166" s="175" t="s">
        <v>173</v>
      </c>
    </row>
    <row r="167" spans="2:65" s="35" customFormat="1" ht="49.15" customHeight="1">
      <c r="B167" s="34"/>
      <c r="C167" s="144" t="s">
        <v>287</v>
      </c>
      <c r="D167" s="144" t="s">
        <v>175</v>
      </c>
      <c r="E167" s="145" t="s">
        <v>4097</v>
      </c>
      <c r="F167" s="146" t="s">
        <v>4098</v>
      </c>
      <c r="G167" s="147" t="s">
        <v>270</v>
      </c>
      <c r="H167" s="148">
        <v>222</v>
      </c>
      <c r="I167" s="3"/>
      <c r="J167" s="149">
        <f>ROUND(I167*H167,2)</f>
        <v>0</v>
      </c>
      <c r="K167" s="146" t="s">
        <v>1</v>
      </c>
      <c r="L167" s="34"/>
      <c r="M167" s="150" t="s">
        <v>1</v>
      </c>
      <c r="N167" s="151" t="s">
        <v>50</v>
      </c>
      <c r="P167" s="152">
        <f>O167*H167</f>
        <v>0</v>
      </c>
      <c r="Q167" s="152">
        <v>2.2000000000000001E-4</v>
      </c>
      <c r="R167" s="152">
        <f>Q167*H167</f>
        <v>4.8840000000000001E-2</v>
      </c>
      <c r="S167" s="152">
        <v>0.46</v>
      </c>
      <c r="T167" s="153">
        <f>S167*H167</f>
        <v>102.12</v>
      </c>
      <c r="AR167" s="154" t="s">
        <v>180</v>
      </c>
      <c r="AT167" s="154" t="s">
        <v>175</v>
      </c>
      <c r="AU167" s="154" t="s">
        <v>95</v>
      </c>
      <c r="AY167" s="20" t="s">
        <v>173</v>
      </c>
      <c r="BE167" s="155">
        <f>IF(N167="základní",J167,0)</f>
        <v>0</v>
      </c>
      <c r="BF167" s="155">
        <f>IF(N167="snížená",J167,0)</f>
        <v>0</v>
      </c>
      <c r="BG167" s="155">
        <f>IF(N167="zákl. přenesená",J167,0)</f>
        <v>0</v>
      </c>
      <c r="BH167" s="155">
        <f>IF(N167="sníž. přenesená",J167,0)</f>
        <v>0</v>
      </c>
      <c r="BI167" s="155">
        <f>IF(N167="nulová",J167,0)</f>
        <v>0</v>
      </c>
      <c r="BJ167" s="20" t="s">
        <v>93</v>
      </c>
      <c r="BK167" s="155">
        <f>ROUND(I167*H167,2)</f>
        <v>0</v>
      </c>
      <c r="BL167" s="20" t="s">
        <v>180</v>
      </c>
      <c r="BM167" s="154" t="s">
        <v>4099</v>
      </c>
    </row>
    <row r="168" spans="2:65" s="160" customFormat="1">
      <c r="B168" s="159"/>
      <c r="D168" s="161" t="s">
        <v>184</v>
      </c>
      <c r="E168" s="162" t="s">
        <v>1</v>
      </c>
      <c r="F168" s="163" t="s">
        <v>4080</v>
      </c>
      <c r="H168" s="162" t="s">
        <v>1</v>
      </c>
      <c r="L168" s="159"/>
      <c r="M168" s="164"/>
      <c r="T168" s="165"/>
      <c r="AT168" s="162" t="s">
        <v>184</v>
      </c>
      <c r="AU168" s="162" t="s">
        <v>95</v>
      </c>
      <c r="AV168" s="160" t="s">
        <v>93</v>
      </c>
      <c r="AW168" s="160" t="s">
        <v>41</v>
      </c>
      <c r="AX168" s="160" t="s">
        <v>85</v>
      </c>
      <c r="AY168" s="162" t="s">
        <v>173</v>
      </c>
    </row>
    <row r="169" spans="2:65" s="160" customFormat="1">
      <c r="B169" s="159"/>
      <c r="D169" s="161" t="s">
        <v>184</v>
      </c>
      <c r="E169" s="162" t="s">
        <v>1</v>
      </c>
      <c r="F169" s="163" t="s">
        <v>4068</v>
      </c>
      <c r="H169" s="162" t="s">
        <v>1</v>
      </c>
      <c r="L169" s="159"/>
      <c r="M169" s="164"/>
      <c r="T169" s="165"/>
      <c r="AT169" s="162" t="s">
        <v>184</v>
      </c>
      <c r="AU169" s="162" t="s">
        <v>95</v>
      </c>
      <c r="AV169" s="160" t="s">
        <v>93</v>
      </c>
      <c r="AW169" s="160" t="s">
        <v>41</v>
      </c>
      <c r="AX169" s="160" t="s">
        <v>85</v>
      </c>
      <c r="AY169" s="162" t="s">
        <v>173</v>
      </c>
    </row>
    <row r="170" spans="2:65" s="160" customFormat="1">
      <c r="B170" s="159"/>
      <c r="D170" s="161" t="s">
        <v>184</v>
      </c>
      <c r="E170" s="162" t="s">
        <v>1</v>
      </c>
      <c r="F170" s="163" t="s">
        <v>4069</v>
      </c>
      <c r="H170" s="162" t="s">
        <v>1</v>
      </c>
      <c r="L170" s="159"/>
      <c r="M170" s="164"/>
      <c r="T170" s="165"/>
      <c r="AT170" s="162" t="s">
        <v>184</v>
      </c>
      <c r="AU170" s="162" t="s">
        <v>95</v>
      </c>
      <c r="AV170" s="160" t="s">
        <v>93</v>
      </c>
      <c r="AW170" s="160" t="s">
        <v>41</v>
      </c>
      <c r="AX170" s="160" t="s">
        <v>85</v>
      </c>
      <c r="AY170" s="162" t="s">
        <v>173</v>
      </c>
    </row>
    <row r="171" spans="2:65" s="167" customFormat="1">
      <c r="B171" s="166"/>
      <c r="D171" s="161" t="s">
        <v>184</v>
      </c>
      <c r="E171" s="168" t="s">
        <v>1</v>
      </c>
      <c r="F171" s="169" t="s">
        <v>2586</v>
      </c>
      <c r="H171" s="170">
        <v>222</v>
      </c>
      <c r="L171" s="166"/>
      <c r="M171" s="171"/>
      <c r="T171" s="172"/>
      <c r="AT171" s="168" t="s">
        <v>184</v>
      </c>
      <c r="AU171" s="168" t="s">
        <v>95</v>
      </c>
      <c r="AV171" s="167" t="s">
        <v>95</v>
      </c>
      <c r="AW171" s="167" t="s">
        <v>41</v>
      </c>
      <c r="AX171" s="167" t="s">
        <v>85</v>
      </c>
      <c r="AY171" s="168" t="s">
        <v>173</v>
      </c>
    </row>
    <row r="172" spans="2:65" s="174" customFormat="1">
      <c r="B172" s="173"/>
      <c r="D172" s="161" t="s">
        <v>184</v>
      </c>
      <c r="E172" s="175" t="s">
        <v>1</v>
      </c>
      <c r="F172" s="176" t="s">
        <v>232</v>
      </c>
      <c r="H172" s="177">
        <v>222</v>
      </c>
      <c r="L172" s="173"/>
      <c r="M172" s="178"/>
      <c r="T172" s="179"/>
      <c r="AT172" s="175" t="s">
        <v>184</v>
      </c>
      <c r="AU172" s="175" t="s">
        <v>95</v>
      </c>
      <c r="AV172" s="174" t="s">
        <v>180</v>
      </c>
      <c r="AW172" s="174" t="s">
        <v>41</v>
      </c>
      <c r="AX172" s="174" t="s">
        <v>93</v>
      </c>
      <c r="AY172" s="175" t="s">
        <v>173</v>
      </c>
    </row>
    <row r="173" spans="2:65" s="35" customFormat="1" ht="44.25" customHeight="1">
      <c r="B173" s="34"/>
      <c r="C173" s="144" t="s">
        <v>299</v>
      </c>
      <c r="D173" s="144" t="s">
        <v>175</v>
      </c>
      <c r="E173" s="145" t="s">
        <v>4100</v>
      </c>
      <c r="F173" s="146" t="s">
        <v>4101</v>
      </c>
      <c r="G173" s="147" t="s">
        <v>586</v>
      </c>
      <c r="H173" s="148">
        <v>85</v>
      </c>
      <c r="I173" s="3"/>
      <c r="J173" s="149">
        <f>ROUND(I173*H173,2)</f>
        <v>0</v>
      </c>
      <c r="K173" s="146" t="s">
        <v>179</v>
      </c>
      <c r="L173" s="34"/>
      <c r="M173" s="150" t="s">
        <v>1</v>
      </c>
      <c r="N173" s="151" t="s">
        <v>50</v>
      </c>
      <c r="P173" s="152">
        <f>O173*H173</f>
        <v>0</v>
      </c>
      <c r="Q173" s="152">
        <v>0</v>
      </c>
      <c r="R173" s="152">
        <f>Q173*H173</f>
        <v>0</v>
      </c>
      <c r="S173" s="152">
        <v>0.28999999999999998</v>
      </c>
      <c r="T173" s="153">
        <f>S173*H173</f>
        <v>24.65</v>
      </c>
      <c r="AR173" s="154" t="s">
        <v>180</v>
      </c>
      <c r="AT173" s="154" t="s">
        <v>175</v>
      </c>
      <c r="AU173" s="154" t="s">
        <v>95</v>
      </c>
      <c r="AY173" s="20" t="s">
        <v>173</v>
      </c>
      <c r="BE173" s="155">
        <f>IF(N173="základní",J173,0)</f>
        <v>0</v>
      </c>
      <c r="BF173" s="155">
        <f>IF(N173="snížená",J173,0)</f>
        <v>0</v>
      </c>
      <c r="BG173" s="155">
        <f>IF(N173="zákl. přenesená",J173,0)</f>
        <v>0</v>
      </c>
      <c r="BH173" s="155">
        <f>IF(N173="sníž. přenesená",J173,0)</f>
        <v>0</v>
      </c>
      <c r="BI173" s="155">
        <f>IF(N173="nulová",J173,0)</f>
        <v>0</v>
      </c>
      <c r="BJ173" s="20" t="s">
        <v>93</v>
      </c>
      <c r="BK173" s="155">
        <f>ROUND(I173*H173,2)</f>
        <v>0</v>
      </c>
      <c r="BL173" s="20" t="s">
        <v>180</v>
      </c>
      <c r="BM173" s="154" t="s">
        <v>4102</v>
      </c>
    </row>
    <row r="174" spans="2:65" s="35" customFormat="1">
      <c r="B174" s="34"/>
      <c r="D174" s="156" t="s">
        <v>182</v>
      </c>
      <c r="F174" s="157" t="s">
        <v>4103</v>
      </c>
      <c r="L174" s="34"/>
      <c r="M174" s="158"/>
      <c r="T174" s="62"/>
      <c r="AT174" s="20" t="s">
        <v>182</v>
      </c>
      <c r="AU174" s="20" t="s">
        <v>95</v>
      </c>
    </row>
    <row r="175" spans="2:65" s="35" customFormat="1" ht="29.25">
      <c r="B175" s="34"/>
      <c r="D175" s="161" t="s">
        <v>371</v>
      </c>
      <c r="F175" s="187" t="s">
        <v>4104</v>
      </c>
      <c r="L175" s="34"/>
      <c r="M175" s="158"/>
      <c r="T175" s="62"/>
      <c r="AT175" s="20" t="s">
        <v>371</v>
      </c>
      <c r="AU175" s="20" t="s">
        <v>95</v>
      </c>
    </row>
    <row r="176" spans="2:65" s="160" customFormat="1">
      <c r="B176" s="159"/>
      <c r="D176" s="161" t="s">
        <v>184</v>
      </c>
      <c r="E176" s="162" t="s">
        <v>1</v>
      </c>
      <c r="F176" s="163" t="s">
        <v>4105</v>
      </c>
      <c r="H176" s="162" t="s">
        <v>1</v>
      </c>
      <c r="L176" s="159"/>
      <c r="M176" s="164"/>
      <c r="T176" s="165"/>
      <c r="AT176" s="162" t="s">
        <v>184</v>
      </c>
      <c r="AU176" s="162" t="s">
        <v>95</v>
      </c>
      <c r="AV176" s="160" t="s">
        <v>93</v>
      </c>
      <c r="AW176" s="160" t="s">
        <v>41</v>
      </c>
      <c r="AX176" s="160" t="s">
        <v>85</v>
      </c>
      <c r="AY176" s="162" t="s">
        <v>173</v>
      </c>
    </row>
    <row r="177" spans="2:65" s="160" customFormat="1">
      <c r="B177" s="159"/>
      <c r="D177" s="161" t="s">
        <v>184</v>
      </c>
      <c r="E177" s="162" t="s">
        <v>1</v>
      </c>
      <c r="F177" s="163" t="s">
        <v>4106</v>
      </c>
      <c r="H177" s="162" t="s">
        <v>1</v>
      </c>
      <c r="L177" s="159"/>
      <c r="M177" s="164"/>
      <c r="T177" s="165"/>
      <c r="AT177" s="162" t="s">
        <v>184</v>
      </c>
      <c r="AU177" s="162" t="s">
        <v>95</v>
      </c>
      <c r="AV177" s="160" t="s">
        <v>93</v>
      </c>
      <c r="AW177" s="160" t="s">
        <v>41</v>
      </c>
      <c r="AX177" s="160" t="s">
        <v>85</v>
      </c>
      <c r="AY177" s="162" t="s">
        <v>173</v>
      </c>
    </row>
    <row r="178" spans="2:65" s="167" customFormat="1">
      <c r="B178" s="166"/>
      <c r="D178" s="161" t="s">
        <v>184</v>
      </c>
      <c r="E178" s="168" t="s">
        <v>1</v>
      </c>
      <c r="F178" s="169" t="s">
        <v>287</v>
      </c>
      <c r="H178" s="170">
        <v>7</v>
      </c>
      <c r="L178" s="166"/>
      <c r="M178" s="171"/>
      <c r="T178" s="172"/>
      <c r="AT178" s="168" t="s">
        <v>184</v>
      </c>
      <c r="AU178" s="168" t="s">
        <v>95</v>
      </c>
      <c r="AV178" s="167" t="s">
        <v>95</v>
      </c>
      <c r="AW178" s="167" t="s">
        <v>41</v>
      </c>
      <c r="AX178" s="167" t="s">
        <v>85</v>
      </c>
      <c r="AY178" s="168" t="s">
        <v>173</v>
      </c>
    </row>
    <row r="179" spans="2:65" s="181" customFormat="1">
      <c r="B179" s="180"/>
      <c r="D179" s="161" t="s">
        <v>184</v>
      </c>
      <c r="E179" s="182" t="s">
        <v>1</v>
      </c>
      <c r="F179" s="183" t="s">
        <v>266</v>
      </c>
      <c r="H179" s="184">
        <v>7</v>
      </c>
      <c r="L179" s="180"/>
      <c r="M179" s="185"/>
      <c r="T179" s="186"/>
      <c r="AT179" s="182" t="s">
        <v>184</v>
      </c>
      <c r="AU179" s="182" t="s">
        <v>95</v>
      </c>
      <c r="AV179" s="181" t="s">
        <v>243</v>
      </c>
      <c r="AW179" s="181" t="s">
        <v>41</v>
      </c>
      <c r="AX179" s="181" t="s">
        <v>85</v>
      </c>
      <c r="AY179" s="182" t="s">
        <v>173</v>
      </c>
    </row>
    <row r="180" spans="2:65" s="160" customFormat="1">
      <c r="B180" s="159"/>
      <c r="D180" s="161" t="s">
        <v>184</v>
      </c>
      <c r="E180" s="162" t="s">
        <v>1</v>
      </c>
      <c r="F180" s="163" t="s">
        <v>4107</v>
      </c>
      <c r="H180" s="162" t="s">
        <v>1</v>
      </c>
      <c r="L180" s="159"/>
      <c r="M180" s="164"/>
      <c r="T180" s="165"/>
      <c r="AT180" s="162" t="s">
        <v>184</v>
      </c>
      <c r="AU180" s="162" t="s">
        <v>95</v>
      </c>
      <c r="AV180" s="160" t="s">
        <v>93</v>
      </c>
      <c r="AW180" s="160" t="s">
        <v>41</v>
      </c>
      <c r="AX180" s="160" t="s">
        <v>85</v>
      </c>
      <c r="AY180" s="162" t="s">
        <v>173</v>
      </c>
    </row>
    <row r="181" spans="2:65" s="160" customFormat="1">
      <c r="B181" s="159"/>
      <c r="D181" s="161" t="s">
        <v>184</v>
      </c>
      <c r="E181" s="162" t="s">
        <v>1</v>
      </c>
      <c r="F181" s="163" t="s">
        <v>4108</v>
      </c>
      <c r="H181" s="162" t="s">
        <v>1</v>
      </c>
      <c r="L181" s="159"/>
      <c r="M181" s="164"/>
      <c r="T181" s="165"/>
      <c r="AT181" s="162" t="s">
        <v>184</v>
      </c>
      <c r="AU181" s="162" t="s">
        <v>95</v>
      </c>
      <c r="AV181" s="160" t="s">
        <v>93</v>
      </c>
      <c r="AW181" s="160" t="s">
        <v>41</v>
      </c>
      <c r="AX181" s="160" t="s">
        <v>85</v>
      </c>
      <c r="AY181" s="162" t="s">
        <v>173</v>
      </c>
    </row>
    <row r="182" spans="2:65" s="167" customFormat="1">
      <c r="B182" s="166"/>
      <c r="D182" s="161" t="s">
        <v>184</v>
      </c>
      <c r="E182" s="168" t="s">
        <v>1</v>
      </c>
      <c r="F182" s="169" t="s">
        <v>4109</v>
      </c>
      <c r="H182" s="170">
        <v>78</v>
      </c>
      <c r="L182" s="166"/>
      <c r="M182" s="171"/>
      <c r="T182" s="172"/>
      <c r="AT182" s="168" t="s">
        <v>184</v>
      </c>
      <c r="AU182" s="168" t="s">
        <v>95</v>
      </c>
      <c r="AV182" s="167" t="s">
        <v>95</v>
      </c>
      <c r="AW182" s="167" t="s">
        <v>41</v>
      </c>
      <c r="AX182" s="167" t="s">
        <v>85</v>
      </c>
      <c r="AY182" s="168" t="s">
        <v>173</v>
      </c>
    </row>
    <row r="183" spans="2:65" s="181" customFormat="1">
      <c r="B183" s="180"/>
      <c r="D183" s="161" t="s">
        <v>184</v>
      </c>
      <c r="E183" s="182" t="s">
        <v>1</v>
      </c>
      <c r="F183" s="183" t="s">
        <v>266</v>
      </c>
      <c r="H183" s="184">
        <v>78</v>
      </c>
      <c r="L183" s="180"/>
      <c r="M183" s="185"/>
      <c r="T183" s="186"/>
      <c r="AT183" s="182" t="s">
        <v>184</v>
      </c>
      <c r="AU183" s="182" t="s">
        <v>95</v>
      </c>
      <c r="AV183" s="181" t="s">
        <v>243</v>
      </c>
      <c r="AW183" s="181" t="s">
        <v>41</v>
      </c>
      <c r="AX183" s="181" t="s">
        <v>85</v>
      </c>
      <c r="AY183" s="182" t="s">
        <v>173</v>
      </c>
    </row>
    <row r="184" spans="2:65" s="174" customFormat="1">
      <c r="B184" s="173"/>
      <c r="D184" s="161" t="s">
        <v>184</v>
      </c>
      <c r="E184" s="175" t="s">
        <v>1</v>
      </c>
      <c r="F184" s="176" t="s">
        <v>232</v>
      </c>
      <c r="H184" s="177">
        <v>85</v>
      </c>
      <c r="L184" s="173"/>
      <c r="M184" s="178"/>
      <c r="T184" s="179"/>
      <c r="AT184" s="175" t="s">
        <v>184</v>
      </c>
      <c r="AU184" s="175" t="s">
        <v>95</v>
      </c>
      <c r="AV184" s="174" t="s">
        <v>180</v>
      </c>
      <c r="AW184" s="174" t="s">
        <v>41</v>
      </c>
      <c r="AX184" s="174" t="s">
        <v>93</v>
      </c>
      <c r="AY184" s="175" t="s">
        <v>173</v>
      </c>
    </row>
    <row r="185" spans="2:65" s="35" customFormat="1" ht="49.15" customHeight="1">
      <c r="B185" s="34"/>
      <c r="C185" s="144" t="s">
        <v>305</v>
      </c>
      <c r="D185" s="144" t="s">
        <v>175</v>
      </c>
      <c r="E185" s="145" t="s">
        <v>4110</v>
      </c>
      <c r="F185" s="146" t="s">
        <v>4111</v>
      </c>
      <c r="G185" s="147" t="s">
        <v>586</v>
      </c>
      <c r="H185" s="148">
        <v>29</v>
      </c>
      <c r="I185" s="3"/>
      <c r="J185" s="149">
        <f>ROUND(I185*H185,2)</f>
        <v>0</v>
      </c>
      <c r="K185" s="146" t="s">
        <v>179</v>
      </c>
      <c r="L185" s="34"/>
      <c r="M185" s="150" t="s">
        <v>1</v>
      </c>
      <c r="N185" s="151" t="s">
        <v>50</v>
      </c>
      <c r="P185" s="152">
        <f>O185*H185</f>
        <v>0</v>
      </c>
      <c r="Q185" s="152">
        <v>0</v>
      </c>
      <c r="R185" s="152">
        <f>Q185*H185</f>
        <v>0</v>
      </c>
      <c r="S185" s="152">
        <v>0.20499999999999999</v>
      </c>
      <c r="T185" s="153">
        <f>S185*H185</f>
        <v>5.9449999999999994</v>
      </c>
      <c r="AR185" s="154" t="s">
        <v>180</v>
      </c>
      <c r="AT185" s="154" t="s">
        <v>175</v>
      </c>
      <c r="AU185" s="154" t="s">
        <v>95</v>
      </c>
      <c r="AY185" s="20" t="s">
        <v>173</v>
      </c>
      <c r="BE185" s="155">
        <f>IF(N185="základní",J185,0)</f>
        <v>0</v>
      </c>
      <c r="BF185" s="155">
        <f>IF(N185="snížená",J185,0)</f>
        <v>0</v>
      </c>
      <c r="BG185" s="155">
        <f>IF(N185="zákl. přenesená",J185,0)</f>
        <v>0</v>
      </c>
      <c r="BH185" s="155">
        <f>IF(N185="sníž. přenesená",J185,0)</f>
        <v>0</v>
      </c>
      <c r="BI185" s="155">
        <f>IF(N185="nulová",J185,0)</f>
        <v>0</v>
      </c>
      <c r="BJ185" s="20" t="s">
        <v>93</v>
      </c>
      <c r="BK185" s="155">
        <f>ROUND(I185*H185,2)</f>
        <v>0</v>
      </c>
      <c r="BL185" s="20" t="s">
        <v>180</v>
      </c>
      <c r="BM185" s="154" t="s">
        <v>4112</v>
      </c>
    </row>
    <row r="186" spans="2:65" s="35" customFormat="1">
      <c r="B186" s="34"/>
      <c r="D186" s="156" t="s">
        <v>182</v>
      </c>
      <c r="F186" s="157" t="s">
        <v>4113</v>
      </c>
      <c r="L186" s="34"/>
      <c r="M186" s="158"/>
      <c r="T186" s="62"/>
      <c r="AT186" s="20" t="s">
        <v>182</v>
      </c>
      <c r="AU186" s="20" t="s">
        <v>95</v>
      </c>
    </row>
    <row r="187" spans="2:65" s="160" customFormat="1">
      <c r="B187" s="159"/>
      <c r="D187" s="161" t="s">
        <v>184</v>
      </c>
      <c r="E187" s="162" t="s">
        <v>1</v>
      </c>
      <c r="F187" s="163" t="s">
        <v>4114</v>
      </c>
      <c r="H187" s="162" t="s">
        <v>1</v>
      </c>
      <c r="L187" s="159"/>
      <c r="M187" s="164"/>
      <c r="T187" s="165"/>
      <c r="AT187" s="162" t="s">
        <v>184</v>
      </c>
      <c r="AU187" s="162" t="s">
        <v>95</v>
      </c>
      <c r="AV187" s="160" t="s">
        <v>93</v>
      </c>
      <c r="AW187" s="160" t="s">
        <v>41</v>
      </c>
      <c r="AX187" s="160" t="s">
        <v>85</v>
      </c>
      <c r="AY187" s="162" t="s">
        <v>173</v>
      </c>
    </row>
    <row r="188" spans="2:65" s="160" customFormat="1">
      <c r="B188" s="159"/>
      <c r="D188" s="161" t="s">
        <v>184</v>
      </c>
      <c r="E188" s="162" t="s">
        <v>1</v>
      </c>
      <c r="F188" s="163" t="s">
        <v>4115</v>
      </c>
      <c r="H188" s="162" t="s">
        <v>1</v>
      </c>
      <c r="L188" s="159"/>
      <c r="M188" s="164"/>
      <c r="T188" s="165"/>
      <c r="AT188" s="162" t="s">
        <v>184</v>
      </c>
      <c r="AU188" s="162" t="s">
        <v>95</v>
      </c>
      <c r="AV188" s="160" t="s">
        <v>93</v>
      </c>
      <c r="AW188" s="160" t="s">
        <v>41</v>
      </c>
      <c r="AX188" s="160" t="s">
        <v>85</v>
      </c>
      <c r="AY188" s="162" t="s">
        <v>173</v>
      </c>
    </row>
    <row r="189" spans="2:65" s="167" customFormat="1">
      <c r="B189" s="166"/>
      <c r="D189" s="161" t="s">
        <v>184</v>
      </c>
      <c r="E189" s="168" t="s">
        <v>1</v>
      </c>
      <c r="F189" s="169" t="s">
        <v>494</v>
      </c>
      <c r="H189" s="170">
        <v>29</v>
      </c>
      <c r="L189" s="166"/>
      <c r="M189" s="171"/>
      <c r="T189" s="172"/>
      <c r="AT189" s="168" t="s">
        <v>184</v>
      </c>
      <c r="AU189" s="168" t="s">
        <v>95</v>
      </c>
      <c r="AV189" s="167" t="s">
        <v>95</v>
      </c>
      <c r="AW189" s="167" t="s">
        <v>41</v>
      </c>
      <c r="AX189" s="167" t="s">
        <v>85</v>
      </c>
      <c r="AY189" s="168" t="s">
        <v>173</v>
      </c>
    </row>
    <row r="190" spans="2:65" s="174" customFormat="1">
      <c r="B190" s="173"/>
      <c r="D190" s="161" t="s">
        <v>184</v>
      </c>
      <c r="E190" s="175" t="s">
        <v>1</v>
      </c>
      <c r="F190" s="176" t="s">
        <v>232</v>
      </c>
      <c r="H190" s="177">
        <v>29</v>
      </c>
      <c r="L190" s="173"/>
      <c r="M190" s="178"/>
      <c r="T190" s="179"/>
      <c r="AT190" s="175" t="s">
        <v>184</v>
      </c>
      <c r="AU190" s="175" t="s">
        <v>95</v>
      </c>
      <c r="AV190" s="174" t="s">
        <v>180</v>
      </c>
      <c r="AW190" s="174" t="s">
        <v>41</v>
      </c>
      <c r="AX190" s="174" t="s">
        <v>93</v>
      </c>
      <c r="AY190" s="175" t="s">
        <v>173</v>
      </c>
    </row>
    <row r="191" spans="2:65" s="35" customFormat="1" ht="44.25" customHeight="1">
      <c r="B191" s="34"/>
      <c r="C191" s="144" t="s">
        <v>311</v>
      </c>
      <c r="D191" s="144" t="s">
        <v>175</v>
      </c>
      <c r="E191" s="145" t="s">
        <v>4116</v>
      </c>
      <c r="F191" s="146" t="s">
        <v>4117</v>
      </c>
      <c r="G191" s="147" t="s">
        <v>586</v>
      </c>
      <c r="H191" s="148">
        <v>9.5</v>
      </c>
      <c r="I191" s="3"/>
      <c r="J191" s="149">
        <f>ROUND(I191*H191,2)</f>
        <v>0</v>
      </c>
      <c r="K191" s="146" t="s">
        <v>179</v>
      </c>
      <c r="L191" s="34"/>
      <c r="M191" s="150" t="s">
        <v>1</v>
      </c>
      <c r="N191" s="151" t="s">
        <v>50</v>
      </c>
      <c r="P191" s="152">
        <f>O191*H191</f>
        <v>0</v>
      </c>
      <c r="Q191" s="152">
        <v>0</v>
      </c>
      <c r="R191" s="152">
        <f>Q191*H191</f>
        <v>0</v>
      </c>
      <c r="S191" s="152">
        <v>0.115</v>
      </c>
      <c r="T191" s="153">
        <f>S191*H191</f>
        <v>1.0925</v>
      </c>
      <c r="AR191" s="154" t="s">
        <v>180</v>
      </c>
      <c r="AT191" s="154" t="s">
        <v>175</v>
      </c>
      <c r="AU191" s="154" t="s">
        <v>95</v>
      </c>
      <c r="AY191" s="20" t="s">
        <v>173</v>
      </c>
      <c r="BE191" s="155">
        <f>IF(N191="základní",J191,0)</f>
        <v>0</v>
      </c>
      <c r="BF191" s="155">
        <f>IF(N191="snížená",J191,0)</f>
        <v>0</v>
      </c>
      <c r="BG191" s="155">
        <f>IF(N191="zákl. přenesená",J191,0)</f>
        <v>0</v>
      </c>
      <c r="BH191" s="155">
        <f>IF(N191="sníž. přenesená",J191,0)</f>
        <v>0</v>
      </c>
      <c r="BI191" s="155">
        <f>IF(N191="nulová",J191,0)</f>
        <v>0</v>
      </c>
      <c r="BJ191" s="20" t="s">
        <v>93</v>
      </c>
      <c r="BK191" s="155">
        <f>ROUND(I191*H191,2)</f>
        <v>0</v>
      </c>
      <c r="BL191" s="20" t="s">
        <v>180</v>
      </c>
      <c r="BM191" s="154" t="s">
        <v>4118</v>
      </c>
    </row>
    <row r="192" spans="2:65" s="35" customFormat="1">
      <c r="B192" s="34"/>
      <c r="D192" s="156" t="s">
        <v>182</v>
      </c>
      <c r="F192" s="157" t="s">
        <v>4119</v>
      </c>
      <c r="L192" s="34"/>
      <c r="M192" s="158"/>
      <c r="T192" s="62"/>
      <c r="AT192" s="20" t="s">
        <v>182</v>
      </c>
      <c r="AU192" s="20" t="s">
        <v>95</v>
      </c>
    </row>
    <row r="193" spans="2:65" s="35" customFormat="1" ht="19.5">
      <c r="B193" s="34"/>
      <c r="D193" s="161" t="s">
        <v>371</v>
      </c>
      <c r="F193" s="187" t="s">
        <v>4120</v>
      </c>
      <c r="L193" s="34"/>
      <c r="M193" s="158"/>
      <c r="T193" s="62"/>
      <c r="AT193" s="20" t="s">
        <v>371</v>
      </c>
      <c r="AU193" s="20" t="s">
        <v>95</v>
      </c>
    </row>
    <row r="194" spans="2:65" s="160" customFormat="1" ht="22.5">
      <c r="B194" s="159"/>
      <c r="D194" s="161" t="s">
        <v>184</v>
      </c>
      <c r="E194" s="162" t="s">
        <v>1</v>
      </c>
      <c r="F194" s="163" t="s">
        <v>4121</v>
      </c>
      <c r="H194" s="162" t="s">
        <v>1</v>
      </c>
      <c r="L194" s="159"/>
      <c r="M194" s="164"/>
      <c r="T194" s="165"/>
      <c r="AT194" s="162" t="s">
        <v>184</v>
      </c>
      <c r="AU194" s="162" t="s">
        <v>95</v>
      </c>
      <c r="AV194" s="160" t="s">
        <v>93</v>
      </c>
      <c r="AW194" s="160" t="s">
        <v>41</v>
      </c>
      <c r="AX194" s="160" t="s">
        <v>85</v>
      </c>
      <c r="AY194" s="162" t="s">
        <v>173</v>
      </c>
    </row>
    <row r="195" spans="2:65" s="160" customFormat="1">
      <c r="B195" s="159"/>
      <c r="D195" s="161" t="s">
        <v>184</v>
      </c>
      <c r="E195" s="162" t="s">
        <v>1</v>
      </c>
      <c r="F195" s="163" t="s">
        <v>4122</v>
      </c>
      <c r="H195" s="162" t="s">
        <v>1</v>
      </c>
      <c r="L195" s="159"/>
      <c r="M195" s="164"/>
      <c r="T195" s="165"/>
      <c r="AT195" s="162" t="s">
        <v>184</v>
      </c>
      <c r="AU195" s="162" t="s">
        <v>95</v>
      </c>
      <c r="AV195" s="160" t="s">
        <v>93</v>
      </c>
      <c r="AW195" s="160" t="s">
        <v>41</v>
      </c>
      <c r="AX195" s="160" t="s">
        <v>85</v>
      </c>
      <c r="AY195" s="162" t="s">
        <v>173</v>
      </c>
    </row>
    <row r="196" spans="2:65" s="167" customFormat="1">
      <c r="B196" s="166"/>
      <c r="D196" s="161" t="s">
        <v>184</v>
      </c>
      <c r="E196" s="168" t="s">
        <v>1</v>
      </c>
      <c r="F196" s="169" t="s">
        <v>1672</v>
      </c>
      <c r="H196" s="170">
        <v>9.5</v>
      </c>
      <c r="L196" s="166"/>
      <c r="M196" s="171"/>
      <c r="T196" s="172"/>
      <c r="AT196" s="168" t="s">
        <v>184</v>
      </c>
      <c r="AU196" s="168" t="s">
        <v>95</v>
      </c>
      <c r="AV196" s="167" t="s">
        <v>95</v>
      </c>
      <c r="AW196" s="167" t="s">
        <v>41</v>
      </c>
      <c r="AX196" s="167" t="s">
        <v>85</v>
      </c>
      <c r="AY196" s="168" t="s">
        <v>173</v>
      </c>
    </row>
    <row r="197" spans="2:65" s="174" customFormat="1">
      <c r="B197" s="173"/>
      <c r="D197" s="161" t="s">
        <v>184</v>
      </c>
      <c r="E197" s="175" t="s">
        <v>1</v>
      </c>
      <c r="F197" s="176" t="s">
        <v>232</v>
      </c>
      <c r="H197" s="177">
        <v>9.5</v>
      </c>
      <c r="L197" s="173"/>
      <c r="M197" s="178"/>
      <c r="T197" s="179"/>
      <c r="AT197" s="175" t="s">
        <v>184</v>
      </c>
      <c r="AU197" s="175" t="s">
        <v>95</v>
      </c>
      <c r="AV197" s="174" t="s">
        <v>180</v>
      </c>
      <c r="AW197" s="174" t="s">
        <v>41</v>
      </c>
      <c r="AX197" s="174" t="s">
        <v>93</v>
      </c>
      <c r="AY197" s="175" t="s">
        <v>173</v>
      </c>
    </row>
    <row r="198" spans="2:65" s="35" customFormat="1" ht="33" customHeight="1">
      <c r="B198" s="34"/>
      <c r="C198" s="144" t="s">
        <v>319</v>
      </c>
      <c r="D198" s="144" t="s">
        <v>175</v>
      </c>
      <c r="E198" s="145" t="s">
        <v>4123</v>
      </c>
      <c r="F198" s="146" t="s">
        <v>4124</v>
      </c>
      <c r="G198" s="147" t="s">
        <v>178</v>
      </c>
      <c r="H198" s="148">
        <v>80.09</v>
      </c>
      <c r="I198" s="3"/>
      <c r="J198" s="149">
        <f>ROUND(I198*H198,2)</f>
        <v>0</v>
      </c>
      <c r="K198" s="146" t="s">
        <v>179</v>
      </c>
      <c r="L198" s="34"/>
      <c r="M198" s="150" t="s">
        <v>1</v>
      </c>
      <c r="N198" s="151" t="s">
        <v>50</v>
      </c>
      <c r="P198" s="152">
        <f>O198*H198</f>
        <v>0</v>
      </c>
      <c r="Q198" s="152">
        <v>0</v>
      </c>
      <c r="R198" s="152">
        <f>Q198*H198</f>
        <v>0</v>
      </c>
      <c r="S198" s="152">
        <v>0</v>
      </c>
      <c r="T198" s="153">
        <f>S198*H198</f>
        <v>0</v>
      </c>
      <c r="AR198" s="154" t="s">
        <v>180</v>
      </c>
      <c r="AT198" s="154" t="s">
        <v>175</v>
      </c>
      <c r="AU198" s="154" t="s">
        <v>95</v>
      </c>
      <c r="AY198" s="20" t="s">
        <v>173</v>
      </c>
      <c r="BE198" s="155">
        <f>IF(N198="základní",J198,0)</f>
        <v>0</v>
      </c>
      <c r="BF198" s="155">
        <f>IF(N198="snížená",J198,0)</f>
        <v>0</v>
      </c>
      <c r="BG198" s="155">
        <f>IF(N198="zákl. přenesená",J198,0)</f>
        <v>0</v>
      </c>
      <c r="BH198" s="155">
        <f>IF(N198="sníž. přenesená",J198,0)</f>
        <v>0</v>
      </c>
      <c r="BI198" s="155">
        <f>IF(N198="nulová",J198,0)</f>
        <v>0</v>
      </c>
      <c r="BJ198" s="20" t="s">
        <v>93</v>
      </c>
      <c r="BK198" s="155">
        <f>ROUND(I198*H198,2)</f>
        <v>0</v>
      </c>
      <c r="BL198" s="20" t="s">
        <v>180</v>
      </c>
      <c r="BM198" s="154" t="s">
        <v>4125</v>
      </c>
    </row>
    <row r="199" spans="2:65" s="35" customFormat="1">
      <c r="B199" s="34"/>
      <c r="D199" s="156" t="s">
        <v>182</v>
      </c>
      <c r="F199" s="157" t="s">
        <v>4126</v>
      </c>
      <c r="L199" s="34"/>
      <c r="M199" s="158"/>
      <c r="T199" s="62"/>
      <c r="AT199" s="20" t="s">
        <v>182</v>
      </c>
      <c r="AU199" s="20" t="s">
        <v>95</v>
      </c>
    </row>
    <row r="200" spans="2:65" s="160" customFormat="1">
      <c r="B200" s="159"/>
      <c r="D200" s="161" t="s">
        <v>184</v>
      </c>
      <c r="E200" s="162" t="s">
        <v>1</v>
      </c>
      <c r="F200" s="163" t="s">
        <v>4067</v>
      </c>
      <c r="H200" s="162" t="s">
        <v>1</v>
      </c>
      <c r="L200" s="159"/>
      <c r="M200" s="164"/>
      <c r="T200" s="165"/>
      <c r="AT200" s="162" t="s">
        <v>184</v>
      </c>
      <c r="AU200" s="162" t="s">
        <v>95</v>
      </c>
      <c r="AV200" s="160" t="s">
        <v>93</v>
      </c>
      <c r="AW200" s="160" t="s">
        <v>41</v>
      </c>
      <c r="AX200" s="160" t="s">
        <v>85</v>
      </c>
      <c r="AY200" s="162" t="s">
        <v>173</v>
      </c>
    </row>
    <row r="201" spans="2:65" s="160" customFormat="1">
      <c r="B201" s="159"/>
      <c r="D201" s="161" t="s">
        <v>184</v>
      </c>
      <c r="E201" s="162" t="s">
        <v>1</v>
      </c>
      <c r="F201" s="163" t="s">
        <v>4068</v>
      </c>
      <c r="H201" s="162" t="s">
        <v>1</v>
      </c>
      <c r="L201" s="159"/>
      <c r="M201" s="164"/>
      <c r="T201" s="165"/>
      <c r="AT201" s="162" t="s">
        <v>184</v>
      </c>
      <c r="AU201" s="162" t="s">
        <v>95</v>
      </c>
      <c r="AV201" s="160" t="s">
        <v>93</v>
      </c>
      <c r="AW201" s="160" t="s">
        <v>41</v>
      </c>
      <c r="AX201" s="160" t="s">
        <v>85</v>
      </c>
      <c r="AY201" s="162" t="s">
        <v>173</v>
      </c>
    </row>
    <row r="202" spans="2:65" s="160" customFormat="1">
      <c r="B202" s="159"/>
      <c r="D202" s="161" t="s">
        <v>184</v>
      </c>
      <c r="E202" s="162" t="s">
        <v>1</v>
      </c>
      <c r="F202" s="163" t="s">
        <v>4069</v>
      </c>
      <c r="H202" s="162" t="s">
        <v>1</v>
      </c>
      <c r="L202" s="159"/>
      <c r="M202" s="164"/>
      <c r="T202" s="165"/>
      <c r="AT202" s="162" t="s">
        <v>184</v>
      </c>
      <c r="AU202" s="162" t="s">
        <v>95</v>
      </c>
      <c r="AV202" s="160" t="s">
        <v>93</v>
      </c>
      <c r="AW202" s="160" t="s">
        <v>41</v>
      </c>
      <c r="AX202" s="160" t="s">
        <v>85</v>
      </c>
      <c r="AY202" s="162" t="s">
        <v>173</v>
      </c>
    </row>
    <row r="203" spans="2:65" s="167" customFormat="1">
      <c r="B203" s="166"/>
      <c r="D203" s="161" t="s">
        <v>184</v>
      </c>
      <c r="E203" s="168" t="s">
        <v>1</v>
      </c>
      <c r="F203" s="169" t="s">
        <v>4127</v>
      </c>
      <c r="H203" s="170">
        <v>23.4</v>
      </c>
      <c r="L203" s="166"/>
      <c r="M203" s="171"/>
      <c r="T203" s="172"/>
      <c r="AT203" s="168" t="s">
        <v>184</v>
      </c>
      <c r="AU203" s="168" t="s">
        <v>95</v>
      </c>
      <c r="AV203" s="167" t="s">
        <v>95</v>
      </c>
      <c r="AW203" s="167" t="s">
        <v>41</v>
      </c>
      <c r="AX203" s="167" t="s">
        <v>85</v>
      </c>
      <c r="AY203" s="168" t="s">
        <v>173</v>
      </c>
    </row>
    <row r="204" spans="2:65" s="181" customFormat="1">
      <c r="B204" s="180"/>
      <c r="D204" s="161" t="s">
        <v>184</v>
      </c>
      <c r="E204" s="182" t="s">
        <v>1</v>
      </c>
      <c r="F204" s="183" t="s">
        <v>266</v>
      </c>
      <c r="H204" s="184">
        <v>23.4</v>
      </c>
      <c r="L204" s="180"/>
      <c r="M204" s="185"/>
      <c r="T204" s="186"/>
      <c r="AT204" s="182" t="s">
        <v>184</v>
      </c>
      <c r="AU204" s="182" t="s">
        <v>95</v>
      </c>
      <c r="AV204" s="181" t="s">
        <v>243</v>
      </c>
      <c r="AW204" s="181" t="s">
        <v>41</v>
      </c>
      <c r="AX204" s="181" t="s">
        <v>85</v>
      </c>
      <c r="AY204" s="182" t="s">
        <v>173</v>
      </c>
    </row>
    <row r="205" spans="2:65" s="160" customFormat="1">
      <c r="B205" s="159"/>
      <c r="D205" s="161" t="s">
        <v>184</v>
      </c>
      <c r="E205" s="162" t="s">
        <v>1</v>
      </c>
      <c r="F205" s="163" t="s">
        <v>4068</v>
      </c>
      <c r="H205" s="162" t="s">
        <v>1</v>
      </c>
      <c r="L205" s="159"/>
      <c r="M205" s="164"/>
      <c r="T205" s="165"/>
      <c r="AT205" s="162" t="s">
        <v>184</v>
      </c>
      <c r="AU205" s="162" t="s">
        <v>95</v>
      </c>
      <c r="AV205" s="160" t="s">
        <v>93</v>
      </c>
      <c r="AW205" s="160" t="s">
        <v>41</v>
      </c>
      <c r="AX205" s="160" t="s">
        <v>85</v>
      </c>
      <c r="AY205" s="162" t="s">
        <v>173</v>
      </c>
    </row>
    <row r="206" spans="2:65" s="160" customFormat="1">
      <c r="B206" s="159"/>
      <c r="D206" s="161" t="s">
        <v>184</v>
      </c>
      <c r="E206" s="162" t="s">
        <v>1</v>
      </c>
      <c r="F206" s="163" t="s">
        <v>4075</v>
      </c>
      <c r="H206" s="162" t="s">
        <v>1</v>
      </c>
      <c r="L206" s="159"/>
      <c r="M206" s="164"/>
      <c r="T206" s="165"/>
      <c r="AT206" s="162" t="s">
        <v>184</v>
      </c>
      <c r="AU206" s="162" t="s">
        <v>95</v>
      </c>
      <c r="AV206" s="160" t="s">
        <v>93</v>
      </c>
      <c r="AW206" s="160" t="s">
        <v>41</v>
      </c>
      <c r="AX206" s="160" t="s">
        <v>85</v>
      </c>
      <c r="AY206" s="162" t="s">
        <v>173</v>
      </c>
    </row>
    <row r="207" spans="2:65" s="167" customFormat="1">
      <c r="B207" s="166"/>
      <c r="D207" s="161" t="s">
        <v>184</v>
      </c>
      <c r="E207" s="168" t="s">
        <v>1</v>
      </c>
      <c r="F207" s="169" t="s">
        <v>4128</v>
      </c>
      <c r="H207" s="170">
        <v>1.69</v>
      </c>
      <c r="L207" s="166"/>
      <c r="M207" s="171"/>
      <c r="T207" s="172"/>
      <c r="AT207" s="168" t="s">
        <v>184</v>
      </c>
      <c r="AU207" s="168" t="s">
        <v>95</v>
      </c>
      <c r="AV207" s="167" t="s">
        <v>95</v>
      </c>
      <c r="AW207" s="167" t="s">
        <v>41</v>
      </c>
      <c r="AX207" s="167" t="s">
        <v>85</v>
      </c>
      <c r="AY207" s="168" t="s">
        <v>173</v>
      </c>
    </row>
    <row r="208" spans="2:65" s="181" customFormat="1">
      <c r="B208" s="180"/>
      <c r="D208" s="161" t="s">
        <v>184</v>
      </c>
      <c r="E208" s="182" t="s">
        <v>1</v>
      </c>
      <c r="F208" s="183" t="s">
        <v>266</v>
      </c>
      <c r="H208" s="184">
        <v>1.69</v>
      </c>
      <c r="L208" s="180"/>
      <c r="M208" s="185"/>
      <c r="T208" s="186"/>
      <c r="AT208" s="182" t="s">
        <v>184</v>
      </c>
      <c r="AU208" s="182" t="s">
        <v>95</v>
      </c>
      <c r="AV208" s="181" t="s">
        <v>243</v>
      </c>
      <c r="AW208" s="181" t="s">
        <v>41</v>
      </c>
      <c r="AX208" s="181" t="s">
        <v>85</v>
      </c>
      <c r="AY208" s="182" t="s">
        <v>173</v>
      </c>
    </row>
    <row r="209" spans="2:65" s="160" customFormat="1">
      <c r="B209" s="159"/>
      <c r="D209" s="161" t="s">
        <v>184</v>
      </c>
      <c r="E209" s="162" t="s">
        <v>1</v>
      </c>
      <c r="F209" s="163" t="s">
        <v>4129</v>
      </c>
      <c r="H209" s="162" t="s">
        <v>1</v>
      </c>
      <c r="L209" s="159"/>
      <c r="M209" s="164"/>
      <c r="T209" s="165"/>
      <c r="AT209" s="162" t="s">
        <v>184</v>
      </c>
      <c r="AU209" s="162" t="s">
        <v>95</v>
      </c>
      <c r="AV209" s="160" t="s">
        <v>93</v>
      </c>
      <c r="AW209" s="160" t="s">
        <v>41</v>
      </c>
      <c r="AX209" s="160" t="s">
        <v>85</v>
      </c>
      <c r="AY209" s="162" t="s">
        <v>173</v>
      </c>
    </row>
    <row r="210" spans="2:65" s="167" customFormat="1">
      <c r="B210" s="166"/>
      <c r="D210" s="161" t="s">
        <v>184</v>
      </c>
      <c r="E210" s="168" t="s">
        <v>1</v>
      </c>
      <c r="F210" s="169" t="s">
        <v>726</v>
      </c>
      <c r="H210" s="170">
        <v>55</v>
      </c>
      <c r="L210" s="166"/>
      <c r="M210" s="171"/>
      <c r="T210" s="172"/>
      <c r="AT210" s="168" t="s">
        <v>184</v>
      </c>
      <c r="AU210" s="168" t="s">
        <v>95</v>
      </c>
      <c r="AV210" s="167" t="s">
        <v>95</v>
      </c>
      <c r="AW210" s="167" t="s">
        <v>41</v>
      </c>
      <c r="AX210" s="167" t="s">
        <v>85</v>
      </c>
      <c r="AY210" s="168" t="s">
        <v>173</v>
      </c>
    </row>
    <row r="211" spans="2:65" s="181" customFormat="1">
      <c r="B211" s="180"/>
      <c r="D211" s="161" t="s">
        <v>184</v>
      </c>
      <c r="E211" s="182" t="s">
        <v>1</v>
      </c>
      <c r="F211" s="183" t="s">
        <v>266</v>
      </c>
      <c r="H211" s="184">
        <v>55</v>
      </c>
      <c r="L211" s="180"/>
      <c r="M211" s="185"/>
      <c r="T211" s="186"/>
      <c r="AT211" s="182" t="s">
        <v>184</v>
      </c>
      <c r="AU211" s="182" t="s">
        <v>95</v>
      </c>
      <c r="AV211" s="181" t="s">
        <v>243</v>
      </c>
      <c r="AW211" s="181" t="s">
        <v>41</v>
      </c>
      <c r="AX211" s="181" t="s">
        <v>85</v>
      </c>
      <c r="AY211" s="182" t="s">
        <v>173</v>
      </c>
    </row>
    <row r="212" spans="2:65" s="174" customFormat="1">
      <c r="B212" s="173"/>
      <c r="D212" s="161" t="s">
        <v>184</v>
      </c>
      <c r="E212" s="175" t="s">
        <v>1</v>
      </c>
      <c r="F212" s="176" t="s">
        <v>232</v>
      </c>
      <c r="H212" s="177">
        <v>80.09</v>
      </c>
      <c r="L212" s="173"/>
      <c r="M212" s="178"/>
      <c r="T212" s="179"/>
      <c r="AT212" s="175" t="s">
        <v>184</v>
      </c>
      <c r="AU212" s="175" t="s">
        <v>95</v>
      </c>
      <c r="AV212" s="174" t="s">
        <v>180</v>
      </c>
      <c r="AW212" s="174" t="s">
        <v>41</v>
      </c>
      <c r="AX212" s="174" t="s">
        <v>93</v>
      </c>
      <c r="AY212" s="175" t="s">
        <v>173</v>
      </c>
    </row>
    <row r="213" spans="2:65" s="35" customFormat="1" ht="44.25" customHeight="1">
      <c r="B213" s="34"/>
      <c r="C213" s="144" t="s">
        <v>327</v>
      </c>
      <c r="D213" s="144" t="s">
        <v>175</v>
      </c>
      <c r="E213" s="145" t="s">
        <v>4130</v>
      </c>
      <c r="F213" s="146" t="s">
        <v>4131</v>
      </c>
      <c r="G213" s="147" t="s">
        <v>178</v>
      </c>
      <c r="H213" s="148">
        <v>2.88</v>
      </c>
      <c r="I213" s="3"/>
      <c r="J213" s="149">
        <f>ROUND(I213*H213,2)</f>
        <v>0</v>
      </c>
      <c r="K213" s="146" t="s">
        <v>179</v>
      </c>
      <c r="L213" s="34"/>
      <c r="M213" s="150" t="s">
        <v>1</v>
      </c>
      <c r="N213" s="151" t="s">
        <v>50</v>
      </c>
      <c r="P213" s="152">
        <f>O213*H213</f>
        <v>0</v>
      </c>
      <c r="Q213" s="152">
        <v>0</v>
      </c>
      <c r="R213" s="152">
        <f>Q213*H213</f>
        <v>0</v>
      </c>
      <c r="S213" s="152">
        <v>0</v>
      </c>
      <c r="T213" s="153">
        <f>S213*H213</f>
        <v>0</v>
      </c>
      <c r="AR213" s="154" t="s">
        <v>180</v>
      </c>
      <c r="AT213" s="154" t="s">
        <v>175</v>
      </c>
      <c r="AU213" s="154" t="s">
        <v>95</v>
      </c>
      <c r="AY213" s="20" t="s">
        <v>173</v>
      </c>
      <c r="BE213" s="155">
        <f>IF(N213="základní",J213,0)</f>
        <v>0</v>
      </c>
      <c r="BF213" s="155">
        <f>IF(N213="snížená",J213,0)</f>
        <v>0</v>
      </c>
      <c r="BG213" s="155">
        <f>IF(N213="zákl. přenesená",J213,0)</f>
        <v>0</v>
      </c>
      <c r="BH213" s="155">
        <f>IF(N213="sníž. přenesená",J213,0)</f>
        <v>0</v>
      </c>
      <c r="BI213" s="155">
        <f>IF(N213="nulová",J213,0)</f>
        <v>0</v>
      </c>
      <c r="BJ213" s="20" t="s">
        <v>93</v>
      </c>
      <c r="BK213" s="155">
        <f>ROUND(I213*H213,2)</f>
        <v>0</v>
      </c>
      <c r="BL213" s="20" t="s">
        <v>180</v>
      </c>
      <c r="BM213" s="154" t="s">
        <v>4132</v>
      </c>
    </row>
    <row r="214" spans="2:65" s="35" customFormat="1">
      <c r="B214" s="34"/>
      <c r="D214" s="156" t="s">
        <v>182</v>
      </c>
      <c r="F214" s="157" t="s">
        <v>4133</v>
      </c>
      <c r="L214" s="34"/>
      <c r="M214" s="158"/>
      <c r="T214" s="62"/>
      <c r="AT214" s="20" t="s">
        <v>182</v>
      </c>
      <c r="AU214" s="20" t="s">
        <v>95</v>
      </c>
    </row>
    <row r="215" spans="2:65" s="160" customFormat="1">
      <c r="B215" s="159"/>
      <c r="D215" s="161" t="s">
        <v>184</v>
      </c>
      <c r="E215" s="162" t="s">
        <v>1</v>
      </c>
      <c r="F215" s="163" t="s">
        <v>4134</v>
      </c>
      <c r="H215" s="162" t="s">
        <v>1</v>
      </c>
      <c r="L215" s="159"/>
      <c r="M215" s="164"/>
      <c r="T215" s="165"/>
      <c r="AT215" s="162" t="s">
        <v>184</v>
      </c>
      <c r="AU215" s="162" t="s">
        <v>95</v>
      </c>
      <c r="AV215" s="160" t="s">
        <v>93</v>
      </c>
      <c r="AW215" s="160" t="s">
        <v>41</v>
      </c>
      <c r="AX215" s="160" t="s">
        <v>85</v>
      </c>
      <c r="AY215" s="162" t="s">
        <v>173</v>
      </c>
    </row>
    <row r="216" spans="2:65" s="167" customFormat="1">
      <c r="B216" s="166"/>
      <c r="D216" s="161" t="s">
        <v>184</v>
      </c>
      <c r="E216" s="168" t="s">
        <v>1</v>
      </c>
      <c r="F216" s="169" t="s">
        <v>4135</v>
      </c>
      <c r="H216" s="170">
        <v>2.88</v>
      </c>
      <c r="L216" s="166"/>
      <c r="M216" s="171"/>
      <c r="T216" s="172"/>
      <c r="AT216" s="168" t="s">
        <v>184</v>
      </c>
      <c r="AU216" s="168" t="s">
        <v>95</v>
      </c>
      <c r="AV216" s="167" t="s">
        <v>95</v>
      </c>
      <c r="AW216" s="167" t="s">
        <v>41</v>
      </c>
      <c r="AX216" s="167" t="s">
        <v>85</v>
      </c>
      <c r="AY216" s="168" t="s">
        <v>173</v>
      </c>
    </row>
    <row r="217" spans="2:65" s="174" customFormat="1">
      <c r="B217" s="173"/>
      <c r="D217" s="161" t="s">
        <v>184</v>
      </c>
      <c r="E217" s="175" t="s">
        <v>1</v>
      </c>
      <c r="F217" s="176" t="s">
        <v>232</v>
      </c>
      <c r="H217" s="177">
        <v>2.88</v>
      </c>
      <c r="L217" s="173"/>
      <c r="M217" s="178"/>
      <c r="T217" s="179"/>
      <c r="AT217" s="175" t="s">
        <v>184</v>
      </c>
      <c r="AU217" s="175" t="s">
        <v>95</v>
      </c>
      <c r="AV217" s="174" t="s">
        <v>180</v>
      </c>
      <c r="AW217" s="174" t="s">
        <v>41</v>
      </c>
      <c r="AX217" s="174" t="s">
        <v>93</v>
      </c>
      <c r="AY217" s="175" t="s">
        <v>173</v>
      </c>
    </row>
    <row r="218" spans="2:65" s="35" customFormat="1" ht="55.5" customHeight="1">
      <c r="B218" s="34"/>
      <c r="C218" s="144" t="s">
        <v>333</v>
      </c>
      <c r="D218" s="144" t="s">
        <v>175</v>
      </c>
      <c r="E218" s="145" t="s">
        <v>276</v>
      </c>
      <c r="F218" s="146" t="s">
        <v>277</v>
      </c>
      <c r="G218" s="147" t="s">
        <v>178</v>
      </c>
      <c r="H218" s="148">
        <v>20</v>
      </c>
      <c r="I218" s="3"/>
      <c r="J218" s="149">
        <f>ROUND(I218*H218,2)</f>
        <v>0</v>
      </c>
      <c r="K218" s="146" t="s">
        <v>179</v>
      </c>
      <c r="L218" s="34"/>
      <c r="M218" s="150" t="s">
        <v>1</v>
      </c>
      <c r="N218" s="151" t="s">
        <v>50</v>
      </c>
      <c r="P218" s="152">
        <f>O218*H218</f>
        <v>0</v>
      </c>
      <c r="Q218" s="152">
        <v>0</v>
      </c>
      <c r="R218" s="152">
        <f>Q218*H218</f>
        <v>0</v>
      </c>
      <c r="S218" s="152">
        <v>0</v>
      </c>
      <c r="T218" s="153">
        <f>S218*H218</f>
        <v>0</v>
      </c>
      <c r="AR218" s="154" t="s">
        <v>180</v>
      </c>
      <c r="AT218" s="154" t="s">
        <v>175</v>
      </c>
      <c r="AU218" s="154" t="s">
        <v>95</v>
      </c>
      <c r="AY218" s="20" t="s">
        <v>173</v>
      </c>
      <c r="BE218" s="155">
        <f>IF(N218="základní",J218,0)</f>
        <v>0</v>
      </c>
      <c r="BF218" s="155">
        <f>IF(N218="snížená",J218,0)</f>
        <v>0</v>
      </c>
      <c r="BG218" s="155">
        <f>IF(N218="zákl. přenesená",J218,0)</f>
        <v>0</v>
      </c>
      <c r="BH218" s="155">
        <f>IF(N218="sníž. přenesená",J218,0)</f>
        <v>0</v>
      </c>
      <c r="BI218" s="155">
        <f>IF(N218="nulová",J218,0)</f>
        <v>0</v>
      </c>
      <c r="BJ218" s="20" t="s">
        <v>93</v>
      </c>
      <c r="BK218" s="155">
        <f>ROUND(I218*H218,2)</f>
        <v>0</v>
      </c>
      <c r="BL218" s="20" t="s">
        <v>180</v>
      </c>
      <c r="BM218" s="154" t="s">
        <v>4136</v>
      </c>
    </row>
    <row r="219" spans="2:65" s="35" customFormat="1">
      <c r="B219" s="34"/>
      <c r="D219" s="156" t="s">
        <v>182</v>
      </c>
      <c r="F219" s="157" t="s">
        <v>279</v>
      </c>
      <c r="L219" s="34"/>
      <c r="M219" s="158"/>
      <c r="T219" s="62"/>
      <c r="AT219" s="20" t="s">
        <v>182</v>
      </c>
      <c r="AU219" s="20" t="s">
        <v>95</v>
      </c>
    </row>
    <row r="220" spans="2:65" s="160" customFormat="1">
      <c r="B220" s="159"/>
      <c r="D220" s="161" t="s">
        <v>184</v>
      </c>
      <c r="E220" s="162" t="s">
        <v>1</v>
      </c>
      <c r="F220" s="163" t="s">
        <v>4137</v>
      </c>
      <c r="H220" s="162" t="s">
        <v>1</v>
      </c>
      <c r="L220" s="159"/>
      <c r="M220" s="164"/>
      <c r="T220" s="165"/>
      <c r="AT220" s="162" t="s">
        <v>184</v>
      </c>
      <c r="AU220" s="162" t="s">
        <v>95</v>
      </c>
      <c r="AV220" s="160" t="s">
        <v>93</v>
      </c>
      <c r="AW220" s="160" t="s">
        <v>41</v>
      </c>
      <c r="AX220" s="160" t="s">
        <v>85</v>
      </c>
      <c r="AY220" s="162" t="s">
        <v>173</v>
      </c>
    </row>
    <row r="221" spans="2:65" s="167" customFormat="1">
      <c r="B221" s="166"/>
      <c r="D221" s="161" t="s">
        <v>184</v>
      </c>
      <c r="E221" s="168" t="s">
        <v>1</v>
      </c>
      <c r="F221" s="169" t="s">
        <v>4138</v>
      </c>
      <c r="H221" s="170">
        <v>20</v>
      </c>
      <c r="L221" s="166"/>
      <c r="M221" s="171"/>
      <c r="T221" s="172"/>
      <c r="AT221" s="168" t="s">
        <v>184</v>
      </c>
      <c r="AU221" s="168" t="s">
        <v>95</v>
      </c>
      <c r="AV221" s="167" t="s">
        <v>95</v>
      </c>
      <c r="AW221" s="167" t="s">
        <v>41</v>
      </c>
      <c r="AX221" s="167" t="s">
        <v>85</v>
      </c>
      <c r="AY221" s="168" t="s">
        <v>173</v>
      </c>
    </row>
    <row r="222" spans="2:65" s="174" customFormat="1">
      <c r="B222" s="173"/>
      <c r="D222" s="161" t="s">
        <v>184</v>
      </c>
      <c r="E222" s="175" t="s">
        <v>1</v>
      </c>
      <c r="F222" s="176" t="s">
        <v>232</v>
      </c>
      <c r="H222" s="177">
        <v>20</v>
      </c>
      <c r="L222" s="173"/>
      <c r="M222" s="178"/>
      <c r="T222" s="179"/>
      <c r="AT222" s="175" t="s">
        <v>184</v>
      </c>
      <c r="AU222" s="175" t="s">
        <v>95</v>
      </c>
      <c r="AV222" s="174" t="s">
        <v>180</v>
      </c>
      <c r="AW222" s="174" t="s">
        <v>41</v>
      </c>
      <c r="AX222" s="174" t="s">
        <v>93</v>
      </c>
      <c r="AY222" s="175" t="s">
        <v>173</v>
      </c>
    </row>
    <row r="223" spans="2:65" s="35" customFormat="1" ht="62.65" customHeight="1">
      <c r="B223" s="34"/>
      <c r="C223" s="144" t="s">
        <v>341</v>
      </c>
      <c r="D223" s="144" t="s">
        <v>175</v>
      </c>
      <c r="E223" s="145" t="s">
        <v>288</v>
      </c>
      <c r="F223" s="146" t="s">
        <v>289</v>
      </c>
      <c r="G223" s="147" t="s">
        <v>178</v>
      </c>
      <c r="H223" s="148">
        <v>80</v>
      </c>
      <c r="I223" s="3"/>
      <c r="J223" s="149">
        <f>ROUND(I223*H223,2)</f>
        <v>0</v>
      </c>
      <c r="K223" s="146" t="s">
        <v>179</v>
      </c>
      <c r="L223" s="34"/>
      <c r="M223" s="150" t="s">
        <v>1</v>
      </c>
      <c r="N223" s="151" t="s">
        <v>50</v>
      </c>
      <c r="P223" s="152">
        <f>O223*H223</f>
        <v>0</v>
      </c>
      <c r="Q223" s="152">
        <v>0</v>
      </c>
      <c r="R223" s="152">
        <f>Q223*H223</f>
        <v>0</v>
      </c>
      <c r="S223" s="152">
        <v>0</v>
      </c>
      <c r="T223" s="153">
        <f>S223*H223</f>
        <v>0</v>
      </c>
      <c r="AR223" s="154" t="s">
        <v>180</v>
      </c>
      <c r="AT223" s="154" t="s">
        <v>175</v>
      </c>
      <c r="AU223" s="154" t="s">
        <v>95</v>
      </c>
      <c r="AY223" s="20" t="s">
        <v>173</v>
      </c>
      <c r="BE223" s="155">
        <f>IF(N223="základní",J223,0)</f>
        <v>0</v>
      </c>
      <c r="BF223" s="155">
        <f>IF(N223="snížená",J223,0)</f>
        <v>0</v>
      </c>
      <c r="BG223" s="155">
        <f>IF(N223="zákl. přenesená",J223,0)</f>
        <v>0</v>
      </c>
      <c r="BH223" s="155">
        <f>IF(N223="sníž. přenesená",J223,0)</f>
        <v>0</v>
      </c>
      <c r="BI223" s="155">
        <f>IF(N223="nulová",J223,0)</f>
        <v>0</v>
      </c>
      <c r="BJ223" s="20" t="s">
        <v>93</v>
      </c>
      <c r="BK223" s="155">
        <f>ROUND(I223*H223,2)</f>
        <v>0</v>
      </c>
      <c r="BL223" s="20" t="s">
        <v>180</v>
      </c>
      <c r="BM223" s="154" t="s">
        <v>4139</v>
      </c>
    </row>
    <row r="224" spans="2:65" s="35" customFormat="1">
      <c r="B224" s="34"/>
      <c r="D224" s="156" t="s">
        <v>182</v>
      </c>
      <c r="F224" s="157" t="s">
        <v>291</v>
      </c>
      <c r="L224" s="34"/>
      <c r="M224" s="158"/>
      <c r="T224" s="62"/>
      <c r="AT224" s="20" t="s">
        <v>182</v>
      </c>
      <c r="AU224" s="20" t="s">
        <v>95</v>
      </c>
    </row>
    <row r="225" spans="2:65" s="160" customFormat="1">
      <c r="B225" s="159"/>
      <c r="D225" s="161" t="s">
        <v>184</v>
      </c>
      <c r="E225" s="162" t="s">
        <v>1</v>
      </c>
      <c r="F225" s="163" t="s">
        <v>4140</v>
      </c>
      <c r="H225" s="162" t="s">
        <v>1</v>
      </c>
      <c r="L225" s="159"/>
      <c r="M225" s="164"/>
      <c r="T225" s="165"/>
      <c r="AT225" s="162" t="s">
        <v>184</v>
      </c>
      <c r="AU225" s="162" t="s">
        <v>95</v>
      </c>
      <c r="AV225" s="160" t="s">
        <v>93</v>
      </c>
      <c r="AW225" s="160" t="s">
        <v>41</v>
      </c>
      <c r="AX225" s="160" t="s">
        <v>85</v>
      </c>
      <c r="AY225" s="162" t="s">
        <v>173</v>
      </c>
    </row>
    <row r="226" spans="2:65" s="160" customFormat="1">
      <c r="B226" s="159"/>
      <c r="D226" s="161" t="s">
        <v>184</v>
      </c>
      <c r="E226" s="162" t="s">
        <v>1</v>
      </c>
      <c r="F226" s="163" t="s">
        <v>286</v>
      </c>
      <c r="H226" s="162" t="s">
        <v>1</v>
      </c>
      <c r="L226" s="159"/>
      <c r="M226" s="164"/>
      <c r="T226" s="165"/>
      <c r="AT226" s="162" t="s">
        <v>184</v>
      </c>
      <c r="AU226" s="162" t="s">
        <v>95</v>
      </c>
      <c r="AV226" s="160" t="s">
        <v>93</v>
      </c>
      <c r="AW226" s="160" t="s">
        <v>41</v>
      </c>
      <c r="AX226" s="160" t="s">
        <v>85</v>
      </c>
      <c r="AY226" s="162" t="s">
        <v>173</v>
      </c>
    </row>
    <row r="227" spans="2:65" s="167" customFormat="1">
      <c r="B227" s="166"/>
      <c r="D227" s="161" t="s">
        <v>184</v>
      </c>
      <c r="E227" s="168" t="s">
        <v>1</v>
      </c>
      <c r="F227" s="169" t="s">
        <v>4141</v>
      </c>
      <c r="H227" s="170">
        <v>80</v>
      </c>
      <c r="L227" s="166"/>
      <c r="M227" s="171"/>
      <c r="T227" s="172"/>
      <c r="AT227" s="168" t="s">
        <v>184</v>
      </c>
      <c r="AU227" s="168" t="s">
        <v>95</v>
      </c>
      <c r="AV227" s="167" t="s">
        <v>95</v>
      </c>
      <c r="AW227" s="167" t="s">
        <v>41</v>
      </c>
      <c r="AX227" s="167" t="s">
        <v>85</v>
      </c>
      <c r="AY227" s="168" t="s">
        <v>173</v>
      </c>
    </row>
    <row r="228" spans="2:65" s="174" customFormat="1">
      <c r="B228" s="173"/>
      <c r="D228" s="161" t="s">
        <v>184</v>
      </c>
      <c r="E228" s="175" t="s">
        <v>1</v>
      </c>
      <c r="F228" s="176" t="s">
        <v>232</v>
      </c>
      <c r="H228" s="177">
        <v>80</v>
      </c>
      <c r="L228" s="173"/>
      <c r="M228" s="178"/>
      <c r="T228" s="179"/>
      <c r="AT228" s="175" t="s">
        <v>184</v>
      </c>
      <c r="AU228" s="175" t="s">
        <v>95</v>
      </c>
      <c r="AV228" s="174" t="s">
        <v>180</v>
      </c>
      <c r="AW228" s="174" t="s">
        <v>41</v>
      </c>
      <c r="AX228" s="174" t="s">
        <v>93</v>
      </c>
      <c r="AY228" s="175" t="s">
        <v>173</v>
      </c>
    </row>
    <row r="229" spans="2:65" s="35" customFormat="1" ht="37.9" customHeight="1">
      <c r="B229" s="34"/>
      <c r="C229" s="144" t="s">
        <v>8</v>
      </c>
      <c r="D229" s="144" t="s">
        <v>175</v>
      </c>
      <c r="E229" s="145" t="s">
        <v>300</v>
      </c>
      <c r="F229" s="146" t="s">
        <v>301</v>
      </c>
      <c r="G229" s="147" t="s">
        <v>178</v>
      </c>
      <c r="H229" s="148">
        <v>10</v>
      </c>
      <c r="I229" s="3"/>
      <c r="J229" s="149">
        <f>ROUND(I229*H229,2)</f>
        <v>0</v>
      </c>
      <c r="K229" s="146" t="s">
        <v>179</v>
      </c>
      <c r="L229" s="34"/>
      <c r="M229" s="150" t="s">
        <v>1</v>
      </c>
      <c r="N229" s="151" t="s">
        <v>50</v>
      </c>
      <c r="P229" s="152">
        <f>O229*H229</f>
        <v>0</v>
      </c>
      <c r="Q229" s="152">
        <v>0</v>
      </c>
      <c r="R229" s="152">
        <f>Q229*H229</f>
        <v>0</v>
      </c>
      <c r="S229" s="152">
        <v>0</v>
      </c>
      <c r="T229" s="153">
        <f>S229*H229</f>
        <v>0</v>
      </c>
      <c r="AR229" s="154" t="s">
        <v>180</v>
      </c>
      <c r="AT229" s="154" t="s">
        <v>175</v>
      </c>
      <c r="AU229" s="154" t="s">
        <v>95</v>
      </c>
      <c r="AY229" s="20" t="s">
        <v>173</v>
      </c>
      <c r="BE229" s="155">
        <f>IF(N229="základní",J229,0)</f>
        <v>0</v>
      </c>
      <c r="BF229" s="155">
        <f>IF(N229="snížená",J229,0)</f>
        <v>0</v>
      </c>
      <c r="BG229" s="155">
        <f>IF(N229="zákl. přenesená",J229,0)</f>
        <v>0</v>
      </c>
      <c r="BH229" s="155">
        <f>IF(N229="sníž. přenesená",J229,0)</f>
        <v>0</v>
      </c>
      <c r="BI229" s="155">
        <f>IF(N229="nulová",J229,0)</f>
        <v>0</v>
      </c>
      <c r="BJ229" s="20" t="s">
        <v>93</v>
      </c>
      <c r="BK229" s="155">
        <f>ROUND(I229*H229,2)</f>
        <v>0</v>
      </c>
      <c r="BL229" s="20" t="s">
        <v>180</v>
      </c>
      <c r="BM229" s="154" t="s">
        <v>4142</v>
      </c>
    </row>
    <row r="230" spans="2:65" s="35" customFormat="1">
      <c r="B230" s="34"/>
      <c r="D230" s="156" t="s">
        <v>182</v>
      </c>
      <c r="F230" s="157" t="s">
        <v>303</v>
      </c>
      <c r="L230" s="34"/>
      <c r="M230" s="158"/>
      <c r="T230" s="62"/>
      <c r="AT230" s="20" t="s">
        <v>182</v>
      </c>
      <c r="AU230" s="20" t="s">
        <v>95</v>
      </c>
    </row>
    <row r="231" spans="2:65" s="160" customFormat="1">
      <c r="B231" s="159"/>
      <c r="D231" s="161" t="s">
        <v>184</v>
      </c>
      <c r="E231" s="162" t="s">
        <v>1</v>
      </c>
      <c r="F231" s="163" t="s">
        <v>304</v>
      </c>
      <c r="H231" s="162" t="s">
        <v>1</v>
      </c>
      <c r="L231" s="159"/>
      <c r="M231" s="164"/>
      <c r="T231" s="165"/>
      <c r="AT231" s="162" t="s">
        <v>184</v>
      </c>
      <c r="AU231" s="162" t="s">
        <v>95</v>
      </c>
      <c r="AV231" s="160" t="s">
        <v>93</v>
      </c>
      <c r="AW231" s="160" t="s">
        <v>41</v>
      </c>
      <c r="AX231" s="160" t="s">
        <v>85</v>
      </c>
      <c r="AY231" s="162" t="s">
        <v>173</v>
      </c>
    </row>
    <row r="232" spans="2:65" s="160" customFormat="1">
      <c r="B232" s="159"/>
      <c r="D232" s="161" t="s">
        <v>184</v>
      </c>
      <c r="E232" s="162" t="s">
        <v>1</v>
      </c>
      <c r="F232" s="163" t="s">
        <v>4143</v>
      </c>
      <c r="H232" s="162" t="s">
        <v>1</v>
      </c>
      <c r="L232" s="159"/>
      <c r="M232" s="164"/>
      <c r="T232" s="165"/>
      <c r="AT232" s="162" t="s">
        <v>184</v>
      </c>
      <c r="AU232" s="162" t="s">
        <v>95</v>
      </c>
      <c r="AV232" s="160" t="s">
        <v>93</v>
      </c>
      <c r="AW232" s="160" t="s">
        <v>41</v>
      </c>
      <c r="AX232" s="160" t="s">
        <v>85</v>
      </c>
      <c r="AY232" s="162" t="s">
        <v>173</v>
      </c>
    </row>
    <row r="233" spans="2:65" s="167" customFormat="1">
      <c r="B233" s="166"/>
      <c r="D233" s="161" t="s">
        <v>184</v>
      </c>
      <c r="E233" s="168" t="s">
        <v>1</v>
      </c>
      <c r="F233" s="169" t="s">
        <v>311</v>
      </c>
      <c r="H233" s="170">
        <v>10</v>
      </c>
      <c r="L233" s="166"/>
      <c r="M233" s="171"/>
      <c r="T233" s="172"/>
      <c r="AT233" s="168" t="s">
        <v>184</v>
      </c>
      <c r="AU233" s="168" t="s">
        <v>95</v>
      </c>
      <c r="AV233" s="167" t="s">
        <v>95</v>
      </c>
      <c r="AW233" s="167" t="s">
        <v>41</v>
      </c>
      <c r="AX233" s="167" t="s">
        <v>85</v>
      </c>
      <c r="AY233" s="168" t="s">
        <v>173</v>
      </c>
    </row>
    <row r="234" spans="2:65" s="174" customFormat="1">
      <c r="B234" s="173"/>
      <c r="D234" s="161" t="s">
        <v>184</v>
      </c>
      <c r="E234" s="175" t="s">
        <v>1</v>
      </c>
      <c r="F234" s="176" t="s">
        <v>232</v>
      </c>
      <c r="H234" s="177">
        <v>10</v>
      </c>
      <c r="L234" s="173"/>
      <c r="M234" s="178"/>
      <c r="T234" s="179"/>
      <c r="AT234" s="175" t="s">
        <v>184</v>
      </c>
      <c r="AU234" s="175" t="s">
        <v>95</v>
      </c>
      <c r="AV234" s="174" t="s">
        <v>180</v>
      </c>
      <c r="AW234" s="174" t="s">
        <v>41</v>
      </c>
      <c r="AX234" s="174" t="s">
        <v>93</v>
      </c>
      <c r="AY234" s="175" t="s">
        <v>173</v>
      </c>
    </row>
    <row r="235" spans="2:65" s="35" customFormat="1" ht="62.65" customHeight="1">
      <c r="B235" s="34"/>
      <c r="C235" s="144" t="s">
        <v>354</v>
      </c>
      <c r="D235" s="144" t="s">
        <v>175</v>
      </c>
      <c r="E235" s="145" t="s">
        <v>306</v>
      </c>
      <c r="F235" s="146" t="s">
        <v>307</v>
      </c>
      <c r="G235" s="147" t="s">
        <v>178</v>
      </c>
      <c r="H235" s="148">
        <v>72.97</v>
      </c>
      <c r="I235" s="3"/>
      <c r="J235" s="149">
        <f>ROUND(I235*H235,2)</f>
        <v>0</v>
      </c>
      <c r="K235" s="146" t="s">
        <v>179</v>
      </c>
      <c r="L235" s="34"/>
      <c r="M235" s="150" t="s">
        <v>1</v>
      </c>
      <c r="N235" s="151" t="s">
        <v>50</v>
      </c>
      <c r="P235" s="152">
        <f>O235*H235</f>
        <v>0</v>
      </c>
      <c r="Q235" s="152">
        <v>0</v>
      </c>
      <c r="R235" s="152">
        <f>Q235*H235</f>
        <v>0</v>
      </c>
      <c r="S235" s="152">
        <v>0</v>
      </c>
      <c r="T235" s="153">
        <f>S235*H235</f>
        <v>0</v>
      </c>
      <c r="AR235" s="154" t="s">
        <v>180</v>
      </c>
      <c r="AT235" s="154" t="s">
        <v>175</v>
      </c>
      <c r="AU235" s="154" t="s">
        <v>95</v>
      </c>
      <c r="AY235" s="20" t="s">
        <v>173</v>
      </c>
      <c r="BE235" s="155">
        <f>IF(N235="základní",J235,0)</f>
        <v>0</v>
      </c>
      <c r="BF235" s="155">
        <f>IF(N235="snížená",J235,0)</f>
        <v>0</v>
      </c>
      <c r="BG235" s="155">
        <f>IF(N235="zákl. přenesená",J235,0)</f>
        <v>0</v>
      </c>
      <c r="BH235" s="155">
        <f>IF(N235="sníž. přenesená",J235,0)</f>
        <v>0</v>
      </c>
      <c r="BI235" s="155">
        <f>IF(N235="nulová",J235,0)</f>
        <v>0</v>
      </c>
      <c r="BJ235" s="20" t="s">
        <v>93</v>
      </c>
      <c r="BK235" s="155">
        <f>ROUND(I235*H235,2)</f>
        <v>0</v>
      </c>
      <c r="BL235" s="20" t="s">
        <v>180</v>
      </c>
      <c r="BM235" s="154" t="s">
        <v>4144</v>
      </c>
    </row>
    <row r="236" spans="2:65" s="35" customFormat="1">
      <c r="B236" s="34"/>
      <c r="D236" s="156" t="s">
        <v>182</v>
      </c>
      <c r="F236" s="157" t="s">
        <v>309</v>
      </c>
      <c r="L236" s="34"/>
      <c r="M236" s="158"/>
      <c r="T236" s="62"/>
      <c r="AT236" s="20" t="s">
        <v>182</v>
      </c>
      <c r="AU236" s="20" t="s">
        <v>95</v>
      </c>
    </row>
    <row r="237" spans="2:65" s="160" customFormat="1">
      <c r="B237" s="159"/>
      <c r="D237" s="161" t="s">
        <v>184</v>
      </c>
      <c r="E237" s="162" t="s">
        <v>1</v>
      </c>
      <c r="F237" s="163" t="s">
        <v>280</v>
      </c>
      <c r="H237" s="162" t="s">
        <v>1</v>
      </c>
      <c r="L237" s="159"/>
      <c r="M237" s="164"/>
      <c r="T237" s="165"/>
      <c r="AT237" s="162" t="s">
        <v>184</v>
      </c>
      <c r="AU237" s="162" t="s">
        <v>95</v>
      </c>
      <c r="AV237" s="160" t="s">
        <v>93</v>
      </c>
      <c r="AW237" s="160" t="s">
        <v>41</v>
      </c>
      <c r="AX237" s="160" t="s">
        <v>85</v>
      </c>
      <c r="AY237" s="162" t="s">
        <v>173</v>
      </c>
    </row>
    <row r="238" spans="2:65" s="160" customFormat="1">
      <c r="B238" s="159"/>
      <c r="D238" s="161" t="s">
        <v>184</v>
      </c>
      <c r="E238" s="162" t="s">
        <v>1</v>
      </c>
      <c r="F238" s="163" t="s">
        <v>4067</v>
      </c>
      <c r="H238" s="162" t="s">
        <v>1</v>
      </c>
      <c r="L238" s="159"/>
      <c r="M238" s="164"/>
      <c r="T238" s="165"/>
      <c r="AT238" s="162" t="s">
        <v>184</v>
      </c>
      <c r="AU238" s="162" t="s">
        <v>95</v>
      </c>
      <c r="AV238" s="160" t="s">
        <v>93</v>
      </c>
      <c r="AW238" s="160" t="s">
        <v>41</v>
      </c>
      <c r="AX238" s="160" t="s">
        <v>85</v>
      </c>
      <c r="AY238" s="162" t="s">
        <v>173</v>
      </c>
    </row>
    <row r="239" spans="2:65" s="160" customFormat="1">
      <c r="B239" s="159"/>
      <c r="D239" s="161" t="s">
        <v>184</v>
      </c>
      <c r="E239" s="162" t="s">
        <v>1</v>
      </c>
      <c r="F239" s="163" t="s">
        <v>4068</v>
      </c>
      <c r="H239" s="162" t="s">
        <v>1</v>
      </c>
      <c r="L239" s="159"/>
      <c r="M239" s="164"/>
      <c r="T239" s="165"/>
      <c r="AT239" s="162" t="s">
        <v>184</v>
      </c>
      <c r="AU239" s="162" t="s">
        <v>95</v>
      </c>
      <c r="AV239" s="160" t="s">
        <v>93</v>
      </c>
      <c r="AW239" s="160" t="s">
        <v>41</v>
      </c>
      <c r="AX239" s="160" t="s">
        <v>85</v>
      </c>
      <c r="AY239" s="162" t="s">
        <v>173</v>
      </c>
    </row>
    <row r="240" spans="2:65" s="160" customFormat="1">
      <c r="B240" s="159"/>
      <c r="D240" s="161" t="s">
        <v>184</v>
      </c>
      <c r="E240" s="162" t="s">
        <v>1</v>
      </c>
      <c r="F240" s="163" t="s">
        <v>4069</v>
      </c>
      <c r="H240" s="162" t="s">
        <v>1</v>
      </c>
      <c r="L240" s="159"/>
      <c r="M240" s="164"/>
      <c r="T240" s="165"/>
      <c r="AT240" s="162" t="s">
        <v>184</v>
      </c>
      <c r="AU240" s="162" t="s">
        <v>95</v>
      </c>
      <c r="AV240" s="160" t="s">
        <v>93</v>
      </c>
      <c r="AW240" s="160" t="s">
        <v>41</v>
      </c>
      <c r="AX240" s="160" t="s">
        <v>85</v>
      </c>
      <c r="AY240" s="162" t="s">
        <v>173</v>
      </c>
    </row>
    <row r="241" spans="2:65" s="167" customFormat="1">
      <c r="B241" s="166"/>
      <c r="D241" s="161" t="s">
        <v>184</v>
      </c>
      <c r="E241" s="168" t="s">
        <v>1</v>
      </c>
      <c r="F241" s="169" t="s">
        <v>4127</v>
      </c>
      <c r="H241" s="170">
        <v>23.4</v>
      </c>
      <c r="L241" s="166"/>
      <c r="M241" s="171"/>
      <c r="T241" s="172"/>
      <c r="AT241" s="168" t="s">
        <v>184</v>
      </c>
      <c r="AU241" s="168" t="s">
        <v>95</v>
      </c>
      <c r="AV241" s="167" t="s">
        <v>95</v>
      </c>
      <c r="AW241" s="167" t="s">
        <v>41</v>
      </c>
      <c r="AX241" s="167" t="s">
        <v>85</v>
      </c>
      <c r="AY241" s="168" t="s">
        <v>173</v>
      </c>
    </row>
    <row r="242" spans="2:65" s="181" customFormat="1">
      <c r="B242" s="180"/>
      <c r="D242" s="161" t="s">
        <v>184</v>
      </c>
      <c r="E242" s="182" t="s">
        <v>1</v>
      </c>
      <c r="F242" s="183" t="s">
        <v>266</v>
      </c>
      <c r="H242" s="184">
        <v>23.4</v>
      </c>
      <c r="L242" s="180"/>
      <c r="M242" s="185"/>
      <c r="T242" s="186"/>
      <c r="AT242" s="182" t="s">
        <v>184</v>
      </c>
      <c r="AU242" s="182" t="s">
        <v>95</v>
      </c>
      <c r="AV242" s="181" t="s">
        <v>243</v>
      </c>
      <c r="AW242" s="181" t="s">
        <v>41</v>
      </c>
      <c r="AX242" s="181" t="s">
        <v>85</v>
      </c>
      <c r="AY242" s="182" t="s">
        <v>173</v>
      </c>
    </row>
    <row r="243" spans="2:65" s="160" customFormat="1">
      <c r="B243" s="159"/>
      <c r="D243" s="161" t="s">
        <v>184</v>
      </c>
      <c r="E243" s="162" t="s">
        <v>1</v>
      </c>
      <c r="F243" s="163" t="s">
        <v>4068</v>
      </c>
      <c r="H243" s="162" t="s">
        <v>1</v>
      </c>
      <c r="L243" s="159"/>
      <c r="M243" s="164"/>
      <c r="T243" s="165"/>
      <c r="AT243" s="162" t="s">
        <v>184</v>
      </c>
      <c r="AU243" s="162" t="s">
        <v>95</v>
      </c>
      <c r="AV243" s="160" t="s">
        <v>93</v>
      </c>
      <c r="AW243" s="160" t="s">
        <v>41</v>
      </c>
      <c r="AX243" s="160" t="s">
        <v>85</v>
      </c>
      <c r="AY243" s="162" t="s">
        <v>173</v>
      </c>
    </row>
    <row r="244" spans="2:65" s="160" customFormat="1">
      <c r="B244" s="159"/>
      <c r="D244" s="161" t="s">
        <v>184</v>
      </c>
      <c r="E244" s="162" t="s">
        <v>1</v>
      </c>
      <c r="F244" s="163" t="s">
        <v>4075</v>
      </c>
      <c r="H244" s="162" t="s">
        <v>1</v>
      </c>
      <c r="L244" s="159"/>
      <c r="M244" s="164"/>
      <c r="T244" s="165"/>
      <c r="AT244" s="162" t="s">
        <v>184</v>
      </c>
      <c r="AU244" s="162" t="s">
        <v>95</v>
      </c>
      <c r="AV244" s="160" t="s">
        <v>93</v>
      </c>
      <c r="AW244" s="160" t="s">
        <v>41</v>
      </c>
      <c r="AX244" s="160" t="s">
        <v>85</v>
      </c>
      <c r="AY244" s="162" t="s">
        <v>173</v>
      </c>
    </row>
    <row r="245" spans="2:65" s="167" customFormat="1">
      <c r="B245" s="166"/>
      <c r="D245" s="161" t="s">
        <v>184</v>
      </c>
      <c r="E245" s="168" t="s">
        <v>1</v>
      </c>
      <c r="F245" s="169" t="s">
        <v>4128</v>
      </c>
      <c r="H245" s="170">
        <v>1.69</v>
      </c>
      <c r="L245" s="166"/>
      <c r="M245" s="171"/>
      <c r="T245" s="172"/>
      <c r="AT245" s="168" t="s">
        <v>184</v>
      </c>
      <c r="AU245" s="168" t="s">
        <v>95</v>
      </c>
      <c r="AV245" s="167" t="s">
        <v>95</v>
      </c>
      <c r="AW245" s="167" t="s">
        <v>41</v>
      </c>
      <c r="AX245" s="167" t="s">
        <v>85</v>
      </c>
      <c r="AY245" s="168" t="s">
        <v>173</v>
      </c>
    </row>
    <row r="246" spans="2:65" s="181" customFormat="1">
      <c r="B246" s="180"/>
      <c r="D246" s="161" t="s">
        <v>184</v>
      </c>
      <c r="E246" s="182" t="s">
        <v>1</v>
      </c>
      <c r="F246" s="183" t="s">
        <v>266</v>
      </c>
      <c r="H246" s="184">
        <v>1.69</v>
      </c>
      <c r="L246" s="180"/>
      <c r="M246" s="185"/>
      <c r="T246" s="186"/>
      <c r="AT246" s="182" t="s">
        <v>184</v>
      </c>
      <c r="AU246" s="182" t="s">
        <v>95</v>
      </c>
      <c r="AV246" s="181" t="s">
        <v>243</v>
      </c>
      <c r="AW246" s="181" t="s">
        <v>41</v>
      </c>
      <c r="AX246" s="181" t="s">
        <v>85</v>
      </c>
      <c r="AY246" s="182" t="s">
        <v>173</v>
      </c>
    </row>
    <row r="247" spans="2:65" s="160" customFormat="1">
      <c r="B247" s="159"/>
      <c r="D247" s="161" t="s">
        <v>184</v>
      </c>
      <c r="E247" s="162" t="s">
        <v>1</v>
      </c>
      <c r="F247" s="163" t="s">
        <v>4129</v>
      </c>
      <c r="H247" s="162" t="s">
        <v>1</v>
      </c>
      <c r="L247" s="159"/>
      <c r="M247" s="164"/>
      <c r="T247" s="165"/>
      <c r="AT247" s="162" t="s">
        <v>184</v>
      </c>
      <c r="AU247" s="162" t="s">
        <v>95</v>
      </c>
      <c r="AV247" s="160" t="s">
        <v>93</v>
      </c>
      <c r="AW247" s="160" t="s">
        <v>41</v>
      </c>
      <c r="AX247" s="160" t="s">
        <v>85</v>
      </c>
      <c r="AY247" s="162" t="s">
        <v>173</v>
      </c>
    </row>
    <row r="248" spans="2:65" s="167" customFormat="1">
      <c r="B248" s="166"/>
      <c r="D248" s="161" t="s">
        <v>184</v>
      </c>
      <c r="E248" s="168" t="s">
        <v>1</v>
      </c>
      <c r="F248" s="169" t="s">
        <v>663</v>
      </c>
      <c r="H248" s="170">
        <v>45</v>
      </c>
      <c r="L248" s="166"/>
      <c r="M248" s="171"/>
      <c r="T248" s="172"/>
      <c r="AT248" s="168" t="s">
        <v>184</v>
      </c>
      <c r="AU248" s="168" t="s">
        <v>95</v>
      </c>
      <c r="AV248" s="167" t="s">
        <v>95</v>
      </c>
      <c r="AW248" s="167" t="s">
        <v>41</v>
      </c>
      <c r="AX248" s="167" t="s">
        <v>85</v>
      </c>
      <c r="AY248" s="168" t="s">
        <v>173</v>
      </c>
    </row>
    <row r="249" spans="2:65" s="181" customFormat="1">
      <c r="B249" s="180"/>
      <c r="D249" s="161" t="s">
        <v>184</v>
      </c>
      <c r="E249" s="182" t="s">
        <v>1</v>
      </c>
      <c r="F249" s="183" t="s">
        <v>266</v>
      </c>
      <c r="H249" s="184">
        <v>45</v>
      </c>
      <c r="L249" s="180"/>
      <c r="M249" s="185"/>
      <c r="T249" s="186"/>
      <c r="AT249" s="182" t="s">
        <v>184</v>
      </c>
      <c r="AU249" s="182" t="s">
        <v>95</v>
      </c>
      <c r="AV249" s="181" t="s">
        <v>243</v>
      </c>
      <c r="AW249" s="181" t="s">
        <v>41</v>
      </c>
      <c r="AX249" s="181" t="s">
        <v>85</v>
      </c>
      <c r="AY249" s="182" t="s">
        <v>173</v>
      </c>
    </row>
    <row r="250" spans="2:65" s="160" customFormat="1">
      <c r="B250" s="159"/>
      <c r="D250" s="161" t="s">
        <v>184</v>
      </c>
      <c r="E250" s="162" t="s">
        <v>1</v>
      </c>
      <c r="F250" s="163" t="s">
        <v>4134</v>
      </c>
      <c r="H250" s="162" t="s">
        <v>1</v>
      </c>
      <c r="L250" s="159"/>
      <c r="M250" s="164"/>
      <c r="T250" s="165"/>
      <c r="AT250" s="162" t="s">
        <v>184</v>
      </c>
      <c r="AU250" s="162" t="s">
        <v>95</v>
      </c>
      <c r="AV250" s="160" t="s">
        <v>93</v>
      </c>
      <c r="AW250" s="160" t="s">
        <v>41</v>
      </c>
      <c r="AX250" s="160" t="s">
        <v>85</v>
      </c>
      <c r="AY250" s="162" t="s">
        <v>173</v>
      </c>
    </row>
    <row r="251" spans="2:65" s="167" customFormat="1">
      <c r="B251" s="166"/>
      <c r="D251" s="161" t="s">
        <v>184</v>
      </c>
      <c r="E251" s="168" t="s">
        <v>1</v>
      </c>
      <c r="F251" s="169" t="s">
        <v>4135</v>
      </c>
      <c r="H251" s="170">
        <v>2.88</v>
      </c>
      <c r="L251" s="166"/>
      <c r="M251" s="171"/>
      <c r="T251" s="172"/>
      <c r="AT251" s="168" t="s">
        <v>184</v>
      </c>
      <c r="AU251" s="168" t="s">
        <v>95</v>
      </c>
      <c r="AV251" s="167" t="s">
        <v>95</v>
      </c>
      <c r="AW251" s="167" t="s">
        <v>41</v>
      </c>
      <c r="AX251" s="167" t="s">
        <v>85</v>
      </c>
      <c r="AY251" s="168" t="s">
        <v>173</v>
      </c>
    </row>
    <row r="252" spans="2:65" s="181" customFormat="1">
      <c r="B252" s="180"/>
      <c r="D252" s="161" t="s">
        <v>184</v>
      </c>
      <c r="E252" s="182" t="s">
        <v>1</v>
      </c>
      <c r="F252" s="183" t="s">
        <v>266</v>
      </c>
      <c r="H252" s="184">
        <v>2.88</v>
      </c>
      <c r="L252" s="180"/>
      <c r="M252" s="185"/>
      <c r="T252" s="186"/>
      <c r="AT252" s="182" t="s">
        <v>184</v>
      </c>
      <c r="AU252" s="182" t="s">
        <v>95</v>
      </c>
      <c r="AV252" s="181" t="s">
        <v>243</v>
      </c>
      <c r="AW252" s="181" t="s">
        <v>41</v>
      </c>
      <c r="AX252" s="181" t="s">
        <v>85</v>
      </c>
      <c r="AY252" s="182" t="s">
        <v>173</v>
      </c>
    </row>
    <row r="253" spans="2:65" s="174" customFormat="1">
      <c r="B253" s="173"/>
      <c r="D253" s="161" t="s">
        <v>184</v>
      </c>
      <c r="E253" s="175" t="s">
        <v>1</v>
      </c>
      <c r="F253" s="176" t="s">
        <v>232</v>
      </c>
      <c r="H253" s="177">
        <v>72.97</v>
      </c>
      <c r="L253" s="173"/>
      <c r="M253" s="178"/>
      <c r="T253" s="179"/>
      <c r="AT253" s="175" t="s">
        <v>184</v>
      </c>
      <c r="AU253" s="175" t="s">
        <v>95</v>
      </c>
      <c r="AV253" s="174" t="s">
        <v>180</v>
      </c>
      <c r="AW253" s="174" t="s">
        <v>41</v>
      </c>
      <c r="AX253" s="174" t="s">
        <v>93</v>
      </c>
      <c r="AY253" s="175" t="s">
        <v>173</v>
      </c>
    </row>
    <row r="254" spans="2:65" s="35" customFormat="1" ht="66.75" customHeight="1">
      <c r="B254" s="34"/>
      <c r="C254" s="144" t="s">
        <v>359</v>
      </c>
      <c r="D254" s="144" t="s">
        <v>175</v>
      </c>
      <c r="E254" s="145" t="s">
        <v>312</v>
      </c>
      <c r="F254" s="146" t="s">
        <v>313</v>
      </c>
      <c r="G254" s="147" t="s">
        <v>178</v>
      </c>
      <c r="H254" s="148">
        <v>729.7</v>
      </c>
      <c r="I254" s="3"/>
      <c r="J254" s="149">
        <f>ROUND(I254*H254,2)</f>
        <v>0</v>
      </c>
      <c r="K254" s="146" t="s">
        <v>179</v>
      </c>
      <c r="L254" s="34"/>
      <c r="M254" s="150" t="s">
        <v>1</v>
      </c>
      <c r="N254" s="151" t="s">
        <v>50</v>
      </c>
      <c r="P254" s="152">
        <f>O254*H254</f>
        <v>0</v>
      </c>
      <c r="Q254" s="152">
        <v>0</v>
      </c>
      <c r="R254" s="152">
        <f>Q254*H254</f>
        <v>0</v>
      </c>
      <c r="S254" s="152">
        <v>0</v>
      </c>
      <c r="T254" s="153">
        <f>S254*H254</f>
        <v>0</v>
      </c>
      <c r="AR254" s="154" t="s">
        <v>180</v>
      </c>
      <c r="AT254" s="154" t="s">
        <v>175</v>
      </c>
      <c r="AU254" s="154" t="s">
        <v>95</v>
      </c>
      <c r="AY254" s="20" t="s">
        <v>173</v>
      </c>
      <c r="BE254" s="155">
        <f>IF(N254="základní",J254,0)</f>
        <v>0</v>
      </c>
      <c r="BF254" s="155">
        <f>IF(N254="snížená",J254,0)</f>
        <v>0</v>
      </c>
      <c r="BG254" s="155">
        <f>IF(N254="zákl. přenesená",J254,0)</f>
        <v>0</v>
      </c>
      <c r="BH254" s="155">
        <f>IF(N254="sníž. přenesená",J254,0)</f>
        <v>0</v>
      </c>
      <c r="BI254" s="155">
        <f>IF(N254="nulová",J254,0)</f>
        <v>0</v>
      </c>
      <c r="BJ254" s="20" t="s">
        <v>93</v>
      </c>
      <c r="BK254" s="155">
        <f>ROUND(I254*H254,2)</f>
        <v>0</v>
      </c>
      <c r="BL254" s="20" t="s">
        <v>180</v>
      </c>
      <c r="BM254" s="154" t="s">
        <v>4145</v>
      </c>
    </row>
    <row r="255" spans="2:65" s="35" customFormat="1">
      <c r="B255" s="34"/>
      <c r="D255" s="156" t="s">
        <v>182</v>
      </c>
      <c r="F255" s="157" t="s">
        <v>315</v>
      </c>
      <c r="L255" s="34"/>
      <c r="M255" s="158"/>
      <c r="T255" s="62"/>
      <c r="AT255" s="20" t="s">
        <v>182</v>
      </c>
      <c r="AU255" s="20" t="s">
        <v>95</v>
      </c>
    </row>
    <row r="256" spans="2:65" s="160" customFormat="1">
      <c r="B256" s="159"/>
      <c r="D256" s="161" t="s">
        <v>184</v>
      </c>
      <c r="E256" s="162" t="s">
        <v>1</v>
      </c>
      <c r="F256" s="163" t="s">
        <v>4146</v>
      </c>
      <c r="H256" s="162" t="s">
        <v>1</v>
      </c>
      <c r="L256" s="159"/>
      <c r="M256" s="164"/>
      <c r="T256" s="165"/>
      <c r="AT256" s="162" t="s">
        <v>184</v>
      </c>
      <c r="AU256" s="162" t="s">
        <v>95</v>
      </c>
      <c r="AV256" s="160" t="s">
        <v>93</v>
      </c>
      <c r="AW256" s="160" t="s">
        <v>41</v>
      </c>
      <c r="AX256" s="160" t="s">
        <v>85</v>
      </c>
      <c r="AY256" s="162" t="s">
        <v>173</v>
      </c>
    </row>
    <row r="257" spans="2:51" s="160" customFormat="1">
      <c r="B257" s="159"/>
      <c r="D257" s="161" t="s">
        <v>184</v>
      </c>
      <c r="E257" s="162" t="s">
        <v>1</v>
      </c>
      <c r="F257" s="163" t="s">
        <v>280</v>
      </c>
      <c r="H257" s="162" t="s">
        <v>1</v>
      </c>
      <c r="L257" s="159"/>
      <c r="M257" s="164"/>
      <c r="T257" s="165"/>
      <c r="AT257" s="162" t="s">
        <v>184</v>
      </c>
      <c r="AU257" s="162" t="s">
        <v>95</v>
      </c>
      <c r="AV257" s="160" t="s">
        <v>93</v>
      </c>
      <c r="AW257" s="160" t="s">
        <v>41</v>
      </c>
      <c r="AX257" s="160" t="s">
        <v>85</v>
      </c>
      <c r="AY257" s="162" t="s">
        <v>173</v>
      </c>
    </row>
    <row r="258" spans="2:51" s="160" customFormat="1">
      <c r="B258" s="159"/>
      <c r="D258" s="161" t="s">
        <v>184</v>
      </c>
      <c r="E258" s="162" t="s">
        <v>1</v>
      </c>
      <c r="F258" s="163" t="s">
        <v>4067</v>
      </c>
      <c r="H258" s="162" t="s">
        <v>1</v>
      </c>
      <c r="L258" s="159"/>
      <c r="M258" s="164"/>
      <c r="T258" s="165"/>
      <c r="AT258" s="162" t="s">
        <v>184</v>
      </c>
      <c r="AU258" s="162" t="s">
        <v>95</v>
      </c>
      <c r="AV258" s="160" t="s">
        <v>93</v>
      </c>
      <c r="AW258" s="160" t="s">
        <v>41</v>
      </c>
      <c r="AX258" s="160" t="s">
        <v>85</v>
      </c>
      <c r="AY258" s="162" t="s">
        <v>173</v>
      </c>
    </row>
    <row r="259" spans="2:51" s="160" customFormat="1">
      <c r="B259" s="159"/>
      <c r="D259" s="161" t="s">
        <v>184</v>
      </c>
      <c r="E259" s="162" t="s">
        <v>1</v>
      </c>
      <c r="F259" s="163" t="s">
        <v>4068</v>
      </c>
      <c r="H259" s="162" t="s">
        <v>1</v>
      </c>
      <c r="L259" s="159"/>
      <c r="M259" s="164"/>
      <c r="T259" s="165"/>
      <c r="AT259" s="162" t="s">
        <v>184</v>
      </c>
      <c r="AU259" s="162" t="s">
        <v>95</v>
      </c>
      <c r="AV259" s="160" t="s">
        <v>93</v>
      </c>
      <c r="AW259" s="160" t="s">
        <v>41</v>
      </c>
      <c r="AX259" s="160" t="s">
        <v>85</v>
      </c>
      <c r="AY259" s="162" t="s">
        <v>173</v>
      </c>
    </row>
    <row r="260" spans="2:51" s="160" customFormat="1">
      <c r="B260" s="159"/>
      <c r="D260" s="161" t="s">
        <v>184</v>
      </c>
      <c r="E260" s="162" t="s">
        <v>1</v>
      </c>
      <c r="F260" s="163" t="s">
        <v>4069</v>
      </c>
      <c r="H260" s="162" t="s">
        <v>1</v>
      </c>
      <c r="L260" s="159"/>
      <c r="M260" s="164"/>
      <c r="T260" s="165"/>
      <c r="AT260" s="162" t="s">
        <v>184</v>
      </c>
      <c r="AU260" s="162" t="s">
        <v>95</v>
      </c>
      <c r="AV260" s="160" t="s">
        <v>93</v>
      </c>
      <c r="AW260" s="160" t="s">
        <v>41</v>
      </c>
      <c r="AX260" s="160" t="s">
        <v>85</v>
      </c>
      <c r="AY260" s="162" t="s">
        <v>173</v>
      </c>
    </row>
    <row r="261" spans="2:51" s="167" customFormat="1">
      <c r="B261" s="166"/>
      <c r="D261" s="161" t="s">
        <v>184</v>
      </c>
      <c r="E261" s="168" t="s">
        <v>1</v>
      </c>
      <c r="F261" s="169" t="s">
        <v>4147</v>
      </c>
      <c r="H261" s="170">
        <v>234</v>
      </c>
      <c r="L261" s="166"/>
      <c r="M261" s="171"/>
      <c r="T261" s="172"/>
      <c r="AT261" s="168" t="s">
        <v>184</v>
      </c>
      <c r="AU261" s="168" t="s">
        <v>95</v>
      </c>
      <c r="AV261" s="167" t="s">
        <v>95</v>
      </c>
      <c r="AW261" s="167" t="s">
        <v>41</v>
      </c>
      <c r="AX261" s="167" t="s">
        <v>85</v>
      </c>
      <c r="AY261" s="168" t="s">
        <v>173</v>
      </c>
    </row>
    <row r="262" spans="2:51" s="181" customFormat="1">
      <c r="B262" s="180"/>
      <c r="D262" s="161" t="s">
        <v>184</v>
      </c>
      <c r="E262" s="182" t="s">
        <v>1</v>
      </c>
      <c r="F262" s="183" t="s">
        <v>266</v>
      </c>
      <c r="H262" s="184">
        <v>234</v>
      </c>
      <c r="L262" s="180"/>
      <c r="M262" s="185"/>
      <c r="T262" s="186"/>
      <c r="AT262" s="182" t="s">
        <v>184</v>
      </c>
      <c r="AU262" s="182" t="s">
        <v>95</v>
      </c>
      <c r="AV262" s="181" t="s">
        <v>243</v>
      </c>
      <c r="AW262" s="181" t="s">
        <v>41</v>
      </c>
      <c r="AX262" s="181" t="s">
        <v>85</v>
      </c>
      <c r="AY262" s="182" t="s">
        <v>173</v>
      </c>
    </row>
    <row r="263" spans="2:51" s="160" customFormat="1">
      <c r="B263" s="159"/>
      <c r="D263" s="161" t="s">
        <v>184</v>
      </c>
      <c r="E263" s="162" t="s">
        <v>1</v>
      </c>
      <c r="F263" s="163" t="s">
        <v>4068</v>
      </c>
      <c r="H263" s="162" t="s">
        <v>1</v>
      </c>
      <c r="L263" s="159"/>
      <c r="M263" s="164"/>
      <c r="T263" s="165"/>
      <c r="AT263" s="162" t="s">
        <v>184</v>
      </c>
      <c r="AU263" s="162" t="s">
        <v>95</v>
      </c>
      <c r="AV263" s="160" t="s">
        <v>93</v>
      </c>
      <c r="AW263" s="160" t="s">
        <v>41</v>
      </c>
      <c r="AX263" s="160" t="s">
        <v>85</v>
      </c>
      <c r="AY263" s="162" t="s">
        <v>173</v>
      </c>
    </row>
    <row r="264" spans="2:51" s="160" customFormat="1">
      <c r="B264" s="159"/>
      <c r="D264" s="161" t="s">
        <v>184</v>
      </c>
      <c r="E264" s="162" t="s">
        <v>1</v>
      </c>
      <c r="F264" s="163" t="s">
        <v>4075</v>
      </c>
      <c r="H264" s="162" t="s">
        <v>1</v>
      </c>
      <c r="L264" s="159"/>
      <c r="M264" s="164"/>
      <c r="T264" s="165"/>
      <c r="AT264" s="162" t="s">
        <v>184</v>
      </c>
      <c r="AU264" s="162" t="s">
        <v>95</v>
      </c>
      <c r="AV264" s="160" t="s">
        <v>93</v>
      </c>
      <c r="AW264" s="160" t="s">
        <v>41</v>
      </c>
      <c r="AX264" s="160" t="s">
        <v>85</v>
      </c>
      <c r="AY264" s="162" t="s">
        <v>173</v>
      </c>
    </row>
    <row r="265" spans="2:51" s="167" customFormat="1">
      <c r="B265" s="166"/>
      <c r="D265" s="161" t="s">
        <v>184</v>
      </c>
      <c r="E265" s="168" t="s">
        <v>1</v>
      </c>
      <c r="F265" s="169" t="s">
        <v>4148</v>
      </c>
      <c r="H265" s="170">
        <v>16.899999999999999</v>
      </c>
      <c r="L265" s="166"/>
      <c r="M265" s="171"/>
      <c r="T265" s="172"/>
      <c r="AT265" s="168" t="s">
        <v>184</v>
      </c>
      <c r="AU265" s="168" t="s">
        <v>95</v>
      </c>
      <c r="AV265" s="167" t="s">
        <v>95</v>
      </c>
      <c r="AW265" s="167" t="s">
        <v>41</v>
      </c>
      <c r="AX265" s="167" t="s">
        <v>85</v>
      </c>
      <c r="AY265" s="168" t="s">
        <v>173</v>
      </c>
    </row>
    <row r="266" spans="2:51" s="181" customFormat="1">
      <c r="B266" s="180"/>
      <c r="D266" s="161" t="s">
        <v>184</v>
      </c>
      <c r="E266" s="182" t="s">
        <v>1</v>
      </c>
      <c r="F266" s="183" t="s">
        <v>266</v>
      </c>
      <c r="H266" s="184">
        <v>16.899999999999999</v>
      </c>
      <c r="L266" s="180"/>
      <c r="M266" s="185"/>
      <c r="T266" s="186"/>
      <c r="AT266" s="182" t="s">
        <v>184</v>
      </c>
      <c r="AU266" s="182" t="s">
        <v>95</v>
      </c>
      <c r="AV266" s="181" t="s">
        <v>243</v>
      </c>
      <c r="AW266" s="181" t="s">
        <v>41</v>
      </c>
      <c r="AX266" s="181" t="s">
        <v>85</v>
      </c>
      <c r="AY266" s="182" t="s">
        <v>173</v>
      </c>
    </row>
    <row r="267" spans="2:51" s="160" customFormat="1">
      <c r="B267" s="159"/>
      <c r="D267" s="161" t="s">
        <v>184</v>
      </c>
      <c r="E267" s="162" t="s">
        <v>1</v>
      </c>
      <c r="F267" s="163" t="s">
        <v>4129</v>
      </c>
      <c r="H267" s="162" t="s">
        <v>1</v>
      </c>
      <c r="L267" s="159"/>
      <c r="M267" s="164"/>
      <c r="T267" s="165"/>
      <c r="AT267" s="162" t="s">
        <v>184</v>
      </c>
      <c r="AU267" s="162" t="s">
        <v>95</v>
      </c>
      <c r="AV267" s="160" t="s">
        <v>93</v>
      </c>
      <c r="AW267" s="160" t="s">
        <v>41</v>
      </c>
      <c r="AX267" s="160" t="s">
        <v>85</v>
      </c>
      <c r="AY267" s="162" t="s">
        <v>173</v>
      </c>
    </row>
    <row r="268" spans="2:51" s="167" customFormat="1">
      <c r="B268" s="166"/>
      <c r="D268" s="161" t="s">
        <v>184</v>
      </c>
      <c r="E268" s="168" t="s">
        <v>1</v>
      </c>
      <c r="F268" s="169" t="s">
        <v>4149</v>
      </c>
      <c r="H268" s="170">
        <v>450</v>
      </c>
      <c r="L268" s="166"/>
      <c r="M268" s="171"/>
      <c r="T268" s="172"/>
      <c r="AT268" s="168" t="s">
        <v>184</v>
      </c>
      <c r="AU268" s="168" t="s">
        <v>95</v>
      </c>
      <c r="AV268" s="167" t="s">
        <v>95</v>
      </c>
      <c r="AW268" s="167" t="s">
        <v>41</v>
      </c>
      <c r="AX268" s="167" t="s">
        <v>85</v>
      </c>
      <c r="AY268" s="168" t="s">
        <v>173</v>
      </c>
    </row>
    <row r="269" spans="2:51" s="181" customFormat="1">
      <c r="B269" s="180"/>
      <c r="D269" s="161" t="s">
        <v>184</v>
      </c>
      <c r="E269" s="182" t="s">
        <v>1</v>
      </c>
      <c r="F269" s="183" t="s">
        <v>266</v>
      </c>
      <c r="H269" s="184">
        <v>450</v>
      </c>
      <c r="L269" s="180"/>
      <c r="M269" s="185"/>
      <c r="T269" s="186"/>
      <c r="AT269" s="182" t="s">
        <v>184</v>
      </c>
      <c r="AU269" s="182" t="s">
        <v>95</v>
      </c>
      <c r="AV269" s="181" t="s">
        <v>243</v>
      </c>
      <c r="AW269" s="181" t="s">
        <v>41</v>
      </c>
      <c r="AX269" s="181" t="s">
        <v>85</v>
      </c>
      <c r="AY269" s="182" t="s">
        <v>173</v>
      </c>
    </row>
    <row r="270" spans="2:51" s="160" customFormat="1">
      <c r="B270" s="159"/>
      <c r="D270" s="161" t="s">
        <v>184</v>
      </c>
      <c r="E270" s="162" t="s">
        <v>1</v>
      </c>
      <c r="F270" s="163" t="s">
        <v>4134</v>
      </c>
      <c r="H270" s="162" t="s">
        <v>1</v>
      </c>
      <c r="L270" s="159"/>
      <c r="M270" s="164"/>
      <c r="T270" s="165"/>
      <c r="AT270" s="162" t="s">
        <v>184</v>
      </c>
      <c r="AU270" s="162" t="s">
        <v>95</v>
      </c>
      <c r="AV270" s="160" t="s">
        <v>93</v>
      </c>
      <c r="AW270" s="160" t="s">
        <v>41</v>
      </c>
      <c r="AX270" s="160" t="s">
        <v>85</v>
      </c>
      <c r="AY270" s="162" t="s">
        <v>173</v>
      </c>
    </row>
    <row r="271" spans="2:51" s="167" customFormat="1">
      <c r="B271" s="166"/>
      <c r="D271" s="161" t="s">
        <v>184</v>
      </c>
      <c r="E271" s="168" t="s">
        <v>1</v>
      </c>
      <c r="F271" s="169" t="s">
        <v>4150</v>
      </c>
      <c r="H271" s="170">
        <v>28.8</v>
      </c>
      <c r="L271" s="166"/>
      <c r="M271" s="171"/>
      <c r="T271" s="172"/>
      <c r="AT271" s="168" t="s">
        <v>184</v>
      </c>
      <c r="AU271" s="168" t="s">
        <v>95</v>
      </c>
      <c r="AV271" s="167" t="s">
        <v>95</v>
      </c>
      <c r="AW271" s="167" t="s">
        <v>41</v>
      </c>
      <c r="AX271" s="167" t="s">
        <v>85</v>
      </c>
      <c r="AY271" s="168" t="s">
        <v>173</v>
      </c>
    </row>
    <row r="272" spans="2:51" s="181" customFormat="1">
      <c r="B272" s="180"/>
      <c r="D272" s="161" t="s">
        <v>184</v>
      </c>
      <c r="E272" s="182" t="s">
        <v>1</v>
      </c>
      <c r="F272" s="183" t="s">
        <v>266</v>
      </c>
      <c r="H272" s="184">
        <v>28.8</v>
      </c>
      <c r="L272" s="180"/>
      <c r="M272" s="185"/>
      <c r="T272" s="186"/>
      <c r="AT272" s="182" t="s">
        <v>184</v>
      </c>
      <c r="AU272" s="182" t="s">
        <v>95</v>
      </c>
      <c r="AV272" s="181" t="s">
        <v>243</v>
      </c>
      <c r="AW272" s="181" t="s">
        <v>41</v>
      </c>
      <c r="AX272" s="181" t="s">
        <v>85</v>
      </c>
      <c r="AY272" s="182" t="s">
        <v>173</v>
      </c>
    </row>
    <row r="273" spans="2:65" s="174" customFormat="1">
      <c r="B273" s="173"/>
      <c r="D273" s="161" t="s">
        <v>184</v>
      </c>
      <c r="E273" s="175" t="s">
        <v>1</v>
      </c>
      <c r="F273" s="176" t="s">
        <v>232</v>
      </c>
      <c r="H273" s="177">
        <v>729.69999999999993</v>
      </c>
      <c r="L273" s="173"/>
      <c r="M273" s="178"/>
      <c r="T273" s="179"/>
      <c r="AT273" s="175" t="s">
        <v>184</v>
      </c>
      <c r="AU273" s="175" t="s">
        <v>95</v>
      </c>
      <c r="AV273" s="174" t="s">
        <v>180</v>
      </c>
      <c r="AW273" s="174" t="s">
        <v>41</v>
      </c>
      <c r="AX273" s="174" t="s">
        <v>93</v>
      </c>
      <c r="AY273" s="175" t="s">
        <v>173</v>
      </c>
    </row>
    <row r="274" spans="2:65" s="35" customFormat="1" ht="44.25" customHeight="1">
      <c r="B274" s="34"/>
      <c r="C274" s="144" t="s">
        <v>366</v>
      </c>
      <c r="D274" s="144" t="s">
        <v>175</v>
      </c>
      <c r="E274" s="145" t="s">
        <v>320</v>
      </c>
      <c r="F274" s="146" t="s">
        <v>321</v>
      </c>
      <c r="G274" s="147" t="s">
        <v>322</v>
      </c>
      <c r="H274" s="148">
        <v>131.346</v>
      </c>
      <c r="I274" s="3"/>
      <c r="J274" s="149">
        <f>ROUND(I274*H274,2)</f>
        <v>0</v>
      </c>
      <c r="K274" s="146" t="s">
        <v>179</v>
      </c>
      <c r="L274" s="34"/>
      <c r="M274" s="150" t="s">
        <v>1</v>
      </c>
      <c r="N274" s="151" t="s">
        <v>50</v>
      </c>
      <c r="P274" s="152">
        <f>O274*H274</f>
        <v>0</v>
      </c>
      <c r="Q274" s="152">
        <v>0</v>
      </c>
      <c r="R274" s="152">
        <f>Q274*H274</f>
        <v>0</v>
      </c>
      <c r="S274" s="152">
        <v>0</v>
      </c>
      <c r="T274" s="153">
        <f>S274*H274</f>
        <v>0</v>
      </c>
      <c r="AR274" s="154" t="s">
        <v>180</v>
      </c>
      <c r="AT274" s="154" t="s">
        <v>175</v>
      </c>
      <c r="AU274" s="154" t="s">
        <v>95</v>
      </c>
      <c r="AY274" s="20" t="s">
        <v>173</v>
      </c>
      <c r="BE274" s="155">
        <f>IF(N274="základní",J274,0)</f>
        <v>0</v>
      </c>
      <c r="BF274" s="155">
        <f>IF(N274="snížená",J274,0)</f>
        <v>0</v>
      </c>
      <c r="BG274" s="155">
        <f>IF(N274="zákl. přenesená",J274,0)</f>
        <v>0</v>
      </c>
      <c r="BH274" s="155">
        <f>IF(N274="sníž. přenesená",J274,0)</f>
        <v>0</v>
      </c>
      <c r="BI274" s="155">
        <f>IF(N274="nulová",J274,0)</f>
        <v>0</v>
      </c>
      <c r="BJ274" s="20" t="s">
        <v>93</v>
      </c>
      <c r="BK274" s="155">
        <f>ROUND(I274*H274,2)</f>
        <v>0</v>
      </c>
      <c r="BL274" s="20" t="s">
        <v>180</v>
      </c>
      <c r="BM274" s="154" t="s">
        <v>4151</v>
      </c>
    </row>
    <row r="275" spans="2:65" s="35" customFormat="1">
      <c r="B275" s="34"/>
      <c r="D275" s="156" t="s">
        <v>182</v>
      </c>
      <c r="F275" s="157" t="s">
        <v>324</v>
      </c>
      <c r="L275" s="34"/>
      <c r="M275" s="158"/>
      <c r="T275" s="62"/>
      <c r="AT275" s="20" t="s">
        <v>182</v>
      </c>
      <c r="AU275" s="20" t="s">
        <v>95</v>
      </c>
    </row>
    <row r="276" spans="2:65" s="160" customFormat="1">
      <c r="B276" s="159"/>
      <c r="D276" s="161" t="s">
        <v>184</v>
      </c>
      <c r="E276" s="162" t="s">
        <v>1</v>
      </c>
      <c r="F276" s="163" t="s">
        <v>4067</v>
      </c>
      <c r="H276" s="162" t="s">
        <v>1</v>
      </c>
      <c r="L276" s="159"/>
      <c r="M276" s="164"/>
      <c r="T276" s="165"/>
      <c r="AT276" s="162" t="s">
        <v>184</v>
      </c>
      <c r="AU276" s="162" t="s">
        <v>95</v>
      </c>
      <c r="AV276" s="160" t="s">
        <v>93</v>
      </c>
      <c r="AW276" s="160" t="s">
        <v>41</v>
      </c>
      <c r="AX276" s="160" t="s">
        <v>85</v>
      </c>
      <c r="AY276" s="162" t="s">
        <v>173</v>
      </c>
    </row>
    <row r="277" spans="2:65" s="160" customFormat="1">
      <c r="B277" s="159"/>
      <c r="D277" s="161" t="s">
        <v>184</v>
      </c>
      <c r="E277" s="162" t="s">
        <v>1</v>
      </c>
      <c r="F277" s="163" t="s">
        <v>4068</v>
      </c>
      <c r="H277" s="162" t="s">
        <v>1</v>
      </c>
      <c r="L277" s="159"/>
      <c r="M277" s="164"/>
      <c r="T277" s="165"/>
      <c r="AT277" s="162" t="s">
        <v>184</v>
      </c>
      <c r="AU277" s="162" t="s">
        <v>95</v>
      </c>
      <c r="AV277" s="160" t="s">
        <v>93</v>
      </c>
      <c r="AW277" s="160" t="s">
        <v>41</v>
      </c>
      <c r="AX277" s="160" t="s">
        <v>85</v>
      </c>
      <c r="AY277" s="162" t="s">
        <v>173</v>
      </c>
    </row>
    <row r="278" spans="2:65" s="160" customFormat="1">
      <c r="B278" s="159"/>
      <c r="D278" s="161" t="s">
        <v>184</v>
      </c>
      <c r="E278" s="162" t="s">
        <v>1</v>
      </c>
      <c r="F278" s="163" t="s">
        <v>4069</v>
      </c>
      <c r="H278" s="162" t="s">
        <v>1</v>
      </c>
      <c r="L278" s="159"/>
      <c r="M278" s="164"/>
      <c r="T278" s="165"/>
      <c r="AT278" s="162" t="s">
        <v>184</v>
      </c>
      <c r="AU278" s="162" t="s">
        <v>95</v>
      </c>
      <c r="AV278" s="160" t="s">
        <v>93</v>
      </c>
      <c r="AW278" s="160" t="s">
        <v>41</v>
      </c>
      <c r="AX278" s="160" t="s">
        <v>85</v>
      </c>
      <c r="AY278" s="162" t="s">
        <v>173</v>
      </c>
    </row>
    <row r="279" spans="2:65" s="167" customFormat="1">
      <c r="B279" s="166"/>
      <c r="D279" s="161" t="s">
        <v>184</v>
      </c>
      <c r="E279" s="168" t="s">
        <v>1</v>
      </c>
      <c r="F279" s="169" t="s">
        <v>4152</v>
      </c>
      <c r="H279" s="170">
        <v>42.12</v>
      </c>
      <c r="L279" s="166"/>
      <c r="M279" s="171"/>
      <c r="T279" s="172"/>
      <c r="AT279" s="168" t="s">
        <v>184</v>
      </c>
      <c r="AU279" s="168" t="s">
        <v>95</v>
      </c>
      <c r="AV279" s="167" t="s">
        <v>95</v>
      </c>
      <c r="AW279" s="167" t="s">
        <v>41</v>
      </c>
      <c r="AX279" s="167" t="s">
        <v>85</v>
      </c>
      <c r="AY279" s="168" t="s">
        <v>173</v>
      </c>
    </row>
    <row r="280" spans="2:65" s="181" customFormat="1">
      <c r="B280" s="180"/>
      <c r="D280" s="161" t="s">
        <v>184</v>
      </c>
      <c r="E280" s="182" t="s">
        <v>1</v>
      </c>
      <c r="F280" s="183" t="s">
        <v>266</v>
      </c>
      <c r="H280" s="184">
        <v>42.12</v>
      </c>
      <c r="L280" s="180"/>
      <c r="M280" s="185"/>
      <c r="T280" s="186"/>
      <c r="AT280" s="182" t="s">
        <v>184</v>
      </c>
      <c r="AU280" s="182" t="s">
        <v>95</v>
      </c>
      <c r="AV280" s="181" t="s">
        <v>243</v>
      </c>
      <c r="AW280" s="181" t="s">
        <v>41</v>
      </c>
      <c r="AX280" s="181" t="s">
        <v>85</v>
      </c>
      <c r="AY280" s="182" t="s">
        <v>173</v>
      </c>
    </row>
    <row r="281" spans="2:65" s="160" customFormat="1">
      <c r="B281" s="159"/>
      <c r="D281" s="161" t="s">
        <v>184</v>
      </c>
      <c r="E281" s="162" t="s">
        <v>1</v>
      </c>
      <c r="F281" s="163" t="s">
        <v>4068</v>
      </c>
      <c r="H281" s="162" t="s">
        <v>1</v>
      </c>
      <c r="L281" s="159"/>
      <c r="M281" s="164"/>
      <c r="T281" s="165"/>
      <c r="AT281" s="162" t="s">
        <v>184</v>
      </c>
      <c r="AU281" s="162" t="s">
        <v>95</v>
      </c>
      <c r="AV281" s="160" t="s">
        <v>93</v>
      </c>
      <c r="AW281" s="160" t="s">
        <v>41</v>
      </c>
      <c r="AX281" s="160" t="s">
        <v>85</v>
      </c>
      <c r="AY281" s="162" t="s">
        <v>173</v>
      </c>
    </row>
    <row r="282" spans="2:65" s="160" customFormat="1">
      <c r="B282" s="159"/>
      <c r="D282" s="161" t="s">
        <v>184</v>
      </c>
      <c r="E282" s="162" t="s">
        <v>1</v>
      </c>
      <c r="F282" s="163" t="s">
        <v>4075</v>
      </c>
      <c r="H282" s="162" t="s">
        <v>1</v>
      </c>
      <c r="L282" s="159"/>
      <c r="M282" s="164"/>
      <c r="T282" s="165"/>
      <c r="AT282" s="162" t="s">
        <v>184</v>
      </c>
      <c r="AU282" s="162" t="s">
        <v>95</v>
      </c>
      <c r="AV282" s="160" t="s">
        <v>93</v>
      </c>
      <c r="AW282" s="160" t="s">
        <v>41</v>
      </c>
      <c r="AX282" s="160" t="s">
        <v>85</v>
      </c>
      <c r="AY282" s="162" t="s">
        <v>173</v>
      </c>
    </row>
    <row r="283" spans="2:65" s="167" customFormat="1">
      <c r="B283" s="166"/>
      <c r="D283" s="161" t="s">
        <v>184</v>
      </c>
      <c r="E283" s="168" t="s">
        <v>1</v>
      </c>
      <c r="F283" s="169" t="s">
        <v>4153</v>
      </c>
      <c r="H283" s="170">
        <v>3.0419999999999998</v>
      </c>
      <c r="L283" s="166"/>
      <c r="M283" s="171"/>
      <c r="T283" s="172"/>
      <c r="AT283" s="168" t="s">
        <v>184</v>
      </c>
      <c r="AU283" s="168" t="s">
        <v>95</v>
      </c>
      <c r="AV283" s="167" t="s">
        <v>95</v>
      </c>
      <c r="AW283" s="167" t="s">
        <v>41</v>
      </c>
      <c r="AX283" s="167" t="s">
        <v>85</v>
      </c>
      <c r="AY283" s="168" t="s">
        <v>173</v>
      </c>
    </row>
    <row r="284" spans="2:65" s="181" customFormat="1">
      <c r="B284" s="180"/>
      <c r="D284" s="161" t="s">
        <v>184</v>
      </c>
      <c r="E284" s="182" t="s">
        <v>1</v>
      </c>
      <c r="F284" s="183" t="s">
        <v>266</v>
      </c>
      <c r="H284" s="184">
        <v>3.0419999999999998</v>
      </c>
      <c r="L284" s="180"/>
      <c r="M284" s="185"/>
      <c r="T284" s="186"/>
      <c r="AT284" s="182" t="s">
        <v>184</v>
      </c>
      <c r="AU284" s="182" t="s">
        <v>95</v>
      </c>
      <c r="AV284" s="181" t="s">
        <v>243</v>
      </c>
      <c r="AW284" s="181" t="s">
        <v>41</v>
      </c>
      <c r="AX284" s="181" t="s">
        <v>85</v>
      </c>
      <c r="AY284" s="182" t="s">
        <v>173</v>
      </c>
    </row>
    <row r="285" spans="2:65" s="160" customFormat="1">
      <c r="B285" s="159"/>
      <c r="D285" s="161" t="s">
        <v>184</v>
      </c>
      <c r="E285" s="162" t="s">
        <v>1</v>
      </c>
      <c r="F285" s="163" t="s">
        <v>4129</v>
      </c>
      <c r="H285" s="162" t="s">
        <v>1</v>
      </c>
      <c r="L285" s="159"/>
      <c r="M285" s="164"/>
      <c r="T285" s="165"/>
      <c r="AT285" s="162" t="s">
        <v>184</v>
      </c>
      <c r="AU285" s="162" t="s">
        <v>95</v>
      </c>
      <c r="AV285" s="160" t="s">
        <v>93</v>
      </c>
      <c r="AW285" s="160" t="s">
        <v>41</v>
      </c>
      <c r="AX285" s="160" t="s">
        <v>85</v>
      </c>
      <c r="AY285" s="162" t="s">
        <v>173</v>
      </c>
    </row>
    <row r="286" spans="2:65" s="167" customFormat="1">
      <c r="B286" s="166"/>
      <c r="D286" s="161" t="s">
        <v>184</v>
      </c>
      <c r="E286" s="168" t="s">
        <v>1</v>
      </c>
      <c r="F286" s="169" t="s">
        <v>4154</v>
      </c>
      <c r="H286" s="170">
        <v>81</v>
      </c>
      <c r="L286" s="166"/>
      <c r="M286" s="171"/>
      <c r="T286" s="172"/>
      <c r="AT286" s="168" t="s">
        <v>184</v>
      </c>
      <c r="AU286" s="168" t="s">
        <v>95</v>
      </c>
      <c r="AV286" s="167" t="s">
        <v>95</v>
      </c>
      <c r="AW286" s="167" t="s">
        <v>41</v>
      </c>
      <c r="AX286" s="167" t="s">
        <v>85</v>
      </c>
      <c r="AY286" s="168" t="s">
        <v>173</v>
      </c>
    </row>
    <row r="287" spans="2:65" s="181" customFormat="1">
      <c r="B287" s="180"/>
      <c r="D287" s="161" t="s">
        <v>184</v>
      </c>
      <c r="E287" s="182" t="s">
        <v>1</v>
      </c>
      <c r="F287" s="183" t="s">
        <v>266</v>
      </c>
      <c r="H287" s="184">
        <v>81</v>
      </c>
      <c r="L287" s="180"/>
      <c r="M287" s="185"/>
      <c r="T287" s="186"/>
      <c r="AT287" s="182" t="s">
        <v>184</v>
      </c>
      <c r="AU287" s="182" t="s">
        <v>95</v>
      </c>
      <c r="AV287" s="181" t="s">
        <v>243</v>
      </c>
      <c r="AW287" s="181" t="s">
        <v>41</v>
      </c>
      <c r="AX287" s="181" t="s">
        <v>85</v>
      </c>
      <c r="AY287" s="182" t="s">
        <v>173</v>
      </c>
    </row>
    <row r="288" spans="2:65" s="160" customFormat="1">
      <c r="B288" s="159"/>
      <c r="D288" s="161" t="s">
        <v>184</v>
      </c>
      <c r="E288" s="162" t="s">
        <v>1</v>
      </c>
      <c r="F288" s="163" t="s">
        <v>4134</v>
      </c>
      <c r="H288" s="162" t="s">
        <v>1</v>
      </c>
      <c r="L288" s="159"/>
      <c r="M288" s="164"/>
      <c r="T288" s="165"/>
      <c r="AT288" s="162" t="s">
        <v>184</v>
      </c>
      <c r="AU288" s="162" t="s">
        <v>95</v>
      </c>
      <c r="AV288" s="160" t="s">
        <v>93</v>
      </c>
      <c r="AW288" s="160" t="s">
        <v>41</v>
      </c>
      <c r="AX288" s="160" t="s">
        <v>85</v>
      </c>
      <c r="AY288" s="162" t="s">
        <v>173</v>
      </c>
    </row>
    <row r="289" spans="2:65" s="167" customFormat="1">
      <c r="B289" s="166"/>
      <c r="D289" s="161" t="s">
        <v>184</v>
      </c>
      <c r="E289" s="168" t="s">
        <v>1</v>
      </c>
      <c r="F289" s="169" t="s">
        <v>4155</v>
      </c>
      <c r="H289" s="170">
        <v>5.1840000000000002</v>
      </c>
      <c r="L289" s="166"/>
      <c r="M289" s="171"/>
      <c r="T289" s="172"/>
      <c r="AT289" s="168" t="s">
        <v>184</v>
      </c>
      <c r="AU289" s="168" t="s">
        <v>95</v>
      </c>
      <c r="AV289" s="167" t="s">
        <v>95</v>
      </c>
      <c r="AW289" s="167" t="s">
        <v>41</v>
      </c>
      <c r="AX289" s="167" t="s">
        <v>85</v>
      </c>
      <c r="AY289" s="168" t="s">
        <v>173</v>
      </c>
    </row>
    <row r="290" spans="2:65" s="181" customFormat="1">
      <c r="B290" s="180"/>
      <c r="D290" s="161" t="s">
        <v>184</v>
      </c>
      <c r="E290" s="182" t="s">
        <v>1</v>
      </c>
      <c r="F290" s="183" t="s">
        <v>266</v>
      </c>
      <c r="H290" s="184">
        <v>5.1840000000000002</v>
      </c>
      <c r="L290" s="180"/>
      <c r="M290" s="185"/>
      <c r="T290" s="186"/>
      <c r="AT290" s="182" t="s">
        <v>184</v>
      </c>
      <c r="AU290" s="182" t="s">
        <v>95</v>
      </c>
      <c r="AV290" s="181" t="s">
        <v>243</v>
      </c>
      <c r="AW290" s="181" t="s">
        <v>41</v>
      </c>
      <c r="AX290" s="181" t="s">
        <v>85</v>
      </c>
      <c r="AY290" s="182" t="s">
        <v>173</v>
      </c>
    </row>
    <row r="291" spans="2:65" s="174" customFormat="1">
      <c r="B291" s="173"/>
      <c r="D291" s="161" t="s">
        <v>184</v>
      </c>
      <c r="E291" s="175" t="s">
        <v>1</v>
      </c>
      <c r="F291" s="176" t="s">
        <v>232</v>
      </c>
      <c r="H291" s="177">
        <v>131.346</v>
      </c>
      <c r="L291" s="173"/>
      <c r="M291" s="178"/>
      <c r="T291" s="179"/>
      <c r="AT291" s="175" t="s">
        <v>184</v>
      </c>
      <c r="AU291" s="175" t="s">
        <v>95</v>
      </c>
      <c r="AV291" s="174" t="s">
        <v>180</v>
      </c>
      <c r="AW291" s="174" t="s">
        <v>41</v>
      </c>
      <c r="AX291" s="174" t="s">
        <v>93</v>
      </c>
      <c r="AY291" s="175" t="s">
        <v>173</v>
      </c>
    </row>
    <row r="292" spans="2:65" s="35" customFormat="1" ht="37.9" customHeight="1">
      <c r="B292" s="34"/>
      <c r="C292" s="144" t="s">
        <v>375</v>
      </c>
      <c r="D292" s="144" t="s">
        <v>175</v>
      </c>
      <c r="E292" s="145" t="s">
        <v>328</v>
      </c>
      <c r="F292" s="146" t="s">
        <v>329</v>
      </c>
      <c r="G292" s="147" t="s">
        <v>178</v>
      </c>
      <c r="H292" s="148">
        <v>72.97</v>
      </c>
      <c r="I292" s="3"/>
      <c r="J292" s="149">
        <f>ROUND(I292*H292,2)</f>
        <v>0</v>
      </c>
      <c r="K292" s="146" t="s">
        <v>179</v>
      </c>
      <c r="L292" s="34"/>
      <c r="M292" s="150" t="s">
        <v>1</v>
      </c>
      <c r="N292" s="151" t="s">
        <v>50</v>
      </c>
      <c r="P292" s="152">
        <f>O292*H292</f>
        <v>0</v>
      </c>
      <c r="Q292" s="152">
        <v>0</v>
      </c>
      <c r="R292" s="152">
        <f>Q292*H292</f>
        <v>0</v>
      </c>
      <c r="S292" s="152">
        <v>0</v>
      </c>
      <c r="T292" s="153">
        <f>S292*H292</f>
        <v>0</v>
      </c>
      <c r="AR292" s="154" t="s">
        <v>180</v>
      </c>
      <c r="AT292" s="154" t="s">
        <v>175</v>
      </c>
      <c r="AU292" s="154" t="s">
        <v>95</v>
      </c>
      <c r="AY292" s="20" t="s">
        <v>173</v>
      </c>
      <c r="BE292" s="155">
        <f>IF(N292="základní",J292,0)</f>
        <v>0</v>
      </c>
      <c r="BF292" s="155">
        <f>IF(N292="snížená",J292,0)</f>
        <v>0</v>
      </c>
      <c r="BG292" s="155">
        <f>IF(N292="zákl. přenesená",J292,0)</f>
        <v>0</v>
      </c>
      <c r="BH292" s="155">
        <f>IF(N292="sníž. přenesená",J292,0)</f>
        <v>0</v>
      </c>
      <c r="BI292" s="155">
        <f>IF(N292="nulová",J292,0)</f>
        <v>0</v>
      </c>
      <c r="BJ292" s="20" t="s">
        <v>93</v>
      </c>
      <c r="BK292" s="155">
        <f>ROUND(I292*H292,2)</f>
        <v>0</v>
      </c>
      <c r="BL292" s="20" t="s">
        <v>180</v>
      </c>
      <c r="BM292" s="154" t="s">
        <v>4156</v>
      </c>
    </row>
    <row r="293" spans="2:65" s="35" customFormat="1">
      <c r="B293" s="34"/>
      <c r="D293" s="156" t="s">
        <v>182</v>
      </c>
      <c r="F293" s="157" t="s">
        <v>331</v>
      </c>
      <c r="L293" s="34"/>
      <c r="M293" s="158"/>
      <c r="T293" s="62"/>
      <c r="AT293" s="20" t="s">
        <v>182</v>
      </c>
      <c r="AU293" s="20" t="s">
        <v>95</v>
      </c>
    </row>
    <row r="294" spans="2:65" s="160" customFormat="1">
      <c r="B294" s="159"/>
      <c r="D294" s="161" t="s">
        <v>184</v>
      </c>
      <c r="E294" s="162" t="s">
        <v>1</v>
      </c>
      <c r="F294" s="163" t="s">
        <v>4067</v>
      </c>
      <c r="H294" s="162" t="s">
        <v>1</v>
      </c>
      <c r="L294" s="159"/>
      <c r="M294" s="164"/>
      <c r="T294" s="165"/>
      <c r="AT294" s="162" t="s">
        <v>184</v>
      </c>
      <c r="AU294" s="162" t="s">
        <v>95</v>
      </c>
      <c r="AV294" s="160" t="s">
        <v>93</v>
      </c>
      <c r="AW294" s="160" t="s">
        <v>41</v>
      </c>
      <c r="AX294" s="160" t="s">
        <v>85</v>
      </c>
      <c r="AY294" s="162" t="s">
        <v>173</v>
      </c>
    </row>
    <row r="295" spans="2:65" s="160" customFormat="1">
      <c r="B295" s="159"/>
      <c r="D295" s="161" t="s">
        <v>184</v>
      </c>
      <c r="E295" s="162" t="s">
        <v>1</v>
      </c>
      <c r="F295" s="163" t="s">
        <v>4068</v>
      </c>
      <c r="H295" s="162" t="s">
        <v>1</v>
      </c>
      <c r="L295" s="159"/>
      <c r="M295" s="164"/>
      <c r="T295" s="165"/>
      <c r="AT295" s="162" t="s">
        <v>184</v>
      </c>
      <c r="AU295" s="162" t="s">
        <v>95</v>
      </c>
      <c r="AV295" s="160" t="s">
        <v>93</v>
      </c>
      <c r="AW295" s="160" t="s">
        <v>41</v>
      </c>
      <c r="AX295" s="160" t="s">
        <v>85</v>
      </c>
      <c r="AY295" s="162" t="s">
        <v>173</v>
      </c>
    </row>
    <row r="296" spans="2:65" s="160" customFormat="1">
      <c r="B296" s="159"/>
      <c r="D296" s="161" t="s">
        <v>184</v>
      </c>
      <c r="E296" s="162" t="s">
        <v>1</v>
      </c>
      <c r="F296" s="163" t="s">
        <v>4069</v>
      </c>
      <c r="H296" s="162" t="s">
        <v>1</v>
      </c>
      <c r="L296" s="159"/>
      <c r="M296" s="164"/>
      <c r="T296" s="165"/>
      <c r="AT296" s="162" t="s">
        <v>184</v>
      </c>
      <c r="AU296" s="162" t="s">
        <v>95</v>
      </c>
      <c r="AV296" s="160" t="s">
        <v>93</v>
      </c>
      <c r="AW296" s="160" t="s">
        <v>41</v>
      </c>
      <c r="AX296" s="160" t="s">
        <v>85</v>
      </c>
      <c r="AY296" s="162" t="s">
        <v>173</v>
      </c>
    </row>
    <row r="297" spans="2:65" s="167" customFormat="1">
      <c r="B297" s="166"/>
      <c r="D297" s="161" t="s">
        <v>184</v>
      </c>
      <c r="E297" s="168" t="s">
        <v>1</v>
      </c>
      <c r="F297" s="169" t="s">
        <v>4127</v>
      </c>
      <c r="H297" s="170">
        <v>23.4</v>
      </c>
      <c r="L297" s="166"/>
      <c r="M297" s="171"/>
      <c r="T297" s="172"/>
      <c r="AT297" s="168" t="s">
        <v>184</v>
      </c>
      <c r="AU297" s="168" t="s">
        <v>95</v>
      </c>
      <c r="AV297" s="167" t="s">
        <v>95</v>
      </c>
      <c r="AW297" s="167" t="s">
        <v>41</v>
      </c>
      <c r="AX297" s="167" t="s">
        <v>85</v>
      </c>
      <c r="AY297" s="168" t="s">
        <v>173</v>
      </c>
    </row>
    <row r="298" spans="2:65" s="181" customFormat="1">
      <c r="B298" s="180"/>
      <c r="D298" s="161" t="s">
        <v>184</v>
      </c>
      <c r="E298" s="182" t="s">
        <v>1</v>
      </c>
      <c r="F298" s="183" t="s">
        <v>266</v>
      </c>
      <c r="H298" s="184">
        <v>23.4</v>
      </c>
      <c r="L298" s="180"/>
      <c r="M298" s="185"/>
      <c r="T298" s="186"/>
      <c r="AT298" s="182" t="s">
        <v>184</v>
      </c>
      <c r="AU298" s="182" t="s">
        <v>95</v>
      </c>
      <c r="AV298" s="181" t="s">
        <v>243</v>
      </c>
      <c r="AW298" s="181" t="s">
        <v>41</v>
      </c>
      <c r="AX298" s="181" t="s">
        <v>85</v>
      </c>
      <c r="AY298" s="182" t="s">
        <v>173</v>
      </c>
    </row>
    <row r="299" spans="2:65" s="160" customFormat="1">
      <c r="B299" s="159"/>
      <c r="D299" s="161" t="s">
        <v>184</v>
      </c>
      <c r="E299" s="162" t="s">
        <v>1</v>
      </c>
      <c r="F299" s="163" t="s">
        <v>4068</v>
      </c>
      <c r="H299" s="162" t="s">
        <v>1</v>
      </c>
      <c r="L299" s="159"/>
      <c r="M299" s="164"/>
      <c r="T299" s="165"/>
      <c r="AT299" s="162" t="s">
        <v>184</v>
      </c>
      <c r="AU299" s="162" t="s">
        <v>95</v>
      </c>
      <c r="AV299" s="160" t="s">
        <v>93</v>
      </c>
      <c r="AW299" s="160" t="s">
        <v>41</v>
      </c>
      <c r="AX299" s="160" t="s">
        <v>85</v>
      </c>
      <c r="AY299" s="162" t="s">
        <v>173</v>
      </c>
    </row>
    <row r="300" spans="2:65" s="160" customFormat="1">
      <c r="B300" s="159"/>
      <c r="D300" s="161" t="s">
        <v>184</v>
      </c>
      <c r="E300" s="162" t="s">
        <v>1</v>
      </c>
      <c r="F300" s="163" t="s">
        <v>4075</v>
      </c>
      <c r="H300" s="162" t="s">
        <v>1</v>
      </c>
      <c r="L300" s="159"/>
      <c r="M300" s="164"/>
      <c r="T300" s="165"/>
      <c r="AT300" s="162" t="s">
        <v>184</v>
      </c>
      <c r="AU300" s="162" t="s">
        <v>95</v>
      </c>
      <c r="AV300" s="160" t="s">
        <v>93</v>
      </c>
      <c r="AW300" s="160" t="s">
        <v>41</v>
      </c>
      <c r="AX300" s="160" t="s">
        <v>85</v>
      </c>
      <c r="AY300" s="162" t="s">
        <v>173</v>
      </c>
    </row>
    <row r="301" spans="2:65" s="167" customFormat="1">
      <c r="B301" s="166"/>
      <c r="D301" s="161" t="s">
        <v>184</v>
      </c>
      <c r="E301" s="168" t="s">
        <v>1</v>
      </c>
      <c r="F301" s="169" t="s">
        <v>4128</v>
      </c>
      <c r="H301" s="170">
        <v>1.69</v>
      </c>
      <c r="L301" s="166"/>
      <c r="M301" s="171"/>
      <c r="T301" s="172"/>
      <c r="AT301" s="168" t="s">
        <v>184</v>
      </c>
      <c r="AU301" s="168" t="s">
        <v>95</v>
      </c>
      <c r="AV301" s="167" t="s">
        <v>95</v>
      </c>
      <c r="AW301" s="167" t="s">
        <v>41</v>
      </c>
      <c r="AX301" s="167" t="s">
        <v>85</v>
      </c>
      <c r="AY301" s="168" t="s">
        <v>173</v>
      </c>
    </row>
    <row r="302" spans="2:65" s="181" customFormat="1">
      <c r="B302" s="180"/>
      <c r="D302" s="161" t="s">
        <v>184</v>
      </c>
      <c r="E302" s="182" t="s">
        <v>1</v>
      </c>
      <c r="F302" s="183" t="s">
        <v>266</v>
      </c>
      <c r="H302" s="184">
        <v>1.69</v>
      </c>
      <c r="L302" s="180"/>
      <c r="M302" s="185"/>
      <c r="T302" s="186"/>
      <c r="AT302" s="182" t="s">
        <v>184</v>
      </c>
      <c r="AU302" s="182" t="s">
        <v>95</v>
      </c>
      <c r="AV302" s="181" t="s">
        <v>243</v>
      </c>
      <c r="AW302" s="181" t="s">
        <v>41</v>
      </c>
      <c r="AX302" s="181" t="s">
        <v>85</v>
      </c>
      <c r="AY302" s="182" t="s">
        <v>173</v>
      </c>
    </row>
    <row r="303" spans="2:65" s="160" customFormat="1">
      <c r="B303" s="159"/>
      <c r="D303" s="161" t="s">
        <v>184</v>
      </c>
      <c r="E303" s="162" t="s">
        <v>1</v>
      </c>
      <c r="F303" s="163" t="s">
        <v>4129</v>
      </c>
      <c r="H303" s="162" t="s">
        <v>1</v>
      </c>
      <c r="L303" s="159"/>
      <c r="M303" s="164"/>
      <c r="T303" s="165"/>
      <c r="AT303" s="162" t="s">
        <v>184</v>
      </c>
      <c r="AU303" s="162" t="s">
        <v>95</v>
      </c>
      <c r="AV303" s="160" t="s">
        <v>93</v>
      </c>
      <c r="AW303" s="160" t="s">
        <v>41</v>
      </c>
      <c r="AX303" s="160" t="s">
        <v>85</v>
      </c>
      <c r="AY303" s="162" t="s">
        <v>173</v>
      </c>
    </row>
    <row r="304" spans="2:65" s="167" customFormat="1">
      <c r="B304" s="166"/>
      <c r="D304" s="161" t="s">
        <v>184</v>
      </c>
      <c r="E304" s="168" t="s">
        <v>1</v>
      </c>
      <c r="F304" s="169" t="s">
        <v>663</v>
      </c>
      <c r="H304" s="170">
        <v>45</v>
      </c>
      <c r="L304" s="166"/>
      <c r="M304" s="171"/>
      <c r="T304" s="172"/>
      <c r="AT304" s="168" t="s">
        <v>184</v>
      </c>
      <c r="AU304" s="168" t="s">
        <v>95</v>
      </c>
      <c r="AV304" s="167" t="s">
        <v>95</v>
      </c>
      <c r="AW304" s="167" t="s">
        <v>41</v>
      </c>
      <c r="AX304" s="167" t="s">
        <v>85</v>
      </c>
      <c r="AY304" s="168" t="s">
        <v>173</v>
      </c>
    </row>
    <row r="305" spans="2:65" s="181" customFormat="1">
      <c r="B305" s="180"/>
      <c r="D305" s="161" t="s">
        <v>184</v>
      </c>
      <c r="E305" s="182" t="s">
        <v>1</v>
      </c>
      <c r="F305" s="183" t="s">
        <v>266</v>
      </c>
      <c r="H305" s="184">
        <v>45</v>
      </c>
      <c r="L305" s="180"/>
      <c r="M305" s="185"/>
      <c r="T305" s="186"/>
      <c r="AT305" s="182" t="s">
        <v>184</v>
      </c>
      <c r="AU305" s="182" t="s">
        <v>95</v>
      </c>
      <c r="AV305" s="181" t="s">
        <v>243</v>
      </c>
      <c r="AW305" s="181" t="s">
        <v>41</v>
      </c>
      <c r="AX305" s="181" t="s">
        <v>85</v>
      </c>
      <c r="AY305" s="182" t="s">
        <v>173</v>
      </c>
    </row>
    <row r="306" spans="2:65" s="160" customFormat="1">
      <c r="B306" s="159"/>
      <c r="D306" s="161" t="s">
        <v>184</v>
      </c>
      <c r="E306" s="162" t="s">
        <v>1</v>
      </c>
      <c r="F306" s="163" t="s">
        <v>4134</v>
      </c>
      <c r="H306" s="162" t="s">
        <v>1</v>
      </c>
      <c r="L306" s="159"/>
      <c r="M306" s="164"/>
      <c r="T306" s="165"/>
      <c r="AT306" s="162" t="s">
        <v>184</v>
      </c>
      <c r="AU306" s="162" t="s">
        <v>95</v>
      </c>
      <c r="AV306" s="160" t="s">
        <v>93</v>
      </c>
      <c r="AW306" s="160" t="s">
        <v>41</v>
      </c>
      <c r="AX306" s="160" t="s">
        <v>85</v>
      </c>
      <c r="AY306" s="162" t="s">
        <v>173</v>
      </c>
    </row>
    <row r="307" spans="2:65" s="167" customFormat="1">
      <c r="B307" s="166"/>
      <c r="D307" s="161" t="s">
        <v>184</v>
      </c>
      <c r="E307" s="168" t="s">
        <v>1</v>
      </c>
      <c r="F307" s="169" t="s">
        <v>4135</v>
      </c>
      <c r="H307" s="170">
        <v>2.88</v>
      </c>
      <c r="L307" s="166"/>
      <c r="M307" s="171"/>
      <c r="T307" s="172"/>
      <c r="AT307" s="168" t="s">
        <v>184</v>
      </c>
      <c r="AU307" s="168" t="s">
        <v>95</v>
      </c>
      <c r="AV307" s="167" t="s">
        <v>95</v>
      </c>
      <c r="AW307" s="167" t="s">
        <v>41</v>
      </c>
      <c r="AX307" s="167" t="s">
        <v>85</v>
      </c>
      <c r="AY307" s="168" t="s">
        <v>173</v>
      </c>
    </row>
    <row r="308" spans="2:65" s="181" customFormat="1">
      <c r="B308" s="180"/>
      <c r="D308" s="161" t="s">
        <v>184</v>
      </c>
      <c r="E308" s="182" t="s">
        <v>1</v>
      </c>
      <c r="F308" s="183" t="s">
        <v>266</v>
      </c>
      <c r="H308" s="184">
        <v>2.88</v>
      </c>
      <c r="L308" s="180"/>
      <c r="M308" s="185"/>
      <c r="T308" s="186"/>
      <c r="AT308" s="182" t="s">
        <v>184</v>
      </c>
      <c r="AU308" s="182" t="s">
        <v>95</v>
      </c>
      <c r="AV308" s="181" t="s">
        <v>243</v>
      </c>
      <c r="AW308" s="181" t="s">
        <v>41</v>
      </c>
      <c r="AX308" s="181" t="s">
        <v>85</v>
      </c>
      <c r="AY308" s="182" t="s">
        <v>173</v>
      </c>
    </row>
    <row r="309" spans="2:65" s="174" customFormat="1">
      <c r="B309" s="173"/>
      <c r="D309" s="161" t="s">
        <v>184</v>
      </c>
      <c r="E309" s="175" t="s">
        <v>1</v>
      </c>
      <c r="F309" s="176" t="s">
        <v>232</v>
      </c>
      <c r="H309" s="177">
        <v>72.97</v>
      </c>
      <c r="L309" s="173"/>
      <c r="M309" s="178"/>
      <c r="T309" s="179"/>
      <c r="AT309" s="175" t="s">
        <v>184</v>
      </c>
      <c r="AU309" s="175" t="s">
        <v>95</v>
      </c>
      <c r="AV309" s="174" t="s">
        <v>180</v>
      </c>
      <c r="AW309" s="174" t="s">
        <v>41</v>
      </c>
      <c r="AX309" s="174" t="s">
        <v>93</v>
      </c>
      <c r="AY309" s="175" t="s">
        <v>173</v>
      </c>
    </row>
    <row r="310" spans="2:65" s="35" customFormat="1" ht="44.25" customHeight="1">
      <c r="B310" s="34"/>
      <c r="C310" s="144" t="s">
        <v>381</v>
      </c>
      <c r="D310" s="144" t="s">
        <v>175</v>
      </c>
      <c r="E310" s="145" t="s">
        <v>261</v>
      </c>
      <c r="F310" s="146" t="s">
        <v>262</v>
      </c>
      <c r="G310" s="147" t="s">
        <v>178</v>
      </c>
      <c r="H310" s="148">
        <v>10</v>
      </c>
      <c r="I310" s="3"/>
      <c r="J310" s="149">
        <f>ROUND(I310*H310,2)</f>
        <v>0</v>
      </c>
      <c r="K310" s="146" t="s">
        <v>179</v>
      </c>
      <c r="L310" s="34"/>
      <c r="M310" s="150" t="s">
        <v>1</v>
      </c>
      <c r="N310" s="151" t="s">
        <v>50</v>
      </c>
      <c r="P310" s="152">
        <f>O310*H310</f>
        <v>0</v>
      </c>
      <c r="Q310" s="152">
        <v>0</v>
      </c>
      <c r="R310" s="152">
        <f>Q310*H310</f>
        <v>0</v>
      </c>
      <c r="S310" s="152">
        <v>0</v>
      </c>
      <c r="T310" s="153">
        <f>S310*H310</f>
        <v>0</v>
      </c>
      <c r="AR310" s="154" t="s">
        <v>180</v>
      </c>
      <c r="AT310" s="154" t="s">
        <v>175</v>
      </c>
      <c r="AU310" s="154" t="s">
        <v>95</v>
      </c>
      <c r="AY310" s="20" t="s">
        <v>173</v>
      </c>
      <c r="BE310" s="155">
        <f>IF(N310="základní",J310,0)</f>
        <v>0</v>
      </c>
      <c r="BF310" s="155">
        <f>IF(N310="snížená",J310,0)</f>
        <v>0</v>
      </c>
      <c r="BG310" s="155">
        <f>IF(N310="zákl. přenesená",J310,0)</f>
        <v>0</v>
      </c>
      <c r="BH310" s="155">
        <f>IF(N310="sníž. přenesená",J310,0)</f>
        <v>0</v>
      </c>
      <c r="BI310" s="155">
        <f>IF(N310="nulová",J310,0)</f>
        <v>0</v>
      </c>
      <c r="BJ310" s="20" t="s">
        <v>93</v>
      </c>
      <c r="BK310" s="155">
        <f>ROUND(I310*H310,2)</f>
        <v>0</v>
      </c>
      <c r="BL310" s="20" t="s">
        <v>180</v>
      </c>
      <c r="BM310" s="154" t="s">
        <v>4157</v>
      </c>
    </row>
    <row r="311" spans="2:65" s="35" customFormat="1">
      <c r="B311" s="34"/>
      <c r="D311" s="156" t="s">
        <v>182</v>
      </c>
      <c r="F311" s="157" t="s">
        <v>264</v>
      </c>
      <c r="L311" s="34"/>
      <c r="M311" s="158"/>
      <c r="T311" s="62"/>
      <c r="AT311" s="20" t="s">
        <v>182</v>
      </c>
      <c r="AU311" s="20" t="s">
        <v>95</v>
      </c>
    </row>
    <row r="312" spans="2:65" s="160" customFormat="1">
      <c r="B312" s="159"/>
      <c r="D312" s="161" t="s">
        <v>184</v>
      </c>
      <c r="E312" s="162" t="s">
        <v>1</v>
      </c>
      <c r="F312" s="163" t="s">
        <v>4158</v>
      </c>
      <c r="H312" s="162" t="s">
        <v>1</v>
      </c>
      <c r="L312" s="159"/>
      <c r="M312" s="164"/>
      <c r="T312" s="165"/>
      <c r="AT312" s="162" t="s">
        <v>184</v>
      </c>
      <c r="AU312" s="162" t="s">
        <v>95</v>
      </c>
      <c r="AV312" s="160" t="s">
        <v>93</v>
      </c>
      <c r="AW312" s="160" t="s">
        <v>41</v>
      </c>
      <c r="AX312" s="160" t="s">
        <v>85</v>
      </c>
      <c r="AY312" s="162" t="s">
        <v>173</v>
      </c>
    </row>
    <row r="313" spans="2:65" s="160" customFormat="1">
      <c r="B313" s="159"/>
      <c r="D313" s="161" t="s">
        <v>184</v>
      </c>
      <c r="E313" s="162" t="s">
        <v>1</v>
      </c>
      <c r="F313" s="163" t="s">
        <v>4159</v>
      </c>
      <c r="H313" s="162" t="s">
        <v>1</v>
      </c>
      <c r="L313" s="159"/>
      <c r="M313" s="164"/>
      <c r="T313" s="165"/>
      <c r="AT313" s="162" t="s">
        <v>184</v>
      </c>
      <c r="AU313" s="162" t="s">
        <v>95</v>
      </c>
      <c r="AV313" s="160" t="s">
        <v>93</v>
      </c>
      <c r="AW313" s="160" t="s">
        <v>41</v>
      </c>
      <c r="AX313" s="160" t="s">
        <v>85</v>
      </c>
      <c r="AY313" s="162" t="s">
        <v>173</v>
      </c>
    </row>
    <row r="314" spans="2:65" s="167" customFormat="1">
      <c r="B314" s="166"/>
      <c r="D314" s="161" t="s">
        <v>184</v>
      </c>
      <c r="E314" s="168" t="s">
        <v>1</v>
      </c>
      <c r="F314" s="169" t="s">
        <v>311</v>
      </c>
      <c r="H314" s="170">
        <v>10</v>
      </c>
      <c r="L314" s="166"/>
      <c r="M314" s="171"/>
      <c r="T314" s="172"/>
      <c r="AT314" s="168" t="s">
        <v>184</v>
      </c>
      <c r="AU314" s="168" t="s">
        <v>95</v>
      </c>
      <c r="AV314" s="167" t="s">
        <v>95</v>
      </c>
      <c r="AW314" s="167" t="s">
        <v>41</v>
      </c>
      <c r="AX314" s="167" t="s">
        <v>85</v>
      </c>
      <c r="AY314" s="168" t="s">
        <v>173</v>
      </c>
    </row>
    <row r="315" spans="2:65" s="174" customFormat="1">
      <c r="B315" s="173"/>
      <c r="D315" s="161" t="s">
        <v>184</v>
      </c>
      <c r="E315" s="175" t="s">
        <v>1</v>
      </c>
      <c r="F315" s="176" t="s">
        <v>232</v>
      </c>
      <c r="H315" s="177">
        <v>10</v>
      </c>
      <c r="L315" s="173"/>
      <c r="M315" s="178"/>
      <c r="T315" s="179"/>
      <c r="AT315" s="175" t="s">
        <v>184</v>
      </c>
      <c r="AU315" s="175" t="s">
        <v>95</v>
      </c>
      <c r="AV315" s="174" t="s">
        <v>180</v>
      </c>
      <c r="AW315" s="174" t="s">
        <v>41</v>
      </c>
      <c r="AX315" s="174" t="s">
        <v>93</v>
      </c>
      <c r="AY315" s="175" t="s">
        <v>173</v>
      </c>
    </row>
    <row r="316" spans="2:65" s="35" customFormat="1" ht="33" customHeight="1">
      <c r="B316" s="34"/>
      <c r="C316" s="144" t="s">
        <v>7</v>
      </c>
      <c r="D316" s="144" t="s">
        <v>175</v>
      </c>
      <c r="E316" s="145" t="s">
        <v>268</v>
      </c>
      <c r="F316" s="146" t="s">
        <v>269</v>
      </c>
      <c r="G316" s="147" t="s">
        <v>270</v>
      </c>
      <c r="H316" s="148">
        <v>514</v>
      </c>
      <c r="I316" s="3"/>
      <c r="J316" s="149">
        <f>ROUND(I316*H316,2)</f>
        <v>0</v>
      </c>
      <c r="K316" s="146" t="s">
        <v>179</v>
      </c>
      <c r="L316" s="34"/>
      <c r="M316" s="150" t="s">
        <v>1</v>
      </c>
      <c r="N316" s="151" t="s">
        <v>50</v>
      </c>
      <c r="P316" s="152">
        <f>O316*H316</f>
        <v>0</v>
      </c>
      <c r="Q316" s="152">
        <v>0</v>
      </c>
      <c r="R316" s="152">
        <f>Q316*H316</f>
        <v>0</v>
      </c>
      <c r="S316" s="152">
        <v>0</v>
      </c>
      <c r="T316" s="153">
        <f>S316*H316</f>
        <v>0</v>
      </c>
      <c r="AR316" s="154" t="s">
        <v>180</v>
      </c>
      <c r="AT316" s="154" t="s">
        <v>175</v>
      </c>
      <c r="AU316" s="154" t="s">
        <v>95</v>
      </c>
      <c r="AY316" s="20" t="s">
        <v>173</v>
      </c>
      <c r="BE316" s="155">
        <f>IF(N316="základní",J316,0)</f>
        <v>0</v>
      </c>
      <c r="BF316" s="155">
        <f>IF(N316="snížená",J316,0)</f>
        <v>0</v>
      </c>
      <c r="BG316" s="155">
        <f>IF(N316="zákl. přenesená",J316,0)</f>
        <v>0</v>
      </c>
      <c r="BH316" s="155">
        <f>IF(N316="sníž. přenesená",J316,0)</f>
        <v>0</v>
      </c>
      <c r="BI316" s="155">
        <f>IF(N316="nulová",J316,0)</f>
        <v>0</v>
      </c>
      <c r="BJ316" s="20" t="s">
        <v>93</v>
      </c>
      <c r="BK316" s="155">
        <f>ROUND(I316*H316,2)</f>
        <v>0</v>
      </c>
      <c r="BL316" s="20" t="s">
        <v>180</v>
      </c>
      <c r="BM316" s="154" t="s">
        <v>4160</v>
      </c>
    </row>
    <row r="317" spans="2:65" s="35" customFormat="1">
      <c r="B317" s="34"/>
      <c r="D317" s="156" t="s">
        <v>182</v>
      </c>
      <c r="F317" s="157" t="s">
        <v>272</v>
      </c>
      <c r="L317" s="34"/>
      <c r="M317" s="158"/>
      <c r="T317" s="62"/>
      <c r="AT317" s="20" t="s">
        <v>182</v>
      </c>
      <c r="AU317" s="20" t="s">
        <v>95</v>
      </c>
    </row>
    <row r="318" spans="2:65" s="35" customFormat="1" ht="19.5">
      <c r="B318" s="34"/>
      <c r="D318" s="161" t="s">
        <v>371</v>
      </c>
      <c r="F318" s="187" t="s">
        <v>4161</v>
      </c>
      <c r="L318" s="34"/>
      <c r="M318" s="158"/>
      <c r="T318" s="62"/>
      <c r="AT318" s="20" t="s">
        <v>371</v>
      </c>
      <c r="AU318" s="20" t="s">
        <v>95</v>
      </c>
    </row>
    <row r="319" spans="2:65" s="160" customFormat="1">
      <c r="B319" s="159"/>
      <c r="D319" s="161" t="s">
        <v>184</v>
      </c>
      <c r="E319" s="162" t="s">
        <v>1</v>
      </c>
      <c r="F319" s="163" t="s">
        <v>4129</v>
      </c>
      <c r="H319" s="162" t="s">
        <v>1</v>
      </c>
      <c r="L319" s="159"/>
      <c r="M319" s="164"/>
      <c r="T319" s="165"/>
      <c r="AT319" s="162" t="s">
        <v>184</v>
      </c>
      <c r="AU319" s="162" t="s">
        <v>95</v>
      </c>
      <c r="AV319" s="160" t="s">
        <v>93</v>
      </c>
      <c r="AW319" s="160" t="s">
        <v>41</v>
      </c>
      <c r="AX319" s="160" t="s">
        <v>85</v>
      </c>
      <c r="AY319" s="162" t="s">
        <v>173</v>
      </c>
    </row>
    <row r="320" spans="2:65" s="167" customFormat="1">
      <c r="B320" s="166"/>
      <c r="D320" s="161" t="s">
        <v>184</v>
      </c>
      <c r="E320" s="168" t="s">
        <v>1</v>
      </c>
      <c r="F320" s="169" t="s">
        <v>4162</v>
      </c>
      <c r="H320" s="170">
        <v>490</v>
      </c>
      <c r="L320" s="166"/>
      <c r="M320" s="171"/>
      <c r="T320" s="172"/>
      <c r="AT320" s="168" t="s">
        <v>184</v>
      </c>
      <c r="AU320" s="168" t="s">
        <v>95</v>
      </c>
      <c r="AV320" s="167" t="s">
        <v>95</v>
      </c>
      <c r="AW320" s="167" t="s">
        <v>41</v>
      </c>
      <c r="AX320" s="167" t="s">
        <v>85</v>
      </c>
      <c r="AY320" s="168" t="s">
        <v>173</v>
      </c>
    </row>
    <row r="321" spans="2:65" s="181" customFormat="1">
      <c r="B321" s="180"/>
      <c r="D321" s="161" t="s">
        <v>184</v>
      </c>
      <c r="E321" s="182" t="s">
        <v>1</v>
      </c>
      <c r="F321" s="183" t="s">
        <v>266</v>
      </c>
      <c r="H321" s="184">
        <v>490</v>
      </c>
      <c r="L321" s="180"/>
      <c r="M321" s="185"/>
      <c r="T321" s="186"/>
      <c r="AT321" s="182" t="s">
        <v>184</v>
      </c>
      <c r="AU321" s="182" t="s">
        <v>95</v>
      </c>
      <c r="AV321" s="181" t="s">
        <v>243</v>
      </c>
      <c r="AW321" s="181" t="s">
        <v>41</v>
      </c>
      <c r="AX321" s="181" t="s">
        <v>85</v>
      </c>
      <c r="AY321" s="182" t="s">
        <v>173</v>
      </c>
    </row>
    <row r="322" spans="2:65" s="160" customFormat="1">
      <c r="B322" s="159"/>
      <c r="D322" s="161" t="s">
        <v>184</v>
      </c>
      <c r="E322" s="162" t="s">
        <v>1</v>
      </c>
      <c r="F322" s="163" t="s">
        <v>4134</v>
      </c>
      <c r="H322" s="162" t="s">
        <v>1</v>
      </c>
      <c r="L322" s="159"/>
      <c r="M322" s="164"/>
      <c r="T322" s="165"/>
      <c r="AT322" s="162" t="s">
        <v>184</v>
      </c>
      <c r="AU322" s="162" t="s">
        <v>95</v>
      </c>
      <c r="AV322" s="160" t="s">
        <v>93</v>
      </c>
      <c r="AW322" s="160" t="s">
        <v>41</v>
      </c>
      <c r="AX322" s="160" t="s">
        <v>85</v>
      </c>
      <c r="AY322" s="162" t="s">
        <v>173</v>
      </c>
    </row>
    <row r="323" spans="2:65" s="167" customFormat="1">
      <c r="B323" s="166"/>
      <c r="D323" s="161" t="s">
        <v>184</v>
      </c>
      <c r="E323" s="168" t="s">
        <v>1</v>
      </c>
      <c r="F323" s="169" t="s">
        <v>428</v>
      </c>
      <c r="H323" s="170">
        <v>24</v>
      </c>
      <c r="L323" s="166"/>
      <c r="M323" s="171"/>
      <c r="T323" s="172"/>
      <c r="AT323" s="168" t="s">
        <v>184</v>
      </c>
      <c r="AU323" s="168" t="s">
        <v>95</v>
      </c>
      <c r="AV323" s="167" t="s">
        <v>95</v>
      </c>
      <c r="AW323" s="167" t="s">
        <v>41</v>
      </c>
      <c r="AX323" s="167" t="s">
        <v>85</v>
      </c>
      <c r="AY323" s="168" t="s">
        <v>173</v>
      </c>
    </row>
    <row r="324" spans="2:65" s="181" customFormat="1">
      <c r="B324" s="180"/>
      <c r="D324" s="161" t="s">
        <v>184</v>
      </c>
      <c r="E324" s="182" t="s">
        <v>1</v>
      </c>
      <c r="F324" s="183" t="s">
        <v>266</v>
      </c>
      <c r="H324" s="184">
        <v>24</v>
      </c>
      <c r="L324" s="180"/>
      <c r="M324" s="185"/>
      <c r="T324" s="186"/>
      <c r="AT324" s="182" t="s">
        <v>184</v>
      </c>
      <c r="AU324" s="182" t="s">
        <v>95</v>
      </c>
      <c r="AV324" s="181" t="s">
        <v>243</v>
      </c>
      <c r="AW324" s="181" t="s">
        <v>41</v>
      </c>
      <c r="AX324" s="181" t="s">
        <v>85</v>
      </c>
      <c r="AY324" s="182" t="s">
        <v>173</v>
      </c>
    </row>
    <row r="325" spans="2:65" s="174" customFormat="1">
      <c r="B325" s="173"/>
      <c r="D325" s="161" t="s">
        <v>184</v>
      </c>
      <c r="E325" s="175" t="s">
        <v>1</v>
      </c>
      <c r="F325" s="176" t="s">
        <v>232</v>
      </c>
      <c r="H325" s="177">
        <v>514</v>
      </c>
      <c r="L325" s="173"/>
      <c r="M325" s="178"/>
      <c r="T325" s="179"/>
      <c r="AT325" s="175" t="s">
        <v>184</v>
      </c>
      <c r="AU325" s="175" t="s">
        <v>95</v>
      </c>
      <c r="AV325" s="174" t="s">
        <v>180</v>
      </c>
      <c r="AW325" s="174" t="s">
        <v>41</v>
      </c>
      <c r="AX325" s="174" t="s">
        <v>93</v>
      </c>
      <c r="AY325" s="175" t="s">
        <v>173</v>
      </c>
    </row>
    <row r="326" spans="2:65" s="133" customFormat="1" ht="22.9" customHeight="1">
      <c r="B326" s="132"/>
      <c r="D326" s="134" t="s">
        <v>84</v>
      </c>
      <c r="E326" s="142" t="s">
        <v>95</v>
      </c>
      <c r="F326" s="142" t="s">
        <v>332</v>
      </c>
      <c r="J326" s="143">
        <f>BK326</f>
        <v>0</v>
      </c>
      <c r="L326" s="132"/>
      <c r="M326" s="137"/>
      <c r="P326" s="138">
        <f>SUM(P327:P355)</f>
        <v>0</v>
      </c>
      <c r="R326" s="138">
        <f>SUM(R327:R355)</f>
        <v>9.2073600000000005E-2</v>
      </c>
      <c r="T326" s="139">
        <f>SUM(T327:T355)</f>
        <v>0</v>
      </c>
      <c r="AR326" s="134" t="s">
        <v>93</v>
      </c>
      <c r="AT326" s="140" t="s">
        <v>84</v>
      </c>
      <c r="AU326" s="140" t="s">
        <v>93</v>
      </c>
      <c r="AY326" s="134" t="s">
        <v>173</v>
      </c>
      <c r="BK326" s="141">
        <f>SUM(BK327:BK355)</f>
        <v>0</v>
      </c>
    </row>
    <row r="327" spans="2:65" s="35" customFormat="1" ht="44.25" customHeight="1">
      <c r="B327" s="34"/>
      <c r="C327" s="144" t="s">
        <v>404</v>
      </c>
      <c r="D327" s="144" t="s">
        <v>175</v>
      </c>
      <c r="E327" s="145" t="s">
        <v>4163</v>
      </c>
      <c r="F327" s="146" t="s">
        <v>4164</v>
      </c>
      <c r="G327" s="147" t="s">
        <v>178</v>
      </c>
      <c r="H327" s="148">
        <v>2.88</v>
      </c>
      <c r="I327" s="3"/>
      <c r="J327" s="149">
        <f>ROUND(I327*H327,2)</f>
        <v>0</v>
      </c>
      <c r="K327" s="146" t="s">
        <v>179</v>
      </c>
      <c r="L327" s="34"/>
      <c r="M327" s="150" t="s">
        <v>1</v>
      </c>
      <c r="N327" s="151" t="s">
        <v>50</v>
      </c>
      <c r="P327" s="152">
        <f>O327*H327</f>
        <v>0</v>
      </c>
      <c r="Q327" s="152">
        <v>0</v>
      </c>
      <c r="R327" s="152">
        <f>Q327*H327</f>
        <v>0</v>
      </c>
      <c r="S327" s="152">
        <v>0</v>
      </c>
      <c r="T327" s="153">
        <f>S327*H327</f>
        <v>0</v>
      </c>
      <c r="AR327" s="154" t="s">
        <v>180</v>
      </c>
      <c r="AT327" s="154" t="s">
        <v>175</v>
      </c>
      <c r="AU327" s="154" t="s">
        <v>95</v>
      </c>
      <c r="AY327" s="20" t="s">
        <v>173</v>
      </c>
      <c r="BE327" s="155">
        <f>IF(N327="základní",J327,0)</f>
        <v>0</v>
      </c>
      <c r="BF327" s="155">
        <f>IF(N327="snížená",J327,0)</f>
        <v>0</v>
      </c>
      <c r="BG327" s="155">
        <f>IF(N327="zákl. přenesená",J327,0)</f>
        <v>0</v>
      </c>
      <c r="BH327" s="155">
        <f>IF(N327="sníž. přenesená",J327,0)</f>
        <v>0</v>
      </c>
      <c r="BI327" s="155">
        <f>IF(N327="nulová",J327,0)</f>
        <v>0</v>
      </c>
      <c r="BJ327" s="20" t="s">
        <v>93</v>
      </c>
      <c r="BK327" s="155">
        <f>ROUND(I327*H327,2)</f>
        <v>0</v>
      </c>
      <c r="BL327" s="20" t="s">
        <v>180</v>
      </c>
      <c r="BM327" s="154" t="s">
        <v>4165</v>
      </c>
    </row>
    <row r="328" spans="2:65" s="35" customFormat="1">
      <c r="B328" s="34"/>
      <c r="D328" s="156" t="s">
        <v>182</v>
      </c>
      <c r="F328" s="157" t="s">
        <v>4166</v>
      </c>
      <c r="L328" s="34"/>
      <c r="M328" s="158"/>
      <c r="T328" s="62"/>
      <c r="AT328" s="20" t="s">
        <v>182</v>
      </c>
      <c r="AU328" s="20" t="s">
        <v>95</v>
      </c>
    </row>
    <row r="329" spans="2:65" s="160" customFormat="1">
      <c r="B329" s="159"/>
      <c r="D329" s="161" t="s">
        <v>184</v>
      </c>
      <c r="E329" s="162" t="s">
        <v>1</v>
      </c>
      <c r="F329" s="163" t="s">
        <v>4134</v>
      </c>
      <c r="H329" s="162" t="s">
        <v>1</v>
      </c>
      <c r="L329" s="159"/>
      <c r="M329" s="164"/>
      <c r="T329" s="165"/>
      <c r="AT329" s="162" t="s">
        <v>184</v>
      </c>
      <c r="AU329" s="162" t="s">
        <v>95</v>
      </c>
      <c r="AV329" s="160" t="s">
        <v>93</v>
      </c>
      <c r="AW329" s="160" t="s">
        <v>41</v>
      </c>
      <c r="AX329" s="160" t="s">
        <v>85</v>
      </c>
      <c r="AY329" s="162" t="s">
        <v>173</v>
      </c>
    </row>
    <row r="330" spans="2:65" s="167" customFormat="1">
      <c r="B330" s="166"/>
      <c r="D330" s="161" t="s">
        <v>184</v>
      </c>
      <c r="E330" s="168" t="s">
        <v>1</v>
      </c>
      <c r="F330" s="169" t="s">
        <v>4167</v>
      </c>
      <c r="H330" s="170">
        <v>2.88</v>
      </c>
      <c r="L330" s="166"/>
      <c r="M330" s="171"/>
      <c r="T330" s="172"/>
      <c r="AT330" s="168" t="s">
        <v>184</v>
      </c>
      <c r="AU330" s="168" t="s">
        <v>95</v>
      </c>
      <c r="AV330" s="167" t="s">
        <v>95</v>
      </c>
      <c r="AW330" s="167" t="s">
        <v>41</v>
      </c>
      <c r="AX330" s="167" t="s">
        <v>85</v>
      </c>
      <c r="AY330" s="168" t="s">
        <v>173</v>
      </c>
    </row>
    <row r="331" spans="2:65" s="174" customFormat="1">
      <c r="B331" s="173"/>
      <c r="D331" s="161" t="s">
        <v>184</v>
      </c>
      <c r="E331" s="175" t="s">
        <v>1</v>
      </c>
      <c r="F331" s="176" t="s">
        <v>232</v>
      </c>
      <c r="H331" s="177">
        <v>2.88</v>
      </c>
      <c r="L331" s="173"/>
      <c r="M331" s="178"/>
      <c r="T331" s="179"/>
      <c r="AT331" s="175" t="s">
        <v>184</v>
      </c>
      <c r="AU331" s="175" t="s">
        <v>95</v>
      </c>
      <c r="AV331" s="174" t="s">
        <v>180</v>
      </c>
      <c r="AW331" s="174" t="s">
        <v>41</v>
      </c>
      <c r="AX331" s="174" t="s">
        <v>93</v>
      </c>
      <c r="AY331" s="175" t="s">
        <v>173</v>
      </c>
    </row>
    <row r="332" spans="2:65" s="35" customFormat="1" ht="24.2" customHeight="1">
      <c r="B332" s="34"/>
      <c r="C332" s="144" t="s">
        <v>418</v>
      </c>
      <c r="D332" s="144" t="s">
        <v>175</v>
      </c>
      <c r="E332" s="145" t="s">
        <v>4168</v>
      </c>
      <c r="F332" s="146" t="s">
        <v>4169</v>
      </c>
      <c r="G332" s="147" t="s">
        <v>586</v>
      </c>
      <c r="H332" s="148">
        <v>12</v>
      </c>
      <c r="I332" s="3"/>
      <c r="J332" s="149">
        <f>ROUND(I332*H332,2)</f>
        <v>0</v>
      </c>
      <c r="K332" s="146" t="s">
        <v>179</v>
      </c>
      <c r="L332" s="34"/>
      <c r="M332" s="150" t="s">
        <v>1</v>
      </c>
      <c r="N332" s="151" t="s">
        <v>50</v>
      </c>
      <c r="P332" s="152">
        <f>O332*H332</f>
        <v>0</v>
      </c>
      <c r="Q332" s="152">
        <v>1.33E-3</v>
      </c>
      <c r="R332" s="152">
        <f>Q332*H332</f>
        <v>1.5960000000000002E-2</v>
      </c>
      <c r="S332" s="152">
        <v>0</v>
      </c>
      <c r="T332" s="153">
        <f>S332*H332</f>
        <v>0</v>
      </c>
      <c r="AR332" s="154" t="s">
        <v>180</v>
      </c>
      <c r="AT332" s="154" t="s">
        <v>175</v>
      </c>
      <c r="AU332" s="154" t="s">
        <v>95</v>
      </c>
      <c r="AY332" s="20" t="s">
        <v>173</v>
      </c>
      <c r="BE332" s="155">
        <f>IF(N332="základní",J332,0)</f>
        <v>0</v>
      </c>
      <c r="BF332" s="155">
        <f>IF(N332="snížená",J332,0)</f>
        <v>0</v>
      </c>
      <c r="BG332" s="155">
        <f>IF(N332="zákl. přenesená",J332,0)</f>
        <v>0</v>
      </c>
      <c r="BH332" s="155">
        <f>IF(N332="sníž. přenesená",J332,0)</f>
        <v>0</v>
      </c>
      <c r="BI332" s="155">
        <f>IF(N332="nulová",J332,0)</f>
        <v>0</v>
      </c>
      <c r="BJ332" s="20" t="s">
        <v>93</v>
      </c>
      <c r="BK332" s="155">
        <f>ROUND(I332*H332,2)</f>
        <v>0</v>
      </c>
      <c r="BL332" s="20" t="s">
        <v>180</v>
      </c>
      <c r="BM332" s="154" t="s">
        <v>4170</v>
      </c>
    </row>
    <row r="333" spans="2:65" s="35" customFormat="1">
      <c r="B333" s="34"/>
      <c r="D333" s="156" t="s">
        <v>182</v>
      </c>
      <c r="F333" s="157" t="s">
        <v>4171</v>
      </c>
      <c r="L333" s="34"/>
      <c r="M333" s="158"/>
      <c r="T333" s="62"/>
      <c r="AT333" s="20" t="s">
        <v>182</v>
      </c>
      <c r="AU333" s="20" t="s">
        <v>95</v>
      </c>
    </row>
    <row r="334" spans="2:65" s="160" customFormat="1">
      <c r="B334" s="159"/>
      <c r="D334" s="161" t="s">
        <v>184</v>
      </c>
      <c r="E334" s="162" t="s">
        <v>1</v>
      </c>
      <c r="F334" s="163" t="s">
        <v>4134</v>
      </c>
      <c r="H334" s="162" t="s">
        <v>1</v>
      </c>
      <c r="L334" s="159"/>
      <c r="M334" s="164"/>
      <c r="T334" s="165"/>
      <c r="AT334" s="162" t="s">
        <v>184</v>
      </c>
      <c r="AU334" s="162" t="s">
        <v>95</v>
      </c>
      <c r="AV334" s="160" t="s">
        <v>93</v>
      </c>
      <c r="AW334" s="160" t="s">
        <v>41</v>
      </c>
      <c r="AX334" s="160" t="s">
        <v>85</v>
      </c>
      <c r="AY334" s="162" t="s">
        <v>173</v>
      </c>
    </row>
    <row r="335" spans="2:65" s="167" customFormat="1">
      <c r="B335" s="166"/>
      <c r="D335" s="161" t="s">
        <v>184</v>
      </c>
      <c r="E335" s="168" t="s">
        <v>1</v>
      </c>
      <c r="F335" s="169" t="s">
        <v>327</v>
      </c>
      <c r="H335" s="170">
        <v>12</v>
      </c>
      <c r="L335" s="166"/>
      <c r="M335" s="171"/>
      <c r="T335" s="172"/>
      <c r="AT335" s="168" t="s">
        <v>184</v>
      </c>
      <c r="AU335" s="168" t="s">
        <v>95</v>
      </c>
      <c r="AV335" s="167" t="s">
        <v>95</v>
      </c>
      <c r="AW335" s="167" t="s">
        <v>41</v>
      </c>
      <c r="AX335" s="167" t="s">
        <v>85</v>
      </c>
      <c r="AY335" s="168" t="s">
        <v>173</v>
      </c>
    </row>
    <row r="336" spans="2:65" s="174" customFormat="1">
      <c r="B336" s="173"/>
      <c r="D336" s="161" t="s">
        <v>184</v>
      </c>
      <c r="E336" s="175" t="s">
        <v>1</v>
      </c>
      <c r="F336" s="176" t="s">
        <v>232</v>
      </c>
      <c r="H336" s="177">
        <v>12</v>
      </c>
      <c r="L336" s="173"/>
      <c r="M336" s="178"/>
      <c r="T336" s="179"/>
      <c r="AT336" s="175" t="s">
        <v>184</v>
      </c>
      <c r="AU336" s="175" t="s">
        <v>95</v>
      </c>
      <c r="AV336" s="174" t="s">
        <v>180</v>
      </c>
      <c r="AW336" s="174" t="s">
        <v>41</v>
      </c>
      <c r="AX336" s="174" t="s">
        <v>93</v>
      </c>
      <c r="AY336" s="175" t="s">
        <v>173</v>
      </c>
    </row>
    <row r="337" spans="2:65" s="35" customFormat="1" ht="37.9" customHeight="1">
      <c r="B337" s="34"/>
      <c r="C337" s="144" t="s">
        <v>428</v>
      </c>
      <c r="D337" s="144" t="s">
        <v>175</v>
      </c>
      <c r="E337" s="145" t="s">
        <v>4172</v>
      </c>
      <c r="F337" s="146" t="s">
        <v>4173</v>
      </c>
      <c r="G337" s="147" t="s">
        <v>270</v>
      </c>
      <c r="H337" s="148">
        <v>132</v>
      </c>
      <c r="I337" s="3"/>
      <c r="J337" s="149">
        <f>ROUND(I337*H337,2)</f>
        <v>0</v>
      </c>
      <c r="K337" s="146" t="s">
        <v>179</v>
      </c>
      <c r="L337" s="34"/>
      <c r="M337" s="150" t="s">
        <v>1</v>
      </c>
      <c r="N337" s="151" t="s">
        <v>50</v>
      </c>
      <c r="P337" s="152">
        <f>O337*H337</f>
        <v>0</v>
      </c>
      <c r="Q337" s="152">
        <v>1E-4</v>
      </c>
      <c r="R337" s="152">
        <f>Q337*H337</f>
        <v>1.32E-2</v>
      </c>
      <c r="S337" s="152">
        <v>0</v>
      </c>
      <c r="T337" s="153">
        <f>S337*H337</f>
        <v>0</v>
      </c>
      <c r="AR337" s="154" t="s">
        <v>180</v>
      </c>
      <c r="AT337" s="154" t="s">
        <v>175</v>
      </c>
      <c r="AU337" s="154" t="s">
        <v>95</v>
      </c>
      <c r="AY337" s="20" t="s">
        <v>173</v>
      </c>
      <c r="BE337" s="155">
        <f>IF(N337="základní",J337,0)</f>
        <v>0</v>
      </c>
      <c r="BF337" s="155">
        <f>IF(N337="snížená",J337,0)</f>
        <v>0</v>
      </c>
      <c r="BG337" s="155">
        <f>IF(N337="zákl. přenesená",J337,0)</f>
        <v>0</v>
      </c>
      <c r="BH337" s="155">
        <f>IF(N337="sníž. přenesená",J337,0)</f>
        <v>0</v>
      </c>
      <c r="BI337" s="155">
        <f>IF(N337="nulová",J337,0)</f>
        <v>0</v>
      </c>
      <c r="BJ337" s="20" t="s">
        <v>93</v>
      </c>
      <c r="BK337" s="155">
        <f>ROUND(I337*H337,2)</f>
        <v>0</v>
      </c>
      <c r="BL337" s="20" t="s">
        <v>180</v>
      </c>
      <c r="BM337" s="154" t="s">
        <v>4174</v>
      </c>
    </row>
    <row r="338" spans="2:65" s="35" customFormat="1">
      <c r="B338" s="34"/>
      <c r="D338" s="156" t="s">
        <v>182</v>
      </c>
      <c r="F338" s="157" t="s">
        <v>4175</v>
      </c>
      <c r="L338" s="34"/>
      <c r="M338" s="158"/>
      <c r="T338" s="62"/>
      <c r="AT338" s="20" t="s">
        <v>182</v>
      </c>
      <c r="AU338" s="20" t="s">
        <v>95</v>
      </c>
    </row>
    <row r="339" spans="2:65" s="35" customFormat="1" ht="24.2" customHeight="1">
      <c r="B339" s="34"/>
      <c r="C339" s="188" t="s">
        <v>436</v>
      </c>
      <c r="D339" s="188" t="s">
        <v>1161</v>
      </c>
      <c r="E339" s="189" t="s">
        <v>4176</v>
      </c>
      <c r="F339" s="190" t="s">
        <v>4177</v>
      </c>
      <c r="G339" s="191" t="s">
        <v>270</v>
      </c>
      <c r="H339" s="192">
        <v>113.712</v>
      </c>
      <c r="I339" s="4"/>
      <c r="J339" s="193">
        <f>ROUND(I339*H339,2)</f>
        <v>0</v>
      </c>
      <c r="K339" s="190" t="s">
        <v>179</v>
      </c>
      <c r="L339" s="194"/>
      <c r="M339" s="195" t="s">
        <v>1</v>
      </c>
      <c r="N339" s="196" t="s">
        <v>50</v>
      </c>
      <c r="P339" s="152">
        <f>O339*H339</f>
        <v>0</v>
      </c>
      <c r="Q339" s="152">
        <v>2.9999999999999997E-4</v>
      </c>
      <c r="R339" s="152">
        <f>Q339*H339</f>
        <v>3.4113600000000001E-2</v>
      </c>
      <c r="S339" s="152">
        <v>0</v>
      </c>
      <c r="T339" s="153">
        <f>S339*H339</f>
        <v>0</v>
      </c>
      <c r="AR339" s="154" t="s">
        <v>299</v>
      </c>
      <c r="AT339" s="154" t="s">
        <v>1161</v>
      </c>
      <c r="AU339" s="154" t="s">
        <v>95</v>
      </c>
      <c r="AY339" s="20" t="s">
        <v>173</v>
      </c>
      <c r="BE339" s="155">
        <f>IF(N339="základní",J339,0)</f>
        <v>0</v>
      </c>
      <c r="BF339" s="155">
        <f>IF(N339="snížená",J339,0)</f>
        <v>0</v>
      </c>
      <c r="BG339" s="155">
        <f>IF(N339="zákl. přenesená",J339,0)</f>
        <v>0</v>
      </c>
      <c r="BH339" s="155">
        <f>IF(N339="sníž. přenesená",J339,0)</f>
        <v>0</v>
      </c>
      <c r="BI339" s="155">
        <f>IF(N339="nulová",J339,0)</f>
        <v>0</v>
      </c>
      <c r="BJ339" s="20" t="s">
        <v>93</v>
      </c>
      <c r="BK339" s="155">
        <f>ROUND(I339*H339,2)</f>
        <v>0</v>
      </c>
      <c r="BL339" s="20" t="s">
        <v>180</v>
      </c>
      <c r="BM339" s="154" t="s">
        <v>4178</v>
      </c>
    </row>
    <row r="340" spans="2:65" s="160" customFormat="1">
      <c r="B340" s="159"/>
      <c r="D340" s="161" t="s">
        <v>184</v>
      </c>
      <c r="E340" s="162" t="s">
        <v>1</v>
      </c>
      <c r="F340" s="163" t="s">
        <v>4134</v>
      </c>
      <c r="H340" s="162" t="s">
        <v>1</v>
      </c>
      <c r="L340" s="159"/>
      <c r="M340" s="164"/>
      <c r="T340" s="165"/>
      <c r="AT340" s="162" t="s">
        <v>184</v>
      </c>
      <c r="AU340" s="162" t="s">
        <v>95</v>
      </c>
      <c r="AV340" s="160" t="s">
        <v>93</v>
      </c>
      <c r="AW340" s="160" t="s">
        <v>41</v>
      </c>
      <c r="AX340" s="160" t="s">
        <v>85</v>
      </c>
      <c r="AY340" s="162" t="s">
        <v>173</v>
      </c>
    </row>
    <row r="341" spans="2:65" s="167" customFormat="1">
      <c r="B341" s="166"/>
      <c r="D341" s="161" t="s">
        <v>184</v>
      </c>
      <c r="E341" s="168" t="s">
        <v>1</v>
      </c>
      <c r="F341" s="169" t="s">
        <v>428</v>
      </c>
      <c r="H341" s="170">
        <v>24</v>
      </c>
      <c r="L341" s="166"/>
      <c r="M341" s="171"/>
      <c r="T341" s="172"/>
      <c r="AT341" s="168" t="s">
        <v>184</v>
      </c>
      <c r="AU341" s="168" t="s">
        <v>95</v>
      </c>
      <c r="AV341" s="167" t="s">
        <v>95</v>
      </c>
      <c r="AW341" s="167" t="s">
        <v>41</v>
      </c>
      <c r="AX341" s="167" t="s">
        <v>85</v>
      </c>
      <c r="AY341" s="168" t="s">
        <v>173</v>
      </c>
    </row>
    <row r="342" spans="2:65" s="181" customFormat="1">
      <c r="B342" s="180"/>
      <c r="D342" s="161" t="s">
        <v>184</v>
      </c>
      <c r="E342" s="182" t="s">
        <v>1</v>
      </c>
      <c r="F342" s="183" t="s">
        <v>266</v>
      </c>
      <c r="H342" s="184">
        <v>24</v>
      </c>
      <c r="L342" s="180"/>
      <c r="M342" s="185"/>
      <c r="T342" s="186"/>
      <c r="AT342" s="182" t="s">
        <v>184</v>
      </c>
      <c r="AU342" s="182" t="s">
        <v>95</v>
      </c>
      <c r="AV342" s="181" t="s">
        <v>243</v>
      </c>
      <c r="AW342" s="181" t="s">
        <v>41</v>
      </c>
      <c r="AX342" s="181" t="s">
        <v>85</v>
      </c>
      <c r="AY342" s="182" t="s">
        <v>173</v>
      </c>
    </row>
    <row r="343" spans="2:65" s="160" customFormat="1">
      <c r="B343" s="159"/>
      <c r="D343" s="161" t="s">
        <v>184</v>
      </c>
      <c r="E343" s="162" t="s">
        <v>1</v>
      </c>
      <c r="F343" s="163" t="s">
        <v>4179</v>
      </c>
      <c r="H343" s="162" t="s">
        <v>1</v>
      </c>
      <c r="L343" s="159"/>
      <c r="M343" s="164"/>
      <c r="T343" s="165"/>
      <c r="AT343" s="162" t="s">
        <v>184</v>
      </c>
      <c r="AU343" s="162" t="s">
        <v>95</v>
      </c>
      <c r="AV343" s="160" t="s">
        <v>93</v>
      </c>
      <c r="AW343" s="160" t="s">
        <v>41</v>
      </c>
      <c r="AX343" s="160" t="s">
        <v>85</v>
      </c>
      <c r="AY343" s="162" t="s">
        <v>173</v>
      </c>
    </row>
    <row r="344" spans="2:65" s="167" customFormat="1">
      <c r="B344" s="166"/>
      <c r="D344" s="161" t="s">
        <v>184</v>
      </c>
      <c r="E344" s="168" t="s">
        <v>1</v>
      </c>
      <c r="F344" s="169" t="s">
        <v>4180</v>
      </c>
      <c r="H344" s="170">
        <v>72</v>
      </c>
      <c r="L344" s="166"/>
      <c r="M344" s="171"/>
      <c r="T344" s="172"/>
      <c r="AT344" s="168" t="s">
        <v>184</v>
      </c>
      <c r="AU344" s="168" t="s">
        <v>95</v>
      </c>
      <c r="AV344" s="167" t="s">
        <v>95</v>
      </c>
      <c r="AW344" s="167" t="s">
        <v>41</v>
      </c>
      <c r="AX344" s="167" t="s">
        <v>85</v>
      </c>
      <c r="AY344" s="168" t="s">
        <v>173</v>
      </c>
    </row>
    <row r="345" spans="2:65" s="181" customFormat="1">
      <c r="B345" s="180"/>
      <c r="D345" s="161" t="s">
        <v>184</v>
      </c>
      <c r="E345" s="182" t="s">
        <v>1</v>
      </c>
      <c r="F345" s="183" t="s">
        <v>266</v>
      </c>
      <c r="H345" s="184">
        <v>72</v>
      </c>
      <c r="L345" s="180"/>
      <c r="M345" s="185"/>
      <c r="T345" s="186"/>
      <c r="AT345" s="182" t="s">
        <v>184</v>
      </c>
      <c r="AU345" s="182" t="s">
        <v>95</v>
      </c>
      <c r="AV345" s="181" t="s">
        <v>243</v>
      </c>
      <c r="AW345" s="181" t="s">
        <v>41</v>
      </c>
      <c r="AX345" s="181" t="s">
        <v>85</v>
      </c>
      <c r="AY345" s="182" t="s">
        <v>173</v>
      </c>
    </row>
    <row r="346" spans="2:65" s="174" customFormat="1">
      <c r="B346" s="173"/>
      <c r="D346" s="161" t="s">
        <v>184</v>
      </c>
      <c r="E346" s="175" t="s">
        <v>1</v>
      </c>
      <c r="F346" s="176" t="s">
        <v>232</v>
      </c>
      <c r="H346" s="177">
        <v>96</v>
      </c>
      <c r="L346" s="173"/>
      <c r="M346" s="178"/>
      <c r="T346" s="179"/>
      <c r="AT346" s="175" t="s">
        <v>184</v>
      </c>
      <c r="AU346" s="175" t="s">
        <v>95</v>
      </c>
      <c r="AV346" s="174" t="s">
        <v>180</v>
      </c>
      <c r="AW346" s="174" t="s">
        <v>41</v>
      </c>
      <c r="AX346" s="174" t="s">
        <v>93</v>
      </c>
      <c r="AY346" s="175" t="s">
        <v>173</v>
      </c>
    </row>
    <row r="347" spans="2:65" s="167" customFormat="1">
      <c r="B347" s="166"/>
      <c r="D347" s="161" t="s">
        <v>184</v>
      </c>
      <c r="F347" s="169" t="s">
        <v>4181</v>
      </c>
      <c r="H347" s="170">
        <v>113.712</v>
      </c>
      <c r="L347" s="166"/>
      <c r="M347" s="171"/>
      <c r="T347" s="172"/>
      <c r="AT347" s="168" t="s">
        <v>184</v>
      </c>
      <c r="AU347" s="168" t="s">
        <v>95</v>
      </c>
      <c r="AV347" s="167" t="s">
        <v>95</v>
      </c>
      <c r="AW347" s="167" t="s">
        <v>3</v>
      </c>
      <c r="AX347" s="167" t="s">
        <v>93</v>
      </c>
      <c r="AY347" s="168" t="s">
        <v>173</v>
      </c>
    </row>
    <row r="348" spans="2:65" s="35" customFormat="1" ht="24.2" customHeight="1">
      <c r="B348" s="34"/>
      <c r="C348" s="188" t="s">
        <v>449</v>
      </c>
      <c r="D348" s="188" t="s">
        <v>1161</v>
      </c>
      <c r="E348" s="189" t="s">
        <v>4182</v>
      </c>
      <c r="F348" s="190" t="s">
        <v>4183</v>
      </c>
      <c r="G348" s="191" t="s">
        <v>270</v>
      </c>
      <c r="H348" s="192">
        <v>36</v>
      </c>
      <c r="I348" s="4"/>
      <c r="J348" s="193">
        <f>ROUND(I348*H348,2)</f>
        <v>0</v>
      </c>
      <c r="K348" s="190" t="s">
        <v>179</v>
      </c>
      <c r="L348" s="194"/>
      <c r="M348" s="195" t="s">
        <v>1</v>
      </c>
      <c r="N348" s="196" t="s">
        <v>50</v>
      </c>
      <c r="P348" s="152">
        <f>O348*H348</f>
        <v>0</v>
      </c>
      <c r="Q348" s="152">
        <v>8.0000000000000004E-4</v>
      </c>
      <c r="R348" s="152">
        <f>Q348*H348</f>
        <v>2.8800000000000003E-2</v>
      </c>
      <c r="S348" s="152">
        <v>0</v>
      </c>
      <c r="T348" s="153">
        <f>S348*H348</f>
        <v>0</v>
      </c>
      <c r="AR348" s="154" t="s">
        <v>299</v>
      </c>
      <c r="AT348" s="154" t="s">
        <v>1161</v>
      </c>
      <c r="AU348" s="154" t="s">
        <v>95</v>
      </c>
      <c r="AY348" s="20" t="s">
        <v>173</v>
      </c>
      <c r="BE348" s="155">
        <f>IF(N348="základní",J348,0)</f>
        <v>0</v>
      </c>
      <c r="BF348" s="155">
        <f>IF(N348="snížená",J348,0)</f>
        <v>0</v>
      </c>
      <c r="BG348" s="155">
        <f>IF(N348="zákl. přenesená",J348,0)</f>
        <v>0</v>
      </c>
      <c r="BH348" s="155">
        <f>IF(N348="sníž. přenesená",J348,0)</f>
        <v>0</v>
      </c>
      <c r="BI348" s="155">
        <f>IF(N348="nulová",J348,0)</f>
        <v>0</v>
      </c>
      <c r="BJ348" s="20" t="s">
        <v>93</v>
      </c>
      <c r="BK348" s="155">
        <f>ROUND(I348*H348,2)</f>
        <v>0</v>
      </c>
      <c r="BL348" s="20" t="s">
        <v>180</v>
      </c>
      <c r="BM348" s="154" t="s">
        <v>4184</v>
      </c>
    </row>
    <row r="349" spans="2:65" s="160" customFormat="1">
      <c r="B349" s="159"/>
      <c r="D349" s="161" t="s">
        <v>184</v>
      </c>
      <c r="E349" s="162" t="s">
        <v>1</v>
      </c>
      <c r="F349" s="163" t="s">
        <v>4179</v>
      </c>
      <c r="H349" s="162" t="s">
        <v>1</v>
      </c>
      <c r="L349" s="159"/>
      <c r="M349" s="164"/>
      <c r="T349" s="165"/>
      <c r="AT349" s="162" t="s">
        <v>184</v>
      </c>
      <c r="AU349" s="162" t="s">
        <v>95</v>
      </c>
      <c r="AV349" s="160" t="s">
        <v>93</v>
      </c>
      <c r="AW349" s="160" t="s">
        <v>41</v>
      </c>
      <c r="AX349" s="160" t="s">
        <v>85</v>
      </c>
      <c r="AY349" s="162" t="s">
        <v>173</v>
      </c>
    </row>
    <row r="350" spans="2:65" s="167" customFormat="1">
      <c r="B350" s="166"/>
      <c r="D350" s="161" t="s">
        <v>184</v>
      </c>
      <c r="E350" s="168" t="s">
        <v>1</v>
      </c>
      <c r="F350" s="169" t="s">
        <v>583</v>
      </c>
      <c r="H350" s="170">
        <v>36</v>
      </c>
      <c r="L350" s="166"/>
      <c r="M350" s="171"/>
      <c r="T350" s="172"/>
      <c r="AT350" s="168" t="s">
        <v>184</v>
      </c>
      <c r="AU350" s="168" t="s">
        <v>95</v>
      </c>
      <c r="AV350" s="167" t="s">
        <v>95</v>
      </c>
      <c r="AW350" s="167" t="s">
        <v>41</v>
      </c>
      <c r="AX350" s="167" t="s">
        <v>85</v>
      </c>
      <c r="AY350" s="168" t="s">
        <v>173</v>
      </c>
    </row>
    <row r="351" spans="2:65" s="174" customFormat="1">
      <c r="B351" s="173"/>
      <c r="D351" s="161" t="s">
        <v>184</v>
      </c>
      <c r="E351" s="175" t="s">
        <v>1</v>
      </c>
      <c r="F351" s="176" t="s">
        <v>232</v>
      </c>
      <c r="H351" s="177">
        <v>36</v>
      </c>
      <c r="L351" s="173"/>
      <c r="M351" s="178"/>
      <c r="T351" s="179"/>
      <c r="AT351" s="175" t="s">
        <v>184</v>
      </c>
      <c r="AU351" s="175" t="s">
        <v>95</v>
      </c>
      <c r="AV351" s="174" t="s">
        <v>180</v>
      </c>
      <c r="AW351" s="174" t="s">
        <v>41</v>
      </c>
      <c r="AX351" s="174" t="s">
        <v>93</v>
      </c>
      <c r="AY351" s="175" t="s">
        <v>173</v>
      </c>
    </row>
    <row r="352" spans="2:65" s="35" customFormat="1" ht="16.5" customHeight="1">
      <c r="B352" s="34"/>
      <c r="C352" s="144" t="s">
        <v>469</v>
      </c>
      <c r="D352" s="144" t="s">
        <v>175</v>
      </c>
      <c r="E352" s="145" t="s">
        <v>4185</v>
      </c>
      <c r="F352" s="146" t="s">
        <v>4186</v>
      </c>
      <c r="G352" s="147" t="s">
        <v>586</v>
      </c>
      <c r="H352" s="148">
        <v>48</v>
      </c>
      <c r="I352" s="3"/>
      <c r="J352" s="149">
        <f>ROUND(I352*H352,2)</f>
        <v>0</v>
      </c>
      <c r="K352" s="146" t="s">
        <v>1</v>
      </c>
      <c r="L352" s="34"/>
      <c r="M352" s="150" t="s">
        <v>1</v>
      </c>
      <c r="N352" s="151" t="s">
        <v>50</v>
      </c>
      <c r="P352" s="152">
        <f>O352*H352</f>
        <v>0</v>
      </c>
      <c r="Q352" s="152">
        <v>0</v>
      </c>
      <c r="R352" s="152">
        <f>Q352*H352</f>
        <v>0</v>
      </c>
      <c r="S352" s="152">
        <v>0</v>
      </c>
      <c r="T352" s="153">
        <f>S352*H352</f>
        <v>0</v>
      </c>
      <c r="AR352" s="154" t="s">
        <v>180</v>
      </c>
      <c r="AT352" s="154" t="s">
        <v>175</v>
      </c>
      <c r="AU352" s="154" t="s">
        <v>95</v>
      </c>
      <c r="AY352" s="20" t="s">
        <v>173</v>
      </c>
      <c r="BE352" s="155">
        <f>IF(N352="základní",J352,0)</f>
        <v>0</v>
      </c>
      <c r="BF352" s="155">
        <f>IF(N352="snížená",J352,0)</f>
        <v>0</v>
      </c>
      <c r="BG352" s="155">
        <f>IF(N352="zákl. přenesená",J352,0)</f>
        <v>0</v>
      </c>
      <c r="BH352" s="155">
        <f>IF(N352="sníž. přenesená",J352,0)</f>
        <v>0</v>
      </c>
      <c r="BI352" s="155">
        <f>IF(N352="nulová",J352,0)</f>
        <v>0</v>
      </c>
      <c r="BJ352" s="20" t="s">
        <v>93</v>
      </c>
      <c r="BK352" s="155">
        <f>ROUND(I352*H352,2)</f>
        <v>0</v>
      </c>
      <c r="BL352" s="20" t="s">
        <v>180</v>
      </c>
      <c r="BM352" s="154" t="s">
        <v>4187</v>
      </c>
    </row>
    <row r="353" spans="2:65" s="160" customFormat="1">
      <c r="B353" s="159"/>
      <c r="D353" s="161" t="s">
        <v>184</v>
      </c>
      <c r="E353" s="162" t="s">
        <v>1</v>
      </c>
      <c r="F353" s="163" t="s">
        <v>4179</v>
      </c>
      <c r="H353" s="162" t="s">
        <v>1</v>
      </c>
      <c r="L353" s="159"/>
      <c r="M353" s="164"/>
      <c r="T353" s="165"/>
      <c r="AT353" s="162" t="s">
        <v>184</v>
      </c>
      <c r="AU353" s="162" t="s">
        <v>95</v>
      </c>
      <c r="AV353" s="160" t="s">
        <v>93</v>
      </c>
      <c r="AW353" s="160" t="s">
        <v>41</v>
      </c>
      <c r="AX353" s="160" t="s">
        <v>85</v>
      </c>
      <c r="AY353" s="162" t="s">
        <v>173</v>
      </c>
    </row>
    <row r="354" spans="2:65" s="167" customFormat="1">
      <c r="B354" s="166"/>
      <c r="D354" s="161" t="s">
        <v>184</v>
      </c>
      <c r="E354" s="168" t="s">
        <v>1</v>
      </c>
      <c r="F354" s="169" t="s">
        <v>681</v>
      </c>
      <c r="H354" s="170">
        <v>48</v>
      </c>
      <c r="L354" s="166"/>
      <c r="M354" s="171"/>
      <c r="T354" s="172"/>
      <c r="AT354" s="168" t="s">
        <v>184</v>
      </c>
      <c r="AU354" s="168" t="s">
        <v>95</v>
      </c>
      <c r="AV354" s="167" t="s">
        <v>95</v>
      </c>
      <c r="AW354" s="167" t="s">
        <v>41</v>
      </c>
      <c r="AX354" s="167" t="s">
        <v>85</v>
      </c>
      <c r="AY354" s="168" t="s">
        <v>173</v>
      </c>
    </row>
    <row r="355" spans="2:65" s="174" customFormat="1">
      <c r="B355" s="173"/>
      <c r="D355" s="161" t="s">
        <v>184</v>
      </c>
      <c r="E355" s="175" t="s">
        <v>1</v>
      </c>
      <c r="F355" s="176" t="s">
        <v>232</v>
      </c>
      <c r="H355" s="177">
        <v>48</v>
      </c>
      <c r="L355" s="173"/>
      <c r="M355" s="178"/>
      <c r="T355" s="179"/>
      <c r="AT355" s="175" t="s">
        <v>184</v>
      </c>
      <c r="AU355" s="175" t="s">
        <v>95</v>
      </c>
      <c r="AV355" s="174" t="s">
        <v>180</v>
      </c>
      <c r="AW355" s="174" t="s">
        <v>41</v>
      </c>
      <c r="AX355" s="174" t="s">
        <v>93</v>
      </c>
      <c r="AY355" s="175" t="s">
        <v>173</v>
      </c>
    </row>
    <row r="356" spans="2:65" s="133" customFormat="1" ht="22.9" customHeight="1">
      <c r="B356" s="132"/>
      <c r="D356" s="134" t="s">
        <v>84</v>
      </c>
      <c r="E356" s="142" t="s">
        <v>267</v>
      </c>
      <c r="F356" s="142" t="s">
        <v>4188</v>
      </c>
      <c r="J356" s="143">
        <f>BK356</f>
        <v>0</v>
      </c>
      <c r="L356" s="132"/>
      <c r="M356" s="137"/>
      <c r="P356" s="138">
        <f>SUM(P357:P554)</f>
        <v>0</v>
      </c>
      <c r="R356" s="138">
        <f>SUM(R357:R554)</f>
        <v>121.95914</v>
      </c>
      <c r="T356" s="139">
        <f>SUM(T357:T554)</f>
        <v>0</v>
      </c>
      <c r="AR356" s="134" t="s">
        <v>93</v>
      </c>
      <c r="AT356" s="140" t="s">
        <v>84</v>
      </c>
      <c r="AU356" s="140" t="s">
        <v>93</v>
      </c>
      <c r="AY356" s="134" t="s">
        <v>173</v>
      </c>
      <c r="BK356" s="141">
        <f>SUM(BK357:BK554)</f>
        <v>0</v>
      </c>
    </row>
    <row r="357" spans="2:65" s="35" customFormat="1" ht="44.25" customHeight="1">
      <c r="B357" s="34"/>
      <c r="C357" s="144" t="s">
        <v>487</v>
      </c>
      <c r="D357" s="144" t="s">
        <v>175</v>
      </c>
      <c r="E357" s="145" t="s">
        <v>4189</v>
      </c>
      <c r="F357" s="146" t="s">
        <v>4190</v>
      </c>
      <c r="G357" s="147" t="s">
        <v>270</v>
      </c>
      <c r="H357" s="148">
        <v>126</v>
      </c>
      <c r="I357" s="3"/>
      <c r="J357" s="149">
        <f>ROUND(I357*H357,2)</f>
        <v>0</v>
      </c>
      <c r="K357" s="146" t="s">
        <v>1</v>
      </c>
      <c r="L357" s="34"/>
      <c r="M357" s="150" t="s">
        <v>1</v>
      </c>
      <c r="N357" s="151" t="s">
        <v>50</v>
      </c>
      <c r="P357" s="152">
        <f>O357*H357</f>
        <v>0</v>
      </c>
      <c r="Q357" s="152">
        <v>0</v>
      </c>
      <c r="R357" s="152">
        <f>Q357*H357</f>
        <v>0</v>
      </c>
      <c r="S357" s="152">
        <v>0</v>
      </c>
      <c r="T357" s="153">
        <f>S357*H357</f>
        <v>0</v>
      </c>
      <c r="AR357" s="154" t="s">
        <v>180</v>
      </c>
      <c r="AT357" s="154" t="s">
        <v>175</v>
      </c>
      <c r="AU357" s="154" t="s">
        <v>95</v>
      </c>
      <c r="AY357" s="20" t="s">
        <v>173</v>
      </c>
      <c r="BE357" s="155">
        <f>IF(N357="základní",J357,0)</f>
        <v>0</v>
      </c>
      <c r="BF357" s="155">
        <f>IF(N357="snížená",J357,0)</f>
        <v>0</v>
      </c>
      <c r="BG357" s="155">
        <f>IF(N357="zákl. přenesená",J357,0)</f>
        <v>0</v>
      </c>
      <c r="BH357" s="155">
        <f>IF(N357="sníž. přenesená",J357,0)</f>
        <v>0</v>
      </c>
      <c r="BI357" s="155">
        <f>IF(N357="nulová",J357,0)</f>
        <v>0</v>
      </c>
      <c r="BJ357" s="20" t="s">
        <v>93</v>
      </c>
      <c r="BK357" s="155">
        <f>ROUND(I357*H357,2)</f>
        <v>0</v>
      </c>
      <c r="BL357" s="20" t="s">
        <v>180</v>
      </c>
      <c r="BM357" s="154" t="s">
        <v>4191</v>
      </c>
    </row>
    <row r="358" spans="2:65" s="160" customFormat="1">
      <c r="B358" s="159"/>
      <c r="D358" s="161" t="s">
        <v>184</v>
      </c>
      <c r="E358" s="162" t="s">
        <v>1</v>
      </c>
      <c r="F358" s="163" t="s">
        <v>4192</v>
      </c>
      <c r="H358" s="162" t="s">
        <v>1</v>
      </c>
      <c r="L358" s="159"/>
      <c r="M358" s="164"/>
      <c r="T358" s="165"/>
      <c r="AT358" s="162" t="s">
        <v>184</v>
      </c>
      <c r="AU358" s="162" t="s">
        <v>95</v>
      </c>
      <c r="AV358" s="160" t="s">
        <v>93</v>
      </c>
      <c r="AW358" s="160" t="s">
        <v>41</v>
      </c>
      <c r="AX358" s="160" t="s">
        <v>85</v>
      </c>
      <c r="AY358" s="162" t="s">
        <v>173</v>
      </c>
    </row>
    <row r="359" spans="2:65" s="160" customFormat="1">
      <c r="B359" s="159"/>
      <c r="D359" s="161" t="s">
        <v>184</v>
      </c>
      <c r="E359" s="162" t="s">
        <v>1</v>
      </c>
      <c r="F359" s="163" t="s">
        <v>4193</v>
      </c>
      <c r="H359" s="162" t="s">
        <v>1</v>
      </c>
      <c r="L359" s="159"/>
      <c r="M359" s="164"/>
      <c r="T359" s="165"/>
      <c r="AT359" s="162" t="s">
        <v>184</v>
      </c>
      <c r="AU359" s="162" t="s">
        <v>95</v>
      </c>
      <c r="AV359" s="160" t="s">
        <v>93</v>
      </c>
      <c r="AW359" s="160" t="s">
        <v>41</v>
      </c>
      <c r="AX359" s="160" t="s">
        <v>85</v>
      </c>
      <c r="AY359" s="162" t="s">
        <v>173</v>
      </c>
    </row>
    <row r="360" spans="2:65" s="167" customFormat="1">
      <c r="B360" s="166"/>
      <c r="D360" s="161" t="s">
        <v>184</v>
      </c>
      <c r="E360" s="168" t="s">
        <v>1</v>
      </c>
      <c r="F360" s="169" t="s">
        <v>21</v>
      </c>
      <c r="H360" s="170">
        <v>126</v>
      </c>
      <c r="L360" s="166"/>
      <c r="M360" s="171"/>
      <c r="T360" s="172"/>
      <c r="AT360" s="168" t="s">
        <v>184</v>
      </c>
      <c r="AU360" s="168" t="s">
        <v>95</v>
      </c>
      <c r="AV360" s="167" t="s">
        <v>95</v>
      </c>
      <c r="AW360" s="167" t="s">
        <v>41</v>
      </c>
      <c r="AX360" s="167" t="s">
        <v>85</v>
      </c>
      <c r="AY360" s="168" t="s">
        <v>173</v>
      </c>
    </row>
    <row r="361" spans="2:65" s="174" customFormat="1">
      <c r="B361" s="173"/>
      <c r="D361" s="161" t="s">
        <v>184</v>
      </c>
      <c r="E361" s="175" t="s">
        <v>1</v>
      </c>
      <c r="F361" s="176" t="s">
        <v>232</v>
      </c>
      <c r="H361" s="177">
        <v>126</v>
      </c>
      <c r="L361" s="173"/>
      <c r="M361" s="178"/>
      <c r="T361" s="179"/>
      <c r="AT361" s="175" t="s">
        <v>184</v>
      </c>
      <c r="AU361" s="175" t="s">
        <v>95</v>
      </c>
      <c r="AV361" s="174" t="s">
        <v>180</v>
      </c>
      <c r="AW361" s="174" t="s">
        <v>41</v>
      </c>
      <c r="AX361" s="174" t="s">
        <v>93</v>
      </c>
      <c r="AY361" s="175" t="s">
        <v>173</v>
      </c>
    </row>
    <row r="362" spans="2:65" s="35" customFormat="1" ht="44.25" customHeight="1">
      <c r="B362" s="34"/>
      <c r="C362" s="144" t="s">
        <v>494</v>
      </c>
      <c r="D362" s="144" t="s">
        <v>175</v>
      </c>
      <c r="E362" s="145" t="s">
        <v>4194</v>
      </c>
      <c r="F362" s="146" t="s">
        <v>4195</v>
      </c>
      <c r="G362" s="147" t="s">
        <v>270</v>
      </c>
      <c r="H362" s="148">
        <v>180</v>
      </c>
      <c r="I362" s="3"/>
      <c r="J362" s="149">
        <f>ROUND(I362*H362,2)</f>
        <v>0</v>
      </c>
      <c r="K362" s="146" t="s">
        <v>179</v>
      </c>
      <c r="L362" s="34"/>
      <c r="M362" s="150" t="s">
        <v>1</v>
      </c>
      <c r="N362" s="151" t="s">
        <v>50</v>
      </c>
      <c r="P362" s="152">
        <f>O362*H362</f>
        <v>0</v>
      </c>
      <c r="Q362" s="152">
        <v>0</v>
      </c>
      <c r="R362" s="152">
        <f>Q362*H362</f>
        <v>0</v>
      </c>
      <c r="S362" s="152">
        <v>0</v>
      </c>
      <c r="T362" s="153">
        <f>S362*H362</f>
        <v>0</v>
      </c>
      <c r="AR362" s="154" t="s">
        <v>180</v>
      </c>
      <c r="AT362" s="154" t="s">
        <v>175</v>
      </c>
      <c r="AU362" s="154" t="s">
        <v>95</v>
      </c>
      <c r="AY362" s="20" t="s">
        <v>173</v>
      </c>
      <c r="BE362" s="155">
        <f>IF(N362="základní",J362,0)</f>
        <v>0</v>
      </c>
      <c r="BF362" s="155">
        <f>IF(N362="snížená",J362,0)</f>
        <v>0</v>
      </c>
      <c r="BG362" s="155">
        <f>IF(N362="zákl. přenesená",J362,0)</f>
        <v>0</v>
      </c>
      <c r="BH362" s="155">
        <f>IF(N362="sníž. přenesená",J362,0)</f>
        <v>0</v>
      </c>
      <c r="BI362" s="155">
        <f>IF(N362="nulová",J362,0)</f>
        <v>0</v>
      </c>
      <c r="BJ362" s="20" t="s">
        <v>93</v>
      </c>
      <c r="BK362" s="155">
        <f>ROUND(I362*H362,2)</f>
        <v>0</v>
      </c>
      <c r="BL362" s="20" t="s">
        <v>180</v>
      </c>
      <c r="BM362" s="154" t="s">
        <v>4196</v>
      </c>
    </row>
    <row r="363" spans="2:65" s="35" customFormat="1">
      <c r="B363" s="34"/>
      <c r="D363" s="156" t="s">
        <v>182</v>
      </c>
      <c r="F363" s="157" t="s">
        <v>4197</v>
      </c>
      <c r="L363" s="34"/>
      <c r="M363" s="158"/>
      <c r="T363" s="62"/>
      <c r="AT363" s="20" t="s">
        <v>182</v>
      </c>
      <c r="AU363" s="20" t="s">
        <v>95</v>
      </c>
    </row>
    <row r="364" spans="2:65" s="160" customFormat="1">
      <c r="B364" s="159"/>
      <c r="D364" s="161" t="s">
        <v>184</v>
      </c>
      <c r="E364" s="162" t="s">
        <v>1</v>
      </c>
      <c r="F364" s="163" t="s">
        <v>4198</v>
      </c>
      <c r="H364" s="162" t="s">
        <v>1</v>
      </c>
      <c r="L364" s="159"/>
      <c r="M364" s="164"/>
      <c r="T364" s="165"/>
      <c r="AT364" s="162" t="s">
        <v>184</v>
      </c>
      <c r="AU364" s="162" t="s">
        <v>95</v>
      </c>
      <c r="AV364" s="160" t="s">
        <v>93</v>
      </c>
      <c r="AW364" s="160" t="s">
        <v>41</v>
      </c>
      <c r="AX364" s="160" t="s">
        <v>85</v>
      </c>
      <c r="AY364" s="162" t="s">
        <v>173</v>
      </c>
    </row>
    <row r="365" spans="2:65" s="160" customFormat="1">
      <c r="B365" s="159"/>
      <c r="D365" s="161" t="s">
        <v>184</v>
      </c>
      <c r="E365" s="162" t="s">
        <v>1</v>
      </c>
      <c r="F365" s="163" t="s">
        <v>4199</v>
      </c>
      <c r="H365" s="162" t="s">
        <v>1</v>
      </c>
      <c r="L365" s="159"/>
      <c r="M365" s="164"/>
      <c r="T365" s="165"/>
      <c r="AT365" s="162" t="s">
        <v>184</v>
      </c>
      <c r="AU365" s="162" t="s">
        <v>95</v>
      </c>
      <c r="AV365" s="160" t="s">
        <v>93</v>
      </c>
      <c r="AW365" s="160" t="s">
        <v>41</v>
      </c>
      <c r="AX365" s="160" t="s">
        <v>85</v>
      </c>
      <c r="AY365" s="162" t="s">
        <v>173</v>
      </c>
    </row>
    <row r="366" spans="2:65" s="167" customFormat="1">
      <c r="B366" s="166"/>
      <c r="D366" s="161" t="s">
        <v>184</v>
      </c>
      <c r="E366" s="168" t="s">
        <v>1</v>
      </c>
      <c r="F366" s="169" t="s">
        <v>4200</v>
      </c>
      <c r="H366" s="170">
        <v>180</v>
      </c>
      <c r="L366" s="166"/>
      <c r="M366" s="171"/>
      <c r="T366" s="172"/>
      <c r="AT366" s="168" t="s">
        <v>184</v>
      </c>
      <c r="AU366" s="168" t="s">
        <v>95</v>
      </c>
      <c r="AV366" s="167" t="s">
        <v>95</v>
      </c>
      <c r="AW366" s="167" t="s">
        <v>41</v>
      </c>
      <c r="AX366" s="167" t="s">
        <v>85</v>
      </c>
      <c r="AY366" s="168" t="s">
        <v>173</v>
      </c>
    </row>
    <row r="367" spans="2:65" s="174" customFormat="1">
      <c r="B367" s="173"/>
      <c r="D367" s="161" t="s">
        <v>184</v>
      </c>
      <c r="E367" s="175" t="s">
        <v>1</v>
      </c>
      <c r="F367" s="176" t="s">
        <v>232</v>
      </c>
      <c r="H367" s="177">
        <v>180</v>
      </c>
      <c r="L367" s="173"/>
      <c r="M367" s="178"/>
      <c r="T367" s="179"/>
      <c r="AT367" s="175" t="s">
        <v>184</v>
      </c>
      <c r="AU367" s="175" t="s">
        <v>95</v>
      </c>
      <c r="AV367" s="174" t="s">
        <v>180</v>
      </c>
      <c r="AW367" s="174" t="s">
        <v>41</v>
      </c>
      <c r="AX367" s="174" t="s">
        <v>93</v>
      </c>
      <c r="AY367" s="175" t="s">
        <v>173</v>
      </c>
    </row>
    <row r="368" spans="2:65" s="35" customFormat="1" ht="33" customHeight="1">
      <c r="B368" s="34"/>
      <c r="C368" s="144" t="s">
        <v>521</v>
      </c>
      <c r="D368" s="144" t="s">
        <v>175</v>
      </c>
      <c r="E368" s="145" t="s">
        <v>4201</v>
      </c>
      <c r="F368" s="146" t="s">
        <v>4202</v>
      </c>
      <c r="G368" s="147" t="s">
        <v>270</v>
      </c>
      <c r="H368" s="148">
        <v>185.7</v>
      </c>
      <c r="I368" s="3"/>
      <c r="J368" s="149">
        <f>ROUND(I368*H368,2)</f>
        <v>0</v>
      </c>
      <c r="K368" s="146" t="s">
        <v>179</v>
      </c>
      <c r="L368" s="34"/>
      <c r="M368" s="150" t="s">
        <v>1</v>
      </c>
      <c r="N368" s="151" t="s">
        <v>50</v>
      </c>
      <c r="P368" s="152">
        <f>O368*H368</f>
        <v>0</v>
      </c>
      <c r="Q368" s="152">
        <v>0</v>
      </c>
      <c r="R368" s="152">
        <f>Q368*H368</f>
        <v>0</v>
      </c>
      <c r="S368" s="152">
        <v>0</v>
      </c>
      <c r="T368" s="153">
        <f>S368*H368</f>
        <v>0</v>
      </c>
      <c r="AR368" s="154" t="s">
        <v>180</v>
      </c>
      <c r="AT368" s="154" t="s">
        <v>175</v>
      </c>
      <c r="AU368" s="154" t="s">
        <v>95</v>
      </c>
      <c r="AY368" s="20" t="s">
        <v>173</v>
      </c>
      <c r="BE368" s="155">
        <f>IF(N368="základní",J368,0)</f>
        <v>0</v>
      </c>
      <c r="BF368" s="155">
        <f>IF(N368="snížená",J368,0)</f>
        <v>0</v>
      </c>
      <c r="BG368" s="155">
        <f>IF(N368="zákl. přenesená",J368,0)</f>
        <v>0</v>
      </c>
      <c r="BH368" s="155">
        <f>IF(N368="sníž. přenesená",J368,0)</f>
        <v>0</v>
      </c>
      <c r="BI368" s="155">
        <f>IF(N368="nulová",J368,0)</f>
        <v>0</v>
      </c>
      <c r="BJ368" s="20" t="s">
        <v>93</v>
      </c>
      <c r="BK368" s="155">
        <f>ROUND(I368*H368,2)</f>
        <v>0</v>
      </c>
      <c r="BL368" s="20" t="s">
        <v>180</v>
      </c>
      <c r="BM368" s="154" t="s">
        <v>4203</v>
      </c>
    </row>
    <row r="369" spans="2:51" s="35" customFormat="1">
      <c r="B369" s="34"/>
      <c r="D369" s="156" t="s">
        <v>182</v>
      </c>
      <c r="F369" s="157" t="s">
        <v>4204</v>
      </c>
      <c r="L369" s="34"/>
      <c r="M369" s="158"/>
      <c r="T369" s="62"/>
      <c r="AT369" s="20" t="s">
        <v>182</v>
      </c>
      <c r="AU369" s="20" t="s">
        <v>95</v>
      </c>
    </row>
    <row r="370" spans="2:51" s="160" customFormat="1">
      <c r="B370" s="159"/>
      <c r="D370" s="161" t="s">
        <v>184</v>
      </c>
      <c r="E370" s="162" t="s">
        <v>1</v>
      </c>
      <c r="F370" s="163" t="s">
        <v>4205</v>
      </c>
      <c r="H370" s="162" t="s">
        <v>1</v>
      </c>
      <c r="L370" s="159"/>
      <c r="M370" s="164"/>
      <c r="T370" s="165"/>
      <c r="AT370" s="162" t="s">
        <v>184</v>
      </c>
      <c r="AU370" s="162" t="s">
        <v>95</v>
      </c>
      <c r="AV370" s="160" t="s">
        <v>93</v>
      </c>
      <c r="AW370" s="160" t="s">
        <v>41</v>
      </c>
      <c r="AX370" s="160" t="s">
        <v>85</v>
      </c>
      <c r="AY370" s="162" t="s">
        <v>173</v>
      </c>
    </row>
    <row r="371" spans="2:51" s="160" customFormat="1">
      <c r="B371" s="159"/>
      <c r="D371" s="161" t="s">
        <v>184</v>
      </c>
      <c r="E371" s="162" t="s">
        <v>1</v>
      </c>
      <c r="F371" s="163" t="s">
        <v>4206</v>
      </c>
      <c r="H371" s="162" t="s">
        <v>1</v>
      </c>
      <c r="L371" s="159"/>
      <c r="M371" s="164"/>
      <c r="T371" s="165"/>
      <c r="AT371" s="162" t="s">
        <v>184</v>
      </c>
      <c r="AU371" s="162" t="s">
        <v>95</v>
      </c>
      <c r="AV371" s="160" t="s">
        <v>93</v>
      </c>
      <c r="AW371" s="160" t="s">
        <v>41</v>
      </c>
      <c r="AX371" s="160" t="s">
        <v>85</v>
      </c>
      <c r="AY371" s="162" t="s">
        <v>173</v>
      </c>
    </row>
    <row r="372" spans="2:51" s="167" customFormat="1">
      <c r="B372" s="166"/>
      <c r="D372" s="161" t="s">
        <v>184</v>
      </c>
      <c r="E372" s="168" t="s">
        <v>1</v>
      </c>
      <c r="F372" s="169" t="s">
        <v>418</v>
      </c>
      <c r="H372" s="170">
        <v>23</v>
      </c>
      <c r="L372" s="166"/>
      <c r="M372" s="171"/>
      <c r="T372" s="172"/>
      <c r="AT372" s="168" t="s">
        <v>184</v>
      </c>
      <c r="AU372" s="168" t="s">
        <v>95</v>
      </c>
      <c r="AV372" s="167" t="s">
        <v>95</v>
      </c>
      <c r="AW372" s="167" t="s">
        <v>41</v>
      </c>
      <c r="AX372" s="167" t="s">
        <v>85</v>
      </c>
      <c r="AY372" s="168" t="s">
        <v>173</v>
      </c>
    </row>
    <row r="373" spans="2:51" s="181" customFormat="1">
      <c r="B373" s="180"/>
      <c r="D373" s="161" t="s">
        <v>184</v>
      </c>
      <c r="E373" s="182" t="s">
        <v>1</v>
      </c>
      <c r="F373" s="183" t="s">
        <v>266</v>
      </c>
      <c r="H373" s="184">
        <v>23</v>
      </c>
      <c r="L373" s="180"/>
      <c r="M373" s="185"/>
      <c r="T373" s="186"/>
      <c r="AT373" s="182" t="s">
        <v>184</v>
      </c>
      <c r="AU373" s="182" t="s">
        <v>95</v>
      </c>
      <c r="AV373" s="181" t="s">
        <v>243</v>
      </c>
      <c r="AW373" s="181" t="s">
        <v>41</v>
      </c>
      <c r="AX373" s="181" t="s">
        <v>85</v>
      </c>
      <c r="AY373" s="182" t="s">
        <v>173</v>
      </c>
    </row>
    <row r="374" spans="2:51" s="160" customFormat="1">
      <c r="B374" s="159"/>
      <c r="D374" s="161" t="s">
        <v>184</v>
      </c>
      <c r="E374" s="162" t="s">
        <v>1</v>
      </c>
      <c r="F374" s="163" t="s">
        <v>4205</v>
      </c>
      <c r="H374" s="162" t="s">
        <v>1</v>
      </c>
      <c r="L374" s="159"/>
      <c r="M374" s="164"/>
      <c r="T374" s="165"/>
      <c r="AT374" s="162" t="s">
        <v>184</v>
      </c>
      <c r="AU374" s="162" t="s">
        <v>95</v>
      </c>
      <c r="AV374" s="160" t="s">
        <v>93</v>
      </c>
      <c r="AW374" s="160" t="s">
        <v>41</v>
      </c>
      <c r="AX374" s="160" t="s">
        <v>85</v>
      </c>
      <c r="AY374" s="162" t="s">
        <v>173</v>
      </c>
    </row>
    <row r="375" spans="2:51" s="160" customFormat="1">
      <c r="B375" s="159"/>
      <c r="D375" s="161" t="s">
        <v>184</v>
      </c>
      <c r="E375" s="162" t="s">
        <v>1</v>
      </c>
      <c r="F375" s="163" t="s">
        <v>4207</v>
      </c>
      <c r="H375" s="162" t="s">
        <v>1</v>
      </c>
      <c r="L375" s="159"/>
      <c r="M375" s="164"/>
      <c r="T375" s="165"/>
      <c r="AT375" s="162" t="s">
        <v>184</v>
      </c>
      <c r="AU375" s="162" t="s">
        <v>95</v>
      </c>
      <c r="AV375" s="160" t="s">
        <v>93</v>
      </c>
      <c r="AW375" s="160" t="s">
        <v>41</v>
      </c>
      <c r="AX375" s="160" t="s">
        <v>85</v>
      </c>
      <c r="AY375" s="162" t="s">
        <v>173</v>
      </c>
    </row>
    <row r="376" spans="2:51" s="167" customFormat="1">
      <c r="B376" s="166"/>
      <c r="D376" s="161" t="s">
        <v>184</v>
      </c>
      <c r="E376" s="168" t="s">
        <v>1</v>
      </c>
      <c r="F376" s="169" t="s">
        <v>4208</v>
      </c>
      <c r="H376" s="170">
        <v>2.5</v>
      </c>
      <c r="L376" s="166"/>
      <c r="M376" s="171"/>
      <c r="T376" s="172"/>
      <c r="AT376" s="168" t="s">
        <v>184</v>
      </c>
      <c r="AU376" s="168" t="s">
        <v>95</v>
      </c>
      <c r="AV376" s="167" t="s">
        <v>95</v>
      </c>
      <c r="AW376" s="167" t="s">
        <v>41</v>
      </c>
      <c r="AX376" s="167" t="s">
        <v>85</v>
      </c>
      <c r="AY376" s="168" t="s">
        <v>173</v>
      </c>
    </row>
    <row r="377" spans="2:51" s="181" customFormat="1">
      <c r="B377" s="180"/>
      <c r="D377" s="161" t="s">
        <v>184</v>
      </c>
      <c r="E377" s="182" t="s">
        <v>1</v>
      </c>
      <c r="F377" s="183" t="s">
        <v>266</v>
      </c>
      <c r="H377" s="184">
        <v>2.5</v>
      </c>
      <c r="L377" s="180"/>
      <c r="M377" s="185"/>
      <c r="T377" s="186"/>
      <c r="AT377" s="182" t="s">
        <v>184</v>
      </c>
      <c r="AU377" s="182" t="s">
        <v>95</v>
      </c>
      <c r="AV377" s="181" t="s">
        <v>243</v>
      </c>
      <c r="AW377" s="181" t="s">
        <v>41</v>
      </c>
      <c r="AX377" s="181" t="s">
        <v>85</v>
      </c>
      <c r="AY377" s="182" t="s">
        <v>173</v>
      </c>
    </row>
    <row r="378" spans="2:51" s="160" customFormat="1">
      <c r="B378" s="159"/>
      <c r="D378" s="161" t="s">
        <v>184</v>
      </c>
      <c r="E378" s="162" t="s">
        <v>1</v>
      </c>
      <c r="F378" s="163" t="s">
        <v>4205</v>
      </c>
      <c r="H378" s="162" t="s">
        <v>1</v>
      </c>
      <c r="L378" s="159"/>
      <c r="M378" s="164"/>
      <c r="T378" s="165"/>
      <c r="AT378" s="162" t="s">
        <v>184</v>
      </c>
      <c r="AU378" s="162" t="s">
        <v>95</v>
      </c>
      <c r="AV378" s="160" t="s">
        <v>93</v>
      </c>
      <c r="AW378" s="160" t="s">
        <v>41</v>
      </c>
      <c r="AX378" s="160" t="s">
        <v>85</v>
      </c>
      <c r="AY378" s="162" t="s">
        <v>173</v>
      </c>
    </row>
    <row r="379" spans="2:51" s="160" customFormat="1">
      <c r="B379" s="159"/>
      <c r="D379" s="161" t="s">
        <v>184</v>
      </c>
      <c r="E379" s="162" t="s">
        <v>1</v>
      </c>
      <c r="F379" s="163" t="s">
        <v>4209</v>
      </c>
      <c r="H379" s="162" t="s">
        <v>1</v>
      </c>
      <c r="L379" s="159"/>
      <c r="M379" s="164"/>
      <c r="T379" s="165"/>
      <c r="AT379" s="162" t="s">
        <v>184</v>
      </c>
      <c r="AU379" s="162" t="s">
        <v>95</v>
      </c>
      <c r="AV379" s="160" t="s">
        <v>93</v>
      </c>
      <c r="AW379" s="160" t="s">
        <v>41</v>
      </c>
      <c r="AX379" s="160" t="s">
        <v>85</v>
      </c>
      <c r="AY379" s="162" t="s">
        <v>173</v>
      </c>
    </row>
    <row r="380" spans="2:51" s="167" customFormat="1">
      <c r="B380" s="166"/>
      <c r="D380" s="161" t="s">
        <v>184</v>
      </c>
      <c r="E380" s="168" t="s">
        <v>1</v>
      </c>
      <c r="F380" s="169" t="s">
        <v>4208</v>
      </c>
      <c r="H380" s="170">
        <v>2.5</v>
      </c>
      <c r="L380" s="166"/>
      <c r="M380" s="171"/>
      <c r="T380" s="172"/>
      <c r="AT380" s="168" t="s">
        <v>184</v>
      </c>
      <c r="AU380" s="168" t="s">
        <v>95</v>
      </c>
      <c r="AV380" s="167" t="s">
        <v>95</v>
      </c>
      <c r="AW380" s="167" t="s">
        <v>41</v>
      </c>
      <c r="AX380" s="167" t="s">
        <v>85</v>
      </c>
      <c r="AY380" s="168" t="s">
        <v>173</v>
      </c>
    </row>
    <row r="381" spans="2:51" s="181" customFormat="1">
      <c r="B381" s="180"/>
      <c r="D381" s="161" t="s">
        <v>184</v>
      </c>
      <c r="E381" s="182" t="s">
        <v>1</v>
      </c>
      <c r="F381" s="183" t="s">
        <v>266</v>
      </c>
      <c r="H381" s="184">
        <v>2.5</v>
      </c>
      <c r="L381" s="180"/>
      <c r="M381" s="185"/>
      <c r="T381" s="186"/>
      <c r="AT381" s="182" t="s">
        <v>184</v>
      </c>
      <c r="AU381" s="182" t="s">
        <v>95</v>
      </c>
      <c r="AV381" s="181" t="s">
        <v>243</v>
      </c>
      <c r="AW381" s="181" t="s">
        <v>41</v>
      </c>
      <c r="AX381" s="181" t="s">
        <v>85</v>
      </c>
      <c r="AY381" s="182" t="s">
        <v>173</v>
      </c>
    </row>
    <row r="382" spans="2:51" s="160" customFormat="1">
      <c r="B382" s="159"/>
      <c r="D382" s="161" t="s">
        <v>184</v>
      </c>
      <c r="E382" s="162" t="s">
        <v>1</v>
      </c>
      <c r="F382" s="163" t="s">
        <v>4205</v>
      </c>
      <c r="H382" s="162" t="s">
        <v>1</v>
      </c>
      <c r="L382" s="159"/>
      <c r="M382" s="164"/>
      <c r="T382" s="165"/>
      <c r="AT382" s="162" t="s">
        <v>184</v>
      </c>
      <c r="AU382" s="162" t="s">
        <v>95</v>
      </c>
      <c r="AV382" s="160" t="s">
        <v>93</v>
      </c>
      <c r="AW382" s="160" t="s">
        <v>41</v>
      </c>
      <c r="AX382" s="160" t="s">
        <v>85</v>
      </c>
      <c r="AY382" s="162" t="s">
        <v>173</v>
      </c>
    </row>
    <row r="383" spans="2:51" s="160" customFormat="1">
      <c r="B383" s="159"/>
      <c r="D383" s="161" t="s">
        <v>184</v>
      </c>
      <c r="E383" s="162" t="s">
        <v>1</v>
      </c>
      <c r="F383" s="163" t="s">
        <v>4210</v>
      </c>
      <c r="H383" s="162" t="s">
        <v>1</v>
      </c>
      <c r="L383" s="159"/>
      <c r="M383" s="164"/>
      <c r="T383" s="165"/>
      <c r="AT383" s="162" t="s">
        <v>184</v>
      </c>
      <c r="AU383" s="162" t="s">
        <v>95</v>
      </c>
      <c r="AV383" s="160" t="s">
        <v>93</v>
      </c>
      <c r="AW383" s="160" t="s">
        <v>41</v>
      </c>
      <c r="AX383" s="160" t="s">
        <v>85</v>
      </c>
      <c r="AY383" s="162" t="s">
        <v>173</v>
      </c>
    </row>
    <row r="384" spans="2:51" s="167" customFormat="1">
      <c r="B384" s="166"/>
      <c r="D384" s="161" t="s">
        <v>184</v>
      </c>
      <c r="E384" s="168" t="s">
        <v>1</v>
      </c>
      <c r="F384" s="169" t="s">
        <v>4211</v>
      </c>
      <c r="H384" s="170">
        <v>3.9</v>
      </c>
      <c r="L384" s="166"/>
      <c r="M384" s="171"/>
      <c r="T384" s="172"/>
      <c r="AT384" s="168" t="s">
        <v>184</v>
      </c>
      <c r="AU384" s="168" t="s">
        <v>95</v>
      </c>
      <c r="AV384" s="167" t="s">
        <v>95</v>
      </c>
      <c r="AW384" s="167" t="s">
        <v>41</v>
      </c>
      <c r="AX384" s="167" t="s">
        <v>85</v>
      </c>
      <c r="AY384" s="168" t="s">
        <v>173</v>
      </c>
    </row>
    <row r="385" spans="2:51" s="181" customFormat="1">
      <c r="B385" s="180"/>
      <c r="D385" s="161" t="s">
        <v>184</v>
      </c>
      <c r="E385" s="182" t="s">
        <v>1</v>
      </c>
      <c r="F385" s="183" t="s">
        <v>266</v>
      </c>
      <c r="H385" s="184">
        <v>3.9</v>
      </c>
      <c r="L385" s="180"/>
      <c r="M385" s="185"/>
      <c r="T385" s="186"/>
      <c r="AT385" s="182" t="s">
        <v>184</v>
      </c>
      <c r="AU385" s="182" t="s">
        <v>95</v>
      </c>
      <c r="AV385" s="181" t="s">
        <v>243</v>
      </c>
      <c r="AW385" s="181" t="s">
        <v>41</v>
      </c>
      <c r="AX385" s="181" t="s">
        <v>85</v>
      </c>
      <c r="AY385" s="182" t="s">
        <v>173</v>
      </c>
    </row>
    <row r="386" spans="2:51" s="160" customFormat="1">
      <c r="B386" s="159"/>
      <c r="D386" s="161" t="s">
        <v>184</v>
      </c>
      <c r="E386" s="162" t="s">
        <v>1</v>
      </c>
      <c r="F386" s="163" t="s">
        <v>4205</v>
      </c>
      <c r="H386" s="162" t="s">
        <v>1</v>
      </c>
      <c r="L386" s="159"/>
      <c r="M386" s="164"/>
      <c r="T386" s="165"/>
      <c r="AT386" s="162" t="s">
        <v>184</v>
      </c>
      <c r="AU386" s="162" t="s">
        <v>95</v>
      </c>
      <c r="AV386" s="160" t="s">
        <v>93</v>
      </c>
      <c r="AW386" s="160" t="s">
        <v>41</v>
      </c>
      <c r="AX386" s="160" t="s">
        <v>85</v>
      </c>
      <c r="AY386" s="162" t="s">
        <v>173</v>
      </c>
    </row>
    <row r="387" spans="2:51" s="160" customFormat="1">
      <c r="B387" s="159"/>
      <c r="D387" s="161" t="s">
        <v>184</v>
      </c>
      <c r="E387" s="162" t="s">
        <v>1</v>
      </c>
      <c r="F387" s="163" t="s">
        <v>4212</v>
      </c>
      <c r="H387" s="162" t="s">
        <v>1</v>
      </c>
      <c r="L387" s="159"/>
      <c r="M387" s="164"/>
      <c r="T387" s="165"/>
      <c r="AT387" s="162" t="s">
        <v>184</v>
      </c>
      <c r="AU387" s="162" t="s">
        <v>95</v>
      </c>
      <c r="AV387" s="160" t="s">
        <v>93</v>
      </c>
      <c r="AW387" s="160" t="s">
        <v>41</v>
      </c>
      <c r="AX387" s="160" t="s">
        <v>85</v>
      </c>
      <c r="AY387" s="162" t="s">
        <v>173</v>
      </c>
    </row>
    <row r="388" spans="2:51" s="167" customFormat="1">
      <c r="B388" s="166"/>
      <c r="D388" s="161" t="s">
        <v>184</v>
      </c>
      <c r="E388" s="168" t="s">
        <v>1</v>
      </c>
      <c r="F388" s="169" t="s">
        <v>1889</v>
      </c>
      <c r="H388" s="170">
        <v>140</v>
      </c>
      <c r="L388" s="166"/>
      <c r="M388" s="171"/>
      <c r="T388" s="172"/>
      <c r="AT388" s="168" t="s">
        <v>184</v>
      </c>
      <c r="AU388" s="168" t="s">
        <v>95</v>
      </c>
      <c r="AV388" s="167" t="s">
        <v>95</v>
      </c>
      <c r="AW388" s="167" t="s">
        <v>41</v>
      </c>
      <c r="AX388" s="167" t="s">
        <v>85</v>
      </c>
      <c r="AY388" s="168" t="s">
        <v>173</v>
      </c>
    </row>
    <row r="389" spans="2:51" s="181" customFormat="1">
      <c r="B389" s="180"/>
      <c r="D389" s="161" t="s">
        <v>184</v>
      </c>
      <c r="E389" s="182" t="s">
        <v>1</v>
      </c>
      <c r="F389" s="183" t="s">
        <v>266</v>
      </c>
      <c r="H389" s="184">
        <v>140</v>
      </c>
      <c r="L389" s="180"/>
      <c r="M389" s="185"/>
      <c r="T389" s="186"/>
      <c r="AT389" s="182" t="s">
        <v>184</v>
      </c>
      <c r="AU389" s="182" t="s">
        <v>95</v>
      </c>
      <c r="AV389" s="181" t="s">
        <v>243</v>
      </c>
      <c r="AW389" s="181" t="s">
        <v>41</v>
      </c>
      <c r="AX389" s="181" t="s">
        <v>85</v>
      </c>
      <c r="AY389" s="182" t="s">
        <v>173</v>
      </c>
    </row>
    <row r="390" spans="2:51" s="160" customFormat="1">
      <c r="B390" s="159"/>
      <c r="D390" s="161" t="s">
        <v>184</v>
      </c>
      <c r="E390" s="162" t="s">
        <v>1</v>
      </c>
      <c r="F390" s="163" t="s">
        <v>4213</v>
      </c>
      <c r="H390" s="162" t="s">
        <v>1</v>
      </c>
      <c r="L390" s="159"/>
      <c r="M390" s="164"/>
      <c r="T390" s="165"/>
      <c r="AT390" s="162" t="s">
        <v>184</v>
      </c>
      <c r="AU390" s="162" t="s">
        <v>95</v>
      </c>
      <c r="AV390" s="160" t="s">
        <v>93</v>
      </c>
      <c r="AW390" s="160" t="s">
        <v>41</v>
      </c>
      <c r="AX390" s="160" t="s">
        <v>85</v>
      </c>
      <c r="AY390" s="162" t="s">
        <v>173</v>
      </c>
    </row>
    <row r="391" spans="2:51" s="160" customFormat="1">
      <c r="B391" s="159"/>
      <c r="D391" s="161" t="s">
        <v>184</v>
      </c>
      <c r="E391" s="162" t="s">
        <v>1</v>
      </c>
      <c r="F391" s="163" t="s">
        <v>4214</v>
      </c>
      <c r="H391" s="162" t="s">
        <v>1</v>
      </c>
      <c r="L391" s="159"/>
      <c r="M391" s="164"/>
      <c r="T391" s="165"/>
      <c r="AT391" s="162" t="s">
        <v>184</v>
      </c>
      <c r="AU391" s="162" t="s">
        <v>95</v>
      </c>
      <c r="AV391" s="160" t="s">
        <v>93</v>
      </c>
      <c r="AW391" s="160" t="s">
        <v>41</v>
      </c>
      <c r="AX391" s="160" t="s">
        <v>85</v>
      </c>
      <c r="AY391" s="162" t="s">
        <v>173</v>
      </c>
    </row>
    <row r="392" spans="2:51" s="167" customFormat="1">
      <c r="B392" s="166"/>
      <c r="D392" s="161" t="s">
        <v>184</v>
      </c>
      <c r="E392" s="168" t="s">
        <v>1</v>
      </c>
      <c r="F392" s="169" t="s">
        <v>4215</v>
      </c>
      <c r="H392" s="170">
        <v>6.4</v>
      </c>
      <c r="L392" s="166"/>
      <c r="M392" s="171"/>
      <c r="T392" s="172"/>
      <c r="AT392" s="168" t="s">
        <v>184</v>
      </c>
      <c r="AU392" s="168" t="s">
        <v>95</v>
      </c>
      <c r="AV392" s="167" t="s">
        <v>95</v>
      </c>
      <c r="AW392" s="167" t="s">
        <v>41</v>
      </c>
      <c r="AX392" s="167" t="s">
        <v>85</v>
      </c>
      <c r="AY392" s="168" t="s">
        <v>173</v>
      </c>
    </row>
    <row r="393" spans="2:51" s="181" customFormat="1">
      <c r="B393" s="180"/>
      <c r="D393" s="161" t="s">
        <v>184</v>
      </c>
      <c r="E393" s="182" t="s">
        <v>1</v>
      </c>
      <c r="F393" s="183" t="s">
        <v>266</v>
      </c>
      <c r="H393" s="184">
        <v>6.4</v>
      </c>
      <c r="L393" s="180"/>
      <c r="M393" s="185"/>
      <c r="T393" s="186"/>
      <c r="AT393" s="182" t="s">
        <v>184</v>
      </c>
      <c r="AU393" s="182" t="s">
        <v>95</v>
      </c>
      <c r="AV393" s="181" t="s">
        <v>243</v>
      </c>
      <c r="AW393" s="181" t="s">
        <v>41</v>
      </c>
      <c r="AX393" s="181" t="s">
        <v>85</v>
      </c>
      <c r="AY393" s="182" t="s">
        <v>173</v>
      </c>
    </row>
    <row r="394" spans="2:51" s="160" customFormat="1">
      <c r="B394" s="159"/>
      <c r="D394" s="161" t="s">
        <v>184</v>
      </c>
      <c r="E394" s="162" t="s">
        <v>1</v>
      </c>
      <c r="F394" s="163" t="s">
        <v>4213</v>
      </c>
      <c r="H394" s="162" t="s">
        <v>1</v>
      </c>
      <c r="L394" s="159"/>
      <c r="M394" s="164"/>
      <c r="T394" s="165"/>
      <c r="AT394" s="162" t="s">
        <v>184</v>
      </c>
      <c r="AU394" s="162" t="s">
        <v>95</v>
      </c>
      <c r="AV394" s="160" t="s">
        <v>93</v>
      </c>
      <c r="AW394" s="160" t="s">
        <v>41</v>
      </c>
      <c r="AX394" s="160" t="s">
        <v>85</v>
      </c>
      <c r="AY394" s="162" t="s">
        <v>173</v>
      </c>
    </row>
    <row r="395" spans="2:51" s="160" customFormat="1">
      <c r="B395" s="159"/>
      <c r="D395" s="161" t="s">
        <v>184</v>
      </c>
      <c r="E395" s="162" t="s">
        <v>1</v>
      </c>
      <c r="F395" s="163" t="s">
        <v>4216</v>
      </c>
      <c r="H395" s="162" t="s">
        <v>1</v>
      </c>
      <c r="L395" s="159"/>
      <c r="M395" s="164"/>
      <c r="T395" s="165"/>
      <c r="AT395" s="162" t="s">
        <v>184</v>
      </c>
      <c r="AU395" s="162" t="s">
        <v>95</v>
      </c>
      <c r="AV395" s="160" t="s">
        <v>93</v>
      </c>
      <c r="AW395" s="160" t="s">
        <v>41</v>
      </c>
      <c r="AX395" s="160" t="s">
        <v>85</v>
      </c>
      <c r="AY395" s="162" t="s">
        <v>173</v>
      </c>
    </row>
    <row r="396" spans="2:51" s="167" customFormat="1">
      <c r="B396" s="166"/>
      <c r="D396" s="161" t="s">
        <v>184</v>
      </c>
      <c r="E396" s="168" t="s">
        <v>1</v>
      </c>
      <c r="F396" s="169" t="s">
        <v>639</v>
      </c>
      <c r="H396" s="170">
        <v>3.4</v>
      </c>
      <c r="L396" s="166"/>
      <c r="M396" s="171"/>
      <c r="T396" s="172"/>
      <c r="AT396" s="168" t="s">
        <v>184</v>
      </c>
      <c r="AU396" s="168" t="s">
        <v>95</v>
      </c>
      <c r="AV396" s="167" t="s">
        <v>95</v>
      </c>
      <c r="AW396" s="167" t="s">
        <v>41</v>
      </c>
      <c r="AX396" s="167" t="s">
        <v>85</v>
      </c>
      <c r="AY396" s="168" t="s">
        <v>173</v>
      </c>
    </row>
    <row r="397" spans="2:51" s="181" customFormat="1">
      <c r="B397" s="180"/>
      <c r="D397" s="161" t="s">
        <v>184</v>
      </c>
      <c r="E397" s="182" t="s">
        <v>1</v>
      </c>
      <c r="F397" s="183" t="s">
        <v>266</v>
      </c>
      <c r="H397" s="184">
        <v>3.4</v>
      </c>
      <c r="L397" s="180"/>
      <c r="M397" s="185"/>
      <c r="T397" s="186"/>
      <c r="AT397" s="182" t="s">
        <v>184</v>
      </c>
      <c r="AU397" s="182" t="s">
        <v>95</v>
      </c>
      <c r="AV397" s="181" t="s">
        <v>243</v>
      </c>
      <c r="AW397" s="181" t="s">
        <v>41</v>
      </c>
      <c r="AX397" s="181" t="s">
        <v>85</v>
      </c>
      <c r="AY397" s="182" t="s">
        <v>173</v>
      </c>
    </row>
    <row r="398" spans="2:51" s="160" customFormat="1">
      <c r="B398" s="159"/>
      <c r="D398" s="161" t="s">
        <v>184</v>
      </c>
      <c r="E398" s="162" t="s">
        <v>1</v>
      </c>
      <c r="F398" s="163" t="s">
        <v>4205</v>
      </c>
      <c r="H398" s="162" t="s">
        <v>1</v>
      </c>
      <c r="L398" s="159"/>
      <c r="M398" s="164"/>
      <c r="T398" s="165"/>
      <c r="AT398" s="162" t="s">
        <v>184</v>
      </c>
      <c r="AU398" s="162" t="s">
        <v>95</v>
      </c>
      <c r="AV398" s="160" t="s">
        <v>93</v>
      </c>
      <c r="AW398" s="160" t="s">
        <v>41</v>
      </c>
      <c r="AX398" s="160" t="s">
        <v>85</v>
      </c>
      <c r="AY398" s="162" t="s">
        <v>173</v>
      </c>
    </row>
    <row r="399" spans="2:51" s="160" customFormat="1">
      <c r="B399" s="159"/>
      <c r="D399" s="161" t="s">
        <v>184</v>
      </c>
      <c r="E399" s="162" t="s">
        <v>1</v>
      </c>
      <c r="F399" s="163" t="s">
        <v>4217</v>
      </c>
      <c r="H399" s="162" t="s">
        <v>1</v>
      </c>
      <c r="L399" s="159"/>
      <c r="M399" s="164"/>
      <c r="T399" s="165"/>
      <c r="AT399" s="162" t="s">
        <v>184</v>
      </c>
      <c r="AU399" s="162" t="s">
        <v>95</v>
      </c>
      <c r="AV399" s="160" t="s">
        <v>93</v>
      </c>
      <c r="AW399" s="160" t="s">
        <v>41</v>
      </c>
      <c r="AX399" s="160" t="s">
        <v>85</v>
      </c>
      <c r="AY399" s="162" t="s">
        <v>173</v>
      </c>
    </row>
    <row r="400" spans="2:51" s="167" customFormat="1">
      <c r="B400" s="166"/>
      <c r="D400" s="161" t="s">
        <v>184</v>
      </c>
      <c r="E400" s="168" t="s">
        <v>1</v>
      </c>
      <c r="F400" s="169" t="s">
        <v>180</v>
      </c>
      <c r="H400" s="170">
        <v>4</v>
      </c>
      <c r="L400" s="166"/>
      <c r="M400" s="171"/>
      <c r="T400" s="172"/>
      <c r="AT400" s="168" t="s">
        <v>184</v>
      </c>
      <c r="AU400" s="168" t="s">
        <v>95</v>
      </c>
      <c r="AV400" s="167" t="s">
        <v>95</v>
      </c>
      <c r="AW400" s="167" t="s">
        <v>41</v>
      </c>
      <c r="AX400" s="167" t="s">
        <v>85</v>
      </c>
      <c r="AY400" s="168" t="s">
        <v>173</v>
      </c>
    </row>
    <row r="401" spans="2:65" s="181" customFormat="1">
      <c r="B401" s="180"/>
      <c r="D401" s="161" t="s">
        <v>184</v>
      </c>
      <c r="E401" s="182" t="s">
        <v>1</v>
      </c>
      <c r="F401" s="183" t="s">
        <v>266</v>
      </c>
      <c r="H401" s="184">
        <v>4</v>
      </c>
      <c r="L401" s="180"/>
      <c r="M401" s="185"/>
      <c r="T401" s="186"/>
      <c r="AT401" s="182" t="s">
        <v>184</v>
      </c>
      <c r="AU401" s="182" t="s">
        <v>95</v>
      </c>
      <c r="AV401" s="181" t="s">
        <v>243</v>
      </c>
      <c r="AW401" s="181" t="s">
        <v>41</v>
      </c>
      <c r="AX401" s="181" t="s">
        <v>85</v>
      </c>
      <c r="AY401" s="182" t="s">
        <v>173</v>
      </c>
    </row>
    <row r="402" spans="2:65" s="174" customFormat="1">
      <c r="B402" s="173"/>
      <c r="D402" s="161" t="s">
        <v>184</v>
      </c>
      <c r="E402" s="175" t="s">
        <v>1</v>
      </c>
      <c r="F402" s="176" t="s">
        <v>232</v>
      </c>
      <c r="H402" s="177">
        <v>185.70000000000002</v>
      </c>
      <c r="L402" s="173"/>
      <c r="M402" s="178"/>
      <c r="T402" s="179"/>
      <c r="AT402" s="175" t="s">
        <v>184</v>
      </c>
      <c r="AU402" s="175" t="s">
        <v>95</v>
      </c>
      <c r="AV402" s="174" t="s">
        <v>180</v>
      </c>
      <c r="AW402" s="174" t="s">
        <v>41</v>
      </c>
      <c r="AX402" s="174" t="s">
        <v>93</v>
      </c>
      <c r="AY402" s="175" t="s">
        <v>173</v>
      </c>
    </row>
    <row r="403" spans="2:65" s="35" customFormat="1" ht="37.9" customHeight="1">
      <c r="B403" s="34"/>
      <c r="C403" s="144" t="s">
        <v>528</v>
      </c>
      <c r="D403" s="144" t="s">
        <v>175</v>
      </c>
      <c r="E403" s="145" t="s">
        <v>4218</v>
      </c>
      <c r="F403" s="146" t="s">
        <v>4219</v>
      </c>
      <c r="G403" s="147" t="s">
        <v>270</v>
      </c>
      <c r="H403" s="148">
        <v>4</v>
      </c>
      <c r="I403" s="3"/>
      <c r="J403" s="149">
        <f>ROUND(I403*H403,2)</f>
        <v>0</v>
      </c>
      <c r="K403" s="146" t="s">
        <v>179</v>
      </c>
      <c r="L403" s="34"/>
      <c r="M403" s="150" t="s">
        <v>1</v>
      </c>
      <c r="N403" s="151" t="s">
        <v>50</v>
      </c>
      <c r="P403" s="152">
        <f>O403*H403</f>
        <v>0</v>
      </c>
      <c r="Q403" s="152">
        <v>0</v>
      </c>
      <c r="R403" s="152">
        <f>Q403*H403</f>
        <v>0</v>
      </c>
      <c r="S403" s="152">
        <v>0</v>
      </c>
      <c r="T403" s="153">
        <f>S403*H403</f>
        <v>0</v>
      </c>
      <c r="AR403" s="154" t="s">
        <v>180</v>
      </c>
      <c r="AT403" s="154" t="s">
        <v>175</v>
      </c>
      <c r="AU403" s="154" t="s">
        <v>95</v>
      </c>
      <c r="AY403" s="20" t="s">
        <v>173</v>
      </c>
      <c r="BE403" s="155">
        <f>IF(N403="základní",J403,0)</f>
        <v>0</v>
      </c>
      <c r="BF403" s="155">
        <f>IF(N403="snížená",J403,0)</f>
        <v>0</v>
      </c>
      <c r="BG403" s="155">
        <f>IF(N403="zákl. přenesená",J403,0)</f>
        <v>0</v>
      </c>
      <c r="BH403" s="155">
        <f>IF(N403="sníž. přenesená",J403,0)</f>
        <v>0</v>
      </c>
      <c r="BI403" s="155">
        <f>IF(N403="nulová",J403,0)</f>
        <v>0</v>
      </c>
      <c r="BJ403" s="20" t="s">
        <v>93</v>
      </c>
      <c r="BK403" s="155">
        <f>ROUND(I403*H403,2)</f>
        <v>0</v>
      </c>
      <c r="BL403" s="20" t="s">
        <v>180</v>
      </c>
      <c r="BM403" s="154" t="s">
        <v>4220</v>
      </c>
    </row>
    <row r="404" spans="2:65" s="35" customFormat="1">
      <c r="B404" s="34"/>
      <c r="D404" s="156" t="s">
        <v>182</v>
      </c>
      <c r="F404" s="157" t="s">
        <v>4221</v>
      </c>
      <c r="L404" s="34"/>
      <c r="M404" s="158"/>
      <c r="T404" s="62"/>
      <c r="AT404" s="20" t="s">
        <v>182</v>
      </c>
      <c r="AU404" s="20" t="s">
        <v>95</v>
      </c>
    </row>
    <row r="405" spans="2:65" s="160" customFormat="1">
      <c r="B405" s="159"/>
      <c r="D405" s="161" t="s">
        <v>184</v>
      </c>
      <c r="E405" s="162" t="s">
        <v>1</v>
      </c>
      <c r="F405" s="163" t="s">
        <v>4205</v>
      </c>
      <c r="H405" s="162" t="s">
        <v>1</v>
      </c>
      <c r="L405" s="159"/>
      <c r="M405" s="164"/>
      <c r="T405" s="165"/>
      <c r="AT405" s="162" t="s">
        <v>184</v>
      </c>
      <c r="AU405" s="162" t="s">
        <v>95</v>
      </c>
      <c r="AV405" s="160" t="s">
        <v>93</v>
      </c>
      <c r="AW405" s="160" t="s">
        <v>41</v>
      </c>
      <c r="AX405" s="160" t="s">
        <v>85</v>
      </c>
      <c r="AY405" s="162" t="s">
        <v>173</v>
      </c>
    </row>
    <row r="406" spans="2:65" s="160" customFormat="1">
      <c r="B406" s="159"/>
      <c r="D406" s="161" t="s">
        <v>184</v>
      </c>
      <c r="E406" s="162" t="s">
        <v>1</v>
      </c>
      <c r="F406" s="163" t="s">
        <v>4217</v>
      </c>
      <c r="H406" s="162" t="s">
        <v>1</v>
      </c>
      <c r="L406" s="159"/>
      <c r="M406" s="164"/>
      <c r="T406" s="165"/>
      <c r="AT406" s="162" t="s">
        <v>184</v>
      </c>
      <c r="AU406" s="162" t="s">
        <v>95</v>
      </c>
      <c r="AV406" s="160" t="s">
        <v>93</v>
      </c>
      <c r="AW406" s="160" t="s">
        <v>41</v>
      </c>
      <c r="AX406" s="160" t="s">
        <v>85</v>
      </c>
      <c r="AY406" s="162" t="s">
        <v>173</v>
      </c>
    </row>
    <row r="407" spans="2:65" s="167" customFormat="1">
      <c r="B407" s="166"/>
      <c r="D407" s="161" t="s">
        <v>184</v>
      </c>
      <c r="E407" s="168" t="s">
        <v>1</v>
      </c>
      <c r="F407" s="169" t="s">
        <v>180</v>
      </c>
      <c r="H407" s="170">
        <v>4</v>
      </c>
      <c r="L407" s="166"/>
      <c r="M407" s="171"/>
      <c r="T407" s="172"/>
      <c r="AT407" s="168" t="s">
        <v>184</v>
      </c>
      <c r="AU407" s="168" t="s">
        <v>95</v>
      </c>
      <c r="AV407" s="167" t="s">
        <v>95</v>
      </c>
      <c r="AW407" s="167" t="s">
        <v>41</v>
      </c>
      <c r="AX407" s="167" t="s">
        <v>85</v>
      </c>
      <c r="AY407" s="168" t="s">
        <v>173</v>
      </c>
    </row>
    <row r="408" spans="2:65" s="174" customFormat="1">
      <c r="B408" s="173"/>
      <c r="D408" s="161" t="s">
        <v>184</v>
      </c>
      <c r="E408" s="175" t="s">
        <v>1</v>
      </c>
      <c r="F408" s="176" t="s">
        <v>232</v>
      </c>
      <c r="H408" s="177">
        <v>4</v>
      </c>
      <c r="L408" s="173"/>
      <c r="M408" s="178"/>
      <c r="T408" s="179"/>
      <c r="AT408" s="175" t="s">
        <v>184</v>
      </c>
      <c r="AU408" s="175" t="s">
        <v>95</v>
      </c>
      <c r="AV408" s="174" t="s">
        <v>180</v>
      </c>
      <c r="AW408" s="174" t="s">
        <v>41</v>
      </c>
      <c r="AX408" s="174" t="s">
        <v>93</v>
      </c>
      <c r="AY408" s="175" t="s">
        <v>173</v>
      </c>
    </row>
    <row r="409" spans="2:65" s="35" customFormat="1" ht="37.9" customHeight="1">
      <c r="B409" s="34"/>
      <c r="C409" s="144" t="s">
        <v>533</v>
      </c>
      <c r="D409" s="144" t="s">
        <v>175</v>
      </c>
      <c r="E409" s="145" t="s">
        <v>4222</v>
      </c>
      <c r="F409" s="146" t="s">
        <v>4223</v>
      </c>
      <c r="G409" s="147" t="s">
        <v>270</v>
      </c>
      <c r="H409" s="148">
        <v>181.7</v>
      </c>
      <c r="I409" s="3"/>
      <c r="J409" s="149">
        <f>ROUND(I409*H409,2)</f>
        <v>0</v>
      </c>
      <c r="K409" s="146" t="s">
        <v>179</v>
      </c>
      <c r="L409" s="34"/>
      <c r="M409" s="150" t="s">
        <v>1</v>
      </c>
      <c r="N409" s="151" t="s">
        <v>50</v>
      </c>
      <c r="P409" s="152">
        <f>O409*H409</f>
        <v>0</v>
      </c>
      <c r="Q409" s="152">
        <v>0</v>
      </c>
      <c r="R409" s="152">
        <f>Q409*H409</f>
        <v>0</v>
      </c>
      <c r="S409" s="152">
        <v>0</v>
      </c>
      <c r="T409" s="153">
        <f>S409*H409</f>
        <v>0</v>
      </c>
      <c r="AR409" s="154" t="s">
        <v>180</v>
      </c>
      <c r="AT409" s="154" t="s">
        <v>175</v>
      </c>
      <c r="AU409" s="154" t="s">
        <v>95</v>
      </c>
      <c r="AY409" s="20" t="s">
        <v>173</v>
      </c>
      <c r="BE409" s="155">
        <f>IF(N409="základní",J409,0)</f>
        <v>0</v>
      </c>
      <c r="BF409" s="155">
        <f>IF(N409="snížená",J409,0)</f>
        <v>0</v>
      </c>
      <c r="BG409" s="155">
        <f>IF(N409="zákl. přenesená",J409,0)</f>
        <v>0</v>
      </c>
      <c r="BH409" s="155">
        <f>IF(N409="sníž. přenesená",J409,0)</f>
        <v>0</v>
      </c>
      <c r="BI409" s="155">
        <f>IF(N409="nulová",J409,0)</f>
        <v>0</v>
      </c>
      <c r="BJ409" s="20" t="s">
        <v>93</v>
      </c>
      <c r="BK409" s="155">
        <f>ROUND(I409*H409,2)</f>
        <v>0</v>
      </c>
      <c r="BL409" s="20" t="s">
        <v>180</v>
      </c>
      <c r="BM409" s="154" t="s">
        <v>4224</v>
      </c>
    </row>
    <row r="410" spans="2:65" s="35" customFormat="1">
      <c r="B410" s="34"/>
      <c r="D410" s="156" t="s">
        <v>182</v>
      </c>
      <c r="F410" s="157" t="s">
        <v>4225</v>
      </c>
      <c r="L410" s="34"/>
      <c r="M410" s="158"/>
      <c r="T410" s="62"/>
      <c r="AT410" s="20" t="s">
        <v>182</v>
      </c>
      <c r="AU410" s="20" t="s">
        <v>95</v>
      </c>
    </row>
    <row r="411" spans="2:65" s="160" customFormat="1">
      <c r="B411" s="159"/>
      <c r="D411" s="161" t="s">
        <v>184</v>
      </c>
      <c r="E411" s="162" t="s">
        <v>1</v>
      </c>
      <c r="F411" s="163" t="s">
        <v>4205</v>
      </c>
      <c r="H411" s="162" t="s">
        <v>1</v>
      </c>
      <c r="L411" s="159"/>
      <c r="M411" s="164"/>
      <c r="T411" s="165"/>
      <c r="AT411" s="162" t="s">
        <v>184</v>
      </c>
      <c r="AU411" s="162" t="s">
        <v>95</v>
      </c>
      <c r="AV411" s="160" t="s">
        <v>93</v>
      </c>
      <c r="AW411" s="160" t="s">
        <v>41</v>
      </c>
      <c r="AX411" s="160" t="s">
        <v>85</v>
      </c>
      <c r="AY411" s="162" t="s">
        <v>173</v>
      </c>
    </row>
    <row r="412" spans="2:65" s="160" customFormat="1">
      <c r="B412" s="159"/>
      <c r="D412" s="161" t="s">
        <v>184</v>
      </c>
      <c r="E412" s="162" t="s">
        <v>1</v>
      </c>
      <c r="F412" s="163" t="s">
        <v>4206</v>
      </c>
      <c r="H412" s="162" t="s">
        <v>1</v>
      </c>
      <c r="L412" s="159"/>
      <c r="M412" s="164"/>
      <c r="T412" s="165"/>
      <c r="AT412" s="162" t="s">
        <v>184</v>
      </c>
      <c r="AU412" s="162" t="s">
        <v>95</v>
      </c>
      <c r="AV412" s="160" t="s">
        <v>93</v>
      </c>
      <c r="AW412" s="160" t="s">
        <v>41</v>
      </c>
      <c r="AX412" s="160" t="s">
        <v>85</v>
      </c>
      <c r="AY412" s="162" t="s">
        <v>173</v>
      </c>
    </row>
    <row r="413" spans="2:65" s="167" customFormat="1">
      <c r="B413" s="166"/>
      <c r="D413" s="161" t="s">
        <v>184</v>
      </c>
      <c r="E413" s="168" t="s">
        <v>1</v>
      </c>
      <c r="F413" s="169" t="s">
        <v>418</v>
      </c>
      <c r="H413" s="170">
        <v>23</v>
      </c>
      <c r="L413" s="166"/>
      <c r="M413" s="171"/>
      <c r="T413" s="172"/>
      <c r="AT413" s="168" t="s">
        <v>184</v>
      </c>
      <c r="AU413" s="168" t="s">
        <v>95</v>
      </c>
      <c r="AV413" s="167" t="s">
        <v>95</v>
      </c>
      <c r="AW413" s="167" t="s">
        <v>41</v>
      </c>
      <c r="AX413" s="167" t="s">
        <v>85</v>
      </c>
      <c r="AY413" s="168" t="s">
        <v>173</v>
      </c>
    </row>
    <row r="414" spans="2:65" s="181" customFormat="1">
      <c r="B414" s="180"/>
      <c r="D414" s="161" t="s">
        <v>184</v>
      </c>
      <c r="E414" s="182" t="s">
        <v>1</v>
      </c>
      <c r="F414" s="183" t="s">
        <v>266</v>
      </c>
      <c r="H414" s="184">
        <v>23</v>
      </c>
      <c r="L414" s="180"/>
      <c r="M414" s="185"/>
      <c r="T414" s="186"/>
      <c r="AT414" s="182" t="s">
        <v>184</v>
      </c>
      <c r="AU414" s="182" t="s">
        <v>95</v>
      </c>
      <c r="AV414" s="181" t="s">
        <v>243</v>
      </c>
      <c r="AW414" s="181" t="s">
        <v>41</v>
      </c>
      <c r="AX414" s="181" t="s">
        <v>85</v>
      </c>
      <c r="AY414" s="182" t="s">
        <v>173</v>
      </c>
    </row>
    <row r="415" spans="2:65" s="160" customFormat="1">
      <c r="B415" s="159"/>
      <c r="D415" s="161" t="s">
        <v>184</v>
      </c>
      <c r="E415" s="162" t="s">
        <v>1</v>
      </c>
      <c r="F415" s="163" t="s">
        <v>4205</v>
      </c>
      <c r="H415" s="162" t="s">
        <v>1</v>
      </c>
      <c r="L415" s="159"/>
      <c r="M415" s="164"/>
      <c r="T415" s="165"/>
      <c r="AT415" s="162" t="s">
        <v>184</v>
      </c>
      <c r="AU415" s="162" t="s">
        <v>95</v>
      </c>
      <c r="AV415" s="160" t="s">
        <v>93</v>
      </c>
      <c r="AW415" s="160" t="s">
        <v>41</v>
      </c>
      <c r="AX415" s="160" t="s">
        <v>85</v>
      </c>
      <c r="AY415" s="162" t="s">
        <v>173</v>
      </c>
    </row>
    <row r="416" spans="2:65" s="160" customFormat="1">
      <c r="B416" s="159"/>
      <c r="D416" s="161" t="s">
        <v>184</v>
      </c>
      <c r="E416" s="162" t="s">
        <v>1</v>
      </c>
      <c r="F416" s="163" t="s">
        <v>4207</v>
      </c>
      <c r="H416" s="162" t="s">
        <v>1</v>
      </c>
      <c r="L416" s="159"/>
      <c r="M416" s="164"/>
      <c r="T416" s="165"/>
      <c r="AT416" s="162" t="s">
        <v>184</v>
      </c>
      <c r="AU416" s="162" t="s">
        <v>95</v>
      </c>
      <c r="AV416" s="160" t="s">
        <v>93</v>
      </c>
      <c r="AW416" s="160" t="s">
        <v>41</v>
      </c>
      <c r="AX416" s="160" t="s">
        <v>85</v>
      </c>
      <c r="AY416" s="162" t="s">
        <v>173</v>
      </c>
    </row>
    <row r="417" spans="2:51" s="167" customFormat="1">
      <c r="B417" s="166"/>
      <c r="D417" s="161" t="s">
        <v>184</v>
      </c>
      <c r="E417" s="168" t="s">
        <v>1</v>
      </c>
      <c r="F417" s="169" t="s">
        <v>4208</v>
      </c>
      <c r="H417" s="170">
        <v>2.5</v>
      </c>
      <c r="L417" s="166"/>
      <c r="M417" s="171"/>
      <c r="T417" s="172"/>
      <c r="AT417" s="168" t="s">
        <v>184</v>
      </c>
      <c r="AU417" s="168" t="s">
        <v>95</v>
      </c>
      <c r="AV417" s="167" t="s">
        <v>95</v>
      </c>
      <c r="AW417" s="167" t="s">
        <v>41</v>
      </c>
      <c r="AX417" s="167" t="s">
        <v>85</v>
      </c>
      <c r="AY417" s="168" t="s">
        <v>173</v>
      </c>
    </row>
    <row r="418" spans="2:51" s="181" customFormat="1">
      <c r="B418" s="180"/>
      <c r="D418" s="161" t="s">
        <v>184</v>
      </c>
      <c r="E418" s="182" t="s">
        <v>1</v>
      </c>
      <c r="F418" s="183" t="s">
        <v>266</v>
      </c>
      <c r="H418" s="184">
        <v>2.5</v>
      </c>
      <c r="L418" s="180"/>
      <c r="M418" s="185"/>
      <c r="T418" s="186"/>
      <c r="AT418" s="182" t="s">
        <v>184</v>
      </c>
      <c r="AU418" s="182" t="s">
        <v>95</v>
      </c>
      <c r="AV418" s="181" t="s">
        <v>243</v>
      </c>
      <c r="AW418" s="181" t="s">
        <v>41</v>
      </c>
      <c r="AX418" s="181" t="s">
        <v>85</v>
      </c>
      <c r="AY418" s="182" t="s">
        <v>173</v>
      </c>
    </row>
    <row r="419" spans="2:51" s="160" customFormat="1">
      <c r="B419" s="159"/>
      <c r="D419" s="161" t="s">
        <v>184</v>
      </c>
      <c r="E419" s="162" t="s">
        <v>1</v>
      </c>
      <c r="F419" s="163" t="s">
        <v>4205</v>
      </c>
      <c r="H419" s="162" t="s">
        <v>1</v>
      </c>
      <c r="L419" s="159"/>
      <c r="M419" s="164"/>
      <c r="T419" s="165"/>
      <c r="AT419" s="162" t="s">
        <v>184</v>
      </c>
      <c r="AU419" s="162" t="s">
        <v>95</v>
      </c>
      <c r="AV419" s="160" t="s">
        <v>93</v>
      </c>
      <c r="AW419" s="160" t="s">
        <v>41</v>
      </c>
      <c r="AX419" s="160" t="s">
        <v>85</v>
      </c>
      <c r="AY419" s="162" t="s">
        <v>173</v>
      </c>
    </row>
    <row r="420" spans="2:51" s="160" customFormat="1">
      <c r="B420" s="159"/>
      <c r="D420" s="161" t="s">
        <v>184</v>
      </c>
      <c r="E420" s="162" t="s">
        <v>1</v>
      </c>
      <c r="F420" s="163" t="s">
        <v>4209</v>
      </c>
      <c r="H420" s="162" t="s">
        <v>1</v>
      </c>
      <c r="L420" s="159"/>
      <c r="M420" s="164"/>
      <c r="T420" s="165"/>
      <c r="AT420" s="162" t="s">
        <v>184</v>
      </c>
      <c r="AU420" s="162" t="s">
        <v>95</v>
      </c>
      <c r="AV420" s="160" t="s">
        <v>93</v>
      </c>
      <c r="AW420" s="160" t="s">
        <v>41</v>
      </c>
      <c r="AX420" s="160" t="s">
        <v>85</v>
      </c>
      <c r="AY420" s="162" t="s">
        <v>173</v>
      </c>
    </row>
    <row r="421" spans="2:51" s="167" customFormat="1">
      <c r="B421" s="166"/>
      <c r="D421" s="161" t="s">
        <v>184</v>
      </c>
      <c r="E421" s="168" t="s">
        <v>1</v>
      </c>
      <c r="F421" s="169" t="s">
        <v>4208</v>
      </c>
      <c r="H421" s="170">
        <v>2.5</v>
      </c>
      <c r="L421" s="166"/>
      <c r="M421" s="171"/>
      <c r="T421" s="172"/>
      <c r="AT421" s="168" t="s">
        <v>184</v>
      </c>
      <c r="AU421" s="168" t="s">
        <v>95</v>
      </c>
      <c r="AV421" s="167" t="s">
        <v>95</v>
      </c>
      <c r="AW421" s="167" t="s">
        <v>41</v>
      </c>
      <c r="AX421" s="167" t="s">
        <v>85</v>
      </c>
      <c r="AY421" s="168" t="s">
        <v>173</v>
      </c>
    </row>
    <row r="422" spans="2:51" s="181" customFormat="1">
      <c r="B422" s="180"/>
      <c r="D422" s="161" t="s">
        <v>184</v>
      </c>
      <c r="E422" s="182" t="s">
        <v>1</v>
      </c>
      <c r="F422" s="183" t="s">
        <v>266</v>
      </c>
      <c r="H422" s="184">
        <v>2.5</v>
      </c>
      <c r="L422" s="180"/>
      <c r="M422" s="185"/>
      <c r="T422" s="186"/>
      <c r="AT422" s="182" t="s">
        <v>184</v>
      </c>
      <c r="AU422" s="182" t="s">
        <v>95</v>
      </c>
      <c r="AV422" s="181" t="s">
        <v>243</v>
      </c>
      <c r="AW422" s="181" t="s">
        <v>41</v>
      </c>
      <c r="AX422" s="181" t="s">
        <v>85</v>
      </c>
      <c r="AY422" s="182" t="s">
        <v>173</v>
      </c>
    </row>
    <row r="423" spans="2:51" s="160" customFormat="1">
      <c r="B423" s="159"/>
      <c r="D423" s="161" t="s">
        <v>184</v>
      </c>
      <c r="E423" s="162" t="s">
        <v>1</v>
      </c>
      <c r="F423" s="163" t="s">
        <v>4205</v>
      </c>
      <c r="H423" s="162" t="s">
        <v>1</v>
      </c>
      <c r="L423" s="159"/>
      <c r="M423" s="164"/>
      <c r="T423" s="165"/>
      <c r="AT423" s="162" t="s">
        <v>184</v>
      </c>
      <c r="AU423" s="162" t="s">
        <v>95</v>
      </c>
      <c r="AV423" s="160" t="s">
        <v>93</v>
      </c>
      <c r="AW423" s="160" t="s">
        <v>41</v>
      </c>
      <c r="AX423" s="160" t="s">
        <v>85</v>
      </c>
      <c r="AY423" s="162" t="s">
        <v>173</v>
      </c>
    </row>
    <row r="424" spans="2:51" s="160" customFormat="1">
      <c r="B424" s="159"/>
      <c r="D424" s="161" t="s">
        <v>184</v>
      </c>
      <c r="E424" s="162" t="s">
        <v>1</v>
      </c>
      <c r="F424" s="163" t="s">
        <v>4210</v>
      </c>
      <c r="H424" s="162" t="s">
        <v>1</v>
      </c>
      <c r="L424" s="159"/>
      <c r="M424" s="164"/>
      <c r="T424" s="165"/>
      <c r="AT424" s="162" t="s">
        <v>184</v>
      </c>
      <c r="AU424" s="162" t="s">
        <v>95</v>
      </c>
      <c r="AV424" s="160" t="s">
        <v>93</v>
      </c>
      <c r="AW424" s="160" t="s">
        <v>41</v>
      </c>
      <c r="AX424" s="160" t="s">
        <v>85</v>
      </c>
      <c r="AY424" s="162" t="s">
        <v>173</v>
      </c>
    </row>
    <row r="425" spans="2:51" s="167" customFormat="1">
      <c r="B425" s="166"/>
      <c r="D425" s="161" t="s">
        <v>184</v>
      </c>
      <c r="E425" s="168" t="s">
        <v>1</v>
      </c>
      <c r="F425" s="169" t="s">
        <v>4211</v>
      </c>
      <c r="H425" s="170">
        <v>3.9</v>
      </c>
      <c r="L425" s="166"/>
      <c r="M425" s="171"/>
      <c r="T425" s="172"/>
      <c r="AT425" s="168" t="s">
        <v>184</v>
      </c>
      <c r="AU425" s="168" t="s">
        <v>95</v>
      </c>
      <c r="AV425" s="167" t="s">
        <v>95</v>
      </c>
      <c r="AW425" s="167" t="s">
        <v>41</v>
      </c>
      <c r="AX425" s="167" t="s">
        <v>85</v>
      </c>
      <c r="AY425" s="168" t="s">
        <v>173</v>
      </c>
    </row>
    <row r="426" spans="2:51" s="181" customFormat="1">
      <c r="B426" s="180"/>
      <c r="D426" s="161" t="s">
        <v>184</v>
      </c>
      <c r="E426" s="182" t="s">
        <v>1</v>
      </c>
      <c r="F426" s="183" t="s">
        <v>266</v>
      </c>
      <c r="H426" s="184">
        <v>3.9</v>
      </c>
      <c r="L426" s="180"/>
      <c r="M426" s="185"/>
      <c r="T426" s="186"/>
      <c r="AT426" s="182" t="s">
        <v>184</v>
      </c>
      <c r="AU426" s="182" t="s">
        <v>95</v>
      </c>
      <c r="AV426" s="181" t="s">
        <v>243</v>
      </c>
      <c r="AW426" s="181" t="s">
        <v>41</v>
      </c>
      <c r="AX426" s="181" t="s">
        <v>85</v>
      </c>
      <c r="AY426" s="182" t="s">
        <v>173</v>
      </c>
    </row>
    <row r="427" spans="2:51" s="160" customFormat="1">
      <c r="B427" s="159"/>
      <c r="D427" s="161" t="s">
        <v>184</v>
      </c>
      <c r="E427" s="162" t="s">
        <v>1</v>
      </c>
      <c r="F427" s="163" t="s">
        <v>4205</v>
      </c>
      <c r="H427" s="162" t="s">
        <v>1</v>
      </c>
      <c r="L427" s="159"/>
      <c r="M427" s="164"/>
      <c r="T427" s="165"/>
      <c r="AT427" s="162" t="s">
        <v>184</v>
      </c>
      <c r="AU427" s="162" t="s">
        <v>95</v>
      </c>
      <c r="AV427" s="160" t="s">
        <v>93</v>
      </c>
      <c r="AW427" s="160" t="s">
        <v>41</v>
      </c>
      <c r="AX427" s="160" t="s">
        <v>85</v>
      </c>
      <c r="AY427" s="162" t="s">
        <v>173</v>
      </c>
    </row>
    <row r="428" spans="2:51" s="160" customFormat="1">
      <c r="B428" s="159"/>
      <c r="D428" s="161" t="s">
        <v>184</v>
      </c>
      <c r="E428" s="162" t="s">
        <v>1</v>
      </c>
      <c r="F428" s="163" t="s">
        <v>4212</v>
      </c>
      <c r="H428" s="162" t="s">
        <v>1</v>
      </c>
      <c r="L428" s="159"/>
      <c r="M428" s="164"/>
      <c r="T428" s="165"/>
      <c r="AT428" s="162" t="s">
        <v>184</v>
      </c>
      <c r="AU428" s="162" t="s">
        <v>95</v>
      </c>
      <c r="AV428" s="160" t="s">
        <v>93</v>
      </c>
      <c r="AW428" s="160" t="s">
        <v>41</v>
      </c>
      <c r="AX428" s="160" t="s">
        <v>85</v>
      </c>
      <c r="AY428" s="162" t="s">
        <v>173</v>
      </c>
    </row>
    <row r="429" spans="2:51" s="167" customFormat="1">
      <c r="B429" s="166"/>
      <c r="D429" s="161" t="s">
        <v>184</v>
      </c>
      <c r="E429" s="168" t="s">
        <v>1</v>
      </c>
      <c r="F429" s="169" t="s">
        <v>1889</v>
      </c>
      <c r="H429" s="170">
        <v>140</v>
      </c>
      <c r="L429" s="166"/>
      <c r="M429" s="171"/>
      <c r="T429" s="172"/>
      <c r="AT429" s="168" t="s">
        <v>184</v>
      </c>
      <c r="AU429" s="168" t="s">
        <v>95</v>
      </c>
      <c r="AV429" s="167" t="s">
        <v>95</v>
      </c>
      <c r="AW429" s="167" t="s">
        <v>41</v>
      </c>
      <c r="AX429" s="167" t="s">
        <v>85</v>
      </c>
      <c r="AY429" s="168" t="s">
        <v>173</v>
      </c>
    </row>
    <row r="430" spans="2:51" s="181" customFormat="1">
      <c r="B430" s="180"/>
      <c r="D430" s="161" t="s">
        <v>184</v>
      </c>
      <c r="E430" s="182" t="s">
        <v>1</v>
      </c>
      <c r="F430" s="183" t="s">
        <v>266</v>
      </c>
      <c r="H430" s="184">
        <v>140</v>
      </c>
      <c r="L430" s="180"/>
      <c r="M430" s="185"/>
      <c r="T430" s="186"/>
      <c r="AT430" s="182" t="s">
        <v>184</v>
      </c>
      <c r="AU430" s="182" t="s">
        <v>95</v>
      </c>
      <c r="AV430" s="181" t="s">
        <v>243</v>
      </c>
      <c r="AW430" s="181" t="s">
        <v>41</v>
      </c>
      <c r="AX430" s="181" t="s">
        <v>85</v>
      </c>
      <c r="AY430" s="182" t="s">
        <v>173</v>
      </c>
    </row>
    <row r="431" spans="2:51" s="160" customFormat="1">
      <c r="B431" s="159"/>
      <c r="D431" s="161" t="s">
        <v>184</v>
      </c>
      <c r="E431" s="162" t="s">
        <v>1</v>
      </c>
      <c r="F431" s="163" t="s">
        <v>4213</v>
      </c>
      <c r="H431" s="162" t="s">
        <v>1</v>
      </c>
      <c r="L431" s="159"/>
      <c r="M431" s="164"/>
      <c r="T431" s="165"/>
      <c r="AT431" s="162" t="s">
        <v>184</v>
      </c>
      <c r="AU431" s="162" t="s">
        <v>95</v>
      </c>
      <c r="AV431" s="160" t="s">
        <v>93</v>
      </c>
      <c r="AW431" s="160" t="s">
        <v>41</v>
      </c>
      <c r="AX431" s="160" t="s">
        <v>85</v>
      </c>
      <c r="AY431" s="162" t="s">
        <v>173</v>
      </c>
    </row>
    <row r="432" spans="2:51" s="160" customFormat="1">
      <c r="B432" s="159"/>
      <c r="D432" s="161" t="s">
        <v>184</v>
      </c>
      <c r="E432" s="162" t="s">
        <v>1</v>
      </c>
      <c r="F432" s="163" t="s">
        <v>4214</v>
      </c>
      <c r="H432" s="162" t="s">
        <v>1</v>
      </c>
      <c r="L432" s="159"/>
      <c r="M432" s="164"/>
      <c r="T432" s="165"/>
      <c r="AT432" s="162" t="s">
        <v>184</v>
      </c>
      <c r="AU432" s="162" t="s">
        <v>95</v>
      </c>
      <c r="AV432" s="160" t="s">
        <v>93</v>
      </c>
      <c r="AW432" s="160" t="s">
        <v>41</v>
      </c>
      <c r="AX432" s="160" t="s">
        <v>85</v>
      </c>
      <c r="AY432" s="162" t="s">
        <v>173</v>
      </c>
    </row>
    <row r="433" spans="2:65" s="167" customFormat="1">
      <c r="B433" s="166"/>
      <c r="D433" s="161" t="s">
        <v>184</v>
      </c>
      <c r="E433" s="168" t="s">
        <v>1</v>
      </c>
      <c r="F433" s="169" t="s">
        <v>4215</v>
      </c>
      <c r="H433" s="170">
        <v>6.4</v>
      </c>
      <c r="L433" s="166"/>
      <c r="M433" s="171"/>
      <c r="T433" s="172"/>
      <c r="AT433" s="168" t="s">
        <v>184</v>
      </c>
      <c r="AU433" s="168" t="s">
        <v>95</v>
      </c>
      <c r="AV433" s="167" t="s">
        <v>95</v>
      </c>
      <c r="AW433" s="167" t="s">
        <v>41</v>
      </c>
      <c r="AX433" s="167" t="s">
        <v>85</v>
      </c>
      <c r="AY433" s="168" t="s">
        <v>173</v>
      </c>
    </row>
    <row r="434" spans="2:65" s="181" customFormat="1">
      <c r="B434" s="180"/>
      <c r="D434" s="161" t="s">
        <v>184</v>
      </c>
      <c r="E434" s="182" t="s">
        <v>1</v>
      </c>
      <c r="F434" s="183" t="s">
        <v>266</v>
      </c>
      <c r="H434" s="184">
        <v>6.4</v>
      </c>
      <c r="L434" s="180"/>
      <c r="M434" s="185"/>
      <c r="T434" s="186"/>
      <c r="AT434" s="182" t="s">
        <v>184</v>
      </c>
      <c r="AU434" s="182" t="s">
        <v>95</v>
      </c>
      <c r="AV434" s="181" t="s">
        <v>243</v>
      </c>
      <c r="AW434" s="181" t="s">
        <v>41</v>
      </c>
      <c r="AX434" s="181" t="s">
        <v>85</v>
      </c>
      <c r="AY434" s="182" t="s">
        <v>173</v>
      </c>
    </row>
    <row r="435" spans="2:65" s="160" customFormat="1">
      <c r="B435" s="159"/>
      <c r="D435" s="161" t="s">
        <v>184</v>
      </c>
      <c r="E435" s="162" t="s">
        <v>1</v>
      </c>
      <c r="F435" s="163" t="s">
        <v>4213</v>
      </c>
      <c r="H435" s="162" t="s">
        <v>1</v>
      </c>
      <c r="L435" s="159"/>
      <c r="M435" s="164"/>
      <c r="T435" s="165"/>
      <c r="AT435" s="162" t="s">
        <v>184</v>
      </c>
      <c r="AU435" s="162" t="s">
        <v>95</v>
      </c>
      <c r="AV435" s="160" t="s">
        <v>93</v>
      </c>
      <c r="AW435" s="160" t="s">
        <v>41</v>
      </c>
      <c r="AX435" s="160" t="s">
        <v>85</v>
      </c>
      <c r="AY435" s="162" t="s">
        <v>173</v>
      </c>
    </row>
    <row r="436" spans="2:65" s="160" customFormat="1">
      <c r="B436" s="159"/>
      <c r="D436" s="161" t="s">
        <v>184</v>
      </c>
      <c r="E436" s="162" t="s">
        <v>1</v>
      </c>
      <c r="F436" s="163" t="s">
        <v>4216</v>
      </c>
      <c r="H436" s="162" t="s">
        <v>1</v>
      </c>
      <c r="L436" s="159"/>
      <c r="M436" s="164"/>
      <c r="T436" s="165"/>
      <c r="AT436" s="162" t="s">
        <v>184</v>
      </c>
      <c r="AU436" s="162" t="s">
        <v>95</v>
      </c>
      <c r="AV436" s="160" t="s">
        <v>93</v>
      </c>
      <c r="AW436" s="160" t="s">
        <v>41</v>
      </c>
      <c r="AX436" s="160" t="s">
        <v>85</v>
      </c>
      <c r="AY436" s="162" t="s">
        <v>173</v>
      </c>
    </row>
    <row r="437" spans="2:65" s="167" customFormat="1">
      <c r="B437" s="166"/>
      <c r="D437" s="161" t="s">
        <v>184</v>
      </c>
      <c r="E437" s="168" t="s">
        <v>1</v>
      </c>
      <c r="F437" s="169" t="s">
        <v>639</v>
      </c>
      <c r="H437" s="170">
        <v>3.4</v>
      </c>
      <c r="L437" s="166"/>
      <c r="M437" s="171"/>
      <c r="T437" s="172"/>
      <c r="AT437" s="168" t="s">
        <v>184</v>
      </c>
      <c r="AU437" s="168" t="s">
        <v>95</v>
      </c>
      <c r="AV437" s="167" t="s">
        <v>95</v>
      </c>
      <c r="AW437" s="167" t="s">
        <v>41</v>
      </c>
      <c r="AX437" s="167" t="s">
        <v>85</v>
      </c>
      <c r="AY437" s="168" t="s">
        <v>173</v>
      </c>
    </row>
    <row r="438" spans="2:65" s="181" customFormat="1">
      <c r="B438" s="180"/>
      <c r="D438" s="161" t="s">
        <v>184</v>
      </c>
      <c r="E438" s="182" t="s">
        <v>1</v>
      </c>
      <c r="F438" s="183" t="s">
        <v>266</v>
      </c>
      <c r="H438" s="184">
        <v>3.4</v>
      </c>
      <c r="L438" s="180"/>
      <c r="M438" s="185"/>
      <c r="T438" s="186"/>
      <c r="AT438" s="182" t="s">
        <v>184</v>
      </c>
      <c r="AU438" s="182" t="s">
        <v>95</v>
      </c>
      <c r="AV438" s="181" t="s">
        <v>243</v>
      </c>
      <c r="AW438" s="181" t="s">
        <v>41</v>
      </c>
      <c r="AX438" s="181" t="s">
        <v>85</v>
      </c>
      <c r="AY438" s="182" t="s">
        <v>173</v>
      </c>
    </row>
    <row r="439" spans="2:65" s="174" customFormat="1">
      <c r="B439" s="173"/>
      <c r="D439" s="161" t="s">
        <v>184</v>
      </c>
      <c r="E439" s="175" t="s">
        <v>1</v>
      </c>
      <c r="F439" s="176" t="s">
        <v>232</v>
      </c>
      <c r="H439" s="177">
        <v>181.70000000000002</v>
      </c>
      <c r="L439" s="173"/>
      <c r="M439" s="178"/>
      <c r="T439" s="179"/>
      <c r="AT439" s="175" t="s">
        <v>184</v>
      </c>
      <c r="AU439" s="175" t="s">
        <v>95</v>
      </c>
      <c r="AV439" s="174" t="s">
        <v>180</v>
      </c>
      <c r="AW439" s="174" t="s">
        <v>41</v>
      </c>
      <c r="AX439" s="174" t="s">
        <v>93</v>
      </c>
      <c r="AY439" s="175" t="s">
        <v>173</v>
      </c>
    </row>
    <row r="440" spans="2:65" s="35" customFormat="1" ht="44.25" customHeight="1">
      <c r="B440" s="34"/>
      <c r="C440" s="144" t="s">
        <v>561</v>
      </c>
      <c r="D440" s="144" t="s">
        <v>175</v>
      </c>
      <c r="E440" s="145" t="s">
        <v>4226</v>
      </c>
      <c r="F440" s="146" t="s">
        <v>4227</v>
      </c>
      <c r="G440" s="147" t="s">
        <v>270</v>
      </c>
      <c r="H440" s="148">
        <v>4</v>
      </c>
      <c r="I440" s="3"/>
      <c r="J440" s="149">
        <f>ROUND(I440*H440,2)</f>
        <v>0</v>
      </c>
      <c r="K440" s="146" t="s">
        <v>179</v>
      </c>
      <c r="L440" s="34"/>
      <c r="M440" s="150" t="s">
        <v>1</v>
      </c>
      <c r="N440" s="151" t="s">
        <v>50</v>
      </c>
      <c r="P440" s="152">
        <f>O440*H440</f>
        <v>0</v>
      </c>
      <c r="Q440" s="152">
        <v>0</v>
      </c>
      <c r="R440" s="152">
        <f>Q440*H440</f>
        <v>0</v>
      </c>
      <c r="S440" s="152">
        <v>0</v>
      </c>
      <c r="T440" s="153">
        <f>S440*H440</f>
        <v>0</v>
      </c>
      <c r="AR440" s="154" t="s">
        <v>180</v>
      </c>
      <c r="AT440" s="154" t="s">
        <v>175</v>
      </c>
      <c r="AU440" s="154" t="s">
        <v>95</v>
      </c>
      <c r="AY440" s="20" t="s">
        <v>173</v>
      </c>
      <c r="BE440" s="155">
        <f>IF(N440="základní",J440,0)</f>
        <v>0</v>
      </c>
      <c r="BF440" s="155">
        <f>IF(N440="snížená",J440,0)</f>
        <v>0</v>
      </c>
      <c r="BG440" s="155">
        <f>IF(N440="zákl. přenesená",J440,0)</f>
        <v>0</v>
      </c>
      <c r="BH440" s="155">
        <f>IF(N440="sníž. přenesená",J440,0)</f>
        <v>0</v>
      </c>
      <c r="BI440" s="155">
        <f>IF(N440="nulová",J440,0)</f>
        <v>0</v>
      </c>
      <c r="BJ440" s="20" t="s">
        <v>93</v>
      </c>
      <c r="BK440" s="155">
        <f>ROUND(I440*H440,2)</f>
        <v>0</v>
      </c>
      <c r="BL440" s="20" t="s">
        <v>180</v>
      </c>
      <c r="BM440" s="154" t="s">
        <v>4228</v>
      </c>
    </row>
    <row r="441" spans="2:65" s="35" customFormat="1">
      <c r="B441" s="34"/>
      <c r="D441" s="156" t="s">
        <v>182</v>
      </c>
      <c r="F441" s="157" t="s">
        <v>4229</v>
      </c>
      <c r="L441" s="34"/>
      <c r="M441" s="158"/>
      <c r="T441" s="62"/>
      <c r="AT441" s="20" t="s">
        <v>182</v>
      </c>
      <c r="AU441" s="20" t="s">
        <v>95</v>
      </c>
    </row>
    <row r="442" spans="2:65" s="160" customFormat="1">
      <c r="B442" s="159"/>
      <c r="D442" s="161" t="s">
        <v>184</v>
      </c>
      <c r="E442" s="162" t="s">
        <v>1</v>
      </c>
      <c r="F442" s="163" t="s">
        <v>4205</v>
      </c>
      <c r="H442" s="162" t="s">
        <v>1</v>
      </c>
      <c r="L442" s="159"/>
      <c r="M442" s="164"/>
      <c r="T442" s="165"/>
      <c r="AT442" s="162" t="s">
        <v>184</v>
      </c>
      <c r="AU442" s="162" t="s">
        <v>95</v>
      </c>
      <c r="AV442" s="160" t="s">
        <v>93</v>
      </c>
      <c r="AW442" s="160" t="s">
        <v>41</v>
      </c>
      <c r="AX442" s="160" t="s">
        <v>85</v>
      </c>
      <c r="AY442" s="162" t="s">
        <v>173</v>
      </c>
    </row>
    <row r="443" spans="2:65" s="160" customFormat="1">
      <c r="B443" s="159"/>
      <c r="D443" s="161" t="s">
        <v>184</v>
      </c>
      <c r="E443" s="162" t="s">
        <v>1</v>
      </c>
      <c r="F443" s="163" t="s">
        <v>4217</v>
      </c>
      <c r="H443" s="162" t="s">
        <v>1</v>
      </c>
      <c r="L443" s="159"/>
      <c r="M443" s="164"/>
      <c r="T443" s="165"/>
      <c r="AT443" s="162" t="s">
        <v>184</v>
      </c>
      <c r="AU443" s="162" t="s">
        <v>95</v>
      </c>
      <c r="AV443" s="160" t="s">
        <v>93</v>
      </c>
      <c r="AW443" s="160" t="s">
        <v>41</v>
      </c>
      <c r="AX443" s="160" t="s">
        <v>85</v>
      </c>
      <c r="AY443" s="162" t="s">
        <v>173</v>
      </c>
    </row>
    <row r="444" spans="2:65" s="167" customFormat="1">
      <c r="B444" s="166"/>
      <c r="D444" s="161" t="s">
        <v>184</v>
      </c>
      <c r="E444" s="168" t="s">
        <v>1</v>
      </c>
      <c r="F444" s="169" t="s">
        <v>180</v>
      </c>
      <c r="H444" s="170">
        <v>4</v>
      </c>
      <c r="L444" s="166"/>
      <c r="M444" s="171"/>
      <c r="T444" s="172"/>
      <c r="AT444" s="168" t="s">
        <v>184</v>
      </c>
      <c r="AU444" s="168" t="s">
        <v>95</v>
      </c>
      <c r="AV444" s="167" t="s">
        <v>95</v>
      </c>
      <c r="AW444" s="167" t="s">
        <v>41</v>
      </c>
      <c r="AX444" s="167" t="s">
        <v>85</v>
      </c>
      <c r="AY444" s="168" t="s">
        <v>173</v>
      </c>
    </row>
    <row r="445" spans="2:65" s="174" customFormat="1">
      <c r="B445" s="173"/>
      <c r="D445" s="161" t="s">
        <v>184</v>
      </c>
      <c r="E445" s="175" t="s">
        <v>1</v>
      </c>
      <c r="F445" s="176" t="s">
        <v>232</v>
      </c>
      <c r="H445" s="177">
        <v>4</v>
      </c>
      <c r="L445" s="173"/>
      <c r="M445" s="178"/>
      <c r="T445" s="179"/>
      <c r="AT445" s="175" t="s">
        <v>184</v>
      </c>
      <c r="AU445" s="175" t="s">
        <v>95</v>
      </c>
      <c r="AV445" s="174" t="s">
        <v>180</v>
      </c>
      <c r="AW445" s="174" t="s">
        <v>41</v>
      </c>
      <c r="AX445" s="174" t="s">
        <v>93</v>
      </c>
      <c r="AY445" s="175" t="s">
        <v>173</v>
      </c>
    </row>
    <row r="446" spans="2:65" s="35" customFormat="1" ht="55.5" customHeight="1">
      <c r="B446" s="34"/>
      <c r="C446" s="144" t="s">
        <v>566</v>
      </c>
      <c r="D446" s="144" t="s">
        <v>175</v>
      </c>
      <c r="E446" s="145" t="s">
        <v>4230</v>
      </c>
      <c r="F446" s="146" t="s">
        <v>4231</v>
      </c>
      <c r="G446" s="147" t="s">
        <v>270</v>
      </c>
      <c r="H446" s="148">
        <v>180</v>
      </c>
      <c r="I446" s="3"/>
      <c r="J446" s="149">
        <f>ROUND(I446*H446,2)</f>
        <v>0</v>
      </c>
      <c r="K446" s="146" t="s">
        <v>179</v>
      </c>
      <c r="L446" s="34"/>
      <c r="M446" s="150" t="s">
        <v>1</v>
      </c>
      <c r="N446" s="151" t="s">
        <v>50</v>
      </c>
      <c r="P446" s="152">
        <f>O446*H446</f>
        <v>0</v>
      </c>
      <c r="Q446" s="152">
        <v>0.16700000000000001</v>
      </c>
      <c r="R446" s="152">
        <f>Q446*H446</f>
        <v>30.060000000000002</v>
      </c>
      <c r="S446" s="152">
        <v>0</v>
      </c>
      <c r="T446" s="153">
        <f>S446*H446</f>
        <v>0</v>
      </c>
      <c r="AR446" s="154" t="s">
        <v>180</v>
      </c>
      <c r="AT446" s="154" t="s">
        <v>175</v>
      </c>
      <c r="AU446" s="154" t="s">
        <v>95</v>
      </c>
      <c r="AY446" s="20" t="s">
        <v>173</v>
      </c>
      <c r="BE446" s="155">
        <f>IF(N446="základní",J446,0)</f>
        <v>0</v>
      </c>
      <c r="BF446" s="155">
        <f>IF(N446="snížená",J446,0)</f>
        <v>0</v>
      </c>
      <c r="BG446" s="155">
        <f>IF(N446="zákl. přenesená",J446,0)</f>
        <v>0</v>
      </c>
      <c r="BH446" s="155">
        <f>IF(N446="sníž. přenesená",J446,0)</f>
        <v>0</v>
      </c>
      <c r="BI446" s="155">
        <f>IF(N446="nulová",J446,0)</f>
        <v>0</v>
      </c>
      <c r="BJ446" s="20" t="s">
        <v>93</v>
      </c>
      <c r="BK446" s="155">
        <f>ROUND(I446*H446,2)</f>
        <v>0</v>
      </c>
      <c r="BL446" s="20" t="s">
        <v>180</v>
      </c>
      <c r="BM446" s="154" t="s">
        <v>4232</v>
      </c>
    </row>
    <row r="447" spans="2:65" s="35" customFormat="1">
      <c r="B447" s="34"/>
      <c r="D447" s="156" t="s">
        <v>182</v>
      </c>
      <c r="F447" s="157" t="s">
        <v>4233</v>
      </c>
      <c r="L447" s="34"/>
      <c r="M447" s="158"/>
      <c r="T447" s="62"/>
      <c r="AT447" s="20" t="s">
        <v>182</v>
      </c>
      <c r="AU447" s="20" t="s">
        <v>95</v>
      </c>
    </row>
    <row r="448" spans="2:65" s="160" customFormat="1">
      <c r="B448" s="159"/>
      <c r="D448" s="161" t="s">
        <v>184</v>
      </c>
      <c r="E448" s="162" t="s">
        <v>1</v>
      </c>
      <c r="F448" s="163" t="s">
        <v>4198</v>
      </c>
      <c r="H448" s="162" t="s">
        <v>1</v>
      </c>
      <c r="L448" s="159"/>
      <c r="M448" s="164"/>
      <c r="T448" s="165"/>
      <c r="AT448" s="162" t="s">
        <v>184</v>
      </c>
      <c r="AU448" s="162" t="s">
        <v>95</v>
      </c>
      <c r="AV448" s="160" t="s">
        <v>93</v>
      </c>
      <c r="AW448" s="160" t="s">
        <v>41</v>
      </c>
      <c r="AX448" s="160" t="s">
        <v>85</v>
      </c>
      <c r="AY448" s="162" t="s">
        <v>173</v>
      </c>
    </row>
    <row r="449" spans="2:65" s="160" customFormat="1">
      <c r="B449" s="159"/>
      <c r="D449" s="161" t="s">
        <v>184</v>
      </c>
      <c r="E449" s="162" t="s">
        <v>1</v>
      </c>
      <c r="F449" s="163" t="s">
        <v>4199</v>
      </c>
      <c r="H449" s="162" t="s">
        <v>1</v>
      </c>
      <c r="L449" s="159"/>
      <c r="M449" s="164"/>
      <c r="T449" s="165"/>
      <c r="AT449" s="162" t="s">
        <v>184</v>
      </c>
      <c r="AU449" s="162" t="s">
        <v>95</v>
      </c>
      <c r="AV449" s="160" t="s">
        <v>93</v>
      </c>
      <c r="AW449" s="160" t="s">
        <v>41</v>
      </c>
      <c r="AX449" s="160" t="s">
        <v>85</v>
      </c>
      <c r="AY449" s="162" t="s">
        <v>173</v>
      </c>
    </row>
    <row r="450" spans="2:65" s="160" customFormat="1">
      <c r="B450" s="159"/>
      <c r="D450" s="161" t="s">
        <v>184</v>
      </c>
      <c r="E450" s="162" t="s">
        <v>1</v>
      </c>
      <c r="F450" s="163" t="s">
        <v>4234</v>
      </c>
      <c r="H450" s="162" t="s">
        <v>1</v>
      </c>
      <c r="L450" s="159"/>
      <c r="M450" s="164"/>
      <c r="T450" s="165"/>
      <c r="AT450" s="162" t="s">
        <v>184</v>
      </c>
      <c r="AU450" s="162" t="s">
        <v>95</v>
      </c>
      <c r="AV450" s="160" t="s">
        <v>93</v>
      </c>
      <c r="AW450" s="160" t="s">
        <v>41</v>
      </c>
      <c r="AX450" s="160" t="s">
        <v>85</v>
      </c>
      <c r="AY450" s="162" t="s">
        <v>173</v>
      </c>
    </row>
    <row r="451" spans="2:65" s="167" customFormat="1">
      <c r="B451" s="166"/>
      <c r="D451" s="161" t="s">
        <v>184</v>
      </c>
      <c r="E451" s="168" t="s">
        <v>1</v>
      </c>
      <c r="F451" s="169" t="s">
        <v>4200</v>
      </c>
      <c r="H451" s="170">
        <v>180</v>
      </c>
      <c r="L451" s="166"/>
      <c r="M451" s="171"/>
      <c r="T451" s="172"/>
      <c r="AT451" s="168" t="s">
        <v>184</v>
      </c>
      <c r="AU451" s="168" t="s">
        <v>95</v>
      </c>
      <c r="AV451" s="167" t="s">
        <v>95</v>
      </c>
      <c r="AW451" s="167" t="s">
        <v>41</v>
      </c>
      <c r="AX451" s="167" t="s">
        <v>85</v>
      </c>
      <c r="AY451" s="168" t="s">
        <v>173</v>
      </c>
    </row>
    <row r="452" spans="2:65" s="174" customFormat="1">
      <c r="B452" s="173"/>
      <c r="D452" s="161" t="s">
        <v>184</v>
      </c>
      <c r="E452" s="175" t="s">
        <v>1</v>
      </c>
      <c r="F452" s="176" t="s">
        <v>232</v>
      </c>
      <c r="H452" s="177">
        <v>180</v>
      </c>
      <c r="L452" s="173"/>
      <c r="M452" s="178"/>
      <c r="T452" s="179"/>
      <c r="AT452" s="175" t="s">
        <v>184</v>
      </c>
      <c r="AU452" s="175" t="s">
        <v>95</v>
      </c>
      <c r="AV452" s="174" t="s">
        <v>180</v>
      </c>
      <c r="AW452" s="174" t="s">
        <v>41</v>
      </c>
      <c r="AX452" s="174" t="s">
        <v>93</v>
      </c>
      <c r="AY452" s="175" t="s">
        <v>173</v>
      </c>
    </row>
    <row r="453" spans="2:65" s="35" customFormat="1" ht="16.5" customHeight="1">
      <c r="B453" s="34"/>
      <c r="C453" s="188" t="s">
        <v>578</v>
      </c>
      <c r="D453" s="188" t="s">
        <v>1161</v>
      </c>
      <c r="E453" s="189" t="s">
        <v>4235</v>
      </c>
      <c r="F453" s="190" t="s">
        <v>4236</v>
      </c>
      <c r="G453" s="191" t="s">
        <v>270</v>
      </c>
      <c r="H453" s="192">
        <v>168.3</v>
      </c>
      <c r="I453" s="4"/>
      <c r="J453" s="193">
        <f>ROUND(I453*H453,2)</f>
        <v>0</v>
      </c>
      <c r="K453" s="190" t="s">
        <v>179</v>
      </c>
      <c r="L453" s="194"/>
      <c r="M453" s="195" t="s">
        <v>1</v>
      </c>
      <c r="N453" s="196" t="s">
        <v>50</v>
      </c>
      <c r="P453" s="152">
        <f>O453*H453</f>
        <v>0</v>
      </c>
      <c r="Q453" s="152">
        <v>0.161</v>
      </c>
      <c r="R453" s="152">
        <f>Q453*H453</f>
        <v>27.096300000000003</v>
      </c>
      <c r="S453" s="152">
        <v>0</v>
      </c>
      <c r="T453" s="153">
        <f>S453*H453</f>
        <v>0</v>
      </c>
      <c r="AR453" s="154" t="s">
        <v>299</v>
      </c>
      <c r="AT453" s="154" t="s">
        <v>1161</v>
      </c>
      <c r="AU453" s="154" t="s">
        <v>95</v>
      </c>
      <c r="AY453" s="20" t="s">
        <v>173</v>
      </c>
      <c r="BE453" s="155">
        <f>IF(N453="základní",J453,0)</f>
        <v>0</v>
      </c>
      <c r="BF453" s="155">
        <f>IF(N453="snížená",J453,0)</f>
        <v>0</v>
      </c>
      <c r="BG453" s="155">
        <f>IF(N453="zákl. přenesená",J453,0)</f>
        <v>0</v>
      </c>
      <c r="BH453" s="155">
        <f>IF(N453="sníž. přenesená",J453,0)</f>
        <v>0</v>
      </c>
      <c r="BI453" s="155">
        <f>IF(N453="nulová",J453,0)</f>
        <v>0</v>
      </c>
      <c r="BJ453" s="20" t="s">
        <v>93</v>
      </c>
      <c r="BK453" s="155">
        <f>ROUND(I453*H453,2)</f>
        <v>0</v>
      </c>
      <c r="BL453" s="20" t="s">
        <v>180</v>
      </c>
      <c r="BM453" s="154" t="s">
        <v>4237</v>
      </c>
    </row>
    <row r="454" spans="2:65" s="167" customFormat="1">
      <c r="B454" s="166"/>
      <c r="D454" s="161" t="s">
        <v>184</v>
      </c>
      <c r="F454" s="169" t="s">
        <v>4238</v>
      </c>
      <c r="H454" s="170">
        <v>168.3</v>
      </c>
      <c r="L454" s="166"/>
      <c r="M454" s="171"/>
      <c r="T454" s="172"/>
      <c r="AT454" s="168" t="s">
        <v>184</v>
      </c>
      <c r="AU454" s="168" t="s">
        <v>95</v>
      </c>
      <c r="AV454" s="167" t="s">
        <v>95</v>
      </c>
      <c r="AW454" s="167" t="s">
        <v>3</v>
      </c>
      <c r="AX454" s="167" t="s">
        <v>93</v>
      </c>
      <c r="AY454" s="168" t="s">
        <v>173</v>
      </c>
    </row>
    <row r="455" spans="2:65" s="35" customFormat="1" ht="55.5" customHeight="1">
      <c r="B455" s="34"/>
      <c r="C455" s="144" t="s">
        <v>583</v>
      </c>
      <c r="D455" s="144" t="s">
        <v>175</v>
      </c>
      <c r="E455" s="145" t="s">
        <v>4239</v>
      </c>
      <c r="F455" s="146" t="s">
        <v>4240</v>
      </c>
      <c r="G455" s="147" t="s">
        <v>270</v>
      </c>
      <c r="H455" s="148">
        <v>140</v>
      </c>
      <c r="I455" s="3"/>
      <c r="J455" s="149">
        <f>ROUND(I455*H455,2)</f>
        <v>0</v>
      </c>
      <c r="K455" s="146" t="s">
        <v>179</v>
      </c>
      <c r="L455" s="34"/>
      <c r="M455" s="150" t="s">
        <v>1</v>
      </c>
      <c r="N455" s="151" t="s">
        <v>50</v>
      </c>
      <c r="P455" s="152">
        <f>O455*H455</f>
        <v>0</v>
      </c>
      <c r="Q455" s="152">
        <v>0.25080999999999998</v>
      </c>
      <c r="R455" s="152">
        <f>Q455*H455</f>
        <v>35.113399999999999</v>
      </c>
      <c r="S455" s="152">
        <v>0</v>
      </c>
      <c r="T455" s="153">
        <f>S455*H455</f>
        <v>0</v>
      </c>
      <c r="AR455" s="154" t="s">
        <v>180</v>
      </c>
      <c r="AT455" s="154" t="s">
        <v>175</v>
      </c>
      <c r="AU455" s="154" t="s">
        <v>95</v>
      </c>
      <c r="AY455" s="20" t="s">
        <v>173</v>
      </c>
      <c r="BE455" s="155">
        <f>IF(N455="základní",J455,0)</f>
        <v>0</v>
      </c>
      <c r="BF455" s="155">
        <f>IF(N455="snížená",J455,0)</f>
        <v>0</v>
      </c>
      <c r="BG455" s="155">
        <f>IF(N455="zákl. přenesená",J455,0)</f>
        <v>0</v>
      </c>
      <c r="BH455" s="155">
        <f>IF(N455="sníž. přenesená",J455,0)</f>
        <v>0</v>
      </c>
      <c r="BI455" s="155">
        <f>IF(N455="nulová",J455,0)</f>
        <v>0</v>
      </c>
      <c r="BJ455" s="20" t="s">
        <v>93</v>
      </c>
      <c r="BK455" s="155">
        <f>ROUND(I455*H455,2)</f>
        <v>0</v>
      </c>
      <c r="BL455" s="20" t="s">
        <v>180</v>
      </c>
      <c r="BM455" s="154" t="s">
        <v>4241</v>
      </c>
    </row>
    <row r="456" spans="2:65" s="35" customFormat="1">
      <c r="B456" s="34"/>
      <c r="D456" s="156" t="s">
        <v>182</v>
      </c>
      <c r="F456" s="157" t="s">
        <v>4242</v>
      </c>
      <c r="L456" s="34"/>
      <c r="M456" s="158"/>
      <c r="T456" s="62"/>
      <c r="AT456" s="20" t="s">
        <v>182</v>
      </c>
      <c r="AU456" s="20" t="s">
        <v>95</v>
      </c>
    </row>
    <row r="457" spans="2:65" s="35" customFormat="1" ht="19.5">
      <c r="B457" s="34"/>
      <c r="D457" s="161" t="s">
        <v>371</v>
      </c>
      <c r="F457" s="187" t="s">
        <v>4243</v>
      </c>
      <c r="L457" s="34"/>
      <c r="M457" s="158"/>
      <c r="T457" s="62"/>
      <c r="AT457" s="20" t="s">
        <v>371</v>
      </c>
      <c r="AU457" s="20" t="s">
        <v>95</v>
      </c>
    </row>
    <row r="458" spans="2:65" s="160" customFormat="1">
      <c r="B458" s="159"/>
      <c r="D458" s="161" t="s">
        <v>184</v>
      </c>
      <c r="E458" s="162" t="s">
        <v>1</v>
      </c>
      <c r="F458" s="163" t="s">
        <v>4205</v>
      </c>
      <c r="H458" s="162" t="s">
        <v>1</v>
      </c>
      <c r="L458" s="159"/>
      <c r="M458" s="164"/>
      <c r="T458" s="165"/>
      <c r="AT458" s="162" t="s">
        <v>184</v>
      </c>
      <c r="AU458" s="162" t="s">
        <v>95</v>
      </c>
      <c r="AV458" s="160" t="s">
        <v>93</v>
      </c>
      <c r="AW458" s="160" t="s">
        <v>41</v>
      </c>
      <c r="AX458" s="160" t="s">
        <v>85</v>
      </c>
      <c r="AY458" s="162" t="s">
        <v>173</v>
      </c>
    </row>
    <row r="459" spans="2:65" s="160" customFormat="1">
      <c r="B459" s="159"/>
      <c r="D459" s="161" t="s">
        <v>184</v>
      </c>
      <c r="E459" s="162" t="s">
        <v>1</v>
      </c>
      <c r="F459" s="163" t="s">
        <v>4212</v>
      </c>
      <c r="H459" s="162" t="s">
        <v>1</v>
      </c>
      <c r="L459" s="159"/>
      <c r="M459" s="164"/>
      <c r="T459" s="165"/>
      <c r="AT459" s="162" t="s">
        <v>184</v>
      </c>
      <c r="AU459" s="162" t="s">
        <v>95</v>
      </c>
      <c r="AV459" s="160" t="s">
        <v>93</v>
      </c>
      <c r="AW459" s="160" t="s">
        <v>41</v>
      </c>
      <c r="AX459" s="160" t="s">
        <v>85</v>
      </c>
      <c r="AY459" s="162" t="s">
        <v>173</v>
      </c>
    </row>
    <row r="460" spans="2:65" s="167" customFormat="1">
      <c r="B460" s="166"/>
      <c r="D460" s="161" t="s">
        <v>184</v>
      </c>
      <c r="E460" s="168" t="s">
        <v>1</v>
      </c>
      <c r="F460" s="169" t="s">
        <v>1889</v>
      </c>
      <c r="H460" s="170">
        <v>140</v>
      </c>
      <c r="L460" s="166"/>
      <c r="M460" s="171"/>
      <c r="T460" s="172"/>
      <c r="AT460" s="168" t="s">
        <v>184</v>
      </c>
      <c r="AU460" s="168" t="s">
        <v>95</v>
      </c>
      <c r="AV460" s="167" t="s">
        <v>95</v>
      </c>
      <c r="AW460" s="167" t="s">
        <v>41</v>
      </c>
      <c r="AX460" s="167" t="s">
        <v>85</v>
      </c>
      <c r="AY460" s="168" t="s">
        <v>173</v>
      </c>
    </row>
    <row r="461" spans="2:65" s="174" customFormat="1">
      <c r="B461" s="173"/>
      <c r="D461" s="161" t="s">
        <v>184</v>
      </c>
      <c r="E461" s="175" t="s">
        <v>1</v>
      </c>
      <c r="F461" s="176" t="s">
        <v>232</v>
      </c>
      <c r="H461" s="177">
        <v>140</v>
      </c>
      <c r="L461" s="173"/>
      <c r="M461" s="178"/>
      <c r="T461" s="179"/>
      <c r="AT461" s="175" t="s">
        <v>184</v>
      </c>
      <c r="AU461" s="175" t="s">
        <v>95</v>
      </c>
      <c r="AV461" s="174" t="s">
        <v>180</v>
      </c>
      <c r="AW461" s="174" t="s">
        <v>41</v>
      </c>
      <c r="AX461" s="174" t="s">
        <v>93</v>
      </c>
      <c r="AY461" s="175" t="s">
        <v>173</v>
      </c>
    </row>
    <row r="462" spans="2:65" s="35" customFormat="1" ht="16.5" customHeight="1">
      <c r="B462" s="34"/>
      <c r="C462" s="188" t="s">
        <v>597</v>
      </c>
      <c r="D462" s="188" t="s">
        <v>1161</v>
      </c>
      <c r="E462" s="189" t="s">
        <v>4244</v>
      </c>
      <c r="F462" s="190" t="s">
        <v>4245</v>
      </c>
      <c r="G462" s="191" t="s">
        <v>270</v>
      </c>
      <c r="H462" s="192">
        <v>142.80000000000001</v>
      </c>
      <c r="I462" s="4"/>
      <c r="J462" s="193">
        <f>ROUND(I462*H462,2)</f>
        <v>0</v>
      </c>
      <c r="K462" s="190" t="s">
        <v>179</v>
      </c>
      <c r="L462" s="194"/>
      <c r="M462" s="195" t="s">
        <v>1</v>
      </c>
      <c r="N462" s="196" t="s">
        <v>50</v>
      </c>
      <c r="P462" s="152">
        <f>O462*H462</f>
        <v>0</v>
      </c>
      <c r="Q462" s="152">
        <v>0.11799999999999999</v>
      </c>
      <c r="R462" s="152">
        <f>Q462*H462</f>
        <v>16.8504</v>
      </c>
      <c r="S462" s="152">
        <v>0</v>
      </c>
      <c r="T462" s="153">
        <f>S462*H462</f>
        <v>0</v>
      </c>
      <c r="AR462" s="154" t="s">
        <v>299</v>
      </c>
      <c r="AT462" s="154" t="s">
        <v>1161</v>
      </c>
      <c r="AU462" s="154" t="s">
        <v>95</v>
      </c>
      <c r="AY462" s="20" t="s">
        <v>173</v>
      </c>
      <c r="BE462" s="155">
        <f>IF(N462="základní",J462,0)</f>
        <v>0</v>
      </c>
      <c r="BF462" s="155">
        <f>IF(N462="snížená",J462,0)</f>
        <v>0</v>
      </c>
      <c r="BG462" s="155">
        <f>IF(N462="zákl. přenesená",J462,0)</f>
        <v>0</v>
      </c>
      <c r="BH462" s="155">
        <f>IF(N462="sníž. přenesená",J462,0)</f>
        <v>0</v>
      </c>
      <c r="BI462" s="155">
        <f>IF(N462="nulová",J462,0)</f>
        <v>0</v>
      </c>
      <c r="BJ462" s="20" t="s">
        <v>93</v>
      </c>
      <c r="BK462" s="155">
        <f>ROUND(I462*H462,2)</f>
        <v>0</v>
      </c>
      <c r="BL462" s="20" t="s">
        <v>180</v>
      </c>
      <c r="BM462" s="154" t="s">
        <v>4246</v>
      </c>
    </row>
    <row r="463" spans="2:65" s="167" customFormat="1">
      <c r="B463" s="166"/>
      <c r="D463" s="161" t="s">
        <v>184</v>
      </c>
      <c r="F463" s="169" t="s">
        <v>4247</v>
      </c>
      <c r="H463" s="170">
        <v>142.80000000000001</v>
      </c>
      <c r="L463" s="166"/>
      <c r="M463" s="171"/>
      <c r="T463" s="172"/>
      <c r="AT463" s="168" t="s">
        <v>184</v>
      </c>
      <c r="AU463" s="168" t="s">
        <v>95</v>
      </c>
      <c r="AV463" s="167" t="s">
        <v>95</v>
      </c>
      <c r="AW463" s="167" t="s">
        <v>3</v>
      </c>
      <c r="AX463" s="167" t="s">
        <v>93</v>
      </c>
      <c r="AY463" s="168" t="s">
        <v>173</v>
      </c>
    </row>
    <row r="464" spans="2:65" s="35" customFormat="1" ht="62.65" customHeight="1">
      <c r="B464" s="34"/>
      <c r="C464" s="144" t="s">
        <v>604</v>
      </c>
      <c r="D464" s="144" t="s">
        <v>175</v>
      </c>
      <c r="E464" s="145" t="s">
        <v>4248</v>
      </c>
      <c r="F464" s="146" t="s">
        <v>4249</v>
      </c>
      <c r="G464" s="147" t="s">
        <v>270</v>
      </c>
      <c r="H464" s="148">
        <v>23</v>
      </c>
      <c r="I464" s="3"/>
      <c r="J464" s="149">
        <f>ROUND(I464*H464,2)</f>
        <v>0</v>
      </c>
      <c r="K464" s="146" t="s">
        <v>179</v>
      </c>
      <c r="L464" s="34"/>
      <c r="M464" s="150" t="s">
        <v>1</v>
      </c>
      <c r="N464" s="151" t="s">
        <v>50</v>
      </c>
      <c r="P464" s="152">
        <f>O464*H464</f>
        <v>0</v>
      </c>
      <c r="Q464" s="152">
        <v>0.25083</v>
      </c>
      <c r="R464" s="152">
        <f>Q464*H464</f>
        <v>5.7690900000000003</v>
      </c>
      <c r="S464" s="152">
        <v>0</v>
      </c>
      <c r="T464" s="153">
        <f>S464*H464</f>
        <v>0</v>
      </c>
      <c r="AR464" s="154" t="s">
        <v>180</v>
      </c>
      <c r="AT464" s="154" t="s">
        <v>175</v>
      </c>
      <c r="AU464" s="154" t="s">
        <v>95</v>
      </c>
      <c r="AY464" s="20" t="s">
        <v>173</v>
      </c>
      <c r="BE464" s="155">
        <f>IF(N464="základní",J464,0)</f>
        <v>0</v>
      </c>
      <c r="BF464" s="155">
        <f>IF(N464="snížená",J464,0)</f>
        <v>0</v>
      </c>
      <c r="BG464" s="155">
        <f>IF(N464="zákl. přenesená",J464,0)</f>
        <v>0</v>
      </c>
      <c r="BH464" s="155">
        <f>IF(N464="sníž. přenesená",J464,0)</f>
        <v>0</v>
      </c>
      <c r="BI464" s="155">
        <f>IF(N464="nulová",J464,0)</f>
        <v>0</v>
      </c>
      <c r="BJ464" s="20" t="s">
        <v>93</v>
      </c>
      <c r="BK464" s="155">
        <f>ROUND(I464*H464,2)</f>
        <v>0</v>
      </c>
      <c r="BL464" s="20" t="s">
        <v>180</v>
      </c>
      <c r="BM464" s="154" t="s">
        <v>4250</v>
      </c>
    </row>
    <row r="465" spans="2:65" s="35" customFormat="1">
      <c r="B465" s="34"/>
      <c r="D465" s="156" t="s">
        <v>182</v>
      </c>
      <c r="F465" s="157" t="s">
        <v>4251</v>
      </c>
      <c r="L465" s="34"/>
      <c r="M465" s="158"/>
      <c r="T465" s="62"/>
      <c r="AT465" s="20" t="s">
        <v>182</v>
      </c>
      <c r="AU465" s="20" t="s">
        <v>95</v>
      </c>
    </row>
    <row r="466" spans="2:65" s="160" customFormat="1">
      <c r="B466" s="159"/>
      <c r="D466" s="161" t="s">
        <v>184</v>
      </c>
      <c r="E466" s="162" t="s">
        <v>1</v>
      </c>
      <c r="F466" s="163" t="s">
        <v>4205</v>
      </c>
      <c r="H466" s="162" t="s">
        <v>1</v>
      </c>
      <c r="L466" s="159"/>
      <c r="M466" s="164"/>
      <c r="T466" s="165"/>
      <c r="AT466" s="162" t="s">
        <v>184</v>
      </c>
      <c r="AU466" s="162" t="s">
        <v>95</v>
      </c>
      <c r="AV466" s="160" t="s">
        <v>93</v>
      </c>
      <c r="AW466" s="160" t="s">
        <v>41</v>
      </c>
      <c r="AX466" s="160" t="s">
        <v>85</v>
      </c>
      <c r="AY466" s="162" t="s">
        <v>173</v>
      </c>
    </row>
    <row r="467" spans="2:65" s="160" customFormat="1">
      <c r="B467" s="159"/>
      <c r="D467" s="161" t="s">
        <v>184</v>
      </c>
      <c r="E467" s="162" t="s">
        <v>1</v>
      </c>
      <c r="F467" s="163" t="s">
        <v>4206</v>
      </c>
      <c r="H467" s="162" t="s">
        <v>1</v>
      </c>
      <c r="L467" s="159"/>
      <c r="M467" s="164"/>
      <c r="T467" s="165"/>
      <c r="AT467" s="162" t="s">
        <v>184</v>
      </c>
      <c r="AU467" s="162" t="s">
        <v>95</v>
      </c>
      <c r="AV467" s="160" t="s">
        <v>93</v>
      </c>
      <c r="AW467" s="160" t="s">
        <v>41</v>
      </c>
      <c r="AX467" s="160" t="s">
        <v>85</v>
      </c>
      <c r="AY467" s="162" t="s">
        <v>173</v>
      </c>
    </row>
    <row r="468" spans="2:65" s="167" customFormat="1">
      <c r="B468" s="166"/>
      <c r="D468" s="161" t="s">
        <v>184</v>
      </c>
      <c r="E468" s="168" t="s">
        <v>1</v>
      </c>
      <c r="F468" s="169" t="s">
        <v>418</v>
      </c>
      <c r="H468" s="170">
        <v>23</v>
      </c>
      <c r="L468" s="166"/>
      <c r="M468" s="171"/>
      <c r="T468" s="172"/>
      <c r="AT468" s="168" t="s">
        <v>184</v>
      </c>
      <c r="AU468" s="168" t="s">
        <v>95</v>
      </c>
      <c r="AV468" s="167" t="s">
        <v>95</v>
      </c>
      <c r="AW468" s="167" t="s">
        <v>41</v>
      </c>
      <c r="AX468" s="167" t="s">
        <v>85</v>
      </c>
      <c r="AY468" s="168" t="s">
        <v>173</v>
      </c>
    </row>
    <row r="469" spans="2:65" s="174" customFormat="1">
      <c r="B469" s="173"/>
      <c r="D469" s="161" t="s">
        <v>184</v>
      </c>
      <c r="E469" s="175" t="s">
        <v>1</v>
      </c>
      <c r="F469" s="176" t="s">
        <v>232</v>
      </c>
      <c r="H469" s="177">
        <v>23</v>
      </c>
      <c r="L469" s="173"/>
      <c r="M469" s="178"/>
      <c r="T469" s="179"/>
      <c r="AT469" s="175" t="s">
        <v>184</v>
      </c>
      <c r="AU469" s="175" t="s">
        <v>95</v>
      </c>
      <c r="AV469" s="174" t="s">
        <v>180</v>
      </c>
      <c r="AW469" s="174" t="s">
        <v>41</v>
      </c>
      <c r="AX469" s="174" t="s">
        <v>93</v>
      </c>
      <c r="AY469" s="175" t="s">
        <v>173</v>
      </c>
    </row>
    <row r="470" spans="2:65" s="35" customFormat="1" ht="16.5" customHeight="1">
      <c r="B470" s="34"/>
      <c r="C470" s="188" t="s">
        <v>615</v>
      </c>
      <c r="D470" s="188" t="s">
        <v>1161</v>
      </c>
      <c r="E470" s="189" t="s">
        <v>4235</v>
      </c>
      <c r="F470" s="190" t="s">
        <v>4236</v>
      </c>
      <c r="G470" s="191" t="s">
        <v>270</v>
      </c>
      <c r="H470" s="192">
        <v>24.15</v>
      </c>
      <c r="I470" s="4"/>
      <c r="J470" s="193">
        <f>ROUND(I470*H470,2)</f>
        <v>0</v>
      </c>
      <c r="K470" s="190" t="s">
        <v>179</v>
      </c>
      <c r="L470" s="194"/>
      <c r="M470" s="195" t="s">
        <v>1</v>
      </c>
      <c r="N470" s="196" t="s">
        <v>50</v>
      </c>
      <c r="P470" s="152">
        <f>O470*H470</f>
        <v>0</v>
      </c>
      <c r="Q470" s="152">
        <v>0.161</v>
      </c>
      <c r="R470" s="152">
        <f>Q470*H470</f>
        <v>3.88815</v>
      </c>
      <c r="S470" s="152">
        <v>0</v>
      </c>
      <c r="T470" s="153">
        <f>S470*H470</f>
        <v>0</v>
      </c>
      <c r="AR470" s="154" t="s">
        <v>299</v>
      </c>
      <c r="AT470" s="154" t="s">
        <v>1161</v>
      </c>
      <c r="AU470" s="154" t="s">
        <v>95</v>
      </c>
      <c r="AY470" s="20" t="s">
        <v>173</v>
      </c>
      <c r="BE470" s="155">
        <f>IF(N470="základní",J470,0)</f>
        <v>0</v>
      </c>
      <c r="BF470" s="155">
        <f>IF(N470="snížená",J470,0)</f>
        <v>0</v>
      </c>
      <c r="BG470" s="155">
        <f>IF(N470="zákl. přenesená",J470,0)</f>
        <v>0</v>
      </c>
      <c r="BH470" s="155">
        <f>IF(N470="sníž. přenesená",J470,0)</f>
        <v>0</v>
      </c>
      <c r="BI470" s="155">
        <f>IF(N470="nulová",J470,0)</f>
        <v>0</v>
      </c>
      <c r="BJ470" s="20" t="s">
        <v>93</v>
      </c>
      <c r="BK470" s="155">
        <f>ROUND(I470*H470,2)</f>
        <v>0</v>
      </c>
      <c r="BL470" s="20" t="s">
        <v>180</v>
      </c>
      <c r="BM470" s="154" t="s">
        <v>4252</v>
      </c>
    </row>
    <row r="471" spans="2:65" s="167" customFormat="1">
      <c r="B471" s="166"/>
      <c r="D471" s="161" t="s">
        <v>184</v>
      </c>
      <c r="F471" s="169" t="s">
        <v>4253</v>
      </c>
      <c r="H471" s="170">
        <v>24.15</v>
      </c>
      <c r="L471" s="166"/>
      <c r="M471" s="171"/>
      <c r="T471" s="172"/>
      <c r="AT471" s="168" t="s">
        <v>184</v>
      </c>
      <c r="AU471" s="168" t="s">
        <v>95</v>
      </c>
      <c r="AV471" s="167" t="s">
        <v>95</v>
      </c>
      <c r="AW471" s="167" t="s">
        <v>3</v>
      </c>
      <c r="AX471" s="167" t="s">
        <v>93</v>
      </c>
      <c r="AY471" s="168" t="s">
        <v>173</v>
      </c>
    </row>
    <row r="472" spans="2:65" s="35" customFormat="1" ht="66.75" customHeight="1">
      <c r="B472" s="34"/>
      <c r="C472" s="144" t="s">
        <v>626</v>
      </c>
      <c r="D472" s="144" t="s">
        <v>175</v>
      </c>
      <c r="E472" s="145" t="s">
        <v>4254</v>
      </c>
      <c r="F472" s="146" t="s">
        <v>4255</v>
      </c>
      <c r="G472" s="147" t="s">
        <v>270</v>
      </c>
      <c r="H472" s="148">
        <v>9.8000000000000007</v>
      </c>
      <c r="I472" s="3"/>
      <c r="J472" s="149">
        <f>ROUND(I472*H472,2)</f>
        <v>0</v>
      </c>
      <c r="K472" s="146" t="s">
        <v>179</v>
      </c>
      <c r="L472" s="34"/>
      <c r="M472" s="150" t="s">
        <v>1</v>
      </c>
      <c r="N472" s="151" t="s">
        <v>50</v>
      </c>
      <c r="P472" s="152">
        <f>O472*H472</f>
        <v>0</v>
      </c>
      <c r="Q472" s="152">
        <v>8.8800000000000004E-2</v>
      </c>
      <c r="R472" s="152">
        <f>Q472*H472</f>
        <v>0.87024000000000012</v>
      </c>
      <c r="S472" s="152">
        <v>0</v>
      </c>
      <c r="T472" s="153">
        <f>S472*H472</f>
        <v>0</v>
      </c>
      <c r="AR472" s="154" t="s">
        <v>180</v>
      </c>
      <c r="AT472" s="154" t="s">
        <v>175</v>
      </c>
      <c r="AU472" s="154" t="s">
        <v>95</v>
      </c>
      <c r="AY472" s="20" t="s">
        <v>173</v>
      </c>
      <c r="BE472" s="155">
        <f>IF(N472="základní",J472,0)</f>
        <v>0</v>
      </c>
      <c r="BF472" s="155">
        <f>IF(N472="snížená",J472,0)</f>
        <v>0</v>
      </c>
      <c r="BG472" s="155">
        <f>IF(N472="zákl. přenesená",J472,0)</f>
        <v>0</v>
      </c>
      <c r="BH472" s="155">
        <f>IF(N472="sníž. přenesená",J472,0)</f>
        <v>0</v>
      </c>
      <c r="BI472" s="155">
        <f>IF(N472="nulová",J472,0)</f>
        <v>0</v>
      </c>
      <c r="BJ472" s="20" t="s">
        <v>93</v>
      </c>
      <c r="BK472" s="155">
        <f>ROUND(I472*H472,2)</f>
        <v>0</v>
      </c>
      <c r="BL472" s="20" t="s">
        <v>180</v>
      </c>
      <c r="BM472" s="154" t="s">
        <v>4256</v>
      </c>
    </row>
    <row r="473" spans="2:65" s="35" customFormat="1">
      <c r="B473" s="34"/>
      <c r="D473" s="156" t="s">
        <v>182</v>
      </c>
      <c r="F473" s="157" t="s">
        <v>4257</v>
      </c>
      <c r="L473" s="34"/>
      <c r="M473" s="158"/>
      <c r="T473" s="62"/>
      <c r="AT473" s="20" t="s">
        <v>182</v>
      </c>
      <c r="AU473" s="20" t="s">
        <v>95</v>
      </c>
    </row>
    <row r="474" spans="2:65" s="35" customFormat="1" ht="16.5" customHeight="1">
      <c r="B474" s="34"/>
      <c r="C474" s="188" t="s">
        <v>641</v>
      </c>
      <c r="D474" s="188" t="s">
        <v>1161</v>
      </c>
      <c r="E474" s="189" t="s">
        <v>4258</v>
      </c>
      <c r="F474" s="190" t="s">
        <v>4259</v>
      </c>
      <c r="G474" s="191" t="s">
        <v>270</v>
      </c>
      <c r="H474" s="192">
        <v>6.6559999999999997</v>
      </c>
      <c r="I474" s="4"/>
      <c r="J474" s="193">
        <f>ROUND(I474*H474,2)</f>
        <v>0</v>
      </c>
      <c r="K474" s="190" t="s">
        <v>1</v>
      </c>
      <c r="L474" s="194"/>
      <c r="M474" s="195" t="s">
        <v>1</v>
      </c>
      <c r="N474" s="196" t="s">
        <v>50</v>
      </c>
      <c r="P474" s="152">
        <f>O474*H474</f>
        <v>0</v>
      </c>
      <c r="Q474" s="152">
        <v>0</v>
      </c>
      <c r="R474" s="152">
        <f>Q474*H474</f>
        <v>0</v>
      </c>
      <c r="S474" s="152">
        <v>0</v>
      </c>
      <c r="T474" s="153">
        <f>S474*H474</f>
        <v>0</v>
      </c>
      <c r="AR474" s="154" t="s">
        <v>299</v>
      </c>
      <c r="AT474" s="154" t="s">
        <v>1161</v>
      </c>
      <c r="AU474" s="154" t="s">
        <v>95</v>
      </c>
      <c r="AY474" s="20" t="s">
        <v>173</v>
      </c>
      <c r="BE474" s="155">
        <f>IF(N474="základní",J474,0)</f>
        <v>0</v>
      </c>
      <c r="BF474" s="155">
        <f>IF(N474="snížená",J474,0)</f>
        <v>0</v>
      </c>
      <c r="BG474" s="155">
        <f>IF(N474="zákl. přenesená",J474,0)</f>
        <v>0</v>
      </c>
      <c r="BH474" s="155">
        <f>IF(N474="sníž. přenesená",J474,0)</f>
        <v>0</v>
      </c>
      <c r="BI474" s="155">
        <f>IF(N474="nulová",J474,0)</f>
        <v>0</v>
      </c>
      <c r="BJ474" s="20" t="s">
        <v>93</v>
      </c>
      <c r="BK474" s="155">
        <f>ROUND(I474*H474,2)</f>
        <v>0</v>
      </c>
      <c r="BL474" s="20" t="s">
        <v>180</v>
      </c>
      <c r="BM474" s="154" t="s">
        <v>4260</v>
      </c>
    </row>
    <row r="475" spans="2:65" s="160" customFormat="1">
      <c r="B475" s="159"/>
      <c r="D475" s="161" t="s">
        <v>184</v>
      </c>
      <c r="E475" s="162" t="s">
        <v>1</v>
      </c>
      <c r="F475" s="163" t="s">
        <v>4213</v>
      </c>
      <c r="H475" s="162" t="s">
        <v>1</v>
      </c>
      <c r="L475" s="159"/>
      <c r="M475" s="164"/>
      <c r="T475" s="165"/>
      <c r="AT475" s="162" t="s">
        <v>184</v>
      </c>
      <c r="AU475" s="162" t="s">
        <v>95</v>
      </c>
      <c r="AV475" s="160" t="s">
        <v>93</v>
      </c>
      <c r="AW475" s="160" t="s">
        <v>41</v>
      </c>
      <c r="AX475" s="160" t="s">
        <v>85</v>
      </c>
      <c r="AY475" s="162" t="s">
        <v>173</v>
      </c>
    </row>
    <row r="476" spans="2:65" s="160" customFormat="1">
      <c r="B476" s="159"/>
      <c r="D476" s="161" t="s">
        <v>184</v>
      </c>
      <c r="E476" s="162" t="s">
        <v>1</v>
      </c>
      <c r="F476" s="163" t="s">
        <v>4214</v>
      </c>
      <c r="H476" s="162" t="s">
        <v>1</v>
      </c>
      <c r="L476" s="159"/>
      <c r="M476" s="164"/>
      <c r="T476" s="165"/>
      <c r="AT476" s="162" t="s">
        <v>184</v>
      </c>
      <c r="AU476" s="162" t="s">
        <v>95</v>
      </c>
      <c r="AV476" s="160" t="s">
        <v>93</v>
      </c>
      <c r="AW476" s="160" t="s">
        <v>41</v>
      </c>
      <c r="AX476" s="160" t="s">
        <v>85</v>
      </c>
      <c r="AY476" s="162" t="s">
        <v>173</v>
      </c>
    </row>
    <row r="477" spans="2:65" s="167" customFormat="1">
      <c r="B477" s="166"/>
      <c r="D477" s="161" t="s">
        <v>184</v>
      </c>
      <c r="E477" s="168" t="s">
        <v>1</v>
      </c>
      <c r="F477" s="169" t="s">
        <v>4215</v>
      </c>
      <c r="H477" s="170">
        <v>6.4</v>
      </c>
      <c r="L477" s="166"/>
      <c r="M477" s="171"/>
      <c r="T477" s="172"/>
      <c r="AT477" s="168" t="s">
        <v>184</v>
      </c>
      <c r="AU477" s="168" t="s">
        <v>95</v>
      </c>
      <c r="AV477" s="167" t="s">
        <v>95</v>
      </c>
      <c r="AW477" s="167" t="s">
        <v>41</v>
      </c>
      <c r="AX477" s="167" t="s">
        <v>85</v>
      </c>
      <c r="AY477" s="168" t="s">
        <v>173</v>
      </c>
    </row>
    <row r="478" spans="2:65" s="174" customFormat="1">
      <c r="B478" s="173"/>
      <c r="D478" s="161" t="s">
        <v>184</v>
      </c>
      <c r="E478" s="175" t="s">
        <v>1</v>
      </c>
      <c r="F478" s="176" t="s">
        <v>232</v>
      </c>
      <c r="H478" s="177">
        <v>6.4</v>
      </c>
      <c r="L478" s="173"/>
      <c r="M478" s="178"/>
      <c r="T478" s="179"/>
      <c r="AT478" s="175" t="s">
        <v>184</v>
      </c>
      <c r="AU478" s="175" t="s">
        <v>95</v>
      </c>
      <c r="AV478" s="174" t="s">
        <v>180</v>
      </c>
      <c r="AW478" s="174" t="s">
        <v>41</v>
      </c>
      <c r="AX478" s="174" t="s">
        <v>93</v>
      </c>
      <c r="AY478" s="175" t="s">
        <v>173</v>
      </c>
    </row>
    <row r="479" spans="2:65" s="167" customFormat="1">
      <c r="B479" s="166"/>
      <c r="D479" s="161" t="s">
        <v>184</v>
      </c>
      <c r="F479" s="169" t="s">
        <v>4261</v>
      </c>
      <c r="H479" s="170">
        <v>6.6559999999999997</v>
      </c>
      <c r="L479" s="166"/>
      <c r="M479" s="171"/>
      <c r="T479" s="172"/>
      <c r="AT479" s="168" t="s">
        <v>184</v>
      </c>
      <c r="AU479" s="168" t="s">
        <v>95</v>
      </c>
      <c r="AV479" s="167" t="s">
        <v>95</v>
      </c>
      <c r="AW479" s="167" t="s">
        <v>3</v>
      </c>
      <c r="AX479" s="167" t="s">
        <v>93</v>
      </c>
      <c r="AY479" s="168" t="s">
        <v>173</v>
      </c>
    </row>
    <row r="480" spans="2:65" s="35" customFormat="1" ht="16.5" customHeight="1">
      <c r="B480" s="34"/>
      <c r="C480" s="188" t="s">
        <v>647</v>
      </c>
      <c r="D480" s="188" t="s">
        <v>1161</v>
      </c>
      <c r="E480" s="189" t="s">
        <v>4262</v>
      </c>
      <c r="F480" s="190" t="s">
        <v>4263</v>
      </c>
      <c r="G480" s="191" t="s">
        <v>270</v>
      </c>
      <c r="H480" s="192">
        <v>3.536</v>
      </c>
      <c r="I480" s="4"/>
      <c r="J480" s="193">
        <f>ROUND(I480*H480,2)</f>
        <v>0</v>
      </c>
      <c r="K480" s="190" t="s">
        <v>1</v>
      </c>
      <c r="L480" s="194"/>
      <c r="M480" s="195" t="s">
        <v>1</v>
      </c>
      <c r="N480" s="196" t="s">
        <v>50</v>
      </c>
      <c r="P480" s="152">
        <f>O480*H480</f>
        <v>0</v>
      </c>
      <c r="Q480" s="152">
        <v>0</v>
      </c>
      <c r="R480" s="152">
        <f>Q480*H480</f>
        <v>0</v>
      </c>
      <c r="S480" s="152">
        <v>0</v>
      </c>
      <c r="T480" s="153">
        <f>S480*H480</f>
        <v>0</v>
      </c>
      <c r="AR480" s="154" t="s">
        <v>299</v>
      </c>
      <c r="AT480" s="154" t="s">
        <v>1161</v>
      </c>
      <c r="AU480" s="154" t="s">
        <v>95</v>
      </c>
      <c r="AY480" s="20" t="s">
        <v>173</v>
      </c>
      <c r="BE480" s="155">
        <f>IF(N480="základní",J480,0)</f>
        <v>0</v>
      </c>
      <c r="BF480" s="155">
        <f>IF(N480="snížená",J480,0)</f>
        <v>0</v>
      </c>
      <c r="BG480" s="155">
        <f>IF(N480="zákl. přenesená",J480,0)</f>
        <v>0</v>
      </c>
      <c r="BH480" s="155">
        <f>IF(N480="sníž. přenesená",J480,0)</f>
        <v>0</v>
      </c>
      <c r="BI480" s="155">
        <f>IF(N480="nulová",J480,0)</f>
        <v>0</v>
      </c>
      <c r="BJ480" s="20" t="s">
        <v>93</v>
      </c>
      <c r="BK480" s="155">
        <f>ROUND(I480*H480,2)</f>
        <v>0</v>
      </c>
      <c r="BL480" s="20" t="s">
        <v>180</v>
      </c>
      <c r="BM480" s="154" t="s">
        <v>4264</v>
      </c>
    </row>
    <row r="481" spans="2:65" s="160" customFormat="1">
      <c r="B481" s="159"/>
      <c r="D481" s="161" t="s">
        <v>184</v>
      </c>
      <c r="E481" s="162" t="s">
        <v>1</v>
      </c>
      <c r="F481" s="163" t="s">
        <v>4213</v>
      </c>
      <c r="H481" s="162" t="s">
        <v>1</v>
      </c>
      <c r="L481" s="159"/>
      <c r="M481" s="164"/>
      <c r="T481" s="165"/>
      <c r="AT481" s="162" t="s">
        <v>184</v>
      </c>
      <c r="AU481" s="162" t="s">
        <v>95</v>
      </c>
      <c r="AV481" s="160" t="s">
        <v>93</v>
      </c>
      <c r="AW481" s="160" t="s">
        <v>41</v>
      </c>
      <c r="AX481" s="160" t="s">
        <v>85</v>
      </c>
      <c r="AY481" s="162" t="s">
        <v>173</v>
      </c>
    </row>
    <row r="482" spans="2:65" s="160" customFormat="1">
      <c r="B482" s="159"/>
      <c r="D482" s="161" t="s">
        <v>184</v>
      </c>
      <c r="E482" s="162" t="s">
        <v>1</v>
      </c>
      <c r="F482" s="163" t="s">
        <v>4216</v>
      </c>
      <c r="H482" s="162" t="s">
        <v>1</v>
      </c>
      <c r="L482" s="159"/>
      <c r="M482" s="164"/>
      <c r="T482" s="165"/>
      <c r="AT482" s="162" t="s">
        <v>184</v>
      </c>
      <c r="AU482" s="162" t="s">
        <v>95</v>
      </c>
      <c r="AV482" s="160" t="s">
        <v>93</v>
      </c>
      <c r="AW482" s="160" t="s">
        <v>41</v>
      </c>
      <c r="AX482" s="160" t="s">
        <v>85</v>
      </c>
      <c r="AY482" s="162" t="s">
        <v>173</v>
      </c>
    </row>
    <row r="483" spans="2:65" s="167" customFormat="1">
      <c r="B483" s="166"/>
      <c r="D483" s="161" t="s">
        <v>184</v>
      </c>
      <c r="E483" s="168" t="s">
        <v>1</v>
      </c>
      <c r="F483" s="169" t="s">
        <v>639</v>
      </c>
      <c r="H483" s="170">
        <v>3.4</v>
      </c>
      <c r="L483" s="166"/>
      <c r="M483" s="171"/>
      <c r="T483" s="172"/>
      <c r="AT483" s="168" t="s">
        <v>184</v>
      </c>
      <c r="AU483" s="168" t="s">
        <v>95</v>
      </c>
      <c r="AV483" s="167" t="s">
        <v>95</v>
      </c>
      <c r="AW483" s="167" t="s">
        <v>41</v>
      </c>
      <c r="AX483" s="167" t="s">
        <v>85</v>
      </c>
      <c r="AY483" s="168" t="s">
        <v>173</v>
      </c>
    </row>
    <row r="484" spans="2:65" s="174" customFormat="1">
      <c r="B484" s="173"/>
      <c r="D484" s="161" t="s">
        <v>184</v>
      </c>
      <c r="E484" s="175" t="s">
        <v>1</v>
      </c>
      <c r="F484" s="176" t="s">
        <v>232</v>
      </c>
      <c r="H484" s="177">
        <v>3.4</v>
      </c>
      <c r="L484" s="173"/>
      <c r="M484" s="178"/>
      <c r="T484" s="179"/>
      <c r="AT484" s="175" t="s">
        <v>184</v>
      </c>
      <c r="AU484" s="175" t="s">
        <v>95</v>
      </c>
      <c r="AV484" s="174" t="s">
        <v>180</v>
      </c>
      <c r="AW484" s="174" t="s">
        <v>41</v>
      </c>
      <c r="AX484" s="174" t="s">
        <v>93</v>
      </c>
      <c r="AY484" s="175" t="s">
        <v>173</v>
      </c>
    </row>
    <row r="485" spans="2:65" s="167" customFormat="1">
      <c r="B485" s="166"/>
      <c r="D485" s="161" t="s">
        <v>184</v>
      </c>
      <c r="F485" s="169" t="s">
        <v>4265</v>
      </c>
      <c r="H485" s="170">
        <v>3.536</v>
      </c>
      <c r="L485" s="166"/>
      <c r="M485" s="171"/>
      <c r="T485" s="172"/>
      <c r="AT485" s="168" t="s">
        <v>184</v>
      </c>
      <c r="AU485" s="168" t="s">
        <v>95</v>
      </c>
      <c r="AV485" s="167" t="s">
        <v>95</v>
      </c>
      <c r="AW485" s="167" t="s">
        <v>3</v>
      </c>
      <c r="AX485" s="167" t="s">
        <v>93</v>
      </c>
      <c r="AY485" s="168" t="s">
        <v>173</v>
      </c>
    </row>
    <row r="486" spans="2:65" s="35" customFormat="1" ht="24.2" customHeight="1">
      <c r="B486" s="34"/>
      <c r="C486" s="144" t="s">
        <v>653</v>
      </c>
      <c r="D486" s="144" t="s">
        <v>175</v>
      </c>
      <c r="E486" s="145" t="s">
        <v>4266</v>
      </c>
      <c r="F486" s="146" t="s">
        <v>4267</v>
      </c>
      <c r="G486" s="147" t="s">
        <v>270</v>
      </c>
      <c r="H486" s="148">
        <v>2.5</v>
      </c>
      <c r="I486" s="3"/>
      <c r="J486" s="149">
        <f>ROUND(I486*H486,2)</f>
        <v>0</v>
      </c>
      <c r="K486" s="146" t="s">
        <v>179</v>
      </c>
      <c r="L486" s="34"/>
      <c r="M486" s="150" t="s">
        <v>1</v>
      </c>
      <c r="N486" s="151" t="s">
        <v>50</v>
      </c>
      <c r="P486" s="152">
        <f>O486*H486</f>
        <v>0</v>
      </c>
      <c r="Q486" s="152">
        <v>1.6000000000000001E-4</v>
      </c>
      <c r="R486" s="152">
        <f>Q486*H486</f>
        <v>4.0000000000000002E-4</v>
      </c>
      <c r="S486" s="152">
        <v>0</v>
      </c>
      <c r="T486" s="153">
        <f>S486*H486</f>
        <v>0</v>
      </c>
      <c r="AR486" s="154" t="s">
        <v>354</v>
      </c>
      <c r="AT486" s="154" t="s">
        <v>175</v>
      </c>
      <c r="AU486" s="154" t="s">
        <v>95</v>
      </c>
      <c r="AY486" s="20" t="s">
        <v>173</v>
      </c>
      <c r="BE486" s="155">
        <f>IF(N486="základní",J486,0)</f>
        <v>0</v>
      </c>
      <c r="BF486" s="155">
        <f>IF(N486="snížená",J486,0)</f>
        <v>0</v>
      </c>
      <c r="BG486" s="155">
        <f>IF(N486="zákl. přenesená",J486,0)</f>
        <v>0</v>
      </c>
      <c r="BH486" s="155">
        <f>IF(N486="sníž. přenesená",J486,0)</f>
        <v>0</v>
      </c>
      <c r="BI486" s="155">
        <f>IF(N486="nulová",J486,0)</f>
        <v>0</v>
      </c>
      <c r="BJ486" s="20" t="s">
        <v>93</v>
      </c>
      <c r="BK486" s="155">
        <f>ROUND(I486*H486,2)</f>
        <v>0</v>
      </c>
      <c r="BL486" s="20" t="s">
        <v>354</v>
      </c>
      <c r="BM486" s="154" t="s">
        <v>4268</v>
      </c>
    </row>
    <row r="487" spans="2:65" s="35" customFormat="1">
      <c r="B487" s="34"/>
      <c r="D487" s="156" t="s">
        <v>182</v>
      </c>
      <c r="F487" s="157" t="s">
        <v>4269</v>
      </c>
      <c r="L487" s="34"/>
      <c r="M487" s="158"/>
      <c r="T487" s="62"/>
      <c r="AT487" s="20" t="s">
        <v>182</v>
      </c>
      <c r="AU487" s="20" t="s">
        <v>95</v>
      </c>
    </row>
    <row r="488" spans="2:65" s="160" customFormat="1">
      <c r="B488" s="159"/>
      <c r="D488" s="161" t="s">
        <v>184</v>
      </c>
      <c r="E488" s="162" t="s">
        <v>1</v>
      </c>
      <c r="F488" s="163" t="s">
        <v>4205</v>
      </c>
      <c r="H488" s="162" t="s">
        <v>1</v>
      </c>
      <c r="L488" s="159"/>
      <c r="M488" s="164"/>
      <c r="T488" s="165"/>
      <c r="AT488" s="162" t="s">
        <v>184</v>
      </c>
      <c r="AU488" s="162" t="s">
        <v>95</v>
      </c>
      <c r="AV488" s="160" t="s">
        <v>93</v>
      </c>
      <c r="AW488" s="160" t="s">
        <v>41</v>
      </c>
      <c r="AX488" s="160" t="s">
        <v>85</v>
      </c>
      <c r="AY488" s="162" t="s">
        <v>173</v>
      </c>
    </row>
    <row r="489" spans="2:65" s="160" customFormat="1">
      <c r="B489" s="159"/>
      <c r="D489" s="161" t="s">
        <v>184</v>
      </c>
      <c r="E489" s="162" t="s">
        <v>1</v>
      </c>
      <c r="F489" s="163" t="s">
        <v>4207</v>
      </c>
      <c r="H489" s="162" t="s">
        <v>1</v>
      </c>
      <c r="L489" s="159"/>
      <c r="M489" s="164"/>
      <c r="T489" s="165"/>
      <c r="AT489" s="162" t="s">
        <v>184</v>
      </c>
      <c r="AU489" s="162" t="s">
        <v>95</v>
      </c>
      <c r="AV489" s="160" t="s">
        <v>93</v>
      </c>
      <c r="AW489" s="160" t="s">
        <v>41</v>
      </c>
      <c r="AX489" s="160" t="s">
        <v>85</v>
      </c>
      <c r="AY489" s="162" t="s">
        <v>173</v>
      </c>
    </row>
    <row r="490" spans="2:65" s="167" customFormat="1">
      <c r="B490" s="166"/>
      <c r="D490" s="161" t="s">
        <v>184</v>
      </c>
      <c r="E490" s="168" t="s">
        <v>1</v>
      </c>
      <c r="F490" s="169" t="s">
        <v>4208</v>
      </c>
      <c r="H490" s="170">
        <v>2.5</v>
      </c>
      <c r="L490" s="166"/>
      <c r="M490" s="171"/>
      <c r="T490" s="172"/>
      <c r="AT490" s="168" t="s">
        <v>184</v>
      </c>
      <c r="AU490" s="168" t="s">
        <v>95</v>
      </c>
      <c r="AV490" s="167" t="s">
        <v>95</v>
      </c>
      <c r="AW490" s="167" t="s">
        <v>41</v>
      </c>
      <c r="AX490" s="167" t="s">
        <v>85</v>
      </c>
      <c r="AY490" s="168" t="s">
        <v>173</v>
      </c>
    </row>
    <row r="491" spans="2:65" s="174" customFormat="1">
      <c r="B491" s="173"/>
      <c r="D491" s="161" t="s">
        <v>184</v>
      </c>
      <c r="E491" s="175" t="s">
        <v>1</v>
      </c>
      <c r="F491" s="176" t="s">
        <v>232</v>
      </c>
      <c r="H491" s="177">
        <v>2.5</v>
      </c>
      <c r="L491" s="173"/>
      <c r="M491" s="178"/>
      <c r="T491" s="179"/>
      <c r="AT491" s="175" t="s">
        <v>184</v>
      </c>
      <c r="AU491" s="175" t="s">
        <v>95</v>
      </c>
      <c r="AV491" s="174" t="s">
        <v>180</v>
      </c>
      <c r="AW491" s="174" t="s">
        <v>41</v>
      </c>
      <c r="AX491" s="174" t="s">
        <v>93</v>
      </c>
      <c r="AY491" s="175" t="s">
        <v>173</v>
      </c>
    </row>
    <row r="492" spans="2:65" s="35" customFormat="1" ht="49.15" customHeight="1">
      <c r="B492" s="34"/>
      <c r="C492" s="144" t="s">
        <v>658</v>
      </c>
      <c r="D492" s="144" t="s">
        <v>175</v>
      </c>
      <c r="E492" s="145" t="s">
        <v>4270</v>
      </c>
      <c r="F492" s="146" t="s">
        <v>4271</v>
      </c>
      <c r="G492" s="147" t="s">
        <v>270</v>
      </c>
      <c r="H492" s="148">
        <v>8.9</v>
      </c>
      <c r="I492" s="3"/>
      <c r="J492" s="149">
        <f>ROUND(I492*H492,2)</f>
        <v>0</v>
      </c>
      <c r="K492" s="146" t="s">
        <v>179</v>
      </c>
      <c r="L492" s="34"/>
      <c r="M492" s="150" t="s">
        <v>1</v>
      </c>
      <c r="N492" s="151" t="s">
        <v>50</v>
      </c>
      <c r="P492" s="152">
        <f>O492*H492</f>
        <v>0</v>
      </c>
      <c r="Q492" s="152">
        <v>0.04</v>
      </c>
      <c r="R492" s="152">
        <f>Q492*H492</f>
        <v>0.35600000000000004</v>
      </c>
      <c r="S492" s="152">
        <v>0</v>
      </c>
      <c r="T492" s="153">
        <f>S492*H492</f>
        <v>0</v>
      </c>
      <c r="AR492" s="154" t="s">
        <v>354</v>
      </c>
      <c r="AT492" s="154" t="s">
        <v>175</v>
      </c>
      <c r="AU492" s="154" t="s">
        <v>95</v>
      </c>
      <c r="AY492" s="20" t="s">
        <v>173</v>
      </c>
      <c r="BE492" s="155">
        <f>IF(N492="základní",J492,0)</f>
        <v>0</v>
      </c>
      <c r="BF492" s="155">
        <f>IF(N492="snížená",J492,0)</f>
        <v>0</v>
      </c>
      <c r="BG492" s="155">
        <f>IF(N492="zákl. přenesená",J492,0)</f>
        <v>0</v>
      </c>
      <c r="BH492" s="155">
        <f>IF(N492="sníž. přenesená",J492,0)</f>
        <v>0</v>
      </c>
      <c r="BI492" s="155">
        <f>IF(N492="nulová",J492,0)</f>
        <v>0</v>
      </c>
      <c r="BJ492" s="20" t="s">
        <v>93</v>
      </c>
      <c r="BK492" s="155">
        <f>ROUND(I492*H492,2)</f>
        <v>0</v>
      </c>
      <c r="BL492" s="20" t="s">
        <v>354</v>
      </c>
      <c r="BM492" s="154" t="s">
        <v>4272</v>
      </c>
    </row>
    <row r="493" spans="2:65" s="35" customFormat="1">
      <c r="B493" s="34"/>
      <c r="D493" s="156" t="s">
        <v>182</v>
      </c>
      <c r="F493" s="157" t="s">
        <v>4273</v>
      </c>
      <c r="L493" s="34"/>
      <c r="M493" s="158"/>
      <c r="T493" s="62"/>
      <c r="AT493" s="20" t="s">
        <v>182</v>
      </c>
      <c r="AU493" s="20" t="s">
        <v>95</v>
      </c>
    </row>
    <row r="494" spans="2:65" s="35" customFormat="1" ht="19.5">
      <c r="B494" s="34"/>
      <c r="D494" s="161" t="s">
        <v>371</v>
      </c>
      <c r="F494" s="187" t="s">
        <v>4274</v>
      </c>
      <c r="L494" s="34"/>
      <c r="M494" s="158"/>
      <c r="T494" s="62"/>
      <c r="AT494" s="20" t="s">
        <v>371</v>
      </c>
      <c r="AU494" s="20" t="s">
        <v>95</v>
      </c>
    </row>
    <row r="495" spans="2:65" s="35" customFormat="1" ht="16.5" customHeight="1">
      <c r="B495" s="34"/>
      <c r="C495" s="188" t="s">
        <v>663</v>
      </c>
      <c r="D495" s="188" t="s">
        <v>1161</v>
      </c>
      <c r="E495" s="189" t="s">
        <v>4275</v>
      </c>
      <c r="F495" s="190" t="s">
        <v>4259</v>
      </c>
      <c r="G495" s="191" t="s">
        <v>270</v>
      </c>
      <c r="H495" s="192">
        <v>2.6</v>
      </c>
      <c r="I495" s="4"/>
      <c r="J495" s="193">
        <f>ROUND(I495*H495,2)</f>
        <v>0</v>
      </c>
      <c r="K495" s="190" t="s">
        <v>1</v>
      </c>
      <c r="L495" s="194"/>
      <c r="M495" s="195" t="s">
        <v>1</v>
      </c>
      <c r="N495" s="196" t="s">
        <v>50</v>
      </c>
      <c r="P495" s="152">
        <f>O495*H495</f>
        <v>0</v>
      </c>
      <c r="Q495" s="152">
        <v>0.13500000000000001</v>
      </c>
      <c r="R495" s="152">
        <f>Q495*H495</f>
        <v>0.35100000000000003</v>
      </c>
      <c r="S495" s="152">
        <v>0</v>
      </c>
      <c r="T495" s="153">
        <f>S495*H495</f>
        <v>0</v>
      </c>
      <c r="AR495" s="154" t="s">
        <v>533</v>
      </c>
      <c r="AT495" s="154" t="s">
        <v>1161</v>
      </c>
      <c r="AU495" s="154" t="s">
        <v>95</v>
      </c>
      <c r="AY495" s="20" t="s">
        <v>173</v>
      </c>
      <c r="BE495" s="155">
        <f>IF(N495="základní",J495,0)</f>
        <v>0</v>
      </c>
      <c r="BF495" s="155">
        <f>IF(N495="snížená",J495,0)</f>
        <v>0</v>
      </c>
      <c r="BG495" s="155">
        <f>IF(N495="zákl. přenesená",J495,0)</f>
        <v>0</v>
      </c>
      <c r="BH495" s="155">
        <f>IF(N495="sníž. přenesená",J495,0)</f>
        <v>0</v>
      </c>
      <c r="BI495" s="155">
        <f>IF(N495="nulová",J495,0)</f>
        <v>0</v>
      </c>
      <c r="BJ495" s="20" t="s">
        <v>93</v>
      </c>
      <c r="BK495" s="155">
        <f>ROUND(I495*H495,2)</f>
        <v>0</v>
      </c>
      <c r="BL495" s="20" t="s">
        <v>354</v>
      </c>
      <c r="BM495" s="154" t="s">
        <v>4276</v>
      </c>
    </row>
    <row r="496" spans="2:65" s="160" customFormat="1">
      <c r="B496" s="159"/>
      <c r="D496" s="161" t="s">
        <v>184</v>
      </c>
      <c r="E496" s="162" t="s">
        <v>1</v>
      </c>
      <c r="F496" s="163" t="s">
        <v>4205</v>
      </c>
      <c r="H496" s="162" t="s">
        <v>1</v>
      </c>
      <c r="L496" s="159"/>
      <c r="M496" s="164"/>
      <c r="T496" s="165"/>
      <c r="AT496" s="162" t="s">
        <v>184</v>
      </c>
      <c r="AU496" s="162" t="s">
        <v>95</v>
      </c>
      <c r="AV496" s="160" t="s">
        <v>93</v>
      </c>
      <c r="AW496" s="160" t="s">
        <v>41</v>
      </c>
      <c r="AX496" s="160" t="s">
        <v>85</v>
      </c>
      <c r="AY496" s="162" t="s">
        <v>173</v>
      </c>
    </row>
    <row r="497" spans="2:65" s="160" customFormat="1">
      <c r="B497" s="159"/>
      <c r="D497" s="161" t="s">
        <v>184</v>
      </c>
      <c r="E497" s="162" t="s">
        <v>1</v>
      </c>
      <c r="F497" s="163" t="s">
        <v>4207</v>
      </c>
      <c r="H497" s="162" t="s">
        <v>1</v>
      </c>
      <c r="L497" s="159"/>
      <c r="M497" s="164"/>
      <c r="T497" s="165"/>
      <c r="AT497" s="162" t="s">
        <v>184</v>
      </c>
      <c r="AU497" s="162" t="s">
        <v>95</v>
      </c>
      <c r="AV497" s="160" t="s">
        <v>93</v>
      </c>
      <c r="AW497" s="160" t="s">
        <v>41</v>
      </c>
      <c r="AX497" s="160" t="s">
        <v>85</v>
      </c>
      <c r="AY497" s="162" t="s">
        <v>173</v>
      </c>
    </row>
    <row r="498" spans="2:65" s="167" customFormat="1">
      <c r="B498" s="166"/>
      <c r="D498" s="161" t="s">
        <v>184</v>
      </c>
      <c r="E498" s="168" t="s">
        <v>1</v>
      </c>
      <c r="F498" s="169" t="s">
        <v>4208</v>
      </c>
      <c r="H498" s="170">
        <v>2.5</v>
      </c>
      <c r="L498" s="166"/>
      <c r="M498" s="171"/>
      <c r="T498" s="172"/>
      <c r="AT498" s="168" t="s">
        <v>184</v>
      </c>
      <c r="AU498" s="168" t="s">
        <v>95</v>
      </c>
      <c r="AV498" s="167" t="s">
        <v>95</v>
      </c>
      <c r="AW498" s="167" t="s">
        <v>41</v>
      </c>
      <c r="AX498" s="167" t="s">
        <v>85</v>
      </c>
      <c r="AY498" s="168" t="s">
        <v>173</v>
      </c>
    </row>
    <row r="499" spans="2:65" s="174" customFormat="1">
      <c r="B499" s="173"/>
      <c r="D499" s="161" t="s">
        <v>184</v>
      </c>
      <c r="E499" s="175" t="s">
        <v>1</v>
      </c>
      <c r="F499" s="176" t="s">
        <v>232</v>
      </c>
      <c r="H499" s="177">
        <v>2.5</v>
      </c>
      <c r="L499" s="173"/>
      <c r="M499" s="178"/>
      <c r="T499" s="179"/>
      <c r="AT499" s="175" t="s">
        <v>184</v>
      </c>
      <c r="AU499" s="175" t="s">
        <v>95</v>
      </c>
      <c r="AV499" s="174" t="s">
        <v>180</v>
      </c>
      <c r="AW499" s="174" t="s">
        <v>41</v>
      </c>
      <c r="AX499" s="174" t="s">
        <v>93</v>
      </c>
      <c r="AY499" s="175" t="s">
        <v>173</v>
      </c>
    </row>
    <row r="500" spans="2:65" s="167" customFormat="1">
      <c r="B500" s="166"/>
      <c r="D500" s="161" t="s">
        <v>184</v>
      </c>
      <c r="F500" s="169" t="s">
        <v>4277</v>
      </c>
      <c r="H500" s="170">
        <v>2.6</v>
      </c>
      <c r="L500" s="166"/>
      <c r="M500" s="171"/>
      <c r="T500" s="172"/>
      <c r="AT500" s="168" t="s">
        <v>184</v>
      </c>
      <c r="AU500" s="168" t="s">
        <v>95</v>
      </c>
      <c r="AV500" s="167" t="s">
        <v>95</v>
      </c>
      <c r="AW500" s="167" t="s">
        <v>3</v>
      </c>
      <c r="AX500" s="167" t="s">
        <v>93</v>
      </c>
      <c r="AY500" s="168" t="s">
        <v>173</v>
      </c>
    </row>
    <row r="501" spans="2:65" s="35" customFormat="1" ht="16.5" customHeight="1">
      <c r="B501" s="34"/>
      <c r="C501" s="188" t="s">
        <v>668</v>
      </c>
      <c r="D501" s="188" t="s">
        <v>1161</v>
      </c>
      <c r="E501" s="189" t="s">
        <v>4278</v>
      </c>
      <c r="F501" s="190" t="s">
        <v>4263</v>
      </c>
      <c r="G501" s="191" t="s">
        <v>270</v>
      </c>
      <c r="H501" s="192">
        <v>2.6</v>
      </c>
      <c r="I501" s="4"/>
      <c r="J501" s="193">
        <f>ROUND(I501*H501,2)</f>
        <v>0</v>
      </c>
      <c r="K501" s="190" t="s">
        <v>1</v>
      </c>
      <c r="L501" s="194"/>
      <c r="M501" s="195" t="s">
        <v>1</v>
      </c>
      <c r="N501" s="196" t="s">
        <v>50</v>
      </c>
      <c r="P501" s="152">
        <f>O501*H501</f>
        <v>0</v>
      </c>
      <c r="Q501" s="152">
        <v>0.13500000000000001</v>
      </c>
      <c r="R501" s="152">
        <f>Q501*H501</f>
        <v>0.35100000000000003</v>
      </c>
      <c r="S501" s="152">
        <v>0</v>
      </c>
      <c r="T501" s="153">
        <f>S501*H501</f>
        <v>0</v>
      </c>
      <c r="AR501" s="154" t="s">
        <v>533</v>
      </c>
      <c r="AT501" s="154" t="s">
        <v>1161</v>
      </c>
      <c r="AU501" s="154" t="s">
        <v>95</v>
      </c>
      <c r="AY501" s="20" t="s">
        <v>173</v>
      </c>
      <c r="BE501" s="155">
        <f>IF(N501="základní",J501,0)</f>
        <v>0</v>
      </c>
      <c r="BF501" s="155">
        <f>IF(N501="snížená",J501,0)</f>
        <v>0</v>
      </c>
      <c r="BG501" s="155">
        <f>IF(N501="zákl. přenesená",J501,0)</f>
        <v>0</v>
      </c>
      <c r="BH501" s="155">
        <f>IF(N501="sníž. přenesená",J501,0)</f>
        <v>0</v>
      </c>
      <c r="BI501" s="155">
        <f>IF(N501="nulová",J501,0)</f>
        <v>0</v>
      </c>
      <c r="BJ501" s="20" t="s">
        <v>93</v>
      </c>
      <c r="BK501" s="155">
        <f>ROUND(I501*H501,2)</f>
        <v>0</v>
      </c>
      <c r="BL501" s="20" t="s">
        <v>354</v>
      </c>
      <c r="BM501" s="154" t="s">
        <v>4279</v>
      </c>
    </row>
    <row r="502" spans="2:65" s="160" customFormat="1">
      <c r="B502" s="159"/>
      <c r="D502" s="161" t="s">
        <v>184</v>
      </c>
      <c r="E502" s="162" t="s">
        <v>1</v>
      </c>
      <c r="F502" s="163" t="s">
        <v>4205</v>
      </c>
      <c r="H502" s="162" t="s">
        <v>1</v>
      </c>
      <c r="L502" s="159"/>
      <c r="M502" s="164"/>
      <c r="T502" s="165"/>
      <c r="AT502" s="162" t="s">
        <v>184</v>
      </c>
      <c r="AU502" s="162" t="s">
        <v>95</v>
      </c>
      <c r="AV502" s="160" t="s">
        <v>93</v>
      </c>
      <c r="AW502" s="160" t="s">
        <v>41</v>
      </c>
      <c r="AX502" s="160" t="s">
        <v>85</v>
      </c>
      <c r="AY502" s="162" t="s">
        <v>173</v>
      </c>
    </row>
    <row r="503" spans="2:65" s="160" customFormat="1">
      <c r="B503" s="159"/>
      <c r="D503" s="161" t="s">
        <v>184</v>
      </c>
      <c r="E503" s="162" t="s">
        <v>1</v>
      </c>
      <c r="F503" s="163" t="s">
        <v>4209</v>
      </c>
      <c r="H503" s="162" t="s">
        <v>1</v>
      </c>
      <c r="L503" s="159"/>
      <c r="M503" s="164"/>
      <c r="T503" s="165"/>
      <c r="AT503" s="162" t="s">
        <v>184</v>
      </c>
      <c r="AU503" s="162" t="s">
        <v>95</v>
      </c>
      <c r="AV503" s="160" t="s">
        <v>93</v>
      </c>
      <c r="AW503" s="160" t="s">
        <v>41</v>
      </c>
      <c r="AX503" s="160" t="s">
        <v>85</v>
      </c>
      <c r="AY503" s="162" t="s">
        <v>173</v>
      </c>
    </row>
    <row r="504" spans="2:65" s="167" customFormat="1">
      <c r="B504" s="166"/>
      <c r="D504" s="161" t="s">
        <v>184</v>
      </c>
      <c r="E504" s="168" t="s">
        <v>1</v>
      </c>
      <c r="F504" s="169" t="s">
        <v>4208</v>
      </c>
      <c r="H504" s="170">
        <v>2.5</v>
      </c>
      <c r="L504" s="166"/>
      <c r="M504" s="171"/>
      <c r="T504" s="172"/>
      <c r="AT504" s="168" t="s">
        <v>184</v>
      </c>
      <c r="AU504" s="168" t="s">
        <v>95</v>
      </c>
      <c r="AV504" s="167" t="s">
        <v>95</v>
      </c>
      <c r="AW504" s="167" t="s">
        <v>41</v>
      </c>
      <c r="AX504" s="167" t="s">
        <v>85</v>
      </c>
      <c r="AY504" s="168" t="s">
        <v>173</v>
      </c>
    </row>
    <row r="505" spans="2:65" s="174" customFormat="1">
      <c r="B505" s="173"/>
      <c r="D505" s="161" t="s">
        <v>184</v>
      </c>
      <c r="E505" s="175" t="s">
        <v>1</v>
      </c>
      <c r="F505" s="176" t="s">
        <v>232</v>
      </c>
      <c r="H505" s="177">
        <v>2.5</v>
      </c>
      <c r="L505" s="173"/>
      <c r="M505" s="178"/>
      <c r="T505" s="179"/>
      <c r="AT505" s="175" t="s">
        <v>184</v>
      </c>
      <c r="AU505" s="175" t="s">
        <v>95</v>
      </c>
      <c r="AV505" s="174" t="s">
        <v>180</v>
      </c>
      <c r="AW505" s="174" t="s">
        <v>41</v>
      </c>
      <c r="AX505" s="174" t="s">
        <v>93</v>
      </c>
      <c r="AY505" s="175" t="s">
        <v>173</v>
      </c>
    </row>
    <row r="506" spans="2:65" s="167" customFormat="1">
      <c r="B506" s="166"/>
      <c r="D506" s="161" t="s">
        <v>184</v>
      </c>
      <c r="F506" s="169" t="s">
        <v>4277</v>
      </c>
      <c r="H506" s="170">
        <v>2.6</v>
      </c>
      <c r="L506" s="166"/>
      <c r="M506" s="171"/>
      <c r="T506" s="172"/>
      <c r="AT506" s="168" t="s">
        <v>184</v>
      </c>
      <c r="AU506" s="168" t="s">
        <v>95</v>
      </c>
      <c r="AV506" s="167" t="s">
        <v>95</v>
      </c>
      <c r="AW506" s="167" t="s">
        <v>3</v>
      </c>
      <c r="AX506" s="167" t="s">
        <v>93</v>
      </c>
      <c r="AY506" s="168" t="s">
        <v>173</v>
      </c>
    </row>
    <row r="507" spans="2:65" s="35" customFormat="1" ht="16.5" customHeight="1">
      <c r="B507" s="34"/>
      <c r="C507" s="188" t="s">
        <v>674</v>
      </c>
      <c r="D507" s="188" t="s">
        <v>1161</v>
      </c>
      <c r="E507" s="189" t="s">
        <v>4280</v>
      </c>
      <c r="F507" s="190" t="s">
        <v>4281</v>
      </c>
      <c r="G507" s="191" t="s">
        <v>270</v>
      </c>
      <c r="H507" s="192">
        <v>4.056</v>
      </c>
      <c r="I507" s="4"/>
      <c r="J507" s="193">
        <f>ROUND(I507*H507,2)</f>
        <v>0</v>
      </c>
      <c r="K507" s="190" t="s">
        <v>1</v>
      </c>
      <c r="L507" s="194"/>
      <c r="M507" s="195" t="s">
        <v>1</v>
      </c>
      <c r="N507" s="196" t="s">
        <v>50</v>
      </c>
      <c r="P507" s="152">
        <f>O507*H507</f>
        <v>0</v>
      </c>
      <c r="Q507" s="152">
        <v>0.13500000000000001</v>
      </c>
      <c r="R507" s="152">
        <f>Q507*H507</f>
        <v>0.54756000000000005</v>
      </c>
      <c r="S507" s="152">
        <v>0</v>
      </c>
      <c r="T507" s="153">
        <f>S507*H507</f>
        <v>0</v>
      </c>
      <c r="AR507" s="154" t="s">
        <v>533</v>
      </c>
      <c r="AT507" s="154" t="s">
        <v>1161</v>
      </c>
      <c r="AU507" s="154" t="s">
        <v>95</v>
      </c>
      <c r="AY507" s="20" t="s">
        <v>173</v>
      </c>
      <c r="BE507" s="155">
        <f>IF(N507="základní",J507,0)</f>
        <v>0</v>
      </c>
      <c r="BF507" s="155">
        <f>IF(N507="snížená",J507,0)</f>
        <v>0</v>
      </c>
      <c r="BG507" s="155">
        <f>IF(N507="zákl. přenesená",J507,0)</f>
        <v>0</v>
      </c>
      <c r="BH507" s="155">
        <f>IF(N507="sníž. přenesená",J507,0)</f>
        <v>0</v>
      </c>
      <c r="BI507" s="155">
        <f>IF(N507="nulová",J507,0)</f>
        <v>0</v>
      </c>
      <c r="BJ507" s="20" t="s">
        <v>93</v>
      </c>
      <c r="BK507" s="155">
        <f>ROUND(I507*H507,2)</f>
        <v>0</v>
      </c>
      <c r="BL507" s="20" t="s">
        <v>354</v>
      </c>
      <c r="BM507" s="154" t="s">
        <v>4282</v>
      </c>
    </row>
    <row r="508" spans="2:65" s="160" customFormat="1">
      <c r="B508" s="159"/>
      <c r="D508" s="161" t="s">
        <v>184</v>
      </c>
      <c r="E508" s="162" t="s">
        <v>1</v>
      </c>
      <c r="F508" s="163" t="s">
        <v>4205</v>
      </c>
      <c r="H508" s="162" t="s">
        <v>1</v>
      </c>
      <c r="L508" s="159"/>
      <c r="M508" s="164"/>
      <c r="T508" s="165"/>
      <c r="AT508" s="162" t="s">
        <v>184</v>
      </c>
      <c r="AU508" s="162" t="s">
        <v>95</v>
      </c>
      <c r="AV508" s="160" t="s">
        <v>93</v>
      </c>
      <c r="AW508" s="160" t="s">
        <v>41</v>
      </c>
      <c r="AX508" s="160" t="s">
        <v>85</v>
      </c>
      <c r="AY508" s="162" t="s">
        <v>173</v>
      </c>
    </row>
    <row r="509" spans="2:65" s="160" customFormat="1">
      <c r="B509" s="159"/>
      <c r="D509" s="161" t="s">
        <v>184</v>
      </c>
      <c r="E509" s="162" t="s">
        <v>1</v>
      </c>
      <c r="F509" s="163" t="s">
        <v>4210</v>
      </c>
      <c r="H509" s="162" t="s">
        <v>1</v>
      </c>
      <c r="L509" s="159"/>
      <c r="M509" s="164"/>
      <c r="T509" s="165"/>
      <c r="AT509" s="162" t="s">
        <v>184</v>
      </c>
      <c r="AU509" s="162" t="s">
        <v>95</v>
      </c>
      <c r="AV509" s="160" t="s">
        <v>93</v>
      </c>
      <c r="AW509" s="160" t="s">
        <v>41</v>
      </c>
      <c r="AX509" s="160" t="s">
        <v>85</v>
      </c>
      <c r="AY509" s="162" t="s">
        <v>173</v>
      </c>
    </row>
    <row r="510" spans="2:65" s="167" customFormat="1">
      <c r="B510" s="166"/>
      <c r="D510" s="161" t="s">
        <v>184</v>
      </c>
      <c r="E510" s="168" t="s">
        <v>1</v>
      </c>
      <c r="F510" s="169" t="s">
        <v>4211</v>
      </c>
      <c r="H510" s="170">
        <v>3.9</v>
      </c>
      <c r="L510" s="166"/>
      <c r="M510" s="171"/>
      <c r="T510" s="172"/>
      <c r="AT510" s="168" t="s">
        <v>184</v>
      </c>
      <c r="AU510" s="168" t="s">
        <v>95</v>
      </c>
      <c r="AV510" s="167" t="s">
        <v>95</v>
      </c>
      <c r="AW510" s="167" t="s">
        <v>41</v>
      </c>
      <c r="AX510" s="167" t="s">
        <v>85</v>
      </c>
      <c r="AY510" s="168" t="s">
        <v>173</v>
      </c>
    </row>
    <row r="511" spans="2:65" s="174" customFormat="1">
      <c r="B511" s="173"/>
      <c r="D511" s="161" t="s">
        <v>184</v>
      </c>
      <c r="E511" s="175" t="s">
        <v>1</v>
      </c>
      <c r="F511" s="176" t="s">
        <v>232</v>
      </c>
      <c r="H511" s="177">
        <v>3.9</v>
      </c>
      <c r="L511" s="173"/>
      <c r="M511" s="178"/>
      <c r="T511" s="179"/>
      <c r="AT511" s="175" t="s">
        <v>184</v>
      </c>
      <c r="AU511" s="175" t="s">
        <v>95</v>
      </c>
      <c r="AV511" s="174" t="s">
        <v>180</v>
      </c>
      <c r="AW511" s="174" t="s">
        <v>41</v>
      </c>
      <c r="AX511" s="174" t="s">
        <v>93</v>
      </c>
      <c r="AY511" s="175" t="s">
        <v>173</v>
      </c>
    </row>
    <row r="512" spans="2:65" s="167" customFormat="1">
      <c r="B512" s="166"/>
      <c r="D512" s="161" t="s">
        <v>184</v>
      </c>
      <c r="F512" s="169" t="s">
        <v>4283</v>
      </c>
      <c r="H512" s="170">
        <v>4.056</v>
      </c>
      <c r="L512" s="166"/>
      <c r="M512" s="171"/>
      <c r="T512" s="172"/>
      <c r="AT512" s="168" t="s">
        <v>184</v>
      </c>
      <c r="AU512" s="168" t="s">
        <v>95</v>
      </c>
      <c r="AV512" s="167" t="s">
        <v>95</v>
      </c>
      <c r="AW512" s="167" t="s">
        <v>3</v>
      </c>
      <c r="AX512" s="167" t="s">
        <v>93</v>
      </c>
      <c r="AY512" s="168" t="s">
        <v>173</v>
      </c>
    </row>
    <row r="513" spans="2:65" s="35" customFormat="1" ht="24.2" customHeight="1">
      <c r="B513" s="34"/>
      <c r="C513" s="144" t="s">
        <v>681</v>
      </c>
      <c r="D513" s="144" t="s">
        <v>175</v>
      </c>
      <c r="E513" s="145" t="s">
        <v>4284</v>
      </c>
      <c r="F513" s="146" t="s">
        <v>4285</v>
      </c>
      <c r="G513" s="147" t="s">
        <v>586</v>
      </c>
      <c r="H513" s="148">
        <v>196</v>
      </c>
      <c r="I513" s="3"/>
      <c r="J513" s="149">
        <f>ROUND(I513*H513,2)</f>
        <v>0</v>
      </c>
      <c r="K513" s="146" t="s">
        <v>179</v>
      </c>
      <c r="L513" s="34"/>
      <c r="M513" s="150" t="s">
        <v>1</v>
      </c>
      <c r="N513" s="151" t="s">
        <v>50</v>
      </c>
      <c r="P513" s="152">
        <f>O513*H513</f>
        <v>0</v>
      </c>
      <c r="Q513" s="152">
        <v>3.5999999999999999E-3</v>
      </c>
      <c r="R513" s="152">
        <f>Q513*H513</f>
        <v>0.7056</v>
      </c>
      <c r="S513" s="152">
        <v>0</v>
      </c>
      <c r="T513" s="153">
        <f>S513*H513</f>
        <v>0</v>
      </c>
      <c r="AR513" s="154" t="s">
        <v>180</v>
      </c>
      <c r="AT513" s="154" t="s">
        <v>175</v>
      </c>
      <c r="AU513" s="154" t="s">
        <v>95</v>
      </c>
      <c r="AY513" s="20" t="s">
        <v>173</v>
      </c>
      <c r="BE513" s="155">
        <f>IF(N513="základní",J513,0)</f>
        <v>0</v>
      </c>
      <c r="BF513" s="155">
        <f>IF(N513="snížená",J513,0)</f>
        <v>0</v>
      </c>
      <c r="BG513" s="155">
        <f>IF(N513="zákl. přenesená",J513,0)</f>
        <v>0</v>
      </c>
      <c r="BH513" s="155">
        <f>IF(N513="sníž. přenesená",J513,0)</f>
        <v>0</v>
      </c>
      <c r="BI513" s="155">
        <f>IF(N513="nulová",J513,0)</f>
        <v>0</v>
      </c>
      <c r="BJ513" s="20" t="s">
        <v>93</v>
      </c>
      <c r="BK513" s="155">
        <f>ROUND(I513*H513,2)</f>
        <v>0</v>
      </c>
      <c r="BL513" s="20" t="s">
        <v>180</v>
      </c>
      <c r="BM513" s="154" t="s">
        <v>4286</v>
      </c>
    </row>
    <row r="514" spans="2:65" s="35" customFormat="1">
      <c r="B514" s="34"/>
      <c r="D514" s="156" t="s">
        <v>182</v>
      </c>
      <c r="F514" s="157" t="s">
        <v>4287</v>
      </c>
      <c r="L514" s="34"/>
      <c r="M514" s="158"/>
      <c r="T514" s="62"/>
      <c r="AT514" s="20" t="s">
        <v>182</v>
      </c>
      <c r="AU514" s="20" t="s">
        <v>95</v>
      </c>
    </row>
    <row r="515" spans="2:65" s="160" customFormat="1">
      <c r="B515" s="159"/>
      <c r="D515" s="161" t="s">
        <v>184</v>
      </c>
      <c r="E515" s="162" t="s">
        <v>1</v>
      </c>
      <c r="F515" s="163" t="s">
        <v>4288</v>
      </c>
      <c r="H515" s="162" t="s">
        <v>1</v>
      </c>
      <c r="L515" s="159"/>
      <c r="M515" s="164"/>
      <c r="T515" s="165"/>
      <c r="AT515" s="162" t="s">
        <v>184</v>
      </c>
      <c r="AU515" s="162" t="s">
        <v>95</v>
      </c>
      <c r="AV515" s="160" t="s">
        <v>93</v>
      </c>
      <c r="AW515" s="160" t="s">
        <v>41</v>
      </c>
      <c r="AX515" s="160" t="s">
        <v>85</v>
      </c>
      <c r="AY515" s="162" t="s">
        <v>173</v>
      </c>
    </row>
    <row r="516" spans="2:65" s="160" customFormat="1">
      <c r="B516" s="159"/>
      <c r="D516" s="161" t="s">
        <v>184</v>
      </c>
      <c r="E516" s="162" t="s">
        <v>1</v>
      </c>
      <c r="F516" s="163" t="s">
        <v>4289</v>
      </c>
      <c r="H516" s="162" t="s">
        <v>1</v>
      </c>
      <c r="L516" s="159"/>
      <c r="M516" s="164"/>
      <c r="T516" s="165"/>
      <c r="AT516" s="162" t="s">
        <v>184</v>
      </c>
      <c r="AU516" s="162" t="s">
        <v>95</v>
      </c>
      <c r="AV516" s="160" t="s">
        <v>93</v>
      </c>
      <c r="AW516" s="160" t="s">
        <v>41</v>
      </c>
      <c r="AX516" s="160" t="s">
        <v>85</v>
      </c>
      <c r="AY516" s="162" t="s">
        <v>173</v>
      </c>
    </row>
    <row r="517" spans="2:65" s="167" customFormat="1">
      <c r="B517" s="166"/>
      <c r="D517" s="161" t="s">
        <v>184</v>
      </c>
      <c r="E517" s="168" t="s">
        <v>1</v>
      </c>
      <c r="F517" s="169" t="s">
        <v>2244</v>
      </c>
      <c r="H517" s="170">
        <v>196</v>
      </c>
      <c r="L517" s="166"/>
      <c r="M517" s="171"/>
      <c r="T517" s="172"/>
      <c r="AT517" s="168" t="s">
        <v>184</v>
      </c>
      <c r="AU517" s="168" t="s">
        <v>95</v>
      </c>
      <c r="AV517" s="167" t="s">
        <v>95</v>
      </c>
      <c r="AW517" s="167" t="s">
        <v>41</v>
      </c>
      <c r="AX517" s="167" t="s">
        <v>85</v>
      </c>
      <c r="AY517" s="168" t="s">
        <v>173</v>
      </c>
    </row>
    <row r="518" spans="2:65" s="174" customFormat="1">
      <c r="B518" s="173"/>
      <c r="D518" s="161" t="s">
        <v>184</v>
      </c>
      <c r="E518" s="175" t="s">
        <v>1</v>
      </c>
      <c r="F518" s="176" t="s">
        <v>232</v>
      </c>
      <c r="H518" s="177">
        <v>196</v>
      </c>
      <c r="L518" s="173"/>
      <c r="M518" s="178"/>
      <c r="T518" s="179"/>
      <c r="AT518" s="175" t="s">
        <v>184</v>
      </c>
      <c r="AU518" s="175" t="s">
        <v>95</v>
      </c>
      <c r="AV518" s="174" t="s">
        <v>180</v>
      </c>
      <c r="AW518" s="174" t="s">
        <v>41</v>
      </c>
      <c r="AX518" s="174" t="s">
        <v>93</v>
      </c>
      <c r="AY518" s="175" t="s">
        <v>173</v>
      </c>
    </row>
    <row r="519" spans="2:65" s="35" customFormat="1" ht="44.25" customHeight="1">
      <c r="B519" s="34"/>
      <c r="C519" s="144" t="s">
        <v>686</v>
      </c>
      <c r="D519" s="144" t="s">
        <v>175</v>
      </c>
      <c r="E519" s="145" t="s">
        <v>4290</v>
      </c>
      <c r="F519" s="146" t="s">
        <v>4291</v>
      </c>
      <c r="G519" s="147" t="s">
        <v>270</v>
      </c>
      <c r="H519" s="148">
        <v>24.5</v>
      </c>
      <c r="I519" s="3"/>
      <c r="J519" s="149">
        <f>ROUND(I519*H519,2)</f>
        <v>0</v>
      </c>
      <c r="K519" s="146" t="s">
        <v>179</v>
      </c>
      <c r="L519" s="34"/>
      <c r="M519" s="150" t="s">
        <v>1</v>
      </c>
      <c r="N519" s="151" t="s">
        <v>50</v>
      </c>
      <c r="P519" s="152">
        <f>O519*H519</f>
        <v>0</v>
      </c>
      <c r="Q519" s="152">
        <v>0</v>
      </c>
      <c r="R519" s="152">
        <f>Q519*H519</f>
        <v>0</v>
      </c>
      <c r="S519" s="152">
        <v>0</v>
      </c>
      <c r="T519" s="153">
        <f>S519*H519</f>
        <v>0</v>
      </c>
      <c r="AR519" s="154" t="s">
        <v>180</v>
      </c>
      <c r="AT519" s="154" t="s">
        <v>175</v>
      </c>
      <c r="AU519" s="154" t="s">
        <v>95</v>
      </c>
      <c r="AY519" s="20" t="s">
        <v>173</v>
      </c>
      <c r="BE519" s="155">
        <f>IF(N519="základní",J519,0)</f>
        <v>0</v>
      </c>
      <c r="BF519" s="155">
        <f>IF(N519="snížená",J519,0)</f>
        <v>0</v>
      </c>
      <c r="BG519" s="155">
        <f>IF(N519="zákl. přenesená",J519,0)</f>
        <v>0</v>
      </c>
      <c r="BH519" s="155">
        <f>IF(N519="sníž. přenesená",J519,0)</f>
        <v>0</v>
      </c>
      <c r="BI519" s="155">
        <f>IF(N519="nulová",J519,0)</f>
        <v>0</v>
      </c>
      <c r="BJ519" s="20" t="s">
        <v>93</v>
      </c>
      <c r="BK519" s="155">
        <f>ROUND(I519*H519,2)</f>
        <v>0</v>
      </c>
      <c r="BL519" s="20" t="s">
        <v>180</v>
      </c>
      <c r="BM519" s="154" t="s">
        <v>4292</v>
      </c>
    </row>
    <row r="520" spans="2:65" s="35" customFormat="1">
      <c r="B520" s="34"/>
      <c r="D520" s="156" t="s">
        <v>182</v>
      </c>
      <c r="F520" s="157" t="s">
        <v>4293</v>
      </c>
      <c r="L520" s="34"/>
      <c r="M520" s="158"/>
      <c r="T520" s="62"/>
      <c r="AT520" s="20" t="s">
        <v>182</v>
      </c>
      <c r="AU520" s="20" t="s">
        <v>95</v>
      </c>
    </row>
    <row r="521" spans="2:65" s="160" customFormat="1">
      <c r="B521" s="159"/>
      <c r="D521" s="161" t="s">
        <v>184</v>
      </c>
      <c r="E521" s="162" t="s">
        <v>1</v>
      </c>
      <c r="F521" s="163" t="s">
        <v>4288</v>
      </c>
      <c r="H521" s="162" t="s">
        <v>1</v>
      </c>
      <c r="L521" s="159"/>
      <c r="M521" s="164"/>
      <c r="T521" s="165"/>
      <c r="AT521" s="162" t="s">
        <v>184</v>
      </c>
      <c r="AU521" s="162" t="s">
        <v>95</v>
      </c>
      <c r="AV521" s="160" t="s">
        <v>93</v>
      </c>
      <c r="AW521" s="160" t="s">
        <v>41</v>
      </c>
      <c r="AX521" s="160" t="s">
        <v>85</v>
      </c>
      <c r="AY521" s="162" t="s">
        <v>173</v>
      </c>
    </row>
    <row r="522" spans="2:65" s="160" customFormat="1">
      <c r="B522" s="159"/>
      <c r="D522" s="161" t="s">
        <v>184</v>
      </c>
      <c r="E522" s="162" t="s">
        <v>1</v>
      </c>
      <c r="F522" s="163" t="s">
        <v>4294</v>
      </c>
      <c r="H522" s="162" t="s">
        <v>1</v>
      </c>
      <c r="L522" s="159"/>
      <c r="M522" s="164"/>
      <c r="T522" s="165"/>
      <c r="AT522" s="162" t="s">
        <v>184</v>
      </c>
      <c r="AU522" s="162" t="s">
        <v>95</v>
      </c>
      <c r="AV522" s="160" t="s">
        <v>93</v>
      </c>
      <c r="AW522" s="160" t="s">
        <v>41</v>
      </c>
      <c r="AX522" s="160" t="s">
        <v>85</v>
      </c>
      <c r="AY522" s="162" t="s">
        <v>173</v>
      </c>
    </row>
    <row r="523" spans="2:65" s="167" customFormat="1">
      <c r="B523" s="166"/>
      <c r="D523" s="161" t="s">
        <v>184</v>
      </c>
      <c r="E523" s="168" t="s">
        <v>1</v>
      </c>
      <c r="F523" s="169" t="s">
        <v>4295</v>
      </c>
      <c r="H523" s="170">
        <v>24.5</v>
      </c>
      <c r="L523" s="166"/>
      <c r="M523" s="171"/>
      <c r="T523" s="172"/>
      <c r="AT523" s="168" t="s">
        <v>184</v>
      </c>
      <c r="AU523" s="168" t="s">
        <v>95</v>
      </c>
      <c r="AV523" s="167" t="s">
        <v>95</v>
      </c>
      <c r="AW523" s="167" t="s">
        <v>41</v>
      </c>
      <c r="AX523" s="167" t="s">
        <v>85</v>
      </c>
      <c r="AY523" s="168" t="s">
        <v>173</v>
      </c>
    </row>
    <row r="524" spans="2:65" s="174" customFormat="1">
      <c r="B524" s="173"/>
      <c r="D524" s="161" t="s">
        <v>184</v>
      </c>
      <c r="E524" s="175" t="s">
        <v>1</v>
      </c>
      <c r="F524" s="176" t="s">
        <v>232</v>
      </c>
      <c r="H524" s="177">
        <v>24.5</v>
      </c>
      <c r="L524" s="173"/>
      <c r="M524" s="178"/>
      <c r="T524" s="179"/>
      <c r="AT524" s="175" t="s">
        <v>184</v>
      </c>
      <c r="AU524" s="175" t="s">
        <v>95</v>
      </c>
      <c r="AV524" s="174" t="s">
        <v>180</v>
      </c>
      <c r="AW524" s="174" t="s">
        <v>41</v>
      </c>
      <c r="AX524" s="174" t="s">
        <v>93</v>
      </c>
      <c r="AY524" s="175" t="s">
        <v>173</v>
      </c>
    </row>
    <row r="525" spans="2:65" s="35" customFormat="1" ht="44.25" customHeight="1">
      <c r="B525" s="34"/>
      <c r="C525" s="144" t="s">
        <v>691</v>
      </c>
      <c r="D525" s="144" t="s">
        <v>175</v>
      </c>
      <c r="E525" s="145" t="s">
        <v>4296</v>
      </c>
      <c r="F525" s="146" t="s">
        <v>4297</v>
      </c>
      <c r="G525" s="147" t="s">
        <v>270</v>
      </c>
      <c r="H525" s="148">
        <v>12</v>
      </c>
      <c r="I525" s="3"/>
      <c r="J525" s="149">
        <f>ROUND(I525*H525,2)</f>
        <v>0</v>
      </c>
      <c r="K525" s="146" t="s">
        <v>179</v>
      </c>
      <c r="L525" s="34"/>
      <c r="M525" s="150" t="s">
        <v>1</v>
      </c>
      <c r="N525" s="151" t="s">
        <v>50</v>
      </c>
      <c r="P525" s="152">
        <f>O525*H525</f>
        <v>0</v>
      </c>
      <c r="Q525" s="152">
        <v>0</v>
      </c>
      <c r="R525" s="152">
        <f>Q525*H525</f>
        <v>0</v>
      </c>
      <c r="S525" s="152">
        <v>0</v>
      </c>
      <c r="T525" s="153">
        <f>S525*H525</f>
        <v>0</v>
      </c>
      <c r="AR525" s="154" t="s">
        <v>180</v>
      </c>
      <c r="AT525" s="154" t="s">
        <v>175</v>
      </c>
      <c r="AU525" s="154" t="s">
        <v>95</v>
      </c>
      <c r="AY525" s="20" t="s">
        <v>173</v>
      </c>
      <c r="BE525" s="155">
        <f>IF(N525="základní",J525,0)</f>
        <v>0</v>
      </c>
      <c r="BF525" s="155">
        <f>IF(N525="snížená",J525,0)</f>
        <v>0</v>
      </c>
      <c r="BG525" s="155">
        <f>IF(N525="zákl. přenesená",J525,0)</f>
        <v>0</v>
      </c>
      <c r="BH525" s="155">
        <f>IF(N525="sníž. přenesená",J525,0)</f>
        <v>0</v>
      </c>
      <c r="BI525" s="155">
        <f>IF(N525="nulová",J525,0)</f>
        <v>0</v>
      </c>
      <c r="BJ525" s="20" t="s">
        <v>93</v>
      </c>
      <c r="BK525" s="155">
        <f>ROUND(I525*H525,2)</f>
        <v>0</v>
      </c>
      <c r="BL525" s="20" t="s">
        <v>180</v>
      </c>
      <c r="BM525" s="154" t="s">
        <v>4298</v>
      </c>
    </row>
    <row r="526" spans="2:65" s="35" customFormat="1">
      <c r="B526" s="34"/>
      <c r="D526" s="156" t="s">
        <v>182</v>
      </c>
      <c r="F526" s="157" t="s">
        <v>4299</v>
      </c>
      <c r="L526" s="34"/>
      <c r="M526" s="158"/>
      <c r="T526" s="62"/>
      <c r="AT526" s="20" t="s">
        <v>182</v>
      </c>
      <c r="AU526" s="20" t="s">
        <v>95</v>
      </c>
    </row>
    <row r="527" spans="2:65" s="160" customFormat="1">
      <c r="B527" s="159"/>
      <c r="D527" s="161" t="s">
        <v>184</v>
      </c>
      <c r="E527" s="162" t="s">
        <v>1</v>
      </c>
      <c r="F527" s="163" t="s">
        <v>4288</v>
      </c>
      <c r="H527" s="162" t="s">
        <v>1</v>
      </c>
      <c r="L527" s="159"/>
      <c r="M527" s="164"/>
      <c r="T527" s="165"/>
      <c r="AT527" s="162" t="s">
        <v>184</v>
      </c>
      <c r="AU527" s="162" t="s">
        <v>95</v>
      </c>
      <c r="AV527" s="160" t="s">
        <v>93</v>
      </c>
      <c r="AW527" s="160" t="s">
        <v>41</v>
      </c>
      <c r="AX527" s="160" t="s">
        <v>85</v>
      </c>
      <c r="AY527" s="162" t="s">
        <v>173</v>
      </c>
    </row>
    <row r="528" spans="2:65" s="160" customFormat="1">
      <c r="B528" s="159"/>
      <c r="D528" s="161" t="s">
        <v>184</v>
      </c>
      <c r="E528" s="162" t="s">
        <v>1</v>
      </c>
      <c r="F528" s="163" t="s">
        <v>4294</v>
      </c>
      <c r="H528" s="162" t="s">
        <v>1</v>
      </c>
      <c r="L528" s="159"/>
      <c r="M528" s="164"/>
      <c r="T528" s="165"/>
      <c r="AT528" s="162" t="s">
        <v>184</v>
      </c>
      <c r="AU528" s="162" t="s">
        <v>95</v>
      </c>
      <c r="AV528" s="160" t="s">
        <v>93</v>
      </c>
      <c r="AW528" s="160" t="s">
        <v>41</v>
      </c>
      <c r="AX528" s="160" t="s">
        <v>85</v>
      </c>
      <c r="AY528" s="162" t="s">
        <v>173</v>
      </c>
    </row>
    <row r="529" spans="2:65" s="167" customFormat="1">
      <c r="B529" s="166"/>
      <c r="D529" s="161" t="s">
        <v>184</v>
      </c>
      <c r="E529" s="168" t="s">
        <v>1</v>
      </c>
      <c r="F529" s="169" t="s">
        <v>1466</v>
      </c>
      <c r="H529" s="170">
        <v>12</v>
      </c>
      <c r="L529" s="166"/>
      <c r="M529" s="171"/>
      <c r="T529" s="172"/>
      <c r="AT529" s="168" t="s">
        <v>184</v>
      </c>
      <c r="AU529" s="168" t="s">
        <v>95</v>
      </c>
      <c r="AV529" s="167" t="s">
        <v>95</v>
      </c>
      <c r="AW529" s="167" t="s">
        <v>41</v>
      </c>
      <c r="AX529" s="167" t="s">
        <v>85</v>
      </c>
      <c r="AY529" s="168" t="s">
        <v>173</v>
      </c>
    </row>
    <row r="530" spans="2:65" s="174" customFormat="1">
      <c r="B530" s="173"/>
      <c r="D530" s="161" t="s">
        <v>184</v>
      </c>
      <c r="E530" s="175" t="s">
        <v>1</v>
      </c>
      <c r="F530" s="176" t="s">
        <v>232</v>
      </c>
      <c r="H530" s="177">
        <v>12</v>
      </c>
      <c r="L530" s="173"/>
      <c r="M530" s="178"/>
      <c r="T530" s="179"/>
      <c r="AT530" s="175" t="s">
        <v>184</v>
      </c>
      <c r="AU530" s="175" t="s">
        <v>95</v>
      </c>
      <c r="AV530" s="174" t="s">
        <v>180</v>
      </c>
      <c r="AW530" s="174" t="s">
        <v>41</v>
      </c>
      <c r="AX530" s="174" t="s">
        <v>93</v>
      </c>
      <c r="AY530" s="175" t="s">
        <v>173</v>
      </c>
    </row>
    <row r="531" spans="2:65" s="35" customFormat="1" ht="24.2" customHeight="1">
      <c r="B531" s="34"/>
      <c r="C531" s="144" t="s">
        <v>696</v>
      </c>
      <c r="D531" s="144" t="s">
        <v>175</v>
      </c>
      <c r="E531" s="145" t="s">
        <v>4300</v>
      </c>
      <c r="F531" s="146" t="s">
        <v>4301</v>
      </c>
      <c r="G531" s="147" t="s">
        <v>270</v>
      </c>
      <c r="H531" s="148">
        <v>40.5</v>
      </c>
      <c r="I531" s="3"/>
      <c r="J531" s="149">
        <f>ROUND(I531*H531,2)</f>
        <v>0</v>
      </c>
      <c r="K531" s="146" t="s">
        <v>179</v>
      </c>
      <c r="L531" s="34"/>
      <c r="M531" s="150" t="s">
        <v>1</v>
      </c>
      <c r="N531" s="151" t="s">
        <v>50</v>
      </c>
      <c r="P531" s="152">
        <f>O531*H531</f>
        <v>0</v>
      </c>
      <c r="Q531" s="152">
        <v>0</v>
      </c>
      <c r="R531" s="152">
        <f>Q531*H531</f>
        <v>0</v>
      </c>
      <c r="S531" s="152">
        <v>0</v>
      </c>
      <c r="T531" s="153">
        <f>S531*H531</f>
        <v>0</v>
      </c>
      <c r="AR531" s="154" t="s">
        <v>180</v>
      </c>
      <c r="AT531" s="154" t="s">
        <v>175</v>
      </c>
      <c r="AU531" s="154" t="s">
        <v>95</v>
      </c>
      <c r="AY531" s="20" t="s">
        <v>173</v>
      </c>
      <c r="BE531" s="155">
        <f>IF(N531="základní",J531,0)</f>
        <v>0</v>
      </c>
      <c r="BF531" s="155">
        <f>IF(N531="snížená",J531,0)</f>
        <v>0</v>
      </c>
      <c r="BG531" s="155">
        <f>IF(N531="zákl. přenesená",J531,0)</f>
        <v>0</v>
      </c>
      <c r="BH531" s="155">
        <f>IF(N531="sníž. přenesená",J531,0)</f>
        <v>0</v>
      </c>
      <c r="BI531" s="155">
        <f>IF(N531="nulová",J531,0)</f>
        <v>0</v>
      </c>
      <c r="BJ531" s="20" t="s">
        <v>93</v>
      </c>
      <c r="BK531" s="155">
        <f>ROUND(I531*H531,2)</f>
        <v>0</v>
      </c>
      <c r="BL531" s="20" t="s">
        <v>180</v>
      </c>
      <c r="BM531" s="154" t="s">
        <v>4302</v>
      </c>
    </row>
    <row r="532" spans="2:65" s="35" customFormat="1">
      <c r="B532" s="34"/>
      <c r="D532" s="156" t="s">
        <v>182</v>
      </c>
      <c r="F532" s="157" t="s">
        <v>4303</v>
      </c>
      <c r="L532" s="34"/>
      <c r="M532" s="158"/>
      <c r="T532" s="62"/>
      <c r="AT532" s="20" t="s">
        <v>182</v>
      </c>
      <c r="AU532" s="20" t="s">
        <v>95</v>
      </c>
    </row>
    <row r="533" spans="2:65" s="160" customFormat="1">
      <c r="B533" s="159"/>
      <c r="D533" s="161" t="s">
        <v>184</v>
      </c>
      <c r="E533" s="162" t="s">
        <v>1</v>
      </c>
      <c r="F533" s="163" t="s">
        <v>4288</v>
      </c>
      <c r="H533" s="162" t="s">
        <v>1</v>
      </c>
      <c r="L533" s="159"/>
      <c r="M533" s="164"/>
      <c r="T533" s="165"/>
      <c r="AT533" s="162" t="s">
        <v>184</v>
      </c>
      <c r="AU533" s="162" t="s">
        <v>95</v>
      </c>
      <c r="AV533" s="160" t="s">
        <v>93</v>
      </c>
      <c r="AW533" s="160" t="s">
        <v>41</v>
      </c>
      <c r="AX533" s="160" t="s">
        <v>85</v>
      </c>
      <c r="AY533" s="162" t="s">
        <v>173</v>
      </c>
    </row>
    <row r="534" spans="2:65" s="160" customFormat="1">
      <c r="B534" s="159"/>
      <c r="D534" s="161" t="s">
        <v>184</v>
      </c>
      <c r="E534" s="162" t="s">
        <v>1</v>
      </c>
      <c r="F534" s="163" t="s">
        <v>4294</v>
      </c>
      <c r="H534" s="162" t="s">
        <v>1</v>
      </c>
      <c r="L534" s="159"/>
      <c r="M534" s="164"/>
      <c r="T534" s="165"/>
      <c r="AT534" s="162" t="s">
        <v>184</v>
      </c>
      <c r="AU534" s="162" t="s">
        <v>95</v>
      </c>
      <c r="AV534" s="160" t="s">
        <v>93</v>
      </c>
      <c r="AW534" s="160" t="s">
        <v>41</v>
      </c>
      <c r="AX534" s="160" t="s">
        <v>85</v>
      </c>
      <c r="AY534" s="162" t="s">
        <v>173</v>
      </c>
    </row>
    <row r="535" spans="2:65" s="167" customFormat="1">
      <c r="B535" s="166"/>
      <c r="D535" s="161" t="s">
        <v>184</v>
      </c>
      <c r="E535" s="168" t="s">
        <v>1</v>
      </c>
      <c r="F535" s="169" t="s">
        <v>4295</v>
      </c>
      <c r="H535" s="170">
        <v>24.5</v>
      </c>
      <c r="L535" s="166"/>
      <c r="M535" s="171"/>
      <c r="T535" s="172"/>
      <c r="AT535" s="168" t="s">
        <v>184</v>
      </c>
      <c r="AU535" s="168" t="s">
        <v>95</v>
      </c>
      <c r="AV535" s="167" t="s">
        <v>95</v>
      </c>
      <c r="AW535" s="167" t="s">
        <v>41</v>
      </c>
      <c r="AX535" s="167" t="s">
        <v>85</v>
      </c>
      <c r="AY535" s="168" t="s">
        <v>173</v>
      </c>
    </row>
    <row r="536" spans="2:65" s="167" customFormat="1">
      <c r="B536" s="166"/>
      <c r="D536" s="161" t="s">
        <v>184</v>
      </c>
      <c r="E536" s="168" t="s">
        <v>1</v>
      </c>
      <c r="F536" s="169" t="s">
        <v>1466</v>
      </c>
      <c r="H536" s="170">
        <v>12</v>
      </c>
      <c r="L536" s="166"/>
      <c r="M536" s="171"/>
      <c r="T536" s="172"/>
      <c r="AT536" s="168" t="s">
        <v>184</v>
      </c>
      <c r="AU536" s="168" t="s">
        <v>95</v>
      </c>
      <c r="AV536" s="167" t="s">
        <v>95</v>
      </c>
      <c r="AW536" s="167" t="s">
        <v>41</v>
      </c>
      <c r="AX536" s="167" t="s">
        <v>85</v>
      </c>
      <c r="AY536" s="168" t="s">
        <v>173</v>
      </c>
    </row>
    <row r="537" spans="2:65" s="181" customFormat="1">
      <c r="B537" s="180"/>
      <c r="D537" s="161" t="s">
        <v>184</v>
      </c>
      <c r="E537" s="182" t="s">
        <v>1</v>
      </c>
      <c r="F537" s="183" t="s">
        <v>266</v>
      </c>
      <c r="H537" s="184">
        <v>36.5</v>
      </c>
      <c r="L537" s="180"/>
      <c r="M537" s="185"/>
      <c r="T537" s="186"/>
      <c r="AT537" s="182" t="s">
        <v>184</v>
      </c>
      <c r="AU537" s="182" t="s">
        <v>95</v>
      </c>
      <c r="AV537" s="181" t="s">
        <v>243</v>
      </c>
      <c r="AW537" s="181" t="s">
        <v>41</v>
      </c>
      <c r="AX537" s="181" t="s">
        <v>85</v>
      </c>
      <c r="AY537" s="182" t="s">
        <v>173</v>
      </c>
    </row>
    <row r="538" spans="2:65" s="160" customFormat="1">
      <c r="B538" s="159"/>
      <c r="D538" s="161" t="s">
        <v>184</v>
      </c>
      <c r="E538" s="162" t="s">
        <v>1</v>
      </c>
      <c r="F538" s="163" t="s">
        <v>4205</v>
      </c>
      <c r="H538" s="162" t="s">
        <v>1</v>
      </c>
      <c r="L538" s="159"/>
      <c r="M538" s="164"/>
      <c r="T538" s="165"/>
      <c r="AT538" s="162" t="s">
        <v>184</v>
      </c>
      <c r="AU538" s="162" t="s">
        <v>95</v>
      </c>
      <c r="AV538" s="160" t="s">
        <v>93</v>
      </c>
      <c r="AW538" s="160" t="s">
        <v>41</v>
      </c>
      <c r="AX538" s="160" t="s">
        <v>85</v>
      </c>
      <c r="AY538" s="162" t="s">
        <v>173</v>
      </c>
    </row>
    <row r="539" spans="2:65" s="160" customFormat="1">
      <c r="B539" s="159"/>
      <c r="D539" s="161" t="s">
        <v>184</v>
      </c>
      <c r="E539" s="162" t="s">
        <v>1</v>
      </c>
      <c r="F539" s="163" t="s">
        <v>4217</v>
      </c>
      <c r="H539" s="162" t="s">
        <v>1</v>
      </c>
      <c r="L539" s="159"/>
      <c r="M539" s="164"/>
      <c r="T539" s="165"/>
      <c r="AT539" s="162" t="s">
        <v>184</v>
      </c>
      <c r="AU539" s="162" t="s">
        <v>95</v>
      </c>
      <c r="AV539" s="160" t="s">
        <v>93</v>
      </c>
      <c r="AW539" s="160" t="s">
        <v>41</v>
      </c>
      <c r="AX539" s="160" t="s">
        <v>85</v>
      </c>
      <c r="AY539" s="162" t="s">
        <v>173</v>
      </c>
    </row>
    <row r="540" spans="2:65" s="167" customFormat="1">
      <c r="B540" s="166"/>
      <c r="D540" s="161" t="s">
        <v>184</v>
      </c>
      <c r="E540" s="168" t="s">
        <v>1</v>
      </c>
      <c r="F540" s="169" t="s">
        <v>180</v>
      </c>
      <c r="H540" s="170">
        <v>4</v>
      </c>
      <c r="L540" s="166"/>
      <c r="M540" s="171"/>
      <c r="T540" s="172"/>
      <c r="AT540" s="168" t="s">
        <v>184</v>
      </c>
      <c r="AU540" s="168" t="s">
        <v>95</v>
      </c>
      <c r="AV540" s="167" t="s">
        <v>95</v>
      </c>
      <c r="AW540" s="167" t="s">
        <v>41</v>
      </c>
      <c r="AX540" s="167" t="s">
        <v>85</v>
      </c>
      <c r="AY540" s="168" t="s">
        <v>173</v>
      </c>
    </row>
    <row r="541" spans="2:65" s="181" customFormat="1">
      <c r="B541" s="180"/>
      <c r="D541" s="161" t="s">
        <v>184</v>
      </c>
      <c r="E541" s="182" t="s">
        <v>1</v>
      </c>
      <c r="F541" s="183" t="s">
        <v>266</v>
      </c>
      <c r="H541" s="184">
        <v>4</v>
      </c>
      <c r="L541" s="180"/>
      <c r="M541" s="185"/>
      <c r="T541" s="186"/>
      <c r="AT541" s="182" t="s">
        <v>184</v>
      </c>
      <c r="AU541" s="182" t="s">
        <v>95</v>
      </c>
      <c r="AV541" s="181" t="s">
        <v>243</v>
      </c>
      <c r="AW541" s="181" t="s">
        <v>41</v>
      </c>
      <c r="AX541" s="181" t="s">
        <v>85</v>
      </c>
      <c r="AY541" s="182" t="s">
        <v>173</v>
      </c>
    </row>
    <row r="542" spans="2:65" s="174" customFormat="1">
      <c r="B542" s="173"/>
      <c r="D542" s="161" t="s">
        <v>184</v>
      </c>
      <c r="E542" s="175" t="s">
        <v>1</v>
      </c>
      <c r="F542" s="176" t="s">
        <v>232</v>
      </c>
      <c r="H542" s="177">
        <v>40.5</v>
      </c>
      <c r="L542" s="173"/>
      <c r="M542" s="178"/>
      <c r="T542" s="179"/>
      <c r="AT542" s="175" t="s">
        <v>184</v>
      </c>
      <c r="AU542" s="175" t="s">
        <v>95</v>
      </c>
      <c r="AV542" s="174" t="s">
        <v>180</v>
      </c>
      <c r="AW542" s="174" t="s">
        <v>41</v>
      </c>
      <c r="AX542" s="174" t="s">
        <v>93</v>
      </c>
      <c r="AY542" s="175" t="s">
        <v>173</v>
      </c>
    </row>
    <row r="543" spans="2:65" s="35" customFormat="1" ht="49.15" customHeight="1">
      <c r="B543" s="34"/>
      <c r="C543" s="144" t="s">
        <v>702</v>
      </c>
      <c r="D543" s="144" t="s">
        <v>175</v>
      </c>
      <c r="E543" s="145" t="s">
        <v>4304</v>
      </c>
      <c r="F543" s="146" t="s">
        <v>4305</v>
      </c>
      <c r="G543" s="147" t="s">
        <v>270</v>
      </c>
      <c r="H543" s="148">
        <v>3</v>
      </c>
      <c r="I543" s="3"/>
      <c r="J543" s="149">
        <f>ROUND(I543*H543,2)</f>
        <v>0</v>
      </c>
      <c r="K543" s="146" t="s">
        <v>179</v>
      </c>
      <c r="L543" s="34"/>
      <c r="M543" s="150" t="s">
        <v>1</v>
      </c>
      <c r="N543" s="151" t="s">
        <v>50</v>
      </c>
      <c r="P543" s="152">
        <f>O543*H543</f>
        <v>0</v>
      </c>
      <c r="Q543" s="152">
        <v>0</v>
      </c>
      <c r="R543" s="152">
        <f>Q543*H543</f>
        <v>0</v>
      </c>
      <c r="S543" s="152">
        <v>0</v>
      </c>
      <c r="T543" s="153">
        <f>S543*H543</f>
        <v>0</v>
      </c>
      <c r="AR543" s="154" t="s">
        <v>180</v>
      </c>
      <c r="AT543" s="154" t="s">
        <v>175</v>
      </c>
      <c r="AU543" s="154" t="s">
        <v>95</v>
      </c>
      <c r="AY543" s="20" t="s">
        <v>173</v>
      </c>
      <c r="BE543" s="155">
        <f>IF(N543="základní",J543,0)</f>
        <v>0</v>
      </c>
      <c r="BF543" s="155">
        <f>IF(N543="snížená",J543,0)</f>
        <v>0</v>
      </c>
      <c r="BG543" s="155">
        <f>IF(N543="zákl. přenesená",J543,0)</f>
        <v>0</v>
      </c>
      <c r="BH543" s="155">
        <f>IF(N543="sníž. přenesená",J543,0)</f>
        <v>0</v>
      </c>
      <c r="BI543" s="155">
        <f>IF(N543="nulová",J543,0)</f>
        <v>0</v>
      </c>
      <c r="BJ543" s="20" t="s">
        <v>93</v>
      </c>
      <c r="BK543" s="155">
        <f>ROUND(I543*H543,2)</f>
        <v>0</v>
      </c>
      <c r="BL543" s="20" t="s">
        <v>180</v>
      </c>
      <c r="BM543" s="154" t="s">
        <v>4306</v>
      </c>
    </row>
    <row r="544" spans="2:65" s="35" customFormat="1">
      <c r="B544" s="34"/>
      <c r="D544" s="156" t="s">
        <v>182</v>
      </c>
      <c r="F544" s="157" t="s">
        <v>4307</v>
      </c>
      <c r="L544" s="34"/>
      <c r="M544" s="158"/>
      <c r="T544" s="62"/>
      <c r="AT544" s="20" t="s">
        <v>182</v>
      </c>
      <c r="AU544" s="20" t="s">
        <v>95</v>
      </c>
    </row>
    <row r="545" spans="2:65" s="160" customFormat="1">
      <c r="B545" s="159"/>
      <c r="D545" s="161" t="s">
        <v>184</v>
      </c>
      <c r="E545" s="162" t="s">
        <v>1</v>
      </c>
      <c r="F545" s="163" t="s">
        <v>4288</v>
      </c>
      <c r="H545" s="162" t="s">
        <v>1</v>
      </c>
      <c r="L545" s="159"/>
      <c r="M545" s="164"/>
      <c r="T545" s="165"/>
      <c r="AT545" s="162" t="s">
        <v>184</v>
      </c>
      <c r="AU545" s="162" t="s">
        <v>95</v>
      </c>
      <c r="AV545" s="160" t="s">
        <v>93</v>
      </c>
      <c r="AW545" s="160" t="s">
        <v>41</v>
      </c>
      <c r="AX545" s="160" t="s">
        <v>85</v>
      </c>
      <c r="AY545" s="162" t="s">
        <v>173</v>
      </c>
    </row>
    <row r="546" spans="2:65" s="160" customFormat="1">
      <c r="B546" s="159"/>
      <c r="D546" s="161" t="s">
        <v>184</v>
      </c>
      <c r="E546" s="162" t="s">
        <v>1</v>
      </c>
      <c r="F546" s="163" t="s">
        <v>4294</v>
      </c>
      <c r="H546" s="162" t="s">
        <v>1</v>
      </c>
      <c r="L546" s="159"/>
      <c r="M546" s="164"/>
      <c r="T546" s="165"/>
      <c r="AT546" s="162" t="s">
        <v>184</v>
      </c>
      <c r="AU546" s="162" t="s">
        <v>95</v>
      </c>
      <c r="AV546" s="160" t="s">
        <v>93</v>
      </c>
      <c r="AW546" s="160" t="s">
        <v>41</v>
      </c>
      <c r="AX546" s="160" t="s">
        <v>85</v>
      </c>
      <c r="AY546" s="162" t="s">
        <v>173</v>
      </c>
    </row>
    <row r="547" spans="2:65" s="167" customFormat="1">
      <c r="B547" s="166"/>
      <c r="D547" s="161" t="s">
        <v>184</v>
      </c>
      <c r="E547" s="168" t="s">
        <v>1</v>
      </c>
      <c r="F547" s="169" t="s">
        <v>858</v>
      </c>
      <c r="H547" s="170">
        <v>3</v>
      </c>
      <c r="L547" s="166"/>
      <c r="M547" s="171"/>
      <c r="T547" s="172"/>
      <c r="AT547" s="168" t="s">
        <v>184</v>
      </c>
      <c r="AU547" s="168" t="s">
        <v>95</v>
      </c>
      <c r="AV547" s="167" t="s">
        <v>95</v>
      </c>
      <c r="AW547" s="167" t="s">
        <v>41</v>
      </c>
      <c r="AX547" s="167" t="s">
        <v>85</v>
      </c>
      <c r="AY547" s="168" t="s">
        <v>173</v>
      </c>
    </row>
    <row r="548" spans="2:65" s="174" customFormat="1">
      <c r="B548" s="173"/>
      <c r="D548" s="161" t="s">
        <v>184</v>
      </c>
      <c r="E548" s="175" t="s">
        <v>1</v>
      </c>
      <c r="F548" s="176" t="s">
        <v>232</v>
      </c>
      <c r="H548" s="177">
        <v>3</v>
      </c>
      <c r="L548" s="173"/>
      <c r="M548" s="178"/>
      <c r="T548" s="179"/>
      <c r="AT548" s="175" t="s">
        <v>184</v>
      </c>
      <c r="AU548" s="175" t="s">
        <v>95</v>
      </c>
      <c r="AV548" s="174" t="s">
        <v>180</v>
      </c>
      <c r="AW548" s="174" t="s">
        <v>41</v>
      </c>
      <c r="AX548" s="174" t="s">
        <v>93</v>
      </c>
      <c r="AY548" s="175" t="s">
        <v>173</v>
      </c>
    </row>
    <row r="549" spans="2:65" s="35" customFormat="1" ht="24.2" customHeight="1">
      <c r="B549" s="34"/>
      <c r="C549" s="144" t="s">
        <v>711</v>
      </c>
      <c r="D549" s="144" t="s">
        <v>175</v>
      </c>
      <c r="E549" s="145" t="s">
        <v>4308</v>
      </c>
      <c r="F549" s="146" t="s">
        <v>4309</v>
      </c>
      <c r="G549" s="147" t="s">
        <v>270</v>
      </c>
      <c r="H549" s="148">
        <v>3</v>
      </c>
      <c r="I549" s="3"/>
      <c r="J549" s="149">
        <f>ROUND(I549*H549,2)</f>
        <v>0</v>
      </c>
      <c r="K549" s="146" t="s">
        <v>179</v>
      </c>
      <c r="L549" s="34"/>
      <c r="M549" s="150" t="s">
        <v>1</v>
      </c>
      <c r="N549" s="151" t="s">
        <v>50</v>
      </c>
      <c r="P549" s="152">
        <f>O549*H549</f>
        <v>0</v>
      </c>
      <c r="Q549" s="152">
        <v>0</v>
      </c>
      <c r="R549" s="152">
        <f>Q549*H549</f>
        <v>0</v>
      </c>
      <c r="S549" s="152">
        <v>0</v>
      </c>
      <c r="T549" s="153">
        <f>S549*H549</f>
        <v>0</v>
      </c>
      <c r="AR549" s="154" t="s">
        <v>180</v>
      </c>
      <c r="AT549" s="154" t="s">
        <v>175</v>
      </c>
      <c r="AU549" s="154" t="s">
        <v>95</v>
      </c>
      <c r="AY549" s="20" t="s">
        <v>173</v>
      </c>
      <c r="BE549" s="155">
        <f>IF(N549="základní",J549,0)</f>
        <v>0</v>
      </c>
      <c r="BF549" s="155">
        <f>IF(N549="snížená",J549,0)</f>
        <v>0</v>
      </c>
      <c r="BG549" s="155">
        <f>IF(N549="zákl. přenesená",J549,0)</f>
        <v>0</v>
      </c>
      <c r="BH549" s="155">
        <f>IF(N549="sníž. přenesená",J549,0)</f>
        <v>0</v>
      </c>
      <c r="BI549" s="155">
        <f>IF(N549="nulová",J549,0)</f>
        <v>0</v>
      </c>
      <c r="BJ549" s="20" t="s">
        <v>93</v>
      </c>
      <c r="BK549" s="155">
        <f>ROUND(I549*H549,2)</f>
        <v>0</v>
      </c>
      <c r="BL549" s="20" t="s">
        <v>180</v>
      </c>
      <c r="BM549" s="154" t="s">
        <v>4310</v>
      </c>
    </row>
    <row r="550" spans="2:65" s="35" customFormat="1">
      <c r="B550" s="34"/>
      <c r="D550" s="156" t="s">
        <v>182</v>
      </c>
      <c r="F550" s="157" t="s">
        <v>4311</v>
      </c>
      <c r="L550" s="34"/>
      <c r="M550" s="158"/>
      <c r="T550" s="62"/>
      <c r="AT550" s="20" t="s">
        <v>182</v>
      </c>
      <c r="AU550" s="20" t="s">
        <v>95</v>
      </c>
    </row>
    <row r="551" spans="2:65" s="160" customFormat="1">
      <c r="B551" s="159"/>
      <c r="D551" s="161" t="s">
        <v>184</v>
      </c>
      <c r="E551" s="162" t="s">
        <v>1</v>
      </c>
      <c r="F551" s="163" t="s">
        <v>4288</v>
      </c>
      <c r="H551" s="162" t="s">
        <v>1</v>
      </c>
      <c r="L551" s="159"/>
      <c r="M551" s="164"/>
      <c r="T551" s="165"/>
      <c r="AT551" s="162" t="s">
        <v>184</v>
      </c>
      <c r="AU551" s="162" t="s">
        <v>95</v>
      </c>
      <c r="AV551" s="160" t="s">
        <v>93</v>
      </c>
      <c r="AW551" s="160" t="s">
        <v>41</v>
      </c>
      <c r="AX551" s="160" t="s">
        <v>85</v>
      </c>
      <c r="AY551" s="162" t="s">
        <v>173</v>
      </c>
    </row>
    <row r="552" spans="2:65" s="160" customFormat="1">
      <c r="B552" s="159"/>
      <c r="D552" s="161" t="s">
        <v>184</v>
      </c>
      <c r="E552" s="162" t="s">
        <v>1</v>
      </c>
      <c r="F552" s="163" t="s">
        <v>4294</v>
      </c>
      <c r="H552" s="162" t="s">
        <v>1</v>
      </c>
      <c r="L552" s="159"/>
      <c r="M552" s="164"/>
      <c r="T552" s="165"/>
      <c r="AT552" s="162" t="s">
        <v>184</v>
      </c>
      <c r="AU552" s="162" t="s">
        <v>95</v>
      </c>
      <c r="AV552" s="160" t="s">
        <v>93</v>
      </c>
      <c r="AW552" s="160" t="s">
        <v>41</v>
      </c>
      <c r="AX552" s="160" t="s">
        <v>85</v>
      </c>
      <c r="AY552" s="162" t="s">
        <v>173</v>
      </c>
    </row>
    <row r="553" spans="2:65" s="167" customFormat="1">
      <c r="B553" s="166"/>
      <c r="D553" s="161" t="s">
        <v>184</v>
      </c>
      <c r="E553" s="168" t="s">
        <v>1</v>
      </c>
      <c r="F553" s="169" t="s">
        <v>858</v>
      </c>
      <c r="H553" s="170">
        <v>3</v>
      </c>
      <c r="L553" s="166"/>
      <c r="M553" s="171"/>
      <c r="T553" s="172"/>
      <c r="AT553" s="168" t="s">
        <v>184</v>
      </c>
      <c r="AU553" s="168" t="s">
        <v>95</v>
      </c>
      <c r="AV553" s="167" t="s">
        <v>95</v>
      </c>
      <c r="AW553" s="167" t="s">
        <v>41</v>
      </c>
      <c r="AX553" s="167" t="s">
        <v>85</v>
      </c>
      <c r="AY553" s="168" t="s">
        <v>173</v>
      </c>
    </row>
    <row r="554" spans="2:65" s="174" customFormat="1">
      <c r="B554" s="173"/>
      <c r="D554" s="161" t="s">
        <v>184</v>
      </c>
      <c r="E554" s="175" t="s">
        <v>1</v>
      </c>
      <c r="F554" s="176" t="s">
        <v>232</v>
      </c>
      <c r="H554" s="177">
        <v>3</v>
      </c>
      <c r="L554" s="173"/>
      <c r="M554" s="178"/>
      <c r="T554" s="179"/>
      <c r="AT554" s="175" t="s">
        <v>184</v>
      </c>
      <c r="AU554" s="175" t="s">
        <v>95</v>
      </c>
      <c r="AV554" s="174" t="s">
        <v>180</v>
      </c>
      <c r="AW554" s="174" t="s">
        <v>41</v>
      </c>
      <c r="AX554" s="174" t="s">
        <v>93</v>
      </c>
      <c r="AY554" s="175" t="s">
        <v>173</v>
      </c>
    </row>
    <row r="555" spans="2:65" s="133" customFormat="1" ht="22.9" customHeight="1">
      <c r="B555" s="132"/>
      <c r="D555" s="134" t="s">
        <v>84</v>
      </c>
      <c r="E555" s="142" t="s">
        <v>275</v>
      </c>
      <c r="F555" s="142" t="s">
        <v>725</v>
      </c>
      <c r="J555" s="143">
        <f>BK555</f>
        <v>0</v>
      </c>
      <c r="L555" s="132"/>
      <c r="M555" s="137"/>
      <c r="P555" s="138">
        <f>SUM(P556:P595)</f>
        <v>0</v>
      </c>
      <c r="R555" s="138">
        <f>SUM(R556:R595)</f>
        <v>35.863488030000006</v>
      </c>
      <c r="T555" s="139">
        <f>SUM(T556:T595)</f>
        <v>0</v>
      </c>
      <c r="AR555" s="134" t="s">
        <v>93</v>
      </c>
      <c r="AT555" s="140" t="s">
        <v>84</v>
      </c>
      <c r="AU555" s="140" t="s">
        <v>93</v>
      </c>
      <c r="AY555" s="134" t="s">
        <v>173</v>
      </c>
      <c r="BK555" s="141">
        <f>SUM(BK556:BK595)</f>
        <v>0</v>
      </c>
    </row>
    <row r="556" spans="2:65" s="35" customFormat="1" ht="37.9" customHeight="1">
      <c r="B556" s="34"/>
      <c r="C556" s="144" t="s">
        <v>716</v>
      </c>
      <c r="D556" s="144" t="s">
        <v>175</v>
      </c>
      <c r="E556" s="145" t="s">
        <v>3593</v>
      </c>
      <c r="F556" s="146" t="s">
        <v>3594</v>
      </c>
      <c r="G556" s="147" t="s">
        <v>270</v>
      </c>
      <c r="H556" s="148">
        <v>126</v>
      </c>
      <c r="I556" s="3"/>
      <c r="J556" s="149">
        <f>ROUND(I556*H556,2)</f>
        <v>0</v>
      </c>
      <c r="K556" s="146" t="s">
        <v>179</v>
      </c>
      <c r="L556" s="34"/>
      <c r="M556" s="150" t="s">
        <v>1</v>
      </c>
      <c r="N556" s="151" t="s">
        <v>50</v>
      </c>
      <c r="P556" s="152">
        <f>O556*H556</f>
        <v>0</v>
      </c>
      <c r="Q556" s="152">
        <v>5.4000000000000003E-3</v>
      </c>
      <c r="R556" s="152">
        <f>Q556*H556</f>
        <v>0.6804</v>
      </c>
      <c r="S556" s="152">
        <v>0</v>
      </c>
      <c r="T556" s="153">
        <f>S556*H556</f>
        <v>0</v>
      </c>
      <c r="AR556" s="154" t="s">
        <v>354</v>
      </c>
      <c r="AT556" s="154" t="s">
        <v>175</v>
      </c>
      <c r="AU556" s="154" t="s">
        <v>95</v>
      </c>
      <c r="AY556" s="20" t="s">
        <v>173</v>
      </c>
      <c r="BE556" s="155">
        <f>IF(N556="základní",J556,0)</f>
        <v>0</v>
      </c>
      <c r="BF556" s="155">
        <f>IF(N556="snížená",J556,0)</f>
        <v>0</v>
      </c>
      <c r="BG556" s="155">
        <f>IF(N556="zákl. přenesená",J556,0)</f>
        <v>0</v>
      </c>
      <c r="BH556" s="155">
        <f>IF(N556="sníž. přenesená",J556,0)</f>
        <v>0</v>
      </c>
      <c r="BI556" s="155">
        <f>IF(N556="nulová",J556,0)</f>
        <v>0</v>
      </c>
      <c r="BJ556" s="20" t="s">
        <v>93</v>
      </c>
      <c r="BK556" s="155">
        <f>ROUND(I556*H556,2)</f>
        <v>0</v>
      </c>
      <c r="BL556" s="20" t="s">
        <v>354</v>
      </c>
      <c r="BM556" s="154" t="s">
        <v>4312</v>
      </c>
    </row>
    <row r="557" spans="2:65" s="35" customFormat="1">
      <c r="B557" s="34"/>
      <c r="D557" s="156" t="s">
        <v>182</v>
      </c>
      <c r="F557" s="157" t="s">
        <v>3596</v>
      </c>
      <c r="L557" s="34"/>
      <c r="M557" s="158"/>
      <c r="T557" s="62"/>
      <c r="AT557" s="20" t="s">
        <v>182</v>
      </c>
      <c r="AU557" s="20" t="s">
        <v>95</v>
      </c>
    </row>
    <row r="558" spans="2:65" s="35" customFormat="1" ht="19.5">
      <c r="B558" s="34"/>
      <c r="D558" s="161" t="s">
        <v>371</v>
      </c>
      <c r="F558" s="187" t="s">
        <v>4313</v>
      </c>
      <c r="L558" s="34"/>
      <c r="M558" s="158"/>
      <c r="T558" s="62"/>
      <c r="AT558" s="20" t="s">
        <v>371</v>
      </c>
      <c r="AU558" s="20" t="s">
        <v>95</v>
      </c>
    </row>
    <row r="559" spans="2:65" s="160" customFormat="1">
      <c r="B559" s="159"/>
      <c r="D559" s="161" t="s">
        <v>184</v>
      </c>
      <c r="E559" s="162" t="s">
        <v>1</v>
      </c>
      <c r="F559" s="163" t="s">
        <v>4192</v>
      </c>
      <c r="H559" s="162" t="s">
        <v>1</v>
      </c>
      <c r="L559" s="159"/>
      <c r="M559" s="164"/>
      <c r="T559" s="165"/>
      <c r="AT559" s="162" t="s">
        <v>184</v>
      </c>
      <c r="AU559" s="162" t="s">
        <v>95</v>
      </c>
      <c r="AV559" s="160" t="s">
        <v>93</v>
      </c>
      <c r="AW559" s="160" t="s">
        <v>41</v>
      </c>
      <c r="AX559" s="160" t="s">
        <v>85</v>
      </c>
      <c r="AY559" s="162" t="s">
        <v>173</v>
      </c>
    </row>
    <row r="560" spans="2:65" s="160" customFormat="1">
      <c r="B560" s="159"/>
      <c r="D560" s="161" t="s">
        <v>184</v>
      </c>
      <c r="E560" s="162" t="s">
        <v>1</v>
      </c>
      <c r="F560" s="163" t="s">
        <v>4193</v>
      </c>
      <c r="H560" s="162" t="s">
        <v>1</v>
      </c>
      <c r="L560" s="159"/>
      <c r="M560" s="164"/>
      <c r="T560" s="165"/>
      <c r="AT560" s="162" t="s">
        <v>184</v>
      </c>
      <c r="AU560" s="162" t="s">
        <v>95</v>
      </c>
      <c r="AV560" s="160" t="s">
        <v>93</v>
      </c>
      <c r="AW560" s="160" t="s">
        <v>41</v>
      </c>
      <c r="AX560" s="160" t="s">
        <v>85</v>
      </c>
      <c r="AY560" s="162" t="s">
        <v>173</v>
      </c>
    </row>
    <row r="561" spans="2:65" s="167" customFormat="1">
      <c r="B561" s="166"/>
      <c r="D561" s="161" t="s">
        <v>184</v>
      </c>
      <c r="E561" s="168" t="s">
        <v>1</v>
      </c>
      <c r="F561" s="169" t="s">
        <v>21</v>
      </c>
      <c r="H561" s="170">
        <v>126</v>
      </c>
      <c r="L561" s="166"/>
      <c r="M561" s="171"/>
      <c r="T561" s="172"/>
      <c r="AT561" s="168" t="s">
        <v>184</v>
      </c>
      <c r="AU561" s="168" t="s">
        <v>95</v>
      </c>
      <c r="AV561" s="167" t="s">
        <v>95</v>
      </c>
      <c r="AW561" s="167" t="s">
        <v>41</v>
      </c>
      <c r="AX561" s="167" t="s">
        <v>85</v>
      </c>
      <c r="AY561" s="168" t="s">
        <v>173</v>
      </c>
    </row>
    <row r="562" spans="2:65" s="174" customFormat="1">
      <c r="B562" s="173"/>
      <c r="D562" s="161" t="s">
        <v>184</v>
      </c>
      <c r="E562" s="175" t="s">
        <v>1</v>
      </c>
      <c r="F562" s="176" t="s">
        <v>232</v>
      </c>
      <c r="H562" s="177">
        <v>126</v>
      </c>
      <c r="L562" s="173"/>
      <c r="M562" s="178"/>
      <c r="T562" s="179"/>
      <c r="AT562" s="175" t="s">
        <v>184</v>
      </c>
      <c r="AU562" s="175" t="s">
        <v>95</v>
      </c>
      <c r="AV562" s="174" t="s">
        <v>180</v>
      </c>
      <c r="AW562" s="174" t="s">
        <v>41</v>
      </c>
      <c r="AX562" s="174" t="s">
        <v>93</v>
      </c>
      <c r="AY562" s="175" t="s">
        <v>173</v>
      </c>
    </row>
    <row r="563" spans="2:65" s="35" customFormat="1" ht="16.5" customHeight="1">
      <c r="B563" s="34"/>
      <c r="C563" s="188" t="s">
        <v>726</v>
      </c>
      <c r="D563" s="188" t="s">
        <v>1161</v>
      </c>
      <c r="E563" s="189" t="s">
        <v>3598</v>
      </c>
      <c r="F563" s="190" t="s">
        <v>3599</v>
      </c>
      <c r="G563" s="191" t="s">
        <v>270</v>
      </c>
      <c r="H563" s="192">
        <v>138.6</v>
      </c>
      <c r="I563" s="4"/>
      <c r="J563" s="193">
        <f>ROUND(I563*H563,2)</f>
        <v>0</v>
      </c>
      <c r="K563" s="190" t="s">
        <v>1</v>
      </c>
      <c r="L563" s="194"/>
      <c r="M563" s="195" t="s">
        <v>1</v>
      </c>
      <c r="N563" s="196" t="s">
        <v>50</v>
      </c>
      <c r="P563" s="152">
        <f>O563*H563</f>
        <v>0</v>
      </c>
      <c r="Q563" s="152">
        <v>2.3E-2</v>
      </c>
      <c r="R563" s="152">
        <f>Q563*H563</f>
        <v>3.1877999999999997</v>
      </c>
      <c r="S563" s="152">
        <v>0</v>
      </c>
      <c r="T563" s="153">
        <f>S563*H563</f>
        <v>0</v>
      </c>
      <c r="AR563" s="154" t="s">
        <v>533</v>
      </c>
      <c r="AT563" s="154" t="s">
        <v>1161</v>
      </c>
      <c r="AU563" s="154" t="s">
        <v>95</v>
      </c>
      <c r="AY563" s="20" t="s">
        <v>173</v>
      </c>
      <c r="BE563" s="155">
        <f>IF(N563="základní",J563,0)</f>
        <v>0</v>
      </c>
      <c r="BF563" s="155">
        <f>IF(N563="snížená",J563,0)</f>
        <v>0</v>
      </c>
      <c r="BG563" s="155">
        <f>IF(N563="zákl. přenesená",J563,0)</f>
        <v>0</v>
      </c>
      <c r="BH563" s="155">
        <f>IF(N563="sníž. přenesená",J563,0)</f>
        <v>0</v>
      </c>
      <c r="BI563" s="155">
        <f>IF(N563="nulová",J563,0)</f>
        <v>0</v>
      </c>
      <c r="BJ563" s="20" t="s">
        <v>93</v>
      </c>
      <c r="BK563" s="155">
        <f>ROUND(I563*H563,2)</f>
        <v>0</v>
      </c>
      <c r="BL563" s="20" t="s">
        <v>354</v>
      </c>
      <c r="BM563" s="154" t="s">
        <v>4314</v>
      </c>
    </row>
    <row r="564" spans="2:65" s="35" customFormat="1" ht="29.25">
      <c r="B564" s="34"/>
      <c r="D564" s="161" t="s">
        <v>371</v>
      </c>
      <c r="F564" s="187" t="s">
        <v>3601</v>
      </c>
      <c r="L564" s="34"/>
      <c r="M564" s="158"/>
      <c r="T564" s="62"/>
      <c r="AT564" s="20" t="s">
        <v>371</v>
      </c>
      <c r="AU564" s="20" t="s">
        <v>95</v>
      </c>
    </row>
    <row r="565" spans="2:65" s="167" customFormat="1">
      <c r="B565" s="166"/>
      <c r="D565" s="161" t="s">
        <v>184</v>
      </c>
      <c r="F565" s="169" t="s">
        <v>4315</v>
      </c>
      <c r="H565" s="170">
        <v>138.6</v>
      </c>
      <c r="L565" s="166"/>
      <c r="M565" s="171"/>
      <c r="T565" s="172"/>
      <c r="AT565" s="168" t="s">
        <v>184</v>
      </c>
      <c r="AU565" s="168" t="s">
        <v>95</v>
      </c>
      <c r="AV565" s="167" t="s">
        <v>95</v>
      </c>
      <c r="AW565" s="167" t="s">
        <v>3</v>
      </c>
      <c r="AX565" s="167" t="s">
        <v>93</v>
      </c>
      <c r="AY565" s="168" t="s">
        <v>173</v>
      </c>
    </row>
    <row r="566" spans="2:65" s="35" customFormat="1" ht="33" customHeight="1">
      <c r="B566" s="34"/>
      <c r="C566" s="144" t="s">
        <v>797</v>
      </c>
      <c r="D566" s="144" t="s">
        <v>175</v>
      </c>
      <c r="E566" s="145" t="s">
        <v>4316</v>
      </c>
      <c r="F566" s="146" t="s">
        <v>4317</v>
      </c>
      <c r="G566" s="147" t="s">
        <v>178</v>
      </c>
      <c r="H566" s="148">
        <v>12.6</v>
      </c>
      <c r="I566" s="3"/>
      <c r="J566" s="149">
        <f>ROUND(I566*H566,2)</f>
        <v>0</v>
      </c>
      <c r="K566" s="146" t="s">
        <v>179</v>
      </c>
      <c r="L566" s="34"/>
      <c r="M566" s="150" t="s">
        <v>1</v>
      </c>
      <c r="N566" s="151" t="s">
        <v>50</v>
      </c>
      <c r="P566" s="152">
        <f>O566*H566</f>
        <v>0</v>
      </c>
      <c r="Q566" s="152">
        <v>2.5018699999999998</v>
      </c>
      <c r="R566" s="152">
        <f>Q566*H566</f>
        <v>31.523561999999998</v>
      </c>
      <c r="S566" s="152">
        <v>0</v>
      </c>
      <c r="T566" s="153">
        <f>S566*H566</f>
        <v>0</v>
      </c>
      <c r="AR566" s="154" t="s">
        <v>180</v>
      </c>
      <c r="AT566" s="154" t="s">
        <v>175</v>
      </c>
      <c r="AU566" s="154" t="s">
        <v>95</v>
      </c>
      <c r="AY566" s="20" t="s">
        <v>173</v>
      </c>
      <c r="BE566" s="155">
        <f>IF(N566="základní",J566,0)</f>
        <v>0</v>
      </c>
      <c r="BF566" s="155">
        <f>IF(N566="snížená",J566,0)</f>
        <v>0</v>
      </c>
      <c r="BG566" s="155">
        <f>IF(N566="zákl. přenesená",J566,0)</f>
        <v>0</v>
      </c>
      <c r="BH566" s="155">
        <f>IF(N566="sníž. přenesená",J566,0)</f>
        <v>0</v>
      </c>
      <c r="BI566" s="155">
        <f>IF(N566="nulová",J566,0)</f>
        <v>0</v>
      </c>
      <c r="BJ566" s="20" t="s">
        <v>93</v>
      </c>
      <c r="BK566" s="155">
        <f>ROUND(I566*H566,2)</f>
        <v>0</v>
      </c>
      <c r="BL566" s="20" t="s">
        <v>180</v>
      </c>
      <c r="BM566" s="154" t="s">
        <v>4318</v>
      </c>
    </row>
    <row r="567" spans="2:65" s="35" customFormat="1">
      <c r="B567" s="34"/>
      <c r="D567" s="156" t="s">
        <v>182</v>
      </c>
      <c r="F567" s="157" t="s">
        <v>4319</v>
      </c>
      <c r="L567" s="34"/>
      <c r="M567" s="158"/>
      <c r="T567" s="62"/>
      <c r="AT567" s="20" t="s">
        <v>182</v>
      </c>
      <c r="AU567" s="20" t="s">
        <v>95</v>
      </c>
    </row>
    <row r="568" spans="2:65" s="160" customFormat="1">
      <c r="B568" s="159"/>
      <c r="D568" s="161" t="s">
        <v>184</v>
      </c>
      <c r="E568" s="162" t="s">
        <v>1</v>
      </c>
      <c r="F568" s="163" t="s">
        <v>4192</v>
      </c>
      <c r="H568" s="162" t="s">
        <v>1</v>
      </c>
      <c r="L568" s="159"/>
      <c r="M568" s="164"/>
      <c r="T568" s="165"/>
      <c r="AT568" s="162" t="s">
        <v>184</v>
      </c>
      <c r="AU568" s="162" t="s">
        <v>95</v>
      </c>
      <c r="AV568" s="160" t="s">
        <v>93</v>
      </c>
      <c r="AW568" s="160" t="s">
        <v>41</v>
      </c>
      <c r="AX568" s="160" t="s">
        <v>85</v>
      </c>
      <c r="AY568" s="162" t="s">
        <v>173</v>
      </c>
    </row>
    <row r="569" spans="2:65" s="160" customFormat="1">
      <c r="B569" s="159"/>
      <c r="D569" s="161" t="s">
        <v>184</v>
      </c>
      <c r="E569" s="162" t="s">
        <v>1</v>
      </c>
      <c r="F569" s="163" t="s">
        <v>4193</v>
      </c>
      <c r="H569" s="162" t="s">
        <v>1</v>
      </c>
      <c r="L569" s="159"/>
      <c r="M569" s="164"/>
      <c r="T569" s="165"/>
      <c r="AT569" s="162" t="s">
        <v>184</v>
      </c>
      <c r="AU569" s="162" t="s">
        <v>95</v>
      </c>
      <c r="AV569" s="160" t="s">
        <v>93</v>
      </c>
      <c r="AW569" s="160" t="s">
        <v>41</v>
      </c>
      <c r="AX569" s="160" t="s">
        <v>85</v>
      </c>
      <c r="AY569" s="162" t="s">
        <v>173</v>
      </c>
    </row>
    <row r="570" spans="2:65" s="167" customFormat="1">
      <c r="B570" s="166"/>
      <c r="D570" s="161" t="s">
        <v>184</v>
      </c>
      <c r="E570" s="168" t="s">
        <v>1</v>
      </c>
      <c r="F570" s="169" t="s">
        <v>4320</v>
      </c>
      <c r="H570" s="170">
        <v>12.6</v>
      </c>
      <c r="L570" s="166"/>
      <c r="M570" s="171"/>
      <c r="T570" s="172"/>
      <c r="AT570" s="168" t="s">
        <v>184</v>
      </c>
      <c r="AU570" s="168" t="s">
        <v>95</v>
      </c>
      <c r="AV570" s="167" t="s">
        <v>95</v>
      </c>
      <c r="AW570" s="167" t="s">
        <v>41</v>
      </c>
      <c r="AX570" s="167" t="s">
        <v>85</v>
      </c>
      <c r="AY570" s="168" t="s">
        <v>173</v>
      </c>
    </row>
    <row r="571" spans="2:65" s="174" customFormat="1">
      <c r="B571" s="173"/>
      <c r="D571" s="161" t="s">
        <v>184</v>
      </c>
      <c r="E571" s="175" t="s">
        <v>1</v>
      </c>
      <c r="F571" s="176" t="s">
        <v>232</v>
      </c>
      <c r="H571" s="177">
        <v>12.6</v>
      </c>
      <c r="L571" s="173"/>
      <c r="M571" s="178"/>
      <c r="T571" s="179"/>
      <c r="AT571" s="175" t="s">
        <v>184</v>
      </c>
      <c r="AU571" s="175" t="s">
        <v>95</v>
      </c>
      <c r="AV571" s="174" t="s">
        <v>180</v>
      </c>
      <c r="AW571" s="174" t="s">
        <v>41</v>
      </c>
      <c r="AX571" s="174" t="s">
        <v>93</v>
      </c>
      <c r="AY571" s="175" t="s">
        <v>173</v>
      </c>
    </row>
    <row r="572" spans="2:65" s="35" customFormat="1" ht="44.25" customHeight="1">
      <c r="B572" s="34"/>
      <c r="C572" s="144" t="s">
        <v>807</v>
      </c>
      <c r="D572" s="144" t="s">
        <v>175</v>
      </c>
      <c r="E572" s="145" t="s">
        <v>4321</v>
      </c>
      <c r="F572" s="146" t="s">
        <v>4322</v>
      </c>
      <c r="G572" s="147" t="s">
        <v>178</v>
      </c>
      <c r="H572" s="148">
        <v>12.6</v>
      </c>
      <c r="I572" s="3"/>
      <c r="J572" s="149">
        <f>ROUND(I572*H572,2)</f>
        <v>0</v>
      </c>
      <c r="K572" s="146" t="s">
        <v>179</v>
      </c>
      <c r="L572" s="34"/>
      <c r="M572" s="150" t="s">
        <v>1</v>
      </c>
      <c r="N572" s="151" t="s">
        <v>50</v>
      </c>
      <c r="P572" s="152">
        <f>O572*H572</f>
        <v>0</v>
      </c>
      <c r="Q572" s="152">
        <v>0</v>
      </c>
      <c r="R572" s="152">
        <f>Q572*H572</f>
        <v>0</v>
      </c>
      <c r="S572" s="152">
        <v>0</v>
      </c>
      <c r="T572" s="153">
        <f>S572*H572</f>
        <v>0</v>
      </c>
      <c r="AR572" s="154" t="s">
        <v>180</v>
      </c>
      <c r="AT572" s="154" t="s">
        <v>175</v>
      </c>
      <c r="AU572" s="154" t="s">
        <v>95</v>
      </c>
      <c r="AY572" s="20" t="s">
        <v>173</v>
      </c>
      <c r="BE572" s="155">
        <f>IF(N572="základní",J572,0)</f>
        <v>0</v>
      </c>
      <c r="BF572" s="155">
        <f>IF(N572="snížená",J572,0)</f>
        <v>0</v>
      </c>
      <c r="BG572" s="155">
        <f>IF(N572="zákl. přenesená",J572,0)</f>
        <v>0</v>
      </c>
      <c r="BH572" s="155">
        <f>IF(N572="sníž. přenesená",J572,0)</f>
        <v>0</v>
      </c>
      <c r="BI572" s="155">
        <f>IF(N572="nulová",J572,0)</f>
        <v>0</v>
      </c>
      <c r="BJ572" s="20" t="s">
        <v>93</v>
      </c>
      <c r="BK572" s="155">
        <f>ROUND(I572*H572,2)</f>
        <v>0</v>
      </c>
      <c r="BL572" s="20" t="s">
        <v>180</v>
      </c>
      <c r="BM572" s="154" t="s">
        <v>4323</v>
      </c>
    </row>
    <row r="573" spans="2:65" s="35" customFormat="1">
      <c r="B573" s="34"/>
      <c r="D573" s="156" t="s">
        <v>182</v>
      </c>
      <c r="F573" s="157" t="s">
        <v>4324</v>
      </c>
      <c r="L573" s="34"/>
      <c r="M573" s="158"/>
      <c r="T573" s="62"/>
      <c r="AT573" s="20" t="s">
        <v>182</v>
      </c>
      <c r="AU573" s="20" t="s">
        <v>95</v>
      </c>
    </row>
    <row r="574" spans="2:65" s="160" customFormat="1">
      <c r="B574" s="159"/>
      <c r="D574" s="161" t="s">
        <v>184</v>
      </c>
      <c r="E574" s="162" t="s">
        <v>1</v>
      </c>
      <c r="F574" s="163" t="s">
        <v>4192</v>
      </c>
      <c r="H574" s="162" t="s">
        <v>1</v>
      </c>
      <c r="L574" s="159"/>
      <c r="M574" s="164"/>
      <c r="T574" s="165"/>
      <c r="AT574" s="162" t="s">
        <v>184</v>
      </c>
      <c r="AU574" s="162" t="s">
        <v>95</v>
      </c>
      <c r="AV574" s="160" t="s">
        <v>93</v>
      </c>
      <c r="AW574" s="160" t="s">
        <v>41</v>
      </c>
      <c r="AX574" s="160" t="s">
        <v>85</v>
      </c>
      <c r="AY574" s="162" t="s">
        <v>173</v>
      </c>
    </row>
    <row r="575" spans="2:65" s="160" customFormat="1">
      <c r="B575" s="159"/>
      <c r="D575" s="161" t="s">
        <v>184</v>
      </c>
      <c r="E575" s="162" t="s">
        <v>1</v>
      </c>
      <c r="F575" s="163" t="s">
        <v>4193</v>
      </c>
      <c r="H575" s="162" t="s">
        <v>1</v>
      </c>
      <c r="L575" s="159"/>
      <c r="M575" s="164"/>
      <c r="T575" s="165"/>
      <c r="AT575" s="162" t="s">
        <v>184</v>
      </c>
      <c r="AU575" s="162" t="s">
        <v>95</v>
      </c>
      <c r="AV575" s="160" t="s">
        <v>93</v>
      </c>
      <c r="AW575" s="160" t="s">
        <v>41</v>
      </c>
      <c r="AX575" s="160" t="s">
        <v>85</v>
      </c>
      <c r="AY575" s="162" t="s">
        <v>173</v>
      </c>
    </row>
    <row r="576" spans="2:65" s="167" customFormat="1">
      <c r="B576" s="166"/>
      <c r="D576" s="161" t="s">
        <v>184</v>
      </c>
      <c r="E576" s="168" t="s">
        <v>1</v>
      </c>
      <c r="F576" s="169" t="s">
        <v>4320</v>
      </c>
      <c r="H576" s="170">
        <v>12.6</v>
      </c>
      <c r="L576" s="166"/>
      <c r="M576" s="171"/>
      <c r="T576" s="172"/>
      <c r="AT576" s="168" t="s">
        <v>184</v>
      </c>
      <c r="AU576" s="168" t="s">
        <v>95</v>
      </c>
      <c r="AV576" s="167" t="s">
        <v>95</v>
      </c>
      <c r="AW576" s="167" t="s">
        <v>41</v>
      </c>
      <c r="AX576" s="167" t="s">
        <v>85</v>
      </c>
      <c r="AY576" s="168" t="s">
        <v>173</v>
      </c>
    </row>
    <row r="577" spans="2:65" s="174" customFormat="1">
      <c r="B577" s="173"/>
      <c r="D577" s="161" t="s">
        <v>184</v>
      </c>
      <c r="E577" s="175" t="s">
        <v>1</v>
      </c>
      <c r="F577" s="176" t="s">
        <v>232</v>
      </c>
      <c r="H577" s="177">
        <v>12.6</v>
      </c>
      <c r="L577" s="173"/>
      <c r="M577" s="178"/>
      <c r="T577" s="179"/>
      <c r="AT577" s="175" t="s">
        <v>184</v>
      </c>
      <c r="AU577" s="175" t="s">
        <v>95</v>
      </c>
      <c r="AV577" s="174" t="s">
        <v>180</v>
      </c>
      <c r="AW577" s="174" t="s">
        <v>41</v>
      </c>
      <c r="AX577" s="174" t="s">
        <v>93</v>
      </c>
      <c r="AY577" s="175" t="s">
        <v>173</v>
      </c>
    </row>
    <row r="578" spans="2:65" s="35" customFormat="1" ht="21.75" customHeight="1">
      <c r="B578" s="34"/>
      <c r="C578" s="144" t="s">
        <v>812</v>
      </c>
      <c r="D578" s="144" t="s">
        <v>175</v>
      </c>
      <c r="E578" s="145" t="s">
        <v>1250</v>
      </c>
      <c r="F578" s="146" t="s">
        <v>1251</v>
      </c>
      <c r="G578" s="147" t="s">
        <v>322</v>
      </c>
      <c r="H578" s="148">
        <v>0.439</v>
      </c>
      <c r="I578" s="3"/>
      <c r="J578" s="149">
        <f>ROUND(I578*H578,2)</f>
        <v>0</v>
      </c>
      <c r="K578" s="146" t="s">
        <v>179</v>
      </c>
      <c r="L578" s="34"/>
      <c r="M578" s="150" t="s">
        <v>1</v>
      </c>
      <c r="N578" s="151" t="s">
        <v>50</v>
      </c>
      <c r="P578" s="152">
        <f>O578*H578</f>
        <v>0</v>
      </c>
      <c r="Q578" s="152">
        <v>1.06277</v>
      </c>
      <c r="R578" s="152">
        <f>Q578*H578</f>
        <v>0.46655603000000001</v>
      </c>
      <c r="S578" s="152">
        <v>0</v>
      </c>
      <c r="T578" s="153">
        <f>S578*H578</f>
        <v>0</v>
      </c>
      <c r="AR578" s="154" t="s">
        <v>180</v>
      </c>
      <c r="AT578" s="154" t="s">
        <v>175</v>
      </c>
      <c r="AU578" s="154" t="s">
        <v>95</v>
      </c>
      <c r="AY578" s="20" t="s">
        <v>173</v>
      </c>
      <c r="BE578" s="155">
        <f>IF(N578="základní",J578,0)</f>
        <v>0</v>
      </c>
      <c r="BF578" s="155">
        <f>IF(N578="snížená",J578,0)</f>
        <v>0</v>
      </c>
      <c r="BG578" s="155">
        <f>IF(N578="zákl. přenesená",J578,0)</f>
        <v>0</v>
      </c>
      <c r="BH578" s="155">
        <f>IF(N578="sníž. přenesená",J578,0)</f>
        <v>0</v>
      </c>
      <c r="BI578" s="155">
        <f>IF(N578="nulová",J578,0)</f>
        <v>0</v>
      </c>
      <c r="BJ578" s="20" t="s">
        <v>93</v>
      </c>
      <c r="BK578" s="155">
        <f>ROUND(I578*H578,2)</f>
        <v>0</v>
      </c>
      <c r="BL578" s="20" t="s">
        <v>180</v>
      </c>
      <c r="BM578" s="154" t="s">
        <v>4325</v>
      </c>
    </row>
    <row r="579" spans="2:65" s="35" customFormat="1">
      <c r="B579" s="34"/>
      <c r="D579" s="156" t="s">
        <v>182</v>
      </c>
      <c r="F579" s="157" t="s">
        <v>1253</v>
      </c>
      <c r="L579" s="34"/>
      <c r="M579" s="158"/>
      <c r="T579" s="62"/>
      <c r="AT579" s="20" t="s">
        <v>182</v>
      </c>
      <c r="AU579" s="20" t="s">
        <v>95</v>
      </c>
    </row>
    <row r="580" spans="2:65" s="160" customFormat="1">
      <c r="B580" s="159"/>
      <c r="D580" s="161" t="s">
        <v>184</v>
      </c>
      <c r="E580" s="162" t="s">
        <v>1</v>
      </c>
      <c r="F580" s="163" t="s">
        <v>4192</v>
      </c>
      <c r="H580" s="162" t="s">
        <v>1</v>
      </c>
      <c r="L580" s="159"/>
      <c r="M580" s="164"/>
      <c r="T580" s="165"/>
      <c r="AT580" s="162" t="s">
        <v>184</v>
      </c>
      <c r="AU580" s="162" t="s">
        <v>95</v>
      </c>
      <c r="AV580" s="160" t="s">
        <v>93</v>
      </c>
      <c r="AW580" s="160" t="s">
        <v>41</v>
      </c>
      <c r="AX580" s="160" t="s">
        <v>85</v>
      </c>
      <c r="AY580" s="162" t="s">
        <v>173</v>
      </c>
    </row>
    <row r="581" spans="2:65" s="160" customFormat="1">
      <c r="B581" s="159"/>
      <c r="D581" s="161" t="s">
        <v>184</v>
      </c>
      <c r="E581" s="162" t="s">
        <v>1</v>
      </c>
      <c r="F581" s="163" t="s">
        <v>4193</v>
      </c>
      <c r="H581" s="162" t="s">
        <v>1</v>
      </c>
      <c r="L581" s="159"/>
      <c r="M581" s="164"/>
      <c r="T581" s="165"/>
      <c r="AT581" s="162" t="s">
        <v>184</v>
      </c>
      <c r="AU581" s="162" t="s">
        <v>95</v>
      </c>
      <c r="AV581" s="160" t="s">
        <v>93</v>
      </c>
      <c r="AW581" s="160" t="s">
        <v>41</v>
      </c>
      <c r="AX581" s="160" t="s">
        <v>85</v>
      </c>
      <c r="AY581" s="162" t="s">
        <v>173</v>
      </c>
    </row>
    <row r="582" spans="2:65" s="167" customFormat="1">
      <c r="B582" s="166"/>
      <c r="D582" s="161" t="s">
        <v>184</v>
      </c>
      <c r="E582" s="168" t="s">
        <v>1</v>
      </c>
      <c r="F582" s="169" t="s">
        <v>4326</v>
      </c>
      <c r="H582" s="170">
        <v>0.439</v>
      </c>
      <c r="L582" s="166"/>
      <c r="M582" s="171"/>
      <c r="T582" s="172"/>
      <c r="AT582" s="168" t="s">
        <v>184</v>
      </c>
      <c r="AU582" s="168" t="s">
        <v>95</v>
      </c>
      <c r="AV582" s="167" t="s">
        <v>95</v>
      </c>
      <c r="AW582" s="167" t="s">
        <v>41</v>
      </c>
      <c r="AX582" s="167" t="s">
        <v>85</v>
      </c>
      <c r="AY582" s="168" t="s">
        <v>173</v>
      </c>
    </row>
    <row r="583" spans="2:65" s="174" customFormat="1">
      <c r="B583" s="173"/>
      <c r="D583" s="161" t="s">
        <v>184</v>
      </c>
      <c r="E583" s="175" t="s">
        <v>1</v>
      </c>
      <c r="F583" s="176" t="s">
        <v>232</v>
      </c>
      <c r="H583" s="177">
        <v>0.439</v>
      </c>
      <c r="L583" s="173"/>
      <c r="M583" s="178"/>
      <c r="T583" s="179"/>
      <c r="AT583" s="175" t="s">
        <v>184</v>
      </c>
      <c r="AU583" s="175" t="s">
        <v>95</v>
      </c>
      <c r="AV583" s="174" t="s">
        <v>180</v>
      </c>
      <c r="AW583" s="174" t="s">
        <v>41</v>
      </c>
      <c r="AX583" s="174" t="s">
        <v>93</v>
      </c>
      <c r="AY583" s="175" t="s">
        <v>173</v>
      </c>
    </row>
    <row r="584" spans="2:65" s="35" customFormat="1" ht="24.2" customHeight="1">
      <c r="B584" s="34"/>
      <c r="C584" s="144" t="s">
        <v>830</v>
      </c>
      <c r="D584" s="144" t="s">
        <v>175</v>
      </c>
      <c r="E584" s="145" t="s">
        <v>4327</v>
      </c>
      <c r="F584" s="146" t="s">
        <v>4328</v>
      </c>
      <c r="G584" s="147" t="s">
        <v>586</v>
      </c>
      <c r="H584" s="148">
        <v>23.5</v>
      </c>
      <c r="I584" s="3"/>
      <c r="J584" s="149">
        <f>ROUND(I584*H584,2)</f>
        <v>0</v>
      </c>
      <c r="K584" s="146" t="s">
        <v>179</v>
      </c>
      <c r="L584" s="34"/>
      <c r="M584" s="150" t="s">
        <v>1</v>
      </c>
      <c r="N584" s="151" t="s">
        <v>50</v>
      </c>
      <c r="P584" s="152">
        <f>O584*H584</f>
        <v>0</v>
      </c>
      <c r="Q584" s="152">
        <v>2.1000000000000001E-4</v>
      </c>
      <c r="R584" s="152">
        <f>Q584*H584</f>
        <v>4.9350000000000002E-3</v>
      </c>
      <c r="S584" s="152">
        <v>0</v>
      </c>
      <c r="T584" s="153">
        <f>S584*H584</f>
        <v>0</v>
      </c>
      <c r="AR584" s="154" t="s">
        <v>180</v>
      </c>
      <c r="AT584" s="154" t="s">
        <v>175</v>
      </c>
      <c r="AU584" s="154" t="s">
        <v>95</v>
      </c>
      <c r="AY584" s="20" t="s">
        <v>173</v>
      </c>
      <c r="BE584" s="155">
        <f>IF(N584="základní",J584,0)</f>
        <v>0</v>
      </c>
      <c r="BF584" s="155">
        <f>IF(N584="snížená",J584,0)</f>
        <v>0</v>
      </c>
      <c r="BG584" s="155">
        <f>IF(N584="zákl. přenesená",J584,0)</f>
        <v>0</v>
      </c>
      <c r="BH584" s="155">
        <f>IF(N584="sníž. přenesená",J584,0)</f>
        <v>0</v>
      </c>
      <c r="BI584" s="155">
        <f>IF(N584="nulová",J584,0)</f>
        <v>0</v>
      </c>
      <c r="BJ584" s="20" t="s">
        <v>93</v>
      </c>
      <c r="BK584" s="155">
        <f>ROUND(I584*H584,2)</f>
        <v>0</v>
      </c>
      <c r="BL584" s="20" t="s">
        <v>180</v>
      </c>
      <c r="BM584" s="154" t="s">
        <v>4329</v>
      </c>
    </row>
    <row r="585" spans="2:65" s="35" customFormat="1">
      <c r="B585" s="34"/>
      <c r="D585" s="156" t="s">
        <v>182</v>
      </c>
      <c r="F585" s="157" t="s">
        <v>4330</v>
      </c>
      <c r="L585" s="34"/>
      <c r="M585" s="158"/>
      <c r="T585" s="62"/>
      <c r="AT585" s="20" t="s">
        <v>182</v>
      </c>
      <c r="AU585" s="20" t="s">
        <v>95</v>
      </c>
    </row>
    <row r="586" spans="2:65" s="160" customFormat="1">
      <c r="B586" s="159"/>
      <c r="D586" s="161" t="s">
        <v>184</v>
      </c>
      <c r="E586" s="162" t="s">
        <v>1</v>
      </c>
      <c r="F586" s="163" t="s">
        <v>4192</v>
      </c>
      <c r="H586" s="162" t="s">
        <v>1</v>
      </c>
      <c r="L586" s="159"/>
      <c r="M586" s="164"/>
      <c r="T586" s="165"/>
      <c r="AT586" s="162" t="s">
        <v>184</v>
      </c>
      <c r="AU586" s="162" t="s">
        <v>95</v>
      </c>
      <c r="AV586" s="160" t="s">
        <v>93</v>
      </c>
      <c r="AW586" s="160" t="s">
        <v>41</v>
      </c>
      <c r="AX586" s="160" t="s">
        <v>85</v>
      </c>
      <c r="AY586" s="162" t="s">
        <v>173</v>
      </c>
    </row>
    <row r="587" spans="2:65" s="160" customFormat="1">
      <c r="B587" s="159"/>
      <c r="D587" s="161" t="s">
        <v>184</v>
      </c>
      <c r="E587" s="162" t="s">
        <v>1</v>
      </c>
      <c r="F587" s="163" t="s">
        <v>4193</v>
      </c>
      <c r="H587" s="162" t="s">
        <v>1</v>
      </c>
      <c r="L587" s="159"/>
      <c r="M587" s="164"/>
      <c r="T587" s="165"/>
      <c r="AT587" s="162" t="s">
        <v>184</v>
      </c>
      <c r="AU587" s="162" t="s">
        <v>95</v>
      </c>
      <c r="AV587" s="160" t="s">
        <v>93</v>
      </c>
      <c r="AW587" s="160" t="s">
        <v>41</v>
      </c>
      <c r="AX587" s="160" t="s">
        <v>85</v>
      </c>
      <c r="AY587" s="162" t="s">
        <v>173</v>
      </c>
    </row>
    <row r="588" spans="2:65" s="167" customFormat="1">
      <c r="B588" s="166"/>
      <c r="D588" s="161" t="s">
        <v>184</v>
      </c>
      <c r="E588" s="168" t="s">
        <v>1</v>
      </c>
      <c r="F588" s="169" t="s">
        <v>4331</v>
      </c>
      <c r="H588" s="170">
        <v>23.5</v>
      </c>
      <c r="L588" s="166"/>
      <c r="M588" s="171"/>
      <c r="T588" s="172"/>
      <c r="AT588" s="168" t="s">
        <v>184</v>
      </c>
      <c r="AU588" s="168" t="s">
        <v>95</v>
      </c>
      <c r="AV588" s="167" t="s">
        <v>95</v>
      </c>
      <c r="AW588" s="167" t="s">
        <v>41</v>
      </c>
      <c r="AX588" s="167" t="s">
        <v>85</v>
      </c>
      <c r="AY588" s="168" t="s">
        <v>173</v>
      </c>
    </row>
    <row r="589" spans="2:65" s="174" customFormat="1">
      <c r="B589" s="173"/>
      <c r="D589" s="161" t="s">
        <v>184</v>
      </c>
      <c r="E589" s="175" t="s">
        <v>1</v>
      </c>
      <c r="F589" s="176" t="s">
        <v>232</v>
      </c>
      <c r="H589" s="177">
        <v>23.5</v>
      </c>
      <c r="L589" s="173"/>
      <c r="M589" s="178"/>
      <c r="T589" s="179"/>
      <c r="AT589" s="175" t="s">
        <v>184</v>
      </c>
      <c r="AU589" s="175" t="s">
        <v>95</v>
      </c>
      <c r="AV589" s="174" t="s">
        <v>180</v>
      </c>
      <c r="AW589" s="174" t="s">
        <v>41</v>
      </c>
      <c r="AX589" s="174" t="s">
        <v>93</v>
      </c>
      <c r="AY589" s="175" t="s">
        <v>173</v>
      </c>
    </row>
    <row r="590" spans="2:65" s="35" customFormat="1" ht="44.25" customHeight="1">
      <c r="B590" s="34"/>
      <c r="C590" s="144" t="s">
        <v>835</v>
      </c>
      <c r="D590" s="144" t="s">
        <v>175</v>
      </c>
      <c r="E590" s="145" t="s">
        <v>4332</v>
      </c>
      <c r="F590" s="146" t="s">
        <v>4333</v>
      </c>
      <c r="G590" s="147" t="s">
        <v>586</v>
      </c>
      <c r="H590" s="148">
        <v>23.5</v>
      </c>
      <c r="I590" s="3"/>
      <c r="J590" s="149">
        <f>ROUND(I590*H590,2)</f>
        <v>0</v>
      </c>
      <c r="K590" s="146" t="s">
        <v>179</v>
      </c>
      <c r="L590" s="34"/>
      <c r="M590" s="150" t="s">
        <v>1</v>
      </c>
      <c r="N590" s="151" t="s">
        <v>50</v>
      </c>
      <c r="P590" s="152">
        <f>O590*H590</f>
        <v>0</v>
      </c>
      <c r="Q590" s="152">
        <v>1.0000000000000001E-5</v>
      </c>
      <c r="R590" s="152">
        <f>Q590*H590</f>
        <v>2.3500000000000002E-4</v>
      </c>
      <c r="S590" s="152">
        <v>0</v>
      </c>
      <c r="T590" s="153">
        <f>S590*H590</f>
        <v>0</v>
      </c>
      <c r="AR590" s="154" t="s">
        <v>180</v>
      </c>
      <c r="AT590" s="154" t="s">
        <v>175</v>
      </c>
      <c r="AU590" s="154" t="s">
        <v>95</v>
      </c>
      <c r="AY590" s="20" t="s">
        <v>173</v>
      </c>
      <c r="BE590" s="155">
        <f>IF(N590="základní",J590,0)</f>
        <v>0</v>
      </c>
      <c r="BF590" s="155">
        <f>IF(N590="snížená",J590,0)</f>
        <v>0</v>
      </c>
      <c r="BG590" s="155">
        <f>IF(N590="zákl. přenesená",J590,0)</f>
        <v>0</v>
      </c>
      <c r="BH590" s="155">
        <f>IF(N590="sníž. přenesená",J590,0)</f>
        <v>0</v>
      </c>
      <c r="BI590" s="155">
        <f>IF(N590="nulová",J590,0)</f>
        <v>0</v>
      </c>
      <c r="BJ590" s="20" t="s">
        <v>93</v>
      </c>
      <c r="BK590" s="155">
        <f>ROUND(I590*H590,2)</f>
        <v>0</v>
      </c>
      <c r="BL590" s="20" t="s">
        <v>180</v>
      </c>
      <c r="BM590" s="154" t="s">
        <v>4334</v>
      </c>
    </row>
    <row r="591" spans="2:65" s="35" customFormat="1">
      <c r="B591" s="34"/>
      <c r="D591" s="156" t="s">
        <v>182</v>
      </c>
      <c r="F591" s="157" t="s">
        <v>4335</v>
      </c>
      <c r="L591" s="34"/>
      <c r="M591" s="158"/>
      <c r="T591" s="62"/>
      <c r="AT591" s="20" t="s">
        <v>182</v>
      </c>
      <c r="AU591" s="20" t="s">
        <v>95</v>
      </c>
    </row>
    <row r="592" spans="2:65" s="160" customFormat="1">
      <c r="B592" s="159"/>
      <c r="D592" s="161" t="s">
        <v>184</v>
      </c>
      <c r="E592" s="162" t="s">
        <v>1</v>
      </c>
      <c r="F592" s="163" t="s">
        <v>4192</v>
      </c>
      <c r="H592" s="162" t="s">
        <v>1</v>
      </c>
      <c r="L592" s="159"/>
      <c r="M592" s="164"/>
      <c r="T592" s="165"/>
      <c r="AT592" s="162" t="s">
        <v>184</v>
      </c>
      <c r="AU592" s="162" t="s">
        <v>95</v>
      </c>
      <c r="AV592" s="160" t="s">
        <v>93</v>
      </c>
      <c r="AW592" s="160" t="s">
        <v>41</v>
      </c>
      <c r="AX592" s="160" t="s">
        <v>85</v>
      </c>
      <c r="AY592" s="162" t="s">
        <v>173</v>
      </c>
    </row>
    <row r="593" spans="2:65" s="160" customFormat="1">
      <c r="B593" s="159"/>
      <c r="D593" s="161" t="s">
        <v>184</v>
      </c>
      <c r="E593" s="162" t="s">
        <v>1</v>
      </c>
      <c r="F593" s="163" t="s">
        <v>4193</v>
      </c>
      <c r="H593" s="162" t="s">
        <v>1</v>
      </c>
      <c r="L593" s="159"/>
      <c r="M593" s="164"/>
      <c r="T593" s="165"/>
      <c r="AT593" s="162" t="s">
        <v>184</v>
      </c>
      <c r="AU593" s="162" t="s">
        <v>95</v>
      </c>
      <c r="AV593" s="160" t="s">
        <v>93</v>
      </c>
      <c r="AW593" s="160" t="s">
        <v>41</v>
      </c>
      <c r="AX593" s="160" t="s">
        <v>85</v>
      </c>
      <c r="AY593" s="162" t="s">
        <v>173</v>
      </c>
    </row>
    <row r="594" spans="2:65" s="167" customFormat="1">
      <c r="B594" s="166"/>
      <c r="D594" s="161" t="s">
        <v>184</v>
      </c>
      <c r="E594" s="168" t="s">
        <v>1</v>
      </c>
      <c r="F594" s="169" t="s">
        <v>4331</v>
      </c>
      <c r="H594" s="170">
        <v>23.5</v>
      </c>
      <c r="L594" s="166"/>
      <c r="M594" s="171"/>
      <c r="T594" s="172"/>
      <c r="AT594" s="168" t="s">
        <v>184</v>
      </c>
      <c r="AU594" s="168" t="s">
        <v>95</v>
      </c>
      <c r="AV594" s="167" t="s">
        <v>95</v>
      </c>
      <c r="AW594" s="167" t="s">
        <v>41</v>
      </c>
      <c r="AX594" s="167" t="s">
        <v>85</v>
      </c>
      <c r="AY594" s="168" t="s">
        <v>173</v>
      </c>
    </row>
    <row r="595" spans="2:65" s="174" customFormat="1">
      <c r="B595" s="173"/>
      <c r="D595" s="161" t="s">
        <v>184</v>
      </c>
      <c r="E595" s="175" t="s">
        <v>1</v>
      </c>
      <c r="F595" s="176" t="s">
        <v>232</v>
      </c>
      <c r="H595" s="177">
        <v>23.5</v>
      </c>
      <c r="L595" s="173"/>
      <c r="M595" s="178"/>
      <c r="T595" s="179"/>
      <c r="AT595" s="175" t="s">
        <v>184</v>
      </c>
      <c r="AU595" s="175" t="s">
        <v>95</v>
      </c>
      <c r="AV595" s="174" t="s">
        <v>180</v>
      </c>
      <c r="AW595" s="174" t="s">
        <v>41</v>
      </c>
      <c r="AX595" s="174" t="s">
        <v>93</v>
      </c>
      <c r="AY595" s="175" t="s">
        <v>173</v>
      </c>
    </row>
    <row r="596" spans="2:65" s="133" customFormat="1" ht="22.9" customHeight="1">
      <c r="B596" s="132"/>
      <c r="D596" s="134" t="s">
        <v>84</v>
      </c>
      <c r="E596" s="142" t="s">
        <v>305</v>
      </c>
      <c r="F596" s="142" t="s">
        <v>1540</v>
      </c>
      <c r="J596" s="143">
        <f>BK596</f>
        <v>0</v>
      </c>
      <c r="L596" s="132"/>
      <c r="M596" s="137"/>
      <c r="P596" s="138">
        <f>SUM(P597:P646)</f>
        <v>0</v>
      </c>
      <c r="R596" s="138">
        <f>SUM(R597:R646)</f>
        <v>38.244059999999998</v>
      </c>
      <c r="T596" s="139">
        <f>SUM(T597:T646)</f>
        <v>3.5625</v>
      </c>
      <c r="AR596" s="134" t="s">
        <v>93</v>
      </c>
      <c r="AT596" s="140" t="s">
        <v>84</v>
      </c>
      <c r="AU596" s="140" t="s">
        <v>93</v>
      </c>
      <c r="AY596" s="134" t="s">
        <v>173</v>
      </c>
      <c r="BK596" s="141">
        <f>SUM(BK597:BK646)</f>
        <v>0</v>
      </c>
    </row>
    <row r="597" spans="2:65" s="35" customFormat="1" ht="49.15" customHeight="1">
      <c r="B597" s="34"/>
      <c r="C597" s="144" t="s">
        <v>860</v>
      </c>
      <c r="D597" s="144" t="s">
        <v>175</v>
      </c>
      <c r="E597" s="145" t="s">
        <v>4336</v>
      </c>
      <c r="F597" s="146" t="s">
        <v>4337</v>
      </c>
      <c r="G597" s="147" t="s">
        <v>586</v>
      </c>
      <c r="H597" s="148">
        <v>48</v>
      </c>
      <c r="I597" s="3"/>
      <c r="J597" s="149">
        <f>ROUND(I597*H597,2)</f>
        <v>0</v>
      </c>
      <c r="K597" s="146" t="s">
        <v>179</v>
      </c>
      <c r="L597" s="34"/>
      <c r="M597" s="150" t="s">
        <v>1</v>
      </c>
      <c r="N597" s="151" t="s">
        <v>50</v>
      </c>
      <c r="P597" s="152">
        <f>O597*H597</f>
        <v>0</v>
      </c>
      <c r="Q597" s="152">
        <v>0.16849</v>
      </c>
      <c r="R597" s="152">
        <f>Q597*H597</f>
        <v>8.0875199999999996</v>
      </c>
      <c r="S597" s="152">
        <v>0</v>
      </c>
      <c r="T597" s="153">
        <f>S597*H597</f>
        <v>0</v>
      </c>
      <c r="AR597" s="154" t="s">
        <v>180</v>
      </c>
      <c r="AT597" s="154" t="s">
        <v>175</v>
      </c>
      <c r="AU597" s="154" t="s">
        <v>95</v>
      </c>
      <c r="AY597" s="20" t="s">
        <v>173</v>
      </c>
      <c r="BE597" s="155">
        <f>IF(N597="základní",J597,0)</f>
        <v>0</v>
      </c>
      <c r="BF597" s="155">
        <f>IF(N597="snížená",J597,0)</f>
        <v>0</v>
      </c>
      <c r="BG597" s="155">
        <f>IF(N597="zákl. přenesená",J597,0)</f>
        <v>0</v>
      </c>
      <c r="BH597" s="155">
        <f>IF(N597="sníž. přenesená",J597,0)</f>
        <v>0</v>
      </c>
      <c r="BI597" s="155">
        <f>IF(N597="nulová",J597,0)</f>
        <v>0</v>
      </c>
      <c r="BJ597" s="20" t="s">
        <v>93</v>
      </c>
      <c r="BK597" s="155">
        <f>ROUND(I597*H597,2)</f>
        <v>0</v>
      </c>
      <c r="BL597" s="20" t="s">
        <v>180</v>
      </c>
      <c r="BM597" s="154" t="s">
        <v>4338</v>
      </c>
    </row>
    <row r="598" spans="2:65" s="35" customFormat="1">
      <c r="B598" s="34"/>
      <c r="D598" s="156" t="s">
        <v>182</v>
      </c>
      <c r="F598" s="157" t="s">
        <v>4339</v>
      </c>
      <c r="L598" s="34"/>
      <c r="M598" s="158"/>
      <c r="T598" s="62"/>
      <c r="AT598" s="20" t="s">
        <v>182</v>
      </c>
      <c r="AU598" s="20" t="s">
        <v>95</v>
      </c>
    </row>
    <row r="599" spans="2:65" s="35" customFormat="1" ht="19.5">
      <c r="B599" s="34"/>
      <c r="D599" s="161" t="s">
        <v>371</v>
      </c>
      <c r="F599" s="187" t="s">
        <v>4340</v>
      </c>
      <c r="L599" s="34"/>
      <c r="M599" s="158"/>
      <c r="T599" s="62"/>
      <c r="AT599" s="20" t="s">
        <v>371</v>
      </c>
      <c r="AU599" s="20" t="s">
        <v>95</v>
      </c>
    </row>
    <row r="600" spans="2:65" s="35" customFormat="1" ht="21.75" customHeight="1">
      <c r="B600" s="34"/>
      <c r="C600" s="188" t="s">
        <v>864</v>
      </c>
      <c r="D600" s="188" t="s">
        <v>1161</v>
      </c>
      <c r="E600" s="189" t="s">
        <v>4341</v>
      </c>
      <c r="F600" s="190" t="s">
        <v>4342</v>
      </c>
      <c r="G600" s="191" t="s">
        <v>586</v>
      </c>
      <c r="H600" s="192">
        <v>48.96</v>
      </c>
      <c r="I600" s="4"/>
      <c r="J600" s="193">
        <f>ROUND(I600*H600,2)</f>
        <v>0</v>
      </c>
      <c r="K600" s="190" t="s">
        <v>179</v>
      </c>
      <c r="L600" s="194"/>
      <c r="M600" s="195" t="s">
        <v>1</v>
      </c>
      <c r="N600" s="196" t="s">
        <v>50</v>
      </c>
      <c r="P600" s="152">
        <f>O600*H600</f>
        <v>0</v>
      </c>
      <c r="Q600" s="152">
        <v>5.7000000000000002E-2</v>
      </c>
      <c r="R600" s="152">
        <f>Q600*H600</f>
        <v>2.7907200000000003</v>
      </c>
      <c r="S600" s="152">
        <v>0</v>
      </c>
      <c r="T600" s="153">
        <f>S600*H600</f>
        <v>0</v>
      </c>
      <c r="AR600" s="154" t="s">
        <v>299</v>
      </c>
      <c r="AT600" s="154" t="s">
        <v>1161</v>
      </c>
      <c r="AU600" s="154" t="s">
        <v>95</v>
      </c>
      <c r="AY600" s="20" t="s">
        <v>173</v>
      </c>
      <c r="BE600" s="155">
        <f>IF(N600="základní",J600,0)</f>
        <v>0</v>
      </c>
      <c r="BF600" s="155">
        <f>IF(N600="snížená",J600,0)</f>
        <v>0</v>
      </c>
      <c r="BG600" s="155">
        <f>IF(N600="zákl. přenesená",J600,0)</f>
        <v>0</v>
      </c>
      <c r="BH600" s="155">
        <f>IF(N600="sníž. přenesená",J600,0)</f>
        <v>0</v>
      </c>
      <c r="BI600" s="155">
        <f>IF(N600="nulová",J600,0)</f>
        <v>0</v>
      </c>
      <c r="BJ600" s="20" t="s">
        <v>93</v>
      </c>
      <c r="BK600" s="155">
        <f>ROUND(I600*H600,2)</f>
        <v>0</v>
      </c>
      <c r="BL600" s="20" t="s">
        <v>180</v>
      </c>
      <c r="BM600" s="154" t="s">
        <v>4343</v>
      </c>
    </row>
    <row r="601" spans="2:65" s="167" customFormat="1">
      <c r="B601" s="166"/>
      <c r="D601" s="161" t="s">
        <v>184</v>
      </c>
      <c r="F601" s="169" t="s">
        <v>4344</v>
      </c>
      <c r="H601" s="170">
        <v>48.96</v>
      </c>
      <c r="L601" s="166"/>
      <c r="M601" s="171"/>
      <c r="T601" s="172"/>
      <c r="AT601" s="168" t="s">
        <v>184</v>
      </c>
      <c r="AU601" s="168" t="s">
        <v>95</v>
      </c>
      <c r="AV601" s="167" t="s">
        <v>95</v>
      </c>
      <c r="AW601" s="167" t="s">
        <v>3</v>
      </c>
      <c r="AX601" s="167" t="s">
        <v>93</v>
      </c>
      <c r="AY601" s="168" t="s">
        <v>173</v>
      </c>
    </row>
    <row r="602" spans="2:65" s="35" customFormat="1" ht="49.15" customHeight="1">
      <c r="B602" s="34"/>
      <c r="C602" s="144" t="s">
        <v>873</v>
      </c>
      <c r="D602" s="144" t="s">
        <v>175</v>
      </c>
      <c r="E602" s="145" t="s">
        <v>4345</v>
      </c>
      <c r="F602" s="146" t="s">
        <v>4346</v>
      </c>
      <c r="G602" s="147" t="s">
        <v>586</v>
      </c>
      <c r="H602" s="148">
        <v>122</v>
      </c>
      <c r="I602" s="3"/>
      <c r="J602" s="149">
        <f>ROUND(I602*H602,2)</f>
        <v>0</v>
      </c>
      <c r="K602" s="146" t="s">
        <v>179</v>
      </c>
      <c r="L602" s="34"/>
      <c r="M602" s="150" t="s">
        <v>1</v>
      </c>
      <c r="N602" s="151" t="s">
        <v>50</v>
      </c>
      <c r="P602" s="152">
        <f>O602*H602</f>
        <v>0</v>
      </c>
      <c r="Q602" s="152">
        <v>0.14066999999999999</v>
      </c>
      <c r="R602" s="152">
        <f>Q602*H602</f>
        <v>17.161739999999998</v>
      </c>
      <c r="S602" s="152">
        <v>0</v>
      </c>
      <c r="T602" s="153">
        <f>S602*H602</f>
        <v>0</v>
      </c>
      <c r="AR602" s="154" t="s">
        <v>180</v>
      </c>
      <c r="AT602" s="154" t="s">
        <v>175</v>
      </c>
      <c r="AU602" s="154" t="s">
        <v>95</v>
      </c>
      <c r="AY602" s="20" t="s">
        <v>173</v>
      </c>
      <c r="BE602" s="155">
        <f>IF(N602="základní",J602,0)</f>
        <v>0</v>
      </c>
      <c r="BF602" s="155">
        <f>IF(N602="snížená",J602,0)</f>
        <v>0</v>
      </c>
      <c r="BG602" s="155">
        <f>IF(N602="zákl. přenesená",J602,0)</f>
        <v>0</v>
      </c>
      <c r="BH602" s="155">
        <f>IF(N602="sníž. přenesená",J602,0)</f>
        <v>0</v>
      </c>
      <c r="BI602" s="155">
        <f>IF(N602="nulová",J602,0)</f>
        <v>0</v>
      </c>
      <c r="BJ602" s="20" t="s">
        <v>93</v>
      </c>
      <c r="BK602" s="155">
        <f>ROUND(I602*H602,2)</f>
        <v>0</v>
      </c>
      <c r="BL602" s="20" t="s">
        <v>180</v>
      </c>
      <c r="BM602" s="154" t="s">
        <v>4347</v>
      </c>
    </row>
    <row r="603" spans="2:65" s="35" customFormat="1">
      <c r="B603" s="34"/>
      <c r="D603" s="156" t="s">
        <v>182</v>
      </c>
      <c r="F603" s="157" t="s">
        <v>4348</v>
      </c>
      <c r="L603" s="34"/>
      <c r="M603" s="158"/>
      <c r="T603" s="62"/>
      <c r="AT603" s="20" t="s">
        <v>182</v>
      </c>
      <c r="AU603" s="20" t="s">
        <v>95</v>
      </c>
    </row>
    <row r="604" spans="2:65" s="35" customFormat="1" ht="19.5">
      <c r="B604" s="34"/>
      <c r="D604" s="161" t="s">
        <v>371</v>
      </c>
      <c r="F604" s="187" t="s">
        <v>4340</v>
      </c>
      <c r="L604" s="34"/>
      <c r="M604" s="158"/>
      <c r="T604" s="62"/>
      <c r="AT604" s="20" t="s">
        <v>371</v>
      </c>
      <c r="AU604" s="20" t="s">
        <v>95</v>
      </c>
    </row>
    <row r="605" spans="2:65" s="160" customFormat="1">
      <c r="B605" s="159"/>
      <c r="D605" s="161" t="s">
        <v>184</v>
      </c>
      <c r="E605" s="162" t="s">
        <v>1</v>
      </c>
      <c r="F605" s="163" t="s">
        <v>4349</v>
      </c>
      <c r="H605" s="162" t="s">
        <v>1</v>
      </c>
      <c r="L605" s="159"/>
      <c r="M605" s="164"/>
      <c r="T605" s="165"/>
      <c r="AT605" s="162" t="s">
        <v>184</v>
      </c>
      <c r="AU605" s="162" t="s">
        <v>95</v>
      </c>
      <c r="AV605" s="160" t="s">
        <v>93</v>
      </c>
      <c r="AW605" s="160" t="s">
        <v>41</v>
      </c>
      <c r="AX605" s="160" t="s">
        <v>85</v>
      </c>
      <c r="AY605" s="162" t="s">
        <v>173</v>
      </c>
    </row>
    <row r="606" spans="2:65" s="167" customFormat="1">
      <c r="B606" s="166"/>
      <c r="D606" s="161" t="s">
        <v>184</v>
      </c>
      <c r="E606" s="168" t="s">
        <v>1</v>
      </c>
      <c r="F606" s="169" t="s">
        <v>1681</v>
      </c>
      <c r="H606" s="170">
        <v>122</v>
      </c>
      <c r="L606" s="166"/>
      <c r="M606" s="171"/>
      <c r="T606" s="172"/>
      <c r="AT606" s="168" t="s">
        <v>184</v>
      </c>
      <c r="AU606" s="168" t="s">
        <v>95</v>
      </c>
      <c r="AV606" s="167" t="s">
        <v>95</v>
      </c>
      <c r="AW606" s="167" t="s">
        <v>41</v>
      </c>
      <c r="AX606" s="167" t="s">
        <v>85</v>
      </c>
      <c r="AY606" s="168" t="s">
        <v>173</v>
      </c>
    </row>
    <row r="607" spans="2:65" s="174" customFormat="1">
      <c r="B607" s="173"/>
      <c r="D607" s="161" t="s">
        <v>184</v>
      </c>
      <c r="E607" s="175" t="s">
        <v>1</v>
      </c>
      <c r="F607" s="176" t="s">
        <v>232</v>
      </c>
      <c r="H607" s="177">
        <v>122</v>
      </c>
      <c r="L607" s="173"/>
      <c r="M607" s="178"/>
      <c r="T607" s="179"/>
      <c r="AT607" s="175" t="s">
        <v>184</v>
      </c>
      <c r="AU607" s="175" t="s">
        <v>95</v>
      </c>
      <c r="AV607" s="174" t="s">
        <v>180</v>
      </c>
      <c r="AW607" s="174" t="s">
        <v>41</v>
      </c>
      <c r="AX607" s="174" t="s">
        <v>93</v>
      </c>
      <c r="AY607" s="175" t="s">
        <v>173</v>
      </c>
    </row>
    <row r="608" spans="2:65" s="35" customFormat="1" ht="16.5" customHeight="1">
      <c r="B608" s="34"/>
      <c r="C608" s="188" t="s">
        <v>892</v>
      </c>
      <c r="D608" s="188" t="s">
        <v>1161</v>
      </c>
      <c r="E608" s="189" t="s">
        <v>4350</v>
      </c>
      <c r="F608" s="190" t="s">
        <v>4351</v>
      </c>
      <c r="G608" s="191" t="s">
        <v>586</v>
      </c>
      <c r="H608" s="192">
        <v>124.44</v>
      </c>
      <c r="I608" s="4"/>
      <c r="J608" s="193">
        <f>ROUND(I608*H608,2)</f>
        <v>0</v>
      </c>
      <c r="K608" s="190" t="s">
        <v>179</v>
      </c>
      <c r="L608" s="194"/>
      <c r="M608" s="195" t="s">
        <v>1</v>
      </c>
      <c r="N608" s="196" t="s">
        <v>50</v>
      </c>
      <c r="P608" s="152">
        <f>O608*H608</f>
        <v>0</v>
      </c>
      <c r="Q608" s="152">
        <v>8.2000000000000003E-2</v>
      </c>
      <c r="R608" s="152">
        <f>Q608*H608</f>
        <v>10.204079999999999</v>
      </c>
      <c r="S608" s="152">
        <v>0</v>
      </c>
      <c r="T608" s="153">
        <f>S608*H608</f>
        <v>0</v>
      </c>
      <c r="AR608" s="154" t="s">
        <v>299</v>
      </c>
      <c r="AT608" s="154" t="s">
        <v>1161</v>
      </c>
      <c r="AU608" s="154" t="s">
        <v>95</v>
      </c>
      <c r="AY608" s="20" t="s">
        <v>173</v>
      </c>
      <c r="BE608" s="155">
        <f>IF(N608="základní",J608,0)</f>
        <v>0</v>
      </c>
      <c r="BF608" s="155">
        <f>IF(N608="snížená",J608,0)</f>
        <v>0</v>
      </c>
      <c r="BG608" s="155">
        <f>IF(N608="zákl. přenesená",J608,0)</f>
        <v>0</v>
      </c>
      <c r="BH608" s="155">
        <f>IF(N608="sníž. přenesená",J608,0)</f>
        <v>0</v>
      </c>
      <c r="BI608" s="155">
        <f>IF(N608="nulová",J608,0)</f>
        <v>0</v>
      </c>
      <c r="BJ608" s="20" t="s">
        <v>93</v>
      </c>
      <c r="BK608" s="155">
        <f>ROUND(I608*H608,2)</f>
        <v>0</v>
      </c>
      <c r="BL608" s="20" t="s">
        <v>180</v>
      </c>
      <c r="BM608" s="154" t="s">
        <v>4352</v>
      </c>
    </row>
    <row r="609" spans="2:65" s="167" customFormat="1">
      <c r="B609" s="166"/>
      <c r="D609" s="161" t="s">
        <v>184</v>
      </c>
      <c r="F609" s="169" t="s">
        <v>4353</v>
      </c>
      <c r="H609" s="170">
        <v>124.44</v>
      </c>
      <c r="L609" s="166"/>
      <c r="M609" s="171"/>
      <c r="T609" s="172"/>
      <c r="AT609" s="168" t="s">
        <v>184</v>
      </c>
      <c r="AU609" s="168" t="s">
        <v>95</v>
      </c>
      <c r="AV609" s="167" t="s">
        <v>95</v>
      </c>
      <c r="AW609" s="167" t="s">
        <v>3</v>
      </c>
      <c r="AX609" s="167" t="s">
        <v>93</v>
      </c>
      <c r="AY609" s="168" t="s">
        <v>173</v>
      </c>
    </row>
    <row r="610" spans="2:65" s="35" customFormat="1" ht="24.2" customHeight="1">
      <c r="B610" s="34"/>
      <c r="C610" s="144" t="s">
        <v>928</v>
      </c>
      <c r="D610" s="144" t="s">
        <v>175</v>
      </c>
      <c r="E610" s="145" t="s">
        <v>4354</v>
      </c>
      <c r="F610" s="146" t="s">
        <v>4355</v>
      </c>
      <c r="G610" s="147" t="s">
        <v>586</v>
      </c>
      <c r="H610" s="148">
        <v>7.5</v>
      </c>
      <c r="I610" s="3"/>
      <c r="J610" s="149">
        <f>ROUND(I610*H610,2)</f>
        <v>0</v>
      </c>
      <c r="K610" s="146" t="s">
        <v>1</v>
      </c>
      <c r="L610" s="34"/>
      <c r="M610" s="150" t="s">
        <v>1</v>
      </c>
      <c r="N610" s="151" t="s">
        <v>50</v>
      </c>
      <c r="P610" s="152">
        <f>O610*H610</f>
        <v>0</v>
      </c>
      <c r="Q610" s="152">
        <v>0</v>
      </c>
      <c r="R610" s="152">
        <f>Q610*H610</f>
        <v>0</v>
      </c>
      <c r="S610" s="152">
        <v>0</v>
      </c>
      <c r="T610" s="153">
        <f>S610*H610</f>
        <v>0</v>
      </c>
      <c r="AR610" s="154" t="s">
        <v>180</v>
      </c>
      <c r="AT610" s="154" t="s">
        <v>175</v>
      </c>
      <c r="AU610" s="154" t="s">
        <v>95</v>
      </c>
      <c r="AY610" s="20" t="s">
        <v>173</v>
      </c>
      <c r="BE610" s="155">
        <f>IF(N610="základní",J610,0)</f>
        <v>0</v>
      </c>
      <c r="BF610" s="155">
        <f>IF(N610="snížená",J610,0)</f>
        <v>0</v>
      </c>
      <c r="BG610" s="155">
        <f>IF(N610="zákl. přenesená",J610,0)</f>
        <v>0</v>
      </c>
      <c r="BH610" s="155">
        <f>IF(N610="sníž. přenesená",J610,0)</f>
        <v>0</v>
      </c>
      <c r="BI610" s="155">
        <f>IF(N610="nulová",J610,0)</f>
        <v>0</v>
      </c>
      <c r="BJ610" s="20" t="s">
        <v>93</v>
      </c>
      <c r="BK610" s="155">
        <f>ROUND(I610*H610,2)</f>
        <v>0</v>
      </c>
      <c r="BL610" s="20" t="s">
        <v>180</v>
      </c>
      <c r="BM610" s="154" t="s">
        <v>4356</v>
      </c>
    </row>
    <row r="611" spans="2:65" s="35" customFormat="1" ht="19.5">
      <c r="B611" s="34"/>
      <c r="D611" s="161" t="s">
        <v>371</v>
      </c>
      <c r="F611" s="187" t="s">
        <v>4357</v>
      </c>
      <c r="L611" s="34"/>
      <c r="M611" s="158"/>
      <c r="T611" s="62"/>
      <c r="AT611" s="20" t="s">
        <v>371</v>
      </c>
      <c r="AU611" s="20" t="s">
        <v>95</v>
      </c>
    </row>
    <row r="612" spans="2:65" s="167" customFormat="1">
      <c r="B612" s="166"/>
      <c r="D612" s="161" t="s">
        <v>184</v>
      </c>
      <c r="E612" s="168" t="s">
        <v>1</v>
      </c>
      <c r="F612" s="169" t="s">
        <v>2973</v>
      </c>
      <c r="H612" s="170">
        <v>7.5</v>
      </c>
      <c r="L612" s="166"/>
      <c r="M612" s="171"/>
      <c r="T612" s="172"/>
      <c r="AT612" s="168" t="s">
        <v>184</v>
      </c>
      <c r="AU612" s="168" t="s">
        <v>95</v>
      </c>
      <c r="AV612" s="167" t="s">
        <v>95</v>
      </c>
      <c r="AW612" s="167" t="s">
        <v>41</v>
      </c>
      <c r="AX612" s="167" t="s">
        <v>85</v>
      </c>
      <c r="AY612" s="168" t="s">
        <v>173</v>
      </c>
    </row>
    <row r="613" spans="2:65" s="174" customFormat="1">
      <c r="B613" s="173"/>
      <c r="D613" s="161" t="s">
        <v>184</v>
      </c>
      <c r="E613" s="175" t="s">
        <v>1</v>
      </c>
      <c r="F613" s="176" t="s">
        <v>232</v>
      </c>
      <c r="H613" s="177">
        <v>7.5</v>
      </c>
      <c r="L613" s="173"/>
      <c r="M613" s="178"/>
      <c r="T613" s="179"/>
      <c r="AT613" s="175" t="s">
        <v>184</v>
      </c>
      <c r="AU613" s="175" t="s">
        <v>95</v>
      </c>
      <c r="AV613" s="174" t="s">
        <v>180</v>
      </c>
      <c r="AW613" s="174" t="s">
        <v>41</v>
      </c>
      <c r="AX613" s="174" t="s">
        <v>93</v>
      </c>
      <c r="AY613" s="175" t="s">
        <v>173</v>
      </c>
    </row>
    <row r="614" spans="2:65" s="35" customFormat="1" ht="24.2" customHeight="1">
      <c r="B614" s="34"/>
      <c r="C614" s="144" t="s">
        <v>999</v>
      </c>
      <c r="D614" s="144" t="s">
        <v>175</v>
      </c>
      <c r="E614" s="145" t="s">
        <v>4358</v>
      </c>
      <c r="F614" s="146" t="s">
        <v>4359</v>
      </c>
      <c r="G614" s="147" t="s">
        <v>586</v>
      </c>
      <c r="H614" s="148">
        <v>75</v>
      </c>
      <c r="I614" s="3"/>
      <c r="J614" s="149">
        <f>ROUND(I614*H614,2)</f>
        <v>0</v>
      </c>
      <c r="K614" s="146" t="s">
        <v>179</v>
      </c>
      <c r="L614" s="34"/>
      <c r="M614" s="150" t="s">
        <v>1</v>
      </c>
      <c r="N614" s="151" t="s">
        <v>50</v>
      </c>
      <c r="P614" s="152">
        <f>O614*H614</f>
        <v>0</v>
      </c>
      <c r="Q614" s="152">
        <v>0</v>
      </c>
      <c r="R614" s="152">
        <f>Q614*H614</f>
        <v>0</v>
      </c>
      <c r="S614" s="152">
        <v>0</v>
      </c>
      <c r="T614" s="153">
        <f>S614*H614</f>
        <v>0</v>
      </c>
      <c r="AR614" s="154" t="s">
        <v>180</v>
      </c>
      <c r="AT614" s="154" t="s">
        <v>175</v>
      </c>
      <c r="AU614" s="154" t="s">
        <v>95</v>
      </c>
      <c r="AY614" s="20" t="s">
        <v>173</v>
      </c>
      <c r="BE614" s="155">
        <f>IF(N614="základní",J614,0)</f>
        <v>0</v>
      </c>
      <c r="BF614" s="155">
        <f>IF(N614="snížená",J614,0)</f>
        <v>0</v>
      </c>
      <c r="BG614" s="155">
        <f>IF(N614="zákl. přenesená",J614,0)</f>
        <v>0</v>
      </c>
      <c r="BH614" s="155">
        <f>IF(N614="sníž. přenesená",J614,0)</f>
        <v>0</v>
      </c>
      <c r="BI614" s="155">
        <f>IF(N614="nulová",J614,0)</f>
        <v>0</v>
      </c>
      <c r="BJ614" s="20" t="s">
        <v>93</v>
      </c>
      <c r="BK614" s="155">
        <f>ROUND(I614*H614,2)</f>
        <v>0</v>
      </c>
      <c r="BL614" s="20" t="s">
        <v>180</v>
      </c>
      <c r="BM614" s="154" t="s">
        <v>4360</v>
      </c>
    </row>
    <row r="615" spans="2:65" s="35" customFormat="1">
      <c r="B615" s="34"/>
      <c r="D615" s="156" t="s">
        <v>182</v>
      </c>
      <c r="F615" s="157" t="s">
        <v>4361</v>
      </c>
      <c r="L615" s="34"/>
      <c r="M615" s="158"/>
      <c r="T615" s="62"/>
      <c r="AT615" s="20" t="s">
        <v>182</v>
      </c>
      <c r="AU615" s="20" t="s">
        <v>95</v>
      </c>
    </row>
    <row r="616" spans="2:65" s="160" customFormat="1">
      <c r="B616" s="159"/>
      <c r="D616" s="161" t="s">
        <v>184</v>
      </c>
      <c r="E616" s="162" t="s">
        <v>1</v>
      </c>
      <c r="F616" s="163" t="s">
        <v>4068</v>
      </c>
      <c r="H616" s="162" t="s">
        <v>1</v>
      </c>
      <c r="L616" s="159"/>
      <c r="M616" s="164"/>
      <c r="T616" s="165"/>
      <c r="AT616" s="162" t="s">
        <v>184</v>
      </c>
      <c r="AU616" s="162" t="s">
        <v>95</v>
      </c>
      <c r="AV616" s="160" t="s">
        <v>93</v>
      </c>
      <c r="AW616" s="160" t="s">
        <v>41</v>
      </c>
      <c r="AX616" s="160" t="s">
        <v>85</v>
      </c>
      <c r="AY616" s="162" t="s">
        <v>173</v>
      </c>
    </row>
    <row r="617" spans="2:65" s="160" customFormat="1" ht="22.5">
      <c r="B617" s="159"/>
      <c r="D617" s="161" t="s">
        <v>184</v>
      </c>
      <c r="E617" s="162" t="s">
        <v>1</v>
      </c>
      <c r="F617" s="163" t="s">
        <v>4362</v>
      </c>
      <c r="H617" s="162" t="s">
        <v>1</v>
      </c>
      <c r="L617" s="159"/>
      <c r="M617" s="164"/>
      <c r="T617" s="165"/>
      <c r="AT617" s="162" t="s">
        <v>184</v>
      </c>
      <c r="AU617" s="162" t="s">
        <v>95</v>
      </c>
      <c r="AV617" s="160" t="s">
        <v>93</v>
      </c>
      <c r="AW617" s="160" t="s">
        <v>41</v>
      </c>
      <c r="AX617" s="160" t="s">
        <v>85</v>
      </c>
      <c r="AY617" s="162" t="s">
        <v>173</v>
      </c>
    </row>
    <row r="618" spans="2:65" s="167" customFormat="1">
      <c r="B618" s="166"/>
      <c r="D618" s="161" t="s">
        <v>184</v>
      </c>
      <c r="E618" s="168" t="s">
        <v>1</v>
      </c>
      <c r="F618" s="169" t="s">
        <v>686</v>
      </c>
      <c r="H618" s="170">
        <v>49</v>
      </c>
      <c r="L618" s="166"/>
      <c r="M618" s="171"/>
      <c r="T618" s="172"/>
      <c r="AT618" s="168" t="s">
        <v>184</v>
      </c>
      <c r="AU618" s="168" t="s">
        <v>95</v>
      </c>
      <c r="AV618" s="167" t="s">
        <v>95</v>
      </c>
      <c r="AW618" s="167" t="s">
        <v>41</v>
      </c>
      <c r="AX618" s="167" t="s">
        <v>85</v>
      </c>
      <c r="AY618" s="168" t="s">
        <v>173</v>
      </c>
    </row>
    <row r="619" spans="2:65" s="181" customFormat="1">
      <c r="B619" s="180"/>
      <c r="D619" s="161" t="s">
        <v>184</v>
      </c>
      <c r="E619" s="182" t="s">
        <v>1</v>
      </c>
      <c r="F619" s="183" t="s">
        <v>266</v>
      </c>
      <c r="H619" s="184">
        <v>49</v>
      </c>
      <c r="L619" s="180"/>
      <c r="M619" s="185"/>
      <c r="T619" s="186"/>
      <c r="AT619" s="182" t="s">
        <v>184</v>
      </c>
      <c r="AU619" s="182" t="s">
        <v>95</v>
      </c>
      <c r="AV619" s="181" t="s">
        <v>243</v>
      </c>
      <c r="AW619" s="181" t="s">
        <v>41</v>
      </c>
      <c r="AX619" s="181" t="s">
        <v>85</v>
      </c>
      <c r="AY619" s="182" t="s">
        <v>173</v>
      </c>
    </row>
    <row r="620" spans="2:65" s="160" customFormat="1" ht="22.5">
      <c r="B620" s="159"/>
      <c r="D620" s="161" t="s">
        <v>184</v>
      </c>
      <c r="E620" s="162" t="s">
        <v>1</v>
      </c>
      <c r="F620" s="163" t="s">
        <v>4363</v>
      </c>
      <c r="H620" s="162" t="s">
        <v>1</v>
      </c>
      <c r="L620" s="159"/>
      <c r="M620" s="164"/>
      <c r="T620" s="165"/>
      <c r="AT620" s="162" t="s">
        <v>184</v>
      </c>
      <c r="AU620" s="162" t="s">
        <v>95</v>
      </c>
      <c r="AV620" s="160" t="s">
        <v>93</v>
      </c>
      <c r="AW620" s="160" t="s">
        <v>41</v>
      </c>
      <c r="AX620" s="160" t="s">
        <v>85</v>
      </c>
      <c r="AY620" s="162" t="s">
        <v>173</v>
      </c>
    </row>
    <row r="621" spans="2:65" s="167" customFormat="1">
      <c r="B621" s="166"/>
      <c r="D621" s="161" t="s">
        <v>184</v>
      </c>
      <c r="E621" s="168" t="s">
        <v>1</v>
      </c>
      <c r="F621" s="169" t="s">
        <v>428</v>
      </c>
      <c r="H621" s="170">
        <v>24</v>
      </c>
      <c r="L621" s="166"/>
      <c r="M621" s="171"/>
      <c r="T621" s="172"/>
      <c r="AT621" s="168" t="s">
        <v>184</v>
      </c>
      <c r="AU621" s="168" t="s">
        <v>95</v>
      </c>
      <c r="AV621" s="167" t="s">
        <v>95</v>
      </c>
      <c r="AW621" s="167" t="s">
        <v>41</v>
      </c>
      <c r="AX621" s="167" t="s">
        <v>85</v>
      </c>
      <c r="AY621" s="168" t="s">
        <v>173</v>
      </c>
    </row>
    <row r="622" spans="2:65" s="181" customFormat="1">
      <c r="B622" s="180"/>
      <c r="D622" s="161" t="s">
        <v>184</v>
      </c>
      <c r="E622" s="182" t="s">
        <v>1</v>
      </c>
      <c r="F622" s="183" t="s">
        <v>266</v>
      </c>
      <c r="H622" s="184">
        <v>24</v>
      </c>
      <c r="L622" s="180"/>
      <c r="M622" s="185"/>
      <c r="T622" s="186"/>
      <c r="AT622" s="182" t="s">
        <v>184</v>
      </c>
      <c r="AU622" s="182" t="s">
        <v>95</v>
      </c>
      <c r="AV622" s="181" t="s">
        <v>243</v>
      </c>
      <c r="AW622" s="181" t="s">
        <v>41</v>
      </c>
      <c r="AX622" s="181" t="s">
        <v>85</v>
      </c>
      <c r="AY622" s="182" t="s">
        <v>173</v>
      </c>
    </row>
    <row r="623" spans="2:65" s="160" customFormat="1">
      <c r="B623" s="159"/>
      <c r="D623" s="161" t="s">
        <v>184</v>
      </c>
      <c r="E623" s="162" t="s">
        <v>1</v>
      </c>
      <c r="F623" s="163" t="s">
        <v>4364</v>
      </c>
      <c r="H623" s="162" t="s">
        <v>1</v>
      </c>
      <c r="L623" s="159"/>
      <c r="M623" s="164"/>
      <c r="T623" s="165"/>
      <c r="AT623" s="162" t="s">
        <v>184</v>
      </c>
      <c r="AU623" s="162" t="s">
        <v>95</v>
      </c>
      <c r="AV623" s="160" t="s">
        <v>93</v>
      </c>
      <c r="AW623" s="160" t="s">
        <v>41</v>
      </c>
      <c r="AX623" s="160" t="s">
        <v>85</v>
      </c>
      <c r="AY623" s="162" t="s">
        <v>173</v>
      </c>
    </row>
    <row r="624" spans="2:65" s="167" customFormat="1">
      <c r="B624" s="166"/>
      <c r="D624" s="161" t="s">
        <v>184</v>
      </c>
      <c r="E624" s="168" t="s">
        <v>1</v>
      </c>
      <c r="F624" s="169" t="s">
        <v>95</v>
      </c>
      <c r="H624" s="170">
        <v>2</v>
      </c>
      <c r="L624" s="166"/>
      <c r="M624" s="171"/>
      <c r="T624" s="172"/>
      <c r="AT624" s="168" t="s">
        <v>184</v>
      </c>
      <c r="AU624" s="168" t="s">
        <v>95</v>
      </c>
      <c r="AV624" s="167" t="s">
        <v>95</v>
      </c>
      <c r="AW624" s="167" t="s">
        <v>41</v>
      </c>
      <c r="AX624" s="167" t="s">
        <v>85</v>
      </c>
      <c r="AY624" s="168" t="s">
        <v>173</v>
      </c>
    </row>
    <row r="625" spans="2:65" s="181" customFormat="1">
      <c r="B625" s="180"/>
      <c r="D625" s="161" t="s">
        <v>184</v>
      </c>
      <c r="E625" s="182" t="s">
        <v>1</v>
      </c>
      <c r="F625" s="183" t="s">
        <v>266</v>
      </c>
      <c r="H625" s="184">
        <v>2</v>
      </c>
      <c r="L625" s="180"/>
      <c r="M625" s="185"/>
      <c r="T625" s="186"/>
      <c r="AT625" s="182" t="s">
        <v>184</v>
      </c>
      <c r="AU625" s="182" t="s">
        <v>95</v>
      </c>
      <c r="AV625" s="181" t="s">
        <v>243</v>
      </c>
      <c r="AW625" s="181" t="s">
        <v>41</v>
      </c>
      <c r="AX625" s="181" t="s">
        <v>85</v>
      </c>
      <c r="AY625" s="182" t="s">
        <v>173</v>
      </c>
    </row>
    <row r="626" spans="2:65" s="174" customFormat="1">
      <c r="B626" s="173"/>
      <c r="D626" s="161" t="s">
        <v>184</v>
      </c>
      <c r="E626" s="175" t="s">
        <v>1</v>
      </c>
      <c r="F626" s="176" t="s">
        <v>232</v>
      </c>
      <c r="H626" s="177">
        <v>75</v>
      </c>
      <c r="L626" s="173"/>
      <c r="M626" s="178"/>
      <c r="T626" s="179"/>
      <c r="AT626" s="175" t="s">
        <v>184</v>
      </c>
      <c r="AU626" s="175" t="s">
        <v>95</v>
      </c>
      <c r="AV626" s="174" t="s">
        <v>180</v>
      </c>
      <c r="AW626" s="174" t="s">
        <v>41</v>
      </c>
      <c r="AX626" s="174" t="s">
        <v>93</v>
      </c>
      <c r="AY626" s="175" t="s">
        <v>173</v>
      </c>
    </row>
    <row r="627" spans="2:65" s="35" customFormat="1" ht="24.2" customHeight="1">
      <c r="B627" s="34"/>
      <c r="C627" s="144" t="s">
        <v>1080</v>
      </c>
      <c r="D627" s="144" t="s">
        <v>175</v>
      </c>
      <c r="E627" s="145" t="s">
        <v>4365</v>
      </c>
      <c r="F627" s="146" t="s">
        <v>4366</v>
      </c>
      <c r="G627" s="147" t="s">
        <v>586</v>
      </c>
      <c r="H627" s="148">
        <v>24</v>
      </c>
      <c r="I627" s="3"/>
      <c r="J627" s="149">
        <f>ROUND(I627*H627,2)</f>
        <v>0</v>
      </c>
      <c r="K627" s="146" t="s">
        <v>179</v>
      </c>
      <c r="L627" s="34"/>
      <c r="M627" s="150" t="s">
        <v>1</v>
      </c>
      <c r="N627" s="151" t="s">
        <v>50</v>
      </c>
      <c r="P627" s="152">
        <f>O627*H627</f>
        <v>0</v>
      </c>
      <c r="Q627" s="152">
        <v>0</v>
      </c>
      <c r="R627" s="152">
        <f>Q627*H627</f>
        <v>0</v>
      </c>
      <c r="S627" s="152">
        <v>0</v>
      </c>
      <c r="T627" s="153">
        <f>S627*H627</f>
        <v>0</v>
      </c>
      <c r="AR627" s="154" t="s">
        <v>180</v>
      </c>
      <c r="AT627" s="154" t="s">
        <v>175</v>
      </c>
      <c r="AU627" s="154" t="s">
        <v>95</v>
      </c>
      <c r="AY627" s="20" t="s">
        <v>173</v>
      </c>
      <c r="BE627" s="155">
        <f>IF(N627="základní",J627,0)</f>
        <v>0</v>
      </c>
      <c r="BF627" s="155">
        <f>IF(N627="snížená",J627,0)</f>
        <v>0</v>
      </c>
      <c r="BG627" s="155">
        <f>IF(N627="zákl. přenesená",J627,0)</f>
        <v>0</v>
      </c>
      <c r="BH627" s="155">
        <f>IF(N627="sníž. přenesená",J627,0)</f>
        <v>0</v>
      </c>
      <c r="BI627" s="155">
        <f>IF(N627="nulová",J627,0)</f>
        <v>0</v>
      </c>
      <c r="BJ627" s="20" t="s">
        <v>93</v>
      </c>
      <c r="BK627" s="155">
        <f>ROUND(I627*H627,2)</f>
        <v>0</v>
      </c>
      <c r="BL627" s="20" t="s">
        <v>180</v>
      </c>
      <c r="BM627" s="154" t="s">
        <v>4367</v>
      </c>
    </row>
    <row r="628" spans="2:65" s="35" customFormat="1">
      <c r="B628" s="34"/>
      <c r="D628" s="156" t="s">
        <v>182</v>
      </c>
      <c r="F628" s="157" t="s">
        <v>4368</v>
      </c>
      <c r="L628" s="34"/>
      <c r="M628" s="158"/>
      <c r="T628" s="62"/>
      <c r="AT628" s="20" t="s">
        <v>182</v>
      </c>
      <c r="AU628" s="20" t="s">
        <v>95</v>
      </c>
    </row>
    <row r="629" spans="2:65" s="160" customFormat="1">
      <c r="B629" s="159"/>
      <c r="D629" s="161" t="s">
        <v>184</v>
      </c>
      <c r="E629" s="162" t="s">
        <v>1</v>
      </c>
      <c r="F629" s="163" t="s">
        <v>4068</v>
      </c>
      <c r="H629" s="162" t="s">
        <v>1</v>
      </c>
      <c r="L629" s="159"/>
      <c r="M629" s="164"/>
      <c r="T629" s="165"/>
      <c r="AT629" s="162" t="s">
        <v>184</v>
      </c>
      <c r="AU629" s="162" t="s">
        <v>95</v>
      </c>
      <c r="AV629" s="160" t="s">
        <v>93</v>
      </c>
      <c r="AW629" s="160" t="s">
        <v>41</v>
      </c>
      <c r="AX629" s="160" t="s">
        <v>85</v>
      </c>
      <c r="AY629" s="162" t="s">
        <v>173</v>
      </c>
    </row>
    <row r="630" spans="2:65" s="160" customFormat="1" ht="22.5">
      <c r="B630" s="159"/>
      <c r="D630" s="161" t="s">
        <v>184</v>
      </c>
      <c r="E630" s="162" t="s">
        <v>1</v>
      </c>
      <c r="F630" s="163" t="s">
        <v>4369</v>
      </c>
      <c r="H630" s="162" t="s">
        <v>1</v>
      </c>
      <c r="L630" s="159"/>
      <c r="M630" s="164"/>
      <c r="T630" s="165"/>
      <c r="AT630" s="162" t="s">
        <v>184</v>
      </c>
      <c r="AU630" s="162" t="s">
        <v>95</v>
      </c>
      <c r="AV630" s="160" t="s">
        <v>93</v>
      </c>
      <c r="AW630" s="160" t="s">
        <v>41</v>
      </c>
      <c r="AX630" s="160" t="s">
        <v>85</v>
      </c>
      <c r="AY630" s="162" t="s">
        <v>173</v>
      </c>
    </row>
    <row r="631" spans="2:65" s="167" customFormat="1">
      <c r="B631" s="166"/>
      <c r="D631" s="161" t="s">
        <v>184</v>
      </c>
      <c r="E631" s="168" t="s">
        <v>1</v>
      </c>
      <c r="F631" s="169" t="s">
        <v>428</v>
      </c>
      <c r="H631" s="170">
        <v>24</v>
      </c>
      <c r="L631" s="166"/>
      <c r="M631" s="171"/>
      <c r="T631" s="172"/>
      <c r="AT631" s="168" t="s">
        <v>184</v>
      </c>
      <c r="AU631" s="168" t="s">
        <v>95</v>
      </c>
      <c r="AV631" s="167" t="s">
        <v>95</v>
      </c>
      <c r="AW631" s="167" t="s">
        <v>41</v>
      </c>
      <c r="AX631" s="167" t="s">
        <v>85</v>
      </c>
      <c r="AY631" s="168" t="s">
        <v>173</v>
      </c>
    </row>
    <row r="632" spans="2:65" s="174" customFormat="1">
      <c r="B632" s="173"/>
      <c r="D632" s="161" t="s">
        <v>184</v>
      </c>
      <c r="E632" s="175" t="s">
        <v>1</v>
      </c>
      <c r="F632" s="176" t="s">
        <v>232</v>
      </c>
      <c r="H632" s="177">
        <v>24</v>
      </c>
      <c r="L632" s="173"/>
      <c r="M632" s="178"/>
      <c r="T632" s="179"/>
      <c r="AT632" s="175" t="s">
        <v>184</v>
      </c>
      <c r="AU632" s="175" t="s">
        <v>95</v>
      </c>
      <c r="AV632" s="174" t="s">
        <v>180</v>
      </c>
      <c r="AW632" s="174" t="s">
        <v>41</v>
      </c>
      <c r="AX632" s="174" t="s">
        <v>93</v>
      </c>
      <c r="AY632" s="175" t="s">
        <v>173</v>
      </c>
    </row>
    <row r="633" spans="2:65" s="35" customFormat="1" ht="24.2" customHeight="1">
      <c r="B633" s="34"/>
      <c r="C633" s="144" t="s">
        <v>1091</v>
      </c>
      <c r="D633" s="144" t="s">
        <v>175</v>
      </c>
      <c r="E633" s="145" t="s">
        <v>4370</v>
      </c>
      <c r="F633" s="146" t="s">
        <v>4371</v>
      </c>
      <c r="G633" s="147" t="s">
        <v>178</v>
      </c>
      <c r="H633" s="148">
        <v>1.2</v>
      </c>
      <c r="I633" s="3"/>
      <c r="J633" s="149">
        <f>ROUND(I633*H633,2)</f>
        <v>0</v>
      </c>
      <c r="K633" s="146" t="s">
        <v>179</v>
      </c>
      <c r="L633" s="34"/>
      <c r="M633" s="150" t="s">
        <v>1</v>
      </c>
      <c r="N633" s="151" t="s">
        <v>50</v>
      </c>
      <c r="P633" s="152">
        <f>O633*H633</f>
        <v>0</v>
      </c>
      <c r="Q633" s="152">
        <v>0</v>
      </c>
      <c r="R633" s="152">
        <f>Q633*H633</f>
        <v>0</v>
      </c>
      <c r="S633" s="152">
        <v>2.4</v>
      </c>
      <c r="T633" s="153">
        <f>S633*H633</f>
        <v>2.88</v>
      </c>
      <c r="AR633" s="154" t="s">
        <v>180</v>
      </c>
      <c r="AT633" s="154" t="s">
        <v>175</v>
      </c>
      <c r="AU633" s="154" t="s">
        <v>95</v>
      </c>
      <c r="AY633" s="20" t="s">
        <v>173</v>
      </c>
      <c r="BE633" s="155">
        <f>IF(N633="základní",J633,0)</f>
        <v>0</v>
      </c>
      <c r="BF633" s="155">
        <f>IF(N633="snížená",J633,0)</f>
        <v>0</v>
      </c>
      <c r="BG633" s="155">
        <f>IF(N633="zákl. přenesená",J633,0)</f>
        <v>0</v>
      </c>
      <c r="BH633" s="155">
        <f>IF(N633="sníž. přenesená",J633,0)</f>
        <v>0</v>
      </c>
      <c r="BI633" s="155">
        <f>IF(N633="nulová",J633,0)</f>
        <v>0</v>
      </c>
      <c r="BJ633" s="20" t="s">
        <v>93</v>
      </c>
      <c r="BK633" s="155">
        <f>ROUND(I633*H633,2)</f>
        <v>0</v>
      </c>
      <c r="BL633" s="20" t="s">
        <v>180</v>
      </c>
      <c r="BM633" s="154" t="s">
        <v>4372</v>
      </c>
    </row>
    <row r="634" spans="2:65" s="35" customFormat="1">
      <c r="B634" s="34"/>
      <c r="D634" s="156" t="s">
        <v>182</v>
      </c>
      <c r="F634" s="157" t="s">
        <v>4373</v>
      </c>
      <c r="L634" s="34"/>
      <c r="M634" s="158"/>
      <c r="T634" s="62"/>
      <c r="AT634" s="20" t="s">
        <v>182</v>
      </c>
      <c r="AU634" s="20" t="s">
        <v>95</v>
      </c>
    </row>
    <row r="635" spans="2:65" s="160" customFormat="1">
      <c r="B635" s="159"/>
      <c r="D635" s="161" t="s">
        <v>184</v>
      </c>
      <c r="E635" s="162" t="s">
        <v>1</v>
      </c>
      <c r="F635" s="163" t="s">
        <v>4374</v>
      </c>
      <c r="H635" s="162" t="s">
        <v>1</v>
      </c>
      <c r="L635" s="159"/>
      <c r="M635" s="164"/>
      <c r="T635" s="165"/>
      <c r="AT635" s="162" t="s">
        <v>184</v>
      </c>
      <c r="AU635" s="162" t="s">
        <v>95</v>
      </c>
      <c r="AV635" s="160" t="s">
        <v>93</v>
      </c>
      <c r="AW635" s="160" t="s">
        <v>41</v>
      </c>
      <c r="AX635" s="160" t="s">
        <v>85</v>
      </c>
      <c r="AY635" s="162" t="s">
        <v>173</v>
      </c>
    </row>
    <row r="636" spans="2:65" s="167" customFormat="1">
      <c r="B636" s="166"/>
      <c r="D636" s="161" t="s">
        <v>184</v>
      </c>
      <c r="E636" s="168" t="s">
        <v>1</v>
      </c>
      <c r="F636" s="169" t="s">
        <v>3230</v>
      </c>
      <c r="H636" s="170">
        <v>1.2</v>
      </c>
      <c r="L636" s="166"/>
      <c r="M636" s="171"/>
      <c r="T636" s="172"/>
      <c r="AT636" s="168" t="s">
        <v>184</v>
      </c>
      <c r="AU636" s="168" t="s">
        <v>95</v>
      </c>
      <c r="AV636" s="167" t="s">
        <v>95</v>
      </c>
      <c r="AW636" s="167" t="s">
        <v>41</v>
      </c>
      <c r="AX636" s="167" t="s">
        <v>85</v>
      </c>
      <c r="AY636" s="168" t="s">
        <v>173</v>
      </c>
    </row>
    <row r="637" spans="2:65" s="174" customFormat="1">
      <c r="B637" s="173"/>
      <c r="D637" s="161" t="s">
        <v>184</v>
      </c>
      <c r="E637" s="175" t="s">
        <v>1</v>
      </c>
      <c r="F637" s="176" t="s">
        <v>232</v>
      </c>
      <c r="H637" s="177">
        <v>1.2</v>
      </c>
      <c r="L637" s="173"/>
      <c r="M637" s="178"/>
      <c r="T637" s="179"/>
      <c r="AT637" s="175" t="s">
        <v>184</v>
      </c>
      <c r="AU637" s="175" t="s">
        <v>95</v>
      </c>
      <c r="AV637" s="174" t="s">
        <v>180</v>
      </c>
      <c r="AW637" s="174" t="s">
        <v>41</v>
      </c>
      <c r="AX637" s="174" t="s">
        <v>93</v>
      </c>
      <c r="AY637" s="175" t="s">
        <v>173</v>
      </c>
    </row>
    <row r="638" spans="2:65" s="35" customFormat="1" ht="24.2" customHeight="1">
      <c r="B638" s="34"/>
      <c r="C638" s="144" t="s">
        <v>1097</v>
      </c>
      <c r="D638" s="144" t="s">
        <v>175</v>
      </c>
      <c r="E638" s="145" t="s">
        <v>4375</v>
      </c>
      <c r="F638" s="146" t="s">
        <v>4376</v>
      </c>
      <c r="G638" s="147" t="s">
        <v>586</v>
      </c>
      <c r="H638" s="148">
        <v>19.5</v>
      </c>
      <c r="I638" s="3"/>
      <c r="J638" s="149">
        <f>ROUND(I638*H638,2)</f>
        <v>0</v>
      </c>
      <c r="K638" s="146" t="s">
        <v>1</v>
      </c>
      <c r="L638" s="34"/>
      <c r="M638" s="150" t="s">
        <v>1</v>
      </c>
      <c r="N638" s="151" t="s">
        <v>50</v>
      </c>
      <c r="P638" s="152">
        <f>O638*H638</f>
        <v>0</v>
      </c>
      <c r="Q638" s="152">
        <v>0</v>
      </c>
      <c r="R638" s="152">
        <f>Q638*H638</f>
        <v>0</v>
      </c>
      <c r="S638" s="152">
        <v>3.5000000000000003E-2</v>
      </c>
      <c r="T638" s="153">
        <f>S638*H638</f>
        <v>0.68250000000000011</v>
      </c>
      <c r="AR638" s="154" t="s">
        <v>180</v>
      </c>
      <c r="AT638" s="154" t="s">
        <v>175</v>
      </c>
      <c r="AU638" s="154" t="s">
        <v>95</v>
      </c>
      <c r="AY638" s="20" t="s">
        <v>173</v>
      </c>
      <c r="BE638" s="155">
        <f>IF(N638="základní",J638,0)</f>
        <v>0</v>
      </c>
      <c r="BF638" s="155">
        <f>IF(N638="snížená",J638,0)</f>
        <v>0</v>
      </c>
      <c r="BG638" s="155">
        <f>IF(N638="zákl. přenesená",J638,0)</f>
        <v>0</v>
      </c>
      <c r="BH638" s="155">
        <f>IF(N638="sníž. přenesená",J638,0)</f>
        <v>0</v>
      </c>
      <c r="BI638" s="155">
        <f>IF(N638="nulová",J638,0)</f>
        <v>0</v>
      </c>
      <c r="BJ638" s="20" t="s">
        <v>93</v>
      </c>
      <c r="BK638" s="155">
        <f>ROUND(I638*H638,2)</f>
        <v>0</v>
      </c>
      <c r="BL638" s="20" t="s">
        <v>180</v>
      </c>
      <c r="BM638" s="154" t="s">
        <v>4377</v>
      </c>
    </row>
    <row r="639" spans="2:65" s="167" customFormat="1">
      <c r="B639" s="166"/>
      <c r="D639" s="161" t="s">
        <v>184</v>
      </c>
      <c r="E639" s="168" t="s">
        <v>1</v>
      </c>
      <c r="F639" s="169" t="s">
        <v>3057</v>
      </c>
      <c r="H639" s="170">
        <v>19.5</v>
      </c>
      <c r="L639" s="166"/>
      <c r="M639" s="171"/>
      <c r="T639" s="172"/>
      <c r="AT639" s="168" t="s">
        <v>184</v>
      </c>
      <c r="AU639" s="168" t="s">
        <v>95</v>
      </c>
      <c r="AV639" s="167" t="s">
        <v>95</v>
      </c>
      <c r="AW639" s="167" t="s">
        <v>41</v>
      </c>
      <c r="AX639" s="167" t="s">
        <v>85</v>
      </c>
      <c r="AY639" s="168" t="s">
        <v>173</v>
      </c>
    </row>
    <row r="640" spans="2:65" s="174" customFormat="1">
      <c r="B640" s="173"/>
      <c r="D640" s="161" t="s">
        <v>184</v>
      </c>
      <c r="E640" s="175" t="s">
        <v>1</v>
      </c>
      <c r="F640" s="176" t="s">
        <v>232</v>
      </c>
      <c r="H640" s="177">
        <v>19.5</v>
      </c>
      <c r="L640" s="173"/>
      <c r="M640" s="178"/>
      <c r="T640" s="179"/>
      <c r="AT640" s="175" t="s">
        <v>184</v>
      </c>
      <c r="AU640" s="175" t="s">
        <v>95</v>
      </c>
      <c r="AV640" s="174" t="s">
        <v>180</v>
      </c>
      <c r="AW640" s="174" t="s">
        <v>41</v>
      </c>
      <c r="AX640" s="174" t="s">
        <v>93</v>
      </c>
      <c r="AY640" s="175" t="s">
        <v>173</v>
      </c>
    </row>
    <row r="641" spans="2:65" s="35" customFormat="1" ht="21.75" customHeight="1">
      <c r="B641" s="34"/>
      <c r="C641" s="144" t="s">
        <v>1108</v>
      </c>
      <c r="D641" s="144" t="s">
        <v>175</v>
      </c>
      <c r="E641" s="145" t="s">
        <v>4378</v>
      </c>
      <c r="F641" s="146" t="s">
        <v>4379</v>
      </c>
      <c r="G641" s="147" t="s">
        <v>1464</v>
      </c>
      <c r="H641" s="148">
        <v>4</v>
      </c>
      <c r="I641" s="3"/>
      <c r="J641" s="149">
        <f>ROUND(I641*H641,2)</f>
        <v>0</v>
      </c>
      <c r="K641" s="146" t="s">
        <v>1</v>
      </c>
      <c r="L641" s="34"/>
      <c r="M641" s="150" t="s">
        <v>1</v>
      </c>
      <c r="N641" s="151" t="s">
        <v>50</v>
      </c>
      <c r="P641" s="152">
        <f>O641*H641</f>
        <v>0</v>
      </c>
      <c r="Q641" s="152">
        <v>0</v>
      </c>
      <c r="R641" s="152">
        <f>Q641*H641</f>
        <v>0</v>
      </c>
      <c r="S641" s="152">
        <v>0</v>
      </c>
      <c r="T641" s="153">
        <f>S641*H641</f>
        <v>0</v>
      </c>
      <c r="AR641" s="154" t="s">
        <v>180</v>
      </c>
      <c r="AT641" s="154" t="s">
        <v>175</v>
      </c>
      <c r="AU641" s="154" t="s">
        <v>95</v>
      </c>
      <c r="AY641" s="20" t="s">
        <v>173</v>
      </c>
      <c r="BE641" s="155">
        <f>IF(N641="základní",J641,0)</f>
        <v>0</v>
      </c>
      <c r="BF641" s="155">
        <f>IF(N641="snížená",J641,0)</f>
        <v>0</v>
      </c>
      <c r="BG641" s="155">
        <f>IF(N641="zákl. přenesená",J641,0)</f>
        <v>0</v>
      </c>
      <c r="BH641" s="155">
        <f>IF(N641="sníž. přenesená",J641,0)</f>
        <v>0</v>
      </c>
      <c r="BI641" s="155">
        <f>IF(N641="nulová",J641,0)</f>
        <v>0</v>
      </c>
      <c r="BJ641" s="20" t="s">
        <v>93</v>
      </c>
      <c r="BK641" s="155">
        <f>ROUND(I641*H641,2)</f>
        <v>0</v>
      </c>
      <c r="BL641" s="20" t="s">
        <v>180</v>
      </c>
      <c r="BM641" s="154" t="s">
        <v>4380</v>
      </c>
    </row>
    <row r="642" spans="2:65" s="167" customFormat="1">
      <c r="B642" s="166"/>
      <c r="D642" s="161" t="s">
        <v>184</v>
      </c>
      <c r="E642" s="168" t="s">
        <v>1</v>
      </c>
      <c r="F642" s="169" t="s">
        <v>180</v>
      </c>
      <c r="H642" s="170">
        <v>4</v>
      </c>
      <c r="L642" s="166"/>
      <c r="M642" s="171"/>
      <c r="T642" s="172"/>
      <c r="AT642" s="168" t="s">
        <v>184</v>
      </c>
      <c r="AU642" s="168" t="s">
        <v>95</v>
      </c>
      <c r="AV642" s="167" t="s">
        <v>95</v>
      </c>
      <c r="AW642" s="167" t="s">
        <v>41</v>
      </c>
      <c r="AX642" s="167" t="s">
        <v>85</v>
      </c>
      <c r="AY642" s="168" t="s">
        <v>173</v>
      </c>
    </row>
    <row r="643" spans="2:65" s="174" customFormat="1">
      <c r="B643" s="173"/>
      <c r="D643" s="161" t="s">
        <v>184</v>
      </c>
      <c r="E643" s="175" t="s">
        <v>1</v>
      </c>
      <c r="F643" s="176" t="s">
        <v>232</v>
      </c>
      <c r="H643" s="177">
        <v>4</v>
      </c>
      <c r="L643" s="173"/>
      <c r="M643" s="178"/>
      <c r="T643" s="179"/>
      <c r="AT643" s="175" t="s">
        <v>184</v>
      </c>
      <c r="AU643" s="175" t="s">
        <v>95</v>
      </c>
      <c r="AV643" s="174" t="s">
        <v>180</v>
      </c>
      <c r="AW643" s="174" t="s">
        <v>41</v>
      </c>
      <c r="AX643" s="174" t="s">
        <v>93</v>
      </c>
      <c r="AY643" s="175" t="s">
        <v>173</v>
      </c>
    </row>
    <row r="644" spans="2:65" s="35" customFormat="1" ht="21.75" customHeight="1">
      <c r="B644" s="34"/>
      <c r="C644" s="144" t="s">
        <v>1113</v>
      </c>
      <c r="D644" s="144" t="s">
        <v>175</v>
      </c>
      <c r="E644" s="145" t="s">
        <v>4381</v>
      </c>
      <c r="F644" s="146" t="s">
        <v>4382</v>
      </c>
      <c r="G644" s="147" t="s">
        <v>1464</v>
      </c>
      <c r="H644" s="148">
        <v>4</v>
      </c>
      <c r="I644" s="3"/>
      <c r="J644" s="149">
        <f>ROUND(I644*H644,2)</f>
        <v>0</v>
      </c>
      <c r="K644" s="146" t="s">
        <v>1</v>
      </c>
      <c r="L644" s="34"/>
      <c r="M644" s="150" t="s">
        <v>1</v>
      </c>
      <c r="N644" s="151" t="s">
        <v>50</v>
      </c>
      <c r="P644" s="152">
        <f>O644*H644</f>
        <v>0</v>
      </c>
      <c r="Q644" s="152">
        <v>0</v>
      </c>
      <c r="R644" s="152">
        <f>Q644*H644</f>
        <v>0</v>
      </c>
      <c r="S644" s="152">
        <v>0</v>
      </c>
      <c r="T644" s="153">
        <f>S644*H644</f>
        <v>0</v>
      </c>
      <c r="AR644" s="154" t="s">
        <v>180</v>
      </c>
      <c r="AT644" s="154" t="s">
        <v>175</v>
      </c>
      <c r="AU644" s="154" t="s">
        <v>95</v>
      </c>
      <c r="AY644" s="20" t="s">
        <v>173</v>
      </c>
      <c r="BE644" s="155">
        <f>IF(N644="základní",J644,0)</f>
        <v>0</v>
      </c>
      <c r="BF644" s="155">
        <f>IF(N644="snížená",J644,0)</f>
        <v>0</v>
      </c>
      <c r="BG644" s="155">
        <f>IF(N644="zákl. přenesená",J644,0)</f>
        <v>0</v>
      </c>
      <c r="BH644" s="155">
        <f>IF(N644="sníž. přenesená",J644,0)</f>
        <v>0</v>
      </c>
      <c r="BI644" s="155">
        <f>IF(N644="nulová",J644,0)</f>
        <v>0</v>
      </c>
      <c r="BJ644" s="20" t="s">
        <v>93</v>
      </c>
      <c r="BK644" s="155">
        <f>ROUND(I644*H644,2)</f>
        <v>0</v>
      </c>
      <c r="BL644" s="20" t="s">
        <v>180</v>
      </c>
      <c r="BM644" s="154" t="s">
        <v>4383</v>
      </c>
    </row>
    <row r="645" spans="2:65" s="167" customFormat="1">
      <c r="B645" s="166"/>
      <c r="D645" s="161" t="s">
        <v>184</v>
      </c>
      <c r="E645" s="168" t="s">
        <v>1</v>
      </c>
      <c r="F645" s="169" t="s">
        <v>180</v>
      </c>
      <c r="H645" s="170">
        <v>4</v>
      </c>
      <c r="L645" s="166"/>
      <c r="M645" s="171"/>
      <c r="T645" s="172"/>
      <c r="AT645" s="168" t="s">
        <v>184</v>
      </c>
      <c r="AU645" s="168" t="s">
        <v>95</v>
      </c>
      <c r="AV645" s="167" t="s">
        <v>95</v>
      </c>
      <c r="AW645" s="167" t="s">
        <v>41</v>
      </c>
      <c r="AX645" s="167" t="s">
        <v>85</v>
      </c>
      <c r="AY645" s="168" t="s">
        <v>173</v>
      </c>
    </row>
    <row r="646" spans="2:65" s="174" customFormat="1">
      <c r="B646" s="173"/>
      <c r="D646" s="161" t="s">
        <v>184</v>
      </c>
      <c r="E646" s="175" t="s">
        <v>1</v>
      </c>
      <c r="F646" s="176" t="s">
        <v>232</v>
      </c>
      <c r="H646" s="177">
        <v>4</v>
      </c>
      <c r="L646" s="173"/>
      <c r="M646" s="178"/>
      <c r="T646" s="179"/>
      <c r="AT646" s="175" t="s">
        <v>184</v>
      </c>
      <c r="AU646" s="175" t="s">
        <v>95</v>
      </c>
      <c r="AV646" s="174" t="s">
        <v>180</v>
      </c>
      <c r="AW646" s="174" t="s">
        <v>41</v>
      </c>
      <c r="AX646" s="174" t="s">
        <v>93</v>
      </c>
      <c r="AY646" s="175" t="s">
        <v>173</v>
      </c>
    </row>
    <row r="647" spans="2:65" s="133" customFormat="1" ht="22.9" customHeight="1">
      <c r="B647" s="132"/>
      <c r="D647" s="134" t="s">
        <v>84</v>
      </c>
      <c r="E647" s="142" t="s">
        <v>2054</v>
      </c>
      <c r="F647" s="142" t="s">
        <v>2055</v>
      </c>
      <c r="J647" s="143">
        <f>BK647</f>
        <v>0</v>
      </c>
      <c r="L647" s="132"/>
      <c r="M647" s="137"/>
      <c r="P647" s="138">
        <f>SUM(P648:P709)</f>
        <v>0</v>
      </c>
      <c r="R647" s="138">
        <f>SUM(R648:R709)</f>
        <v>0</v>
      </c>
      <c r="T647" s="139">
        <f>SUM(T648:T709)</f>
        <v>0</v>
      </c>
      <c r="AR647" s="134" t="s">
        <v>93</v>
      </c>
      <c r="AT647" s="140" t="s">
        <v>84</v>
      </c>
      <c r="AU647" s="140" t="s">
        <v>93</v>
      </c>
      <c r="AY647" s="134" t="s">
        <v>173</v>
      </c>
      <c r="BK647" s="141">
        <f>SUM(BK648:BK709)</f>
        <v>0</v>
      </c>
    </row>
    <row r="648" spans="2:65" s="35" customFormat="1" ht="37.9" customHeight="1">
      <c r="B648" s="34"/>
      <c r="C648" s="144" t="s">
        <v>1139</v>
      </c>
      <c r="D648" s="144" t="s">
        <v>175</v>
      </c>
      <c r="E648" s="145" t="s">
        <v>4384</v>
      </c>
      <c r="F648" s="146" t="s">
        <v>4385</v>
      </c>
      <c r="G648" s="147" t="s">
        <v>322</v>
      </c>
      <c r="H648" s="148">
        <v>175.37799999999999</v>
      </c>
      <c r="I648" s="3"/>
      <c r="J648" s="149">
        <f>ROUND(I648*H648,2)</f>
        <v>0</v>
      </c>
      <c r="K648" s="146" t="s">
        <v>179</v>
      </c>
      <c r="L648" s="34"/>
      <c r="M648" s="150" t="s">
        <v>1</v>
      </c>
      <c r="N648" s="151" t="s">
        <v>50</v>
      </c>
      <c r="P648" s="152">
        <f>O648*H648</f>
        <v>0</v>
      </c>
      <c r="Q648" s="152">
        <v>0</v>
      </c>
      <c r="R648" s="152">
        <f>Q648*H648</f>
        <v>0</v>
      </c>
      <c r="S648" s="152">
        <v>0</v>
      </c>
      <c r="T648" s="153">
        <f>S648*H648</f>
        <v>0</v>
      </c>
      <c r="AR648" s="154" t="s">
        <v>180</v>
      </c>
      <c r="AT648" s="154" t="s">
        <v>175</v>
      </c>
      <c r="AU648" s="154" t="s">
        <v>95</v>
      </c>
      <c r="AY648" s="20" t="s">
        <v>173</v>
      </c>
      <c r="BE648" s="155">
        <f>IF(N648="základní",J648,0)</f>
        <v>0</v>
      </c>
      <c r="BF648" s="155">
        <f>IF(N648="snížená",J648,0)</f>
        <v>0</v>
      </c>
      <c r="BG648" s="155">
        <f>IF(N648="zákl. přenesená",J648,0)</f>
        <v>0</v>
      </c>
      <c r="BH648" s="155">
        <f>IF(N648="sníž. přenesená",J648,0)</f>
        <v>0</v>
      </c>
      <c r="BI648" s="155">
        <f>IF(N648="nulová",J648,0)</f>
        <v>0</v>
      </c>
      <c r="BJ648" s="20" t="s">
        <v>93</v>
      </c>
      <c r="BK648" s="155">
        <f>ROUND(I648*H648,2)</f>
        <v>0</v>
      </c>
      <c r="BL648" s="20" t="s">
        <v>180</v>
      </c>
      <c r="BM648" s="154" t="s">
        <v>4386</v>
      </c>
    </row>
    <row r="649" spans="2:65" s="35" customFormat="1">
      <c r="B649" s="34"/>
      <c r="D649" s="156" t="s">
        <v>182</v>
      </c>
      <c r="F649" s="157" t="s">
        <v>4387</v>
      </c>
      <c r="L649" s="34"/>
      <c r="M649" s="158"/>
      <c r="T649" s="62"/>
      <c r="AT649" s="20" t="s">
        <v>182</v>
      </c>
      <c r="AU649" s="20" t="s">
        <v>95</v>
      </c>
    </row>
    <row r="650" spans="2:65" s="160" customFormat="1">
      <c r="B650" s="159"/>
      <c r="D650" s="161" t="s">
        <v>184</v>
      </c>
      <c r="E650" s="162" t="s">
        <v>1</v>
      </c>
      <c r="F650" s="163" t="s">
        <v>4388</v>
      </c>
      <c r="H650" s="162" t="s">
        <v>1</v>
      </c>
      <c r="L650" s="159"/>
      <c r="M650" s="164"/>
      <c r="T650" s="165"/>
      <c r="AT650" s="162" t="s">
        <v>184</v>
      </c>
      <c r="AU650" s="162" t="s">
        <v>95</v>
      </c>
      <c r="AV650" s="160" t="s">
        <v>93</v>
      </c>
      <c r="AW650" s="160" t="s">
        <v>41</v>
      </c>
      <c r="AX650" s="160" t="s">
        <v>85</v>
      </c>
      <c r="AY650" s="162" t="s">
        <v>173</v>
      </c>
    </row>
    <row r="651" spans="2:65" s="167" customFormat="1">
      <c r="B651" s="166"/>
      <c r="D651" s="161" t="s">
        <v>184</v>
      </c>
      <c r="E651" s="168" t="s">
        <v>1</v>
      </c>
      <c r="F651" s="169" t="s">
        <v>4389</v>
      </c>
      <c r="H651" s="170">
        <v>110.998</v>
      </c>
      <c r="L651" s="166"/>
      <c r="M651" s="171"/>
      <c r="T651" s="172"/>
      <c r="AT651" s="168" t="s">
        <v>184</v>
      </c>
      <c r="AU651" s="168" t="s">
        <v>95</v>
      </c>
      <c r="AV651" s="167" t="s">
        <v>95</v>
      </c>
      <c r="AW651" s="167" t="s">
        <v>41</v>
      </c>
      <c r="AX651" s="167" t="s">
        <v>85</v>
      </c>
      <c r="AY651" s="168" t="s">
        <v>173</v>
      </c>
    </row>
    <row r="652" spans="2:65" s="181" customFormat="1">
      <c r="B652" s="180"/>
      <c r="D652" s="161" t="s">
        <v>184</v>
      </c>
      <c r="E652" s="182" t="s">
        <v>1</v>
      </c>
      <c r="F652" s="183" t="s">
        <v>266</v>
      </c>
      <c r="H652" s="184">
        <v>110.998</v>
      </c>
      <c r="L652" s="180"/>
      <c r="M652" s="185"/>
      <c r="T652" s="186"/>
      <c r="AT652" s="182" t="s">
        <v>184</v>
      </c>
      <c r="AU652" s="182" t="s">
        <v>95</v>
      </c>
      <c r="AV652" s="181" t="s">
        <v>243</v>
      </c>
      <c r="AW652" s="181" t="s">
        <v>41</v>
      </c>
      <c r="AX652" s="181" t="s">
        <v>85</v>
      </c>
      <c r="AY652" s="182" t="s">
        <v>173</v>
      </c>
    </row>
    <row r="653" spans="2:65" s="160" customFormat="1">
      <c r="B653" s="159"/>
      <c r="D653" s="161" t="s">
        <v>184</v>
      </c>
      <c r="E653" s="162" t="s">
        <v>1</v>
      </c>
      <c r="F653" s="163" t="s">
        <v>4390</v>
      </c>
      <c r="H653" s="162" t="s">
        <v>1</v>
      </c>
      <c r="L653" s="159"/>
      <c r="M653" s="164"/>
      <c r="T653" s="165"/>
      <c r="AT653" s="162" t="s">
        <v>184</v>
      </c>
      <c r="AU653" s="162" t="s">
        <v>95</v>
      </c>
      <c r="AV653" s="160" t="s">
        <v>93</v>
      </c>
      <c r="AW653" s="160" t="s">
        <v>41</v>
      </c>
      <c r="AX653" s="160" t="s">
        <v>85</v>
      </c>
      <c r="AY653" s="162" t="s">
        <v>173</v>
      </c>
    </row>
    <row r="654" spans="2:65" s="167" customFormat="1">
      <c r="B654" s="166"/>
      <c r="D654" s="161" t="s">
        <v>184</v>
      </c>
      <c r="E654" s="168" t="s">
        <v>1</v>
      </c>
      <c r="F654" s="169" t="s">
        <v>4391</v>
      </c>
      <c r="H654" s="170">
        <v>64.38</v>
      </c>
      <c r="L654" s="166"/>
      <c r="M654" s="171"/>
      <c r="T654" s="172"/>
      <c r="AT654" s="168" t="s">
        <v>184</v>
      </c>
      <c r="AU654" s="168" t="s">
        <v>95</v>
      </c>
      <c r="AV654" s="167" t="s">
        <v>95</v>
      </c>
      <c r="AW654" s="167" t="s">
        <v>41</v>
      </c>
      <c r="AX654" s="167" t="s">
        <v>85</v>
      </c>
      <c r="AY654" s="168" t="s">
        <v>173</v>
      </c>
    </row>
    <row r="655" spans="2:65" s="181" customFormat="1">
      <c r="B655" s="180"/>
      <c r="D655" s="161" t="s">
        <v>184</v>
      </c>
      <c r="E655" s="182" t="s">
        <v>1</v>
      </c>
      <c r="F655" s="183" t="s">
        <v>266</v>
      </c>
      <c r="H655" s="184">
        <v>64.38</v>
      </c>
      <c r="L655" s="180"/>
      <c r="M655" s="185"/>
      <c r="T655" s="186"/>
      <c r="AT655" s="182" t="s">
        <v>184</v>
      </c>
      <c r="AU655" s="182" t="s">
        <v>95</v>
      </c>
      <c r="AV655" s="181" t="s">
        <v>243</v>
      </c>
      <c r="AW655" s="181" t="s">
        <v>41</v>
      </c>
      <c r="AX655" s="181" t="s">
        <v>85</v>
      </c>
      <c r="AY655" s="182" t="s">
        <v>173</v>
      </c>
    </row>
    <row r="656" spans="2:65" s="174" customFormat="1">
      <c r="B656" s="173"/>
      <c r="D656" s="161" t="s">
        <v>184</v>
      </c>
      <c r="E656" s="175" t="s">
        <v>1</v>
      </c>
      <c r="F656" s="176" t="s">
        <v>232</v>
      </c>
      <c r="H656" s="177">
        <v>175.37799999999999</v>
      </c>
      <c r="L656" s="173"/>
      <c r="M656" s="178"/>
      <c r="T656" s="179"/>
      <c r="AT656" s="175" t="s">
        <v>184</v>
      </c>
      <c r="AU656" s="175" t="s">
        <v>95</v>
      </c>
      <c r="AV656" s="174" t="s">
        <v>180</v>
      </c>
      <c r="AW656" s="174" t="s">
        <v>41</v>
      </c>
      <c r="AX656" s="174" t="s">
        <v>93</v>
      </c>
      <c r="AY656" s="175" t="s">
        <v>173</v>
      </c>
    </row>
    <row r="657" spans="2:65" s="35" customFormat="1" ht="37.9" customHeight="1">
      <c r="B657" s="34"/>
      <c r="C657" s="144" t="s">
        <v>1160</v>
      </c>
      <c r="D657" s="144" t="s">
        <v>175</v>
      </c>
      <c r="E657" s="145" t="s">
        <v>4392</v>
      </c>
      <c r="F657" s="146" t="s">
        <v>4393</v>
      </c>
      <c r="G657" s="147" t="s">
        <v>322</v>
      </c>
      <c r="H657" s="148">
        <v>3332.1819999999998</v>
      </c>
      <c r="I657" s="3"/>
      <c r="J657" s="149">
        <f>ROUND(I657*H657,2)</f>
        <v>0</v>
      </c>
      <c r="K657" s="146" t="s">
        <v>179</v>
      </c>
      <c r="L657" s="34"/>
      <c r="M657" s="150" t="s">
        <v>1</v>
      </c>
      <c r="N657" s="151" t="s">
        <v>50</v>
      </c>
      <c r="P657" s="152">
        <f>O657*H657</f>
        <v>0</v>
      </c>
      <c r="Q657" s="152">
        <v>0</v>
      </c>
      <c r="R657" s="152">
        <f>Q657*H657</f>
        <v>0</v>
      </c>
      <c r="S657" s="152">
        <v>0</v>
      </c>
      <c r="T657" s="153">
        <f>S657*H657</f>
        <v>0</v>
      </c>
      <c r="AR657" s="154" t="s">
        <v>180</v>
      </c>
      <c r="AT657" s="154" t="s">
        <v>175</v>
      </c>
      <c r="AU657" s="154" t="s">
        <v>95</v>
      </c>
      <c r="AY657" s="20" t="s">
        <v>173</v>
      </c>
      <c r="BE657" s="155">
        <f>IF(N657="základní",J657,0)</f>
        <v>0</v>
      </c>
      <c r="BF657" s="155">
        <f>IF(N657="snížená",J657,0)</f>
        <v>0</v>
      </c>
      <c r="BG657" s="155">
        <f>IF(N657="zákl. přenesená",J657,0)</f>
        <v>0</v>
      </c>
      <c r="BH657" s="155">
        <f>IF(N657="sníž. přenesená",J657,0)</f>
        <v>0</v>
      </c>
      <c r="BI657" s="155">
        <f>IF(N657="nulová",J657,0)</f>
        <v>0</v>
      </c>
      <c r="BJ657" s="20" t="s">
        <v>93</v>
      </c>
      <c r="BK657" s="155">
        <f>ROUND(I657*H657,2)</f>
        <v>0</v>
      </c>
      <c r="BL657" s="20" t="s">
        <v>180</v>
      </c>
      <c r="BM657" s="154" t="s">
        <v>4394</v>
      </c>
    </row>
    <row r="658" spans="2:65" s="35" customFormat="1">
      <c r="B658" s="34"/>
      <c r="D658" s="156" t="s">
        <v>182</v>
      </c>
      <c r="F658" s="157" t="s">
        <v>4395</v>
      </c>
      <c r="L658" s="34"/>
      <c r="M658" s="158"/>
      <c r="T658" s="62"/>
      <c r="AT658" s="20" t="s">
        <v>182</v>
      </c>
      <c r="AU658" s="20" t="s">
        <v>95</v>
      </c>
    </row>
    <row r="659" spans="2:65" s="160" customFormat="1">
      <c r="B659" s="159"/>
      <c r="D659" s="161" t="s">
        <v>184</v>
      </c>
      <c r="E659" s="162" t="s">
        <v>1</v>
      </c>
      <c r="F659" s="163" t="s">
        <v>4146</v>
      </c>
      <c r="H659" s="162" t="s">
        <v>1</v>
      </c>
      <c r="L659" s="159"/>
      <c r="M659" s="164"/>
      <c r="T659" s="165"/>
      <c r="AT659" s="162" t="s">
        <v>184</v>
      </c>
      <c r="AU659" s="162" t="s">
        <v>95</v>
      </c>
      <c r="AV659" s="160" t="s">
        <v>93</v>
      </c>
      <c r="AW659" s="160" t="s">
        <v>41</v>
      </c>
      <c r="AX659" s="160" t="s">
        <v>85</v>
      </c>
      <c r="AY659" s="162" t="s">
        <v>173</v>
      </c>
    </row>
    <row r="660" spans="2:65" s="167" customFormat="1">
      <c r="B660" s="166"/>
      <c r="D660" s="161" t="s">
        <v>184</v>
      </c>
      <c r="E660" s="168" t="s">
        <v>1</v>
      </c>
      <c r="F660" s="169" t="s">
        <v>4396</v>
      </c>
      <c r="H660" s="170">
        <v>3332.1819999999998</v>
      </c>
      <c r="L660" s="166"/>
      <c r="M660" s="171"/>
      <c r="T660" s="172"/>
      <c r="AT660" s="168" t="s">
        <v>184</v>
      </c>
      <c r="AU660" s="168" t="s">
        <v>95</v>
      </c>
      <c r="AV660" s="167" t="s">
        <v>95</v>
      </c>
      <c r="AW660" s="167" t="s">
        <v>41</v>
      </c>
      <c r="AX660" s="167" t="s">
        <v>85</v>
      </c>
      <c r="AY660" s="168" t="s">
        <v>173</v>
      </c>
    </row>
    <row r="661" spans="2:65" s="174" customFormat="1">
      <c r="B661" s="173"/>
      <c r="D661" s="161" t="s">
        <v>184</v>
      </c>
      <c r="E661" s="175" t="s">
        <v>1</v>
      </c>
      <c r="F661" s="176" t="s">
        <v>232</v>
      </c>
      <c r="H661" s="177">
        <v>3332.1819999999998</v>
      </c>
      <c r="L661" s="173"/>
      <c r="M661" s="178"/>
      <c r="T661" s="179"/>
      <c r="AT661" s="175" t="s">
        <v>184</v>
      </c>
      <c r="AU661" s="175" t="s">
        <v>95</v>
      </c>
      <c r="AV661" s="174" t="s">
        <v>180</v>
      </c>
      <c r="AW661" s="174" t="s">
        <v>41</v>
      </c>
      <c r="AX661" s="174" t="s">
        <v>93</v>
      </c>
      <c r="AY661" s="175" t="s">
        <v>173</v>
      </c>
    </row>
    <row r="662" spans="2:65" s="35" customFormat="1" ht="37.9" customHeight="1">
      <c r="B662" s="34"/>
      <c r="C662" s="144" t="s">
        <v>1166</v>
      </c>
      <c r="D662" s="144" t="s">
        <v>175</v>
      </c>
      <c r="E662" s="145" t="s">
        <v>4397</v>
      </c>
      <c r="F662" s="146" t="s">
        <v>4398</v>
      </c>
      <c r="G662" s="147" t="s">
        <v>322</v>
      </c>
      <c r="H662" s="148">
        <v>80.957999999999998</v>
      </c>
      <c r="I662" s="3"/>
      <c r="J662" s="149">
        <f>ROUND(I662*H662,2)</f>
        <v>0</v>
      </c>
      <c r="K662" s="146" t="s">
        <v>179</v>
      </c>
      <c r="L662" s="34"/>
      <c r="M662" s="150" t="s">
        <v>1</v>
      </c>
      <c r="N662" s="151" t="s">
        <v>50</v>
      </c>
      <c r="P662" s="152">
        <f>O662*H662</f>
        <v>0</v>
      </c>
      <c r="Q662" s="152">
        <v>0</v>
      </c>
      <c r="R662" s="152">
        <f>Q662*H662</f>
        <v>0</v>
      </c>
      <c r="S662" s="152">
        <v>0</v>
      </c>
      <c r="T662" s="153">
        <f>S662*H662</f>
        <v>0</v>
      </c>
      <c r="AR662" s="154" t="s">
        <v>180</v>
      </c>
      <c r="AT662" s="154" t="s">
        <v>175</v>
      </c>
      <c r="AU662" s="154" t="s">
        <v>95</v>
      </c>
      <c r="AY662" s="20" t="s">
        <v>173</v>
      </c>
      <c r="BE662" s="155">
        <f>IF(N662="základní",J662,0)</f>
        <v>0</v>
      </c>
      <c r="BF662" s="155">
        <f>IF(N662="snížená",J662,0)</f>
        <v>0</v>
      </c>
      <c r="BG662" s="155">
        <f>IF(N662="zákl. přenesená",J662,0)</f>
        <v>0</v>
      </c>
      <c r="BH662" s="155">
        <f>IF(N662="sníž. přenesená",J662,0)</f>
        <v>0</v>
      </c>
      <c r="BI662" s="155">
        <f>IF(N662="nulová",J662,0)</f>
        <v>0</v>
      </c>
      <c r="BJ662" s="20" t="s">
        <v>93</v>
      </c>
      <c r="BK662" s="155">
        <f>ROUND(I662*H662,2)</f>
        <v>0</v>
      </c>
      <c r="BL662" s="20" t="s">
        <v>180</v>
      </c>
      <c r="BM662" s="154" t="s">
        <v>4399</v>
      </c>
    </row>
    <row r="663" spans="2:65" s="35" customFormat="1">
      <c r="B663" s="34"/>
      <c r="D663" s="156" t="s">
        <v>182</v>
      </c>
      <c r="F663" s="157" t="s">
        <v>4400</v>
      </c>
      <c r="L663" s="34"/>
      <c r="M663" s="158"/>
      <c r="T663" s="62"/>
      <c r="AT663" s="20" t="s">
        <v>182</v>
      </c>
      <c r="AU663" s="20" t="s">
        <v>95</v>
      </c>
    </row>
    <row r="664" spans="2:65" s="160" customFormat="1">
      <c r="B664" s="159"/>
      <c r="D664" s="161" t="s">
        <v>184</v>
      </c>
      <c r="E664" s="162" t="s">
        <v>1</v>
      </c>
      <c r="F664" s="163" t="s">
        <v>4401</v>
      </c>
      <c r="H664" s="162" t="s">
        <v>1</v>
      </c>
      <c r="L664" s="159"/>
      <c r="M664" s="164"/>
      <c r="T664" s="165"/>
      <c r="AT664" s="162" t="s">
        <v>184</v>
      </c>
      <c r="AU664" s="162" t="s">
        <v>95</v>
      </c>
      <c r="AV664" s="160" t="s">
        <v>93</v>
      </c>
      <c r="AW664" s="160" t="s">
        <v>41</v>
      </c>
      <c r="AX664" s="160" t="s">
        <v>85</v>
      </c>
      <c r="AY664" s="162" t="s">
        <v>173</v>
      </c>
    </row>
    <row r="665" spans="2:65" s="167" customFormat="1">
      <c r="B665" s="166"/>
      <c r="D665" s="161" t="s">
        <v>184</v>
      </c>
      <c r="E665" s="168" t="s">
        <v>1</v>
      </c>
      <c r="F665" s="169" t="s">
        <v>4402</v>
      </c>
      <c r="H665" s="170">
        <v>46.8</v>
      </c>
      <c r="L665" s="166"/>
      <c r="M665" s="171"/>
      <c r="T665" s="172"/>
      <c r="AT665" s="168" t="s">
        <v>184</v>
      </c>
      <c r="AU665" s="168" t="s">
        <v>95</v>
      </c>
      <c r="AV665" s="167" t="s">
        <v>95</v>
      </c>
      <c r="AW665" s="167" t="s">
        <v>41</v>
      </c>
      <c r="AX665" s="167" t="s">
        <v>85</v>
      </c>
      <c r="AY665" s="168" t="s">
        <v>173</v>
      </c>
    </row>
    <row r="666" spans="2:65" s="181" customFormat="1">
      <c r="B666" s="180"/>
      <c r="D666" s="161" t="s">
        <v>184</v>
      </c>
      <c r="E666" s="182" t="s">
        <v>1</v>
      </c>
      <c r="F666" s="183" t="s">
        <v>266</v>
      </c>
      <c r="H666" s="184">
        <v>46.8</v>
      </c>
      <c r="L666" s="180"/>
      <c r="M666" s="185"/>
      <c r="T666" s="186"/>
      <c r="AT666" s="182" t="s">
        <v>184</v>
      </c>
      <c r="AU666" s="182" t="s">
        <v>95</v>
      </c>
      <c r="AV666" s="181" t="s">
        <v>243</v>
      </c>
      <c r="AW666" s="181" t="s">
        <v>41</v>
      </c>
      <c r="AX666" s="181" t="s">
        <v>85</v>
      </c>
      <c r="AY666" s="182" t="s">
        <v>173</v>
      </c>
    </row>
    <row r="667" spans="2:65" s="160" customFormat="1">
      <c r="B667" s="159"/>
      <c r="D667" s="161" t="s">
        <v>184</v>
      </c>
      <c r="E667" s="162" t="s">
        <v>1</v>
      </c>
      <c r="F667" s="163" t="s">
        <v>4403</v>
      </c>
      <c r="H667" s="162" t="s">
        <v>1</v>
      </c>
      <c r="L667" s="159"/>
      <c r="M667" s="164"/>
      <c r="T667" s="165"/>
      <c r="AT667" s="162" t="s">
        <v>184</v>
      </c>
      <c r="AU667" s="162" t="s">
        <v>95</v>
      </c>
      <c r="AV667" s="160" t="s">
        <v>93</v>
      </c>
      <c r="AW667" s="160" t="s">
        <v>41</v>
      </c>
      <c r="AX667" s="160" t="s">
        <v>85</v>
      </c>
      <c r="AY667" s="162" t="s">
        <v>173</v>
      </c>
    </row>
    <row r="668" spans="2:65" s="167" customFormat="1">
      <c r="B668" s="166"/>
      <c r="D668" s="161" t="s">
        <v>184</v>
      </c>
      <c r="E668" s="168" t="s">
        <v>1</v>
      </c>
      <c r="F668" s="169" t="s">
        <v>4404</v>
      </c>
      <c r="H668" s="170">
        <v>24.65</v>
      </c>
      <c r="L668" s="166"/>
      <c r="M668" s="171"/>
      <c r="T668" s="172"/>
      <c r="AT668" s="168" t="s">
        <v>184</v>
      </c>
      <c r="AU668" s="168" t="s">
        <v>95</v>
      </c>
      <c r="AV668" s="167" t="s">
        <v>95</v>
      </c>
      <c r="AW668" s="167" t="s">
        <v>41</v>
      </c>
      <c r="AX668" s="167" t="s">
        <v>85</v>
      </c>
      <c r="AY668" s="168" t="s">
        <v>173</v>
      </c>
    </row>
    <row r="669" spans="2:65" s="181" customFormat="1">
      <c r="B669" s="180"/>
      <c r="D669" s="161" t="s">
        <v>184</v>
      </c>
      <c r="E669" s="182" t="s">
        <v>1</v>
      </c>
      <c r="F669" s="183" t="s">
        <v>266</v>
      </c>
      <c r="H669" s="184">
        <v>24.65</v>
      </c>
      <c r="L669" s="180"/>
      <c r="M669" s="185"/>
      <c r="T669" s="186"/>
      <c r="AT669" s="182" t="s">
        <v>184</v>
      </c>
      <c r="AU669" s="182" t="s">
        <v>95</v>
      </c>
      <c r="AV669" s="181" t="s">
        <v>243</v>
      </c>
      <c r="AW669" s="181" t="s">
        <v>41</v>
      </c>
      <c r="AX669" s="181" t="s">
        <v>85</v>
      </c>
      <c r="AY669" s="182" t="s">
        <v>173</v>
      </c>
    </row>
    <row r="670" spans="2:65" s="160" customFormat="1">
      <c r="B670" s="159"/>
      <c r="D670" s="161" t="s">
        <v>184</v>
      </c>
      <c r="E670" s="162" t="s">
        <v>1</v>
      </c>
      <c r="F670" s="163" t="s">
        <v>4405</v>
      </c>
      <c r="H670" s="162" t="s">
        <v>1</v>
      </c>
      <c r="L670" s="159"/>
      <c r="M670" s="164"/>
      <c r="T670" s="165"/>
      <c r="AT670" s="162" t="s">
        <v>184</v>
      </c>
      <c r="AU670" s="162" t="s">
        <v>95</v>
      </c>
      <c r="AV670" s="160" t="s">
        <v>93</v>
      </c>
      <c r="AW670" s="160" t="s">
        <v>41</v>
      </c>
      <c r="AX670" s="160" t="s">
        <v>85</v>
      </c>
      <c r="AY670" s="162" t="s">
        <v>173</v>
      </c>
    </row>
    <row r="671" spans="2:65" s="167" customFormat="1">
      <c r="B671" s="166"/>
      <c r="D671" s="161" t="s">
        <v>184</v>
      </c>
      <c r="E671" s="168" t="s">
        <v>1</v>
      </c>
      <c r="F671" s="169" t="s">
        <v>4406</v>
      </c>
      <c r="H671" s="170">
        <v>5.9450000000000003</v>
      </c>
      <c r="L671" s="166"/>
      <c r="M671" s="171"/>
      <c r="T671" s="172"/>
      <c r="AT671" s="168" t="s">
        <v>184</v>
      </c>
      <c r="AU671" s="168" t="s">
        <v>95</v>
      </c>
      <c r="AV671" s="167" t="s">
        <v>95</v>
      </c>
      <c r="AW671" s="167" t="s">
        <v>41</v>
      </c>
      <c r="AX671" s="167" t="s">
        <v>85</v>
      </c>
      <c r="AY671" s="168" t="s">
        <v>173</v>
      </c>
    </row>
    <row r="672" spans="2:65" s="181" customFormat="1">
      <c r="B672" s="180"/>
      <c r="D672" s="161" t="s">
        <v>184</v>
      </c>
      <c r="E672" s="182" t="s">
        <v>1</v>
      </c>
      <c r="F672" s="183" t="s">
        <v>266</v>
      </c>
      <c r="H672" s="184">
        <v>5.9450000000000003</v>
      </c>
      <c r="L672" s="180"/>
      <c r="M672" s="185"/>
      <c r="T672" s="186"/>
      <c r="AT672" s="182" t="s">
        <v>184</v>
      </c>
      <c r="AU672" s="182" t="s">
        <v>95</v>
      </c>
      <c r="AV672" s="181" t="s">
        <v>243</v>
      </c>
      <c r="AW672" s="181" t="s">
        <v>41</v>
      </c>
      <c r="AX672" s="181" t="s">
        <v>85</v>
      </c>
      <c r="AY672" s="182" t="s">
        <v>173</v>
      </c>
    </row>
    <row r="673" spans="2:65" s="160" customFormat="1" ht="22.5">
      <c r="B673" s="159"/>
      <c r="D673" s="161" t="s">
        <v>184</v>
      </c>
      <c r="E673" s="162" t="s">
        <v>1</v>
      </c>
      <c r="F673" s="163" t="s">
        <v>4376</v>
      </c>
      <c r="H673" s="162" t="s">
        <v>1</v>
      </c>
      <c r="L673" s="159"/>
      <c r="M673" s="164"/>
      <c r="T673" s="165"/>
      <c r="AT673" s="162" t="s">
        <v>184</v>
      </c>
      <c r="AU673" s="162" t="s">
        <v>95</v>
      </c>
      <c r="AV673" s="160" t="s">
        <v>93</v>
      </c>
      <c r="AW673" s="160" t="s">
        <v>41</v>
      </c>
      <c r="AX673" s="160" t="s">
        <v>85</v>
      </c>
      <c r="AY673" s="162" t="s">
        <v>173</v>
      </c>
    </row>
    <row r="674" spans="2:65" s="167" customFormat="1">
      <c r="B674" s="166"/>
      <c r="D674" s="161" t="s">
        <v>184</v>
      </c>
      <c r="E674" s="168" t="s">
        <v>1</v>
      </c>
      <c r="F674" s="169" t="s">
        <v>4407</v>
      </c>
      <c r="H674" s="170">
        <v>0.68300000000000005</v>
      </c>
      <c r="L674" s="166"/>
      <c r="M674" s="171"/>
      <c r="T674" s="172"/>
      <c r="AT674" s="168" t="s">
        <v>184</v>
      </c>
      <c r="AU674" s="168" t="s">
        <v>95</v>
      </c>
      <c r="AV674" s="167" t="s">
        <v>95</v>
      </c>
      <c r="AW674" s="167" t="s">
        <v>41</v>
      </c>
      <c r="AX674" s="167" t="s">
        <v>85</v>
      </c>
      <c r="AY674" s="168" t="s">
        <v>173</v>
      </c>
    </row>
    <row r="675" spans="2:65" s="181" customFormat="1">
      <c r="B675" s="180"/>
      <c r="D675" s="161" t="s">
        <v>184</v>
      </c>
      <c r="E675" s="182" t="s">
        <v>1</v>
      </c>
      <c r="F675" s="183" t="s">
        <v>266</v>
      </c>
      <c r="H675" s="184">
        <v>0.68300000000000005</v>
      </c>
      <c r="L675" s="180"/>
      <c r="M675" s="185"/>
      <c r="T675" s="186"/>
      <c r="AT675" s="182" t="s">
        <v>184</v>
      </c>
      <c r="AU675" s="182" t="s">
        <v>95</v>
      </c>
      <c r="AV675" s="181" t="s">
        <v>243</v>
      </c>
      <c r="AW675" s="181" t="s">
        <v>41</v>
      </c>
      <c r="AX675" s="181" t="s">
        <v>85</v>
      </c>
      <c r="AY675" s="182" t="s">
        <v>173</v>
      </c>
    </row>
    <row r="676" spans="2:65" s="160" customFormat="1">
      <c r="B676" s="159"/>
      <c r="D676" s="161" t="s">
        <v>184</v>
      </c>
      <c r="E676" s="162" t="s">
        <v>1</v>
      </c>
      <c r="F676" s="163" t="s">
        <v>4374</v>
      </c>
      <c r="H676" s="162" t="s">
        <v>1</v>
      </c>
      <c r="L676" s="159"/>
      <c r="M676" s="164"/>
      <c r="T676" s="165"/>
      <c r="AT676" s="162" t="s">
        <v>184</v>
      </c>
      <c r="AU676" s="162" t="s">
        <v>95</v>
      </c>
      <c r="AV676" s="160" t="s">
        <v>93</v>
      </c>
      <c r="AW676" s="160" t="s">
        <v>41</v>
      </c>
      <c r="AX676" s="160" t="s">
        <v>85</v>
      </c>
      <c r="AY676" s="162" t="s">
        <v>173</v>
      </c>
    </row>
    <row r="677" spans="2:65" s="167" customFormat="1">
      <c r="B677" s="166"/>
      <c r="D677" s="161" t="s">
        <v>184</v>
      </c>
      <c r="E677" s="168" t="s">
        <v>1</v>
      </c>
      <c r="F677" s="169" t="s">
        <v>4167</v>
      </c>
      <c r="H677" s="170">
        <v>2.88</v>
      </c>
      <c r="L677" s="166"/>
      <c r="M677" s="171"/>
      <c r="T677" s="172"/>
      <c r="AT677" s="168" t="s">
        <v>184</v>
      </c>
      <c r="AU677" s="168" t="s">
        <v>95</v>
      </c>
      <c r="AV677" s="167" t="s">
        <v>95</v>
      </c>
      <c r="AW677" s="167" t="s">
        <v>41</v>
      </c>
      <c r="AX677" s="167" t="s">
        <v>85</v>
      </c>
      <c r="AY677" s="168" t="s">
        <v>173</v>
      </c>
    </row>
    <row r="678" spans="2:65" s="181" customFormat="1">
      <c r="B678" s="180"/>
      <c r="D678" s="161" t="s">
        <v>184</v>
      </c>
      <c r="E678" s="182" t="s">
        <v>1</v>
      </c>
      <c r="F678" s="183" t="s">
        <v>266</v>
      </c>
      <c r="H678" s="184">
        <v>2.88</v>
      </c>
      <c r="L678" s="180"/>
      <c r="M678" s="185"/>
      <c r="T678" s="186"/>
      <c r="AT678" s="182" t="s">
        <v>184</v>
      </c>
      <c r="AU678" s="182" t="s">
        <v>95</v>
      </c>
      <c r="AV678" s="181" t="s">
        <v>243</v>
      </c>
      <c r="AW678" s="181" t="s">
        <v>41</v>
      </c>
      <c r="AX678" s="181" t="s">
        <v>85</v>
      </c>
      <c r="AY678" s="182" t="s">
        <v>173</v>
      </c>
    </row>
    <row r="679" spans="2:65" s="174" customFormat="1">
      <c r="B679" s="173"/>
      <c r="D679" s="161" t="s">
        <v>184</v>
      </c>
      <c r="E679" s="175" t="s">
        <v>1</v>
      </c>
      <c r="F679" s="176" t="s">
        <v>232</v>
      </c>
      <c r="H679" s="177">
        <v>80.957999999999984</v>
      </c>
      <c r="L679" s="173"/>
      <c r="M679" s="178"/>
      <c r="T679" s="179"/>
      <c r="AT679" s="175" t="s">
        <v>184</v>
      </c>
      <c r="AU679" s="175" t="s">
        <v>95</v>
      </c>
      <c r="AV679" s="174" t="s">
        <v>180</v>
      </c>
      <c r="AW679" s="174" t="s">
        <v>41</v>
      </c>
      <c r="AX679" s="174" t="s">
        <v>93</v>
      </c>
      <c r="AY679" s="175" t="s">
        <v>173</v>
      </c>
    </row>
    <row r="680" spans="2:65" s="35" customFormat="1" ht="37.9" customHeight="1">
      <c r="B680" s="34"/>
      <c r="C680" s="144" t="s">
        <v>1206</v>
      </c>
      <c r="D680" s="144" t="s">
        <v>175</v>
      </c>
      <c r="E680" s="145" t="s">
        <v>4408</v>
      </c>
      <c r="F680" s="146" t="s">
        <v>4393</v>
      </c>
      <c r="G680" s="147" t="s">
        <v>322</v>
      </c>
      <c r="H680" s="148">
        <v>1538.202</v>
      </c>
      <c r="I680" s="3"/>
      <c r="J680" s="149">
        <f>ROUND(I680*H680,2)</f>
        <v>0</v>
      </c>
      <c r="K680" s="146" t="s">
        <v>179</v>
      </c>
      <c r="L680" s="34"/>
      <c r="M680" s="150" t="s">
        <v>1</v>
      </c>
      <c r="N680" s="151" t="s">
        <v>50</v>
      </c>
      <c r="P680" s="152">
        <f>O680*H680</f>
        <v>0</v>
      </c>
      <c r="Q680" s="152">
        <v>0</v>
      </c>
      <c r="R680" s="152">
        <f>Q680*H680</f>
        <v>0</v>
      </c>
      <c r="S680" s="152">
        <v>0</v>
      </c>
      <c r="T680" s="153">
        <f>S680*H680</f>
        <v>0</v>
      </c>
      <c r="AR680" s="154" t="s">
        <v>180</v>
      </c>
      <c r="AT680" s="154" t="s">
        <v>175</v>
      </c>
      <c r="AU680" s="154" t="s">
        <v>95</v>
      </c>
      <c r="AY680" s="20" t="s">
        <v>173</v>
      </c>
      <c r="BE680" s="155">
        <f>IF(N680="základní",J680,0)</f>
        <v>0</v>
      </c>
      <c r="BF680" s="155">
        <f>IF(N680="snížená",J680,0)</f>
        <v>0</v>
      </c>
      <c r="BG680" s="155">
        <f>IF(N680="zákl. přenesená",J680,0)</f>
        <v>0</v>
      </c>
      <c r="BH680" s="155">
        <f>IF(N680="sníž. přenesená",J680,0)</f>
        <v>0</v>
      </c>
      <c r="BI680" s="155">
        <f>IF(N680="nulová",J680,0)</f>
        <v>0</v>
      </c>
      <c r="BJ680" s="20" t="s">
        <v>93</v>
      </c>
      <c r="BK680" s="155">
        <f>ROUND(I680*H680,2)</f>
        <v>0</v>
      </c>
      <c r="BL680" s="20" t="s">
        <v>180</v>
      </c>
      <c r="BM680" s="154" t="s">
        <v>4409</v>
      </c>
    </row>
    <row r="681" spans="2:65" s="35" customFormat="1">
      <c r="B681" s="34"/>
      <c r="D681" s="156" t="s">
        <v>182</v>
      </c>
      <c r="F681" s="157" t="s">
        <v>4410</v>
      </c>
      <c r="L681" s="34"/>
      <c r="M681" s="158"/>
      <c r="T681" s="62"/>
      <c r="AT681" s="20" t="s">
        <v>182</v>
      </c>
      <c r="AU681" s="20" t="s">
        <v>95</v>
      </c>
    </row>
    <row r="682" spans="2:65" s="160" customFormat="1">
      <c r="B682" s="159"/>
      <c r="D682" s="161" t="s">
        <v>184</v>
      </c>
      <c r="E682" s="162" t="s">
        <v>1</v>
      </c>
      <c r="F682" s="163" t="s">
        <v>4146</v>
      </c>
      <c r="H682" s="162" t="s">
        <v>1</v>
      </c>
      <c r="L682" s="159"/>
      <c r="M682" s="164"/>
      <c r="T682" s="165"/>
      <c r="AT682" s="162" t="s">
        <v>184</v>
      </c>
      <c r="AU682" s="162" t="s">
        <v>95</v>
      </c>
      <c r="AV682" s="160" t="s">
        <v>93</v>
      </c>
      <c r="AW682" s="160" t="s">
        <v>41</v>
      </c>
      <c r="AX682" s="160" t="s">
        <v>85</v>
      </c>
      <c r="AY682" s="162" t="s">
        <v>173</v>
      </c>
    </row>
    <row r="683" spans="2:65" s="167" customFormat="1">
      <c r="B683" s="166"/>
      <c r="D683" s="161" t="s">
        <v>184</v>
      </c>
      <c r="E683" s="168" t="s">
        <v>1</v>
      </c>
      <c r="F683" s="169" t="s">
        <v>4411</v>
      </c>
      <c r="H683" s="170">
        <v>1538.202</v>
      </c>
      <c r="L683" s="166"/>
      <c r="M683" s="171"/>
      <c r="T683" s="172"/>
      <c r="AT683" s="168" t="s">
        <v>184</v>
      </c>
      <c r="AU683" s="168" t="s">
        <v>95</v>
      </c>
      <c r="AV683" s="167" t="s">
        <v>95</v>
      </c>
      <c r="AW683" s="167" t="s">
        <v>41</v>
      </c>
      <c r="AX683" s="167" t="s">
        <v>85</v>
      </c>
      <c r="AY683" s="168" t="s">
        <v>173</v>
      </c>
    </row>
    <row r="684" spans="2:65" s="174" customFormat="1">
      <c r="B684" s="173"/>
      <c r="D684" s="161" t="s">
        <v>184</v>
      </c>
      <c r="E684" s="175" t="s">
        <v>1</v>
      </c>
      <c r="F684" s="176" t="s">
        <v>232</v>
      </c>
      <c r="H684" s="177">
        <v>1538.202</v>
      </c>
      <c r="L684" s="173"/>
      <c r="M684" s="178"/>
      <c r="T684" s="179"/>
      <c r="AT684" s="175" t="s">
        <v>184</v>
      </c>
      <c r="AU684" s="175" t="s">
        <v>95</v>
      </c>
      <c r="AV684" s="174" t="s">
        <v>180</v>
      </c>
      <c r="AW684" s="174" t="s">
        <v>41</v>
      </c>
      <c r="AX684" s="174" t="s">
        <v>93</v>
      </c>
      <c r="AY684" s="175" t="s">
        <v>173</v>
      </c>
    </row>
    <row r="685" spans="2:65" s="35" customFormat="1" ht="44.25" customHeight="1">
      <c r="B685" s="34"/>
      <c r="C685" s="144" t="s">
        <v>1223</v>
      </c>
      <c r="D685" s="144" t="s">
        <v>175</v>
      </c>
      <c r="E685" s="145" t="s">
        <v>4412</v>
      </c>
      <c r="F685" s="146" t="s">
        <v>2075</v>
      </c>
      <c r="G685" s="147" t="s">
        <v>322</v>
      </c>
      <c r="H685" s="148">
        <v>75.013000000000005</v>
      </c>
      <c r="I685" s="3"/>
      <c r="J685" s="149">
        <f>ROUND(I685*H685,2)</f>
        <v>0</v>
      </c>
      <c r="K685" s="146" t="s">
        <v>179</v>
      </c>
      <c r="L685" s="34"/>
      <c r="M685" s="150" t="s">
        <v>1</v>
      </c>
      <c r="N685" s="151" t="s">
        <v>50</v>
      </c>
      <c r="P685" s="152">
        <f>O685*H685</f>
        <v>0</v>
      </c>
      <c r="Q685" s="152">
        <v>0</v>
      </c>
      <c r="R685" s="152">
        <f>Q685*H685</f>
        <v>0</v>
      </c>
      <c r="S685" s="152">
        <v>0</v>
      </c>
      <c r="T685" s="153">
        <f>S685*H685</f>
        <v>0</v>
      </c>
      <c r="AR685" s="154" t="s">
        <v>180</v>
      </c>
      <c r="AT685" s="154" t="s">
        <v>175</v>
      </c>
      <c r="AU685" s="154" t="s">
        <v>95</v>
      </c>
      <c r="AY685" s="20" t="s">
        <v>173</v>
      </c>
      <c r="BE685" s="155">
        <f>IF(N685="základní",J685,0)</f>
        <v>0</v>
      </c>
      <c r="BF685" s="155">
        <f>IF(N685="snížená",J685,0)</f>
        <v>0</v>
      </c>
      <c r="BG685" s="155">
        <f>IF(N685="zákl. přenesená",J685,0)</f>
        <v>0</v>
      </c>
      <c r="BH685" s="155">
        <f>IF(N685="sníž. přenesená",J685,0)</f>
        <v>0</v>
      </c>
      <c r="BI685" s="155">
        <f>IF(N685="nulová",J685,0)</f>
        <v>0</v>
      </c>
      <c r="BJ685" s="20" t="s">
        <v>93</v>
      </c>
      <c r="BK685" s="155">
        <f>ROUND(I685*H685,2)</f>
        <v>0</v>
      </c>
      <c r="BL685" s="20" t="s">
        <v>180</v>
      </c>
      <c r="BM685" s="154" t="s">
        <v>4413</v>
      </c>
    </row>
    <row r="686" spans="2:65" s="35" customFormat="1">
      <c r="B686" s="34"/>
      <c r="D686" s="156" t="s">
        <v>182</v>
      </c>
      <c r="F686" s="157" t="s">
        <v>4414</v>
      </c>
      <c r="L686" s="34"/>
      <c r="M686" s="158"/>
      <c r="T686" s="62"/>
      <c r="AT686" s="20" t="s">
        <v>182</v>
      </c>
      <c r="AU686" s="20" t="s">
        <v>95</v>
      </c>
    </row>
    <row r="687" spans="2:65" s="160" customFormat="1">
      <c r="B687" s="159"/>
      <c r="D687" s="161" t="s">
        <v>184</v>
      </c>
      <c r="E687" s="162" t="s">
        <v>1</v>
      </c>
      <c r="F687" s="163" t="s">
        <v>4401</v>
      </c>
      <c r="H687" s="162" t="s">
        <v>1</v>
      </c>
      <c r="L687" s="159"/>
      <c r="M687" s="164"/>
      <c r="T687" s="165"/>
      <c r="AT687" s="162" t="s">
        <v>184</v>
      </c>
      <c r="AU687" s="162" t="s">
        <v>95</v>
      </c>
      <c r="AV687" s="160" t="s">
        <v>93</v>
      </c>
      <c r="AW687" s="160" t="s">
        <v>41</v>
      </c>
      <c r="AX687" s="160" t="s">
        <v>85</v>
      </c>
      <c r="AY687" s="162" t="s">
        <v>173</v>
      </c>
    </row>
    <row r="688" spans="2:65" s="167" customFormat="1">
      <c r="B688" s="166"/>
      <c r="D688" s="161" t="s">
        <v>184</v>
      </c>
      <c r="E688" s="168" t="s">
        <v>1</v>
      </c>
      <c r="F688" s="169" t="s">
        <v>4402</v>
      </c>
      <c r="H688" s="170">
        <v>46.8</v>
      </c>
      <c r="L688" s="166"/>
      <c r="M688" s="171"/>
      <c r="T688" s="172"/>
      <c r="AT688" s="168" t="s">
        <v>184</v>
      </c>
      <c r="AU688" s="168" t="s">
        <v>95</v>
      </c>
      <c r="AV688" s="167" t="s">
        <v>95</v>
      </c>
      <c r="AW688" s="167" t="s">
        <v>41</v>
      </c>
      <c r="AX688" s="167" t="s">
        <v>85</v>
      </c>
      <c r="AY688" s="168" t="s">
        <v>173</v>
      </c>
    </row>
    <row r="689" spans="2:65" s="181" customFormat="1">
      <c r="B689" s="180"/>
      <c r="D689" s="161" t="s">
        <v>184</v>
      </c>
      <c r="E689" s="182" t="s">
        <v>1</v>
      </c>
      <c r="F689" s="183" t="s">
        <v>266</v>
      </c>
      <c r="H689" s="184">
        <v>46.8</v>
      </c>
      <c r="L689" s="180"/>
      <c r="M689" s="185"/>
      <c r="T689" s="186"/>
      <c r="AT689" s="182" t="s">
        <v>184</v>
      </c>
      <c r="AU689" s="182" t="s">
        <v>95</v>
      </c>
      <c r="AV689" s="181" t="s">
        <v>243</v>
      </c>
      <c r="AW689" s="181" t="s">
        <v>41</v>
      </c>
      <c r="AX689" s="181" t="s">
        <v>85</v>
      </c>
      <c r="AY689" s="182" t="s">
        <v>173</v>
      </c>
    </row>
    <row r="690" spans="2:65" s="160" customFormat="1">
      <c r="B690" s="159"/>
      <c r="D690" s="161" t="s">
        <v>184</v>
      </c>
      <c r="E690" s="162" t="s">
        <v>1</v>
      </c>
      <c r="F690" s="163" t="s">
        <v>4403</v>
      </c>
      <c r="H690" s="162" t="s">
        <v>1</v>
      </c>
      <c r="L690" s="159"/>
      <c r="M690" s="164"/>
      <c r="T690" s="165"/>
      <c r="AT690" s="162" t="s">
        <v>184</v>
      </c>
      <c r="AU690" s="162" t="s">
        <v>95</v>
      </c>
      <c r="AV690" s="160" t="s">
        <v>93</v>
      </c>
      <c r="AW690" s="160" t="s">
        <v>41</v>
      </c>
      <c r="AX690" s="160" t="s">
        <v>85</v>
      </c>
      <c r="AY690" s="162" t="s">
        <v>173</v>
      </c>
    </row>
    <row r="691" spans="2:65" s="167" customFormat="1">
      <c r="B691" s="166"/>
      <c r="D691" s="161" t="s">
        <v>184</v>
      </c>
      <c r="E691" s="168" t="s">
        <v>1</v>
      </c>
      <c r="F691" s="169" t="s">
        <v>4404</v>
      </c>
      <c r="H691" s="170">
        <v>24.65</v>
      </c>
      <c r="L691" s="166"/>
      <c r="M691" s="171"/>
      <c r="T691" s="172"/>
      <c r="AT691" s="168" t="s">
        <v>184</v>
      </c>
      <c r="AU691" s="168" t="s">
        <v>95</v>
      </c>
      <c r="AV691" s="167" t="s">
        <v>95</v>
      </c>
      <c r="AW691" s="167" t="s">
        <v>41</v>
      </c>
      <c r="AX691" s="167" t="s">
        <v>85</v>
      </c>
      <c r="AY691" s="168" t="s">
        <v>173</v>
      </c>
    </row>
    <row r="692" spans="2:65" s="181" customFormat="1">
      <c r="B692" s="180"/>
      <c r="D692" s="161" t="s">
        <v>184</v>
      </c>
      <c r="E692" s="182" t="s">
        <v>1</v>
      </c>
      <c r="F692" s="183" t="s">
        <v>266</v>
      </c>
      <c r="H692" s="184">
        <v>24.65</v>
      </c>
      <c r="L692" s="180"/>
      <c r="M692" s="185"/>
      <c r="T692" s="186"/>
      <c r="AT692" s="182" t="s">
        <v>184</v>
      </c>
      <c r="AU692" s="182" t="s">
        <v>95</v>
      </c>
      <c r="AV692" s="181" t="s">
        <v>243</v>
      </c>
      <c r="AW692" s="181" t="s">
        <v>41</v>
      </c>
      <c r="AX692" s="181" t="s">
        <v>85</v>
      </c>
      <c r="AY692" s="182" t="s">
        <v>173</v>
      </c>
    </row>
    <row r="693" spans="2:65" s="160" customFormat="1">
      <c r="B693" s="159"/>
      <c r="D693" s="161" t="s">
        <v>184</v>
      </c>
      <c r="E693" s="162" t="s">
        <v>1</v>
      </c>
      <c r="F693" s="163" t="s">
        <v>4405</v>
      </c>
      <c r="H693" s="162" t="s">
        <v>1</v>
      </c>
      <c r="L693" s="159"/>
      <c r="M693" s="164"/>
      <c r="T693" s="165"/>
      <c r="AT693" s="162" t="s">
        <v>184</v>
      </c>
      <c r="AU693" s="162" t="s">
        <v>95</v>
      </c>
      <c r="AV693" s="160" t="s">
        <v>93</v>
      </c>
      <c r="AW693" s="160" t="s">
        <v>41</v>
      </c>
      <c r="AX693" s="160" t="s">
        <v>85</v>
      </c>
      <c r="AY693" s="162" t="s">
        <v>173</v>
      </c>
    </row>
    <row r="694" spans="2:65" s="167" customFormat="1">
      <c r="B694" s="166"/>
      <c r="D694" s="161" t="s">
        <v>184</v>
      </c>
      <c r="E694" s="168" t="s">
        <v>1</v>
      </c>
      <c r="F694" s="169" t="s">
        <v>4407</v>
      </c>
      <c r="H694" s="170">
        <v>0.68300000000000005</v>
      </c>
      <c r="L694" s="166"/>
      <c r="M694" s="171"/>
      <c r="T694" s="172"/>
      <c r="AT694" s="168" t="s">
        <v>184</v>
      </c>
      <c r="AU694" s="168" t="s">
        <v>95</v>
      </c>
      <c r="AV694" s="167" t="s">
        <v>95</v>
      </c>
      <c r="AW694" s="167" t="s">
        <v>41</v>
      </c>
      <c r="AX694" s="167" t="s">
        <v>85</v>
      </c>
      <c r="AY694" s="168" t="s">
        <v>173</v>
      </c>
    </row>
    <row r="695" spans="2:65" s="181" customFormat="1">
      <c r="B695" s="180"/>
      <c r="D695" s="161" t="s">
        <v>184</v>
      </c>
      <c r="E695" s="182" t="s">
        <v>1</v>
      </c>
      <c r="F695" s="183" t="s">
        <v>266</v>
      </c>
      <c r="H695" s="184">
        <v>0.68300000000000005</v>
      </c>
      <c r="L695" s="180"/>
      <c r="M695" s="185"/>
      <c r="T695" s="186"/>
      <c r="AT695" s="182" t="s">
        <v>184</v>
      </c>
      <c r="AU695" s="182" t="s">
        <v>95</v>
      </c>
      <c r="AV695" s="181" t="s">
        <v>243</v>
      </c>
      <c r="AW695" s="181" t="s">
        <v>41</v>
      </c>
      <c r="AX695" s="181" t="s">
        <v>85</v>
      </c>
      <c r="AY695" s="182" t="s">
        <v>173</v>
      </c>
    </row>
    <row r="696" spans="2:65" s="160" customFormat="1">
      <c r="B696" s="159"/>
      <c r="D696" s="161" t="s">
        <v>184</v>
      </c>
      <c r="E696" s="162" t="s">
        <v>1</v>
      </c>
      <c r="F696" s="163" t="s">
        <v>4374</v>
      </c>
      <c r="H696" s="162" t="s">
        <v>1</v>
      </c>
      <c r="L696" s="159"/>
      <c r="M696" s="164"/>
      <c r="T696" s="165"/>
      <c r="AT696" s="162" t="s">
        <v>184</v>
      </c>
      <c r="AU696" s="162" t="s">
        <v>95</v>
      </c>
      <c r="AV696" s="160" t="s">
        <v>93</v>
      </c>
      <c r="AW696" s="160" t="s">
        <v>41</v>
      </c>
      <c r="AX696" s="160" t="s">
        <v>85</v>
      </c>
      <c r="AY696" s="162" t="s">
        <v>173</v>
      </c>
    </row>
    <row r="697" spans="2:65" s="167" customFormat="1">
      <c r="B697" s="166"/>
      <c r="D697" s="161" t="s">
        <v>184</v>
      </c>
      <c r="E697" s="168" t="s">
        <v>1</v>
      </c>
      <c r="F697" s="169" t="s">
        <v>4167</v>
      </c>
      <c r="H697" s="170">
        <v>2.88</v>
      </c>
      <c r="L697" s="166"/>
      <c r="M697" s="171"/>
      <c r="T697" s="172"/>
      <c r="AT697" s="168" t="s">
        <v>184</v>
      </c>
      <c r="AU697" s="168" t="s">
        <v>95</v>
      </c>
      <c r="AV697" s="167" t="s">
        <v>95</v>
      </c>
      <c r="AW697" s="167" t="s">
        <v>41</v>
      </c>
      <c r="AX697" s="167" t="s">
        <v>85</v>
      </c>
      <c r="AY697" s="168" t="s">
        <v>173</v>
      </c>
    </row>
    <row r="698" spans="2:65" s="181" customFormat="1">
      <c r="B698" s="180"/>
      <c r="D698" s="161" t="s">
        <v>184</v>
      </c>
      <c r="E698" s="182" t="s">
        <v>1</v>
      </c>
      <c r="F698" s="183" t="s">
        <v>266</v>
      </c>
      <c r="H698" s="184">
        <v>2.88</v>
      </c>
      <c r="L698" s="180"/>
      <c r="M698" s="185"/>
      <c r="T698" s="186"/>
      <c r="AT698" s="182" t="s">
        <v>184</v>
      </c>
      <c r="AU698" s="182" t="s">
        <v>95</v>
      </c>
      <c r="AV698" s="181" t="s">
        <v>243</v>
      </c>
      <c r="AW698" s="181" t="s">
        <v>41</v>
      </c>
      <c r="AX698" s="181" t="s">
        <v>85</v>
      </c>
      <c r="AY698" s="182" t="s">
        <v>173</v>
      </c>
    </row>
    <row r="699" spans="2:65" s="174" customFormat="1">
      <c r="B699" s="173"/>
      <c r="D699" s="161" t="s">
        <v>184</v>
      </c>
      <c r="E699" s="175" t="s">
        <v>1</v>
      </c>
      <c r="F699" s="176" t="s">
        <v>232</v>
      </c>
      <c r="H699" s="177">
        <v>75.012999999999991</v>
      </c>
      <c r="L699" s="173"/>
      <c r="M699" s="178"/>
      <c r="T699" s="179"/>
      <c r="AT699" s="175" t="s">
        <v>184</v>
      </c>
      <c r="AU699" s="175" t="s">
        <v>95</v>
      </c>
      <c r="AV699" s="174" t="s">
        <v>180</v>
      </c>
      <c r="AW699" s="174" t="s">
        <v>41</v>
      </c>
      <c r="AX699" s="174" t="s">
        <v>93</v>
      </c>
      <c r="AY699" s="175" t="s">
        <v>173</v>
      </c>
    </row>
    <row r="700" spans="2:65" s="35" customFormat="1" ht="44.25" customHeight="1">
      <c r="B700" s="34"/>
      <c r="C700" s="144" t="s">
        <v>1228</v>
      </c>
      <c r="D700" s="144" t="s">
        <v>175</v>
      </c>
      <c r="E700" s="145" t="s">
        <v>4415</v>
      </c>
      <c r="F700" s="146" t="s">
        <v>4416</v>
      </c>
      <c r="G700" s="147" t="s">
        <v>322</v>
      </c>
      <c r="H700" s="148">
        <v>110.998</v>
      </c>
      <c r="I700" s="3"/>
      <c r="J700" s="149">
        <f>ROUND(I700*H700,2)</f>
        <v>0</v>
      </c>
      <c r="K700" s="146" t="s">
        <v>179</v>
      </c>
      <c r="L700" s="34"/>
      <c r="M700" s="150" t="s">
        <v>1</v>
      </c>
      <c r="N700" s="151" t="s">
        <v>50</v>
      </c>
      <c r="P700" s="152">
        <f>O700*H700</f>
        <v>0</v>
      </c>
      <c r="Q700" s="152">
        <v>0</v>
      </c>
      <c r="R700" s="152">
        <f>Q700*H700</f>
        <v>0</v>
      </c>
      <c r="S700" s="152">
        <v>0</v>
      </c>
      <c r="T700" s="153">
        <f>S700*H700</f>
        <v>0</v>
      </c>
      <c r="AR700" s="154" t="s">
        <v>180</v>
      </c>
      <c r="AT700" s="154" t="s">
        <v>175</v>
      </c>
      <c r="AU700" s="154" t="s">
        <v>95</v>
      </c>
      <c r="AY700" s="20" t="s">
        <v>173</v>
      </c>
      <c r="BE700" s="155">
        <f>IF(N700="základní",J700,0)</f>
        <v>0</v>
      </c>
      <c r="BF700" s="155">
        <f>IF(N700="snížená",J700,0)</f>
        <v>0</v>
      </c>
      <c r="BG700" s="155">
        <f>IF(N700="zákl. přenesená",J700,0)</f>
        <v>0</v>
      </c>
      <c r="BH700" s="155">
        <f>IF(N700="sníž. přenesená",J700,0)</f>
        <v>0</v>
      </c>
      <c r="BI700" s="155">
        <f>IF(N700="nulová",J700,0)</f>
        <v>0</v>
      </c>
      <c r="BJ700" s="20" t="s">
        <v>93</v>
      </c>
      <c r="BK700" s="155">
        <f>ROUND(I700*H700,2)</f>
        <v>0</v>
      </c>
      <c r="BL700" s="20" t="s">
        <v>180</v>
      </c>
      <c r="BM700" s="154" t="s">
        <v>4417</v>
      </c>
    </row>
    <row r="701" spans="2:65" s="35" customFormat="1">
      <c r="B701" s="34"/>
      <c r="D701" s="156" t="s">
        <v>182</v>
      </c>
      <c r="F701" s="157" t="s">
        <v>4418</v>
      </c>
      <c r="L701" s="34"/>
      <c r="M701" s="158"/>
      <c r="T701" s="62"/>
      <c r="AT701" s="20" t="s">
        <v>182</v>
      </c>
      <c r="AU701" s="20" t="s">
        <v>95</v>
      </c>
    </row>
    <row r="702" spans="2:65" s="160" customFormat="1">
      <c r="B702" s="159"/>
      <c r="D702" s="161" t="s">
        <v>184</v>
      </c>
      <c r="E702" s="162" t="s">
        <v>1</v>
      </c>
      <c r="F702" s="163" t="s">
        <v>4068</v>
      </c>
      <c r="H702" s="162" t="s">
        <v>1</v>
      </c>
      <c r="L702" s="159"/>
      <c r="M702" s="164"/>
      <c r="T702" s="165"/>
      <c r="AT702" s="162" t="s">
        <v>184</v>
      </c>
      <c r="AU702" s="162" t="s">
        <v>95</v>
      </c>
      <c r="AV702" s="160" t="s">
        <v>93</v>
      </c>
      <c r="AW702" s="160" t="s">
        <v>41</v>
      </c>
      <c r="AX702" s="160" t="s">
        <v>85</v>
      </c>
      <c r="AY702" s="162" t="s">
        <v>173</v>
      </c>
    </row>
    <row r="703" spans="2:65" s="160" customFormat="1">
      <c r="B703" s="159"/>
      <c r="D703" s="161" t="s">
        <v>184</v>
      </c>
      <c r="E703" s="162" t="s">
        <v>1</v>
      </c>
      <c r="F703" s="163" t="s">
        <v>4388</v>
      </c>
      <c r="H703" s="162" t="s">
        <v>1</v>
      </c>
      <c r="L703" s="159"/>
      <c r="M703" s="164"/>
      <c r="T703" s="165"/>
      <c r="AT703" s="162" t="s">
        <v>184</v>
      </c>
      <c r="AU703" s="162" t="s">
        <v>95</v>
      </c>
      <c r="AV703" s="160" t="s">
        <v>93</v>
      </c>
      <c r="AW703" s="160" t="s">
        <v>41</v>
      </c>
      <c r="AX703" s="160" t="s">
        <v>85</v>
      </c>
      <c r="AY703" s="162" t="s">
        <v>173</v>
      </c>
    </row>
    <row r="704" spans="2:65" s="167" customFormat="1">
      <c r="B704" s="166"/>
      <c r="D704" s="161" t="s">
        <v>184</v>
      </c>
      <c r="E704" s="168" t="s">
        <v>1</v>
      </c>
      <c r="F704" s="169" t="s">
        <v>4389</v>
      </c>
      <c r="H704" s="170">
        <v>110.998</v>
      </c>
      <c r="L704" s="166"/>
      <c r="M704" s="171"/>
      <c r="T704" s="172"/>
      <c r="AT704" s="168" t="s">
        <v>184</v>
      </c>
      <c r="AU704" s="168" t="s">
        <v>95</v>
      </c>
      <c r="AV704" s="167" t="s">
        <v>95</v>
      </c>
      <c r="AW704" s="167" t="s">
        <v>41</v>
      </c>
      <c r="AX704" s="167" t="s">
        <v>85</v>
      </c>
      <c r="AY704" s="168" t="s">
        <v>173</v>
      </c>
    </row>
    <row r="705" spans="2:65" s="174" customFormat="1">
      <c r="B705" s="173"/>
      <c r="D705" s="161" t="s">
        <v>184</v>
      </c>
      <c r="E705" s="175" t="s">
        <v>1</v>
      </c>
      <c r="F705" s="176" t="s">
        <v>232</v>
      </c>
      <c r="H705" s="177">
        <v>110.998</v>
      </c>
      <c r="L705" s="173"/>
      <c r="M705" s="178"/>
      <c r="T705" s="179"/>
      <c r="AT705" s="175" t="s">
        <v>184</v>
      </c>
      <c r="AU705" s="175" t="s">
        <v>95</v>
      </c>
      <c r="AV705" s="174" t="s">
        <v>180</v>
      </c>
      <c r="AW705" s="174" t="s">
        <v>41</v>
      </c>
      <c r="AX705" s="174" t="s">
        <v>93</v>
      </c>
      <c r="AY705" s="175" t="s">
        <v>173</v>
      </c>
    </row>
    <row r="706" spans="2:65" s="35" customFormat="1" ht="44.25" customHeight="1">
      <c r="B706" s="34"/>
      <c r="C706" s="144" t="s">
        <v>1233</v>
      </c>
      <c r="D706" s="144" t="s">
        <v>175</v>
      </c>
      <c r="E706" s="145" t="s">
        <v>4419</v>
      </c>
      <c r="F706" s="146" t="s">
        <v>4420</v>
      </c>
      <c r="G706" s="147" t="s">
        <v>322</v>
      </c>
      <c r="H706" s="148">
        <v>64.38</v>
      </c>
      <c r="I706" s="3"/>
      <c r="J706" s="149">
        <f>ROUND(I706*H706,2)</f>
        <v>0</v>
      </c>
      <c r="K706" s="146" t="s">
        <v>179</v>
      </c>
      <c r="L706" s="34"/>
      <c r="M706" s="150" t="s">
        <v>1</v>
      </c>
      <c r="N706" s="151" t="s">
        <v>50</v>
      </c>
      <c r="P706" s="152">
        <f>O706*H706</f>
        <v>0</v>
      </c>
      <c r="Q706" s="152">
        <v>0</v>
      </c>
      <c r="R706" s="152">
        <f>Q706*H706</f>
        <v>0</v>
      </c>
      <c r="S706" s="152">
        <v>0</v>
      </c>
      <c r="T706" s="153">
        <f>S706*H706</f>
        <v>0</v>
      </c>
      <c r="AR706" s="154" t="s">
        <v>180</v>
      </c>
      <c r="AT706" s="154" t="s">
        <v>175</v>
      </c>
      <c r="AU706" s="154" t="s">
        <v>95</v>
      </c>
      <c r="AY706" s="20" t="s">
        <v>173</v>
      </c>
      <c r="BE706" s="155">
        <f>IF(N706="základní",J706,0)</f>
        <v>0</v>
      </c>
      <c r="BF706" s="155">
        <f>IF(N706="snížená",J706,0)</f>
        <v>0</v>
      </c>
      <c r="BG706" s="155">
        <f>IF(N706="zákl. přenesená",J706,0)</f>
        <v>0</v>
      </c>
      <c r="BH706" s="155">
        <f>IF(N706="sníž. přenesená",J706,0)</f>
        <v>0</v>
      </c>
      <c r="BI706" s="155">
        <f>IF(N706="nulová",J706,0)</f>
        <v>0</v>
      </c>
      <c r="BJ706" s="20" t="s">
        <v>93</v>
      </c>
      <c r="BK706" s="155">
        <f>ROUND(I706*H706,2)</f>
        <v>0</v>
      </c>
      <c r="BL706" s="20" t="s">
        <v>180</v>
      </c>
      <c r="BM706" s="154" t="s">
        <v>4421</v>
      </c>
    </row>
    <row r="707" spans="2:65" s="35" customFormat="1">
      <c r="B707" s="34"/>
      <c r="D707" s="156" t="s">
        <v>182</v>
      </c>
      <c r="F707" s="157" t="s">
        <v>4422</v>
      </c>
      <c r="L707" s="34"/>
      <c r="M707" s="158"/>
      <c r="T707" s="62"/>
      <c r="AT707" s="20" t="s">
        <v>182</v>
      </c>
      <c r="AU707" s="20" t="s">
        <v>95</v>
      </c>
    </row>
    <row r="708" spans="2:65" s="167" customFormat="1">
      <c r="B708" s="166"/>
      <c r="D708" s="161" t="s">
        <v>184</v>
      </c>
      <c r="E708" s="168" t="s">
        <v>1</v>
      </c>
      <c r="F708" s="169" t="s">
        <v>4391</v>
      </c>
      <c r="H708" s="170">
        <v>64.38</v>
      </c>
      <c r="L708" s="166"/>
      <c r="M708" s="171"/>
      <c r="T708" s="172"/>
      <c r="AT708" s="168" t="s">
        <v>184</v>
      </c>
      <c r="AU708" s="168" t="s">
        <v>95</v>
      </c>
      <c r="AV708" s="167" t="s">
        <v>95</v>
      </c>
      <c r="AW708" s="167" t="s">
        <v>41</v>
      </c>
      <c r="AX708" s="167" t="s">
        <v>85</v>
      </c>
      <c r="AY708" s="168" t="s">
        <v>173</v>
      </c>
    </row>
    <row r="709" spans="2:65" s="174" customFormat="1">
      <c r="B709" s="173"/>
      <c r="D709" s="161" t="s">
        <v>184</v>
      </c>
      <c r="E709" s="175" t="s">
        <v>1</v>
      </c>
      <c r="F709" s="176" t="s">
        <v>232</v>
      </c>
      <c r="H709" s="177">
        <v>64.38</v>
      </c>
      <c r="L709" s="173"/>
      <c r="M709" s="178"/>
      <c r="T709" s="179"/>
      <c r="AT709" s="175" t="s">
        <v>184</v>
      </c>
      <c r="AU709" s="175" t="s">
        <v>95</v>
      </c>
      <c r="AV709" s="174" t="s">
        <v>180</v>
      </c>
      <c r="AW709" s="174" t="s">
        <v>41</v>
      </c>
      <c r="AX709" s="174" t="s">
        <v>93</v>
      </c>
      <c r="AY709" s="175" t="s">
        <v>173</v>
      </c>
    </row>
    <row r="710" spans="2:65" s="133" customFormat="1" ht="22.9" customHeight="1">
      <c r="B710" s="132"/>
      <c r="D710" s="134" t="s">
        <v>84</v>
      </c>
      <c r="E710" s="142" t="s">
        <v>2114</v>
      </c>
      <c r="F710" s="142" t="s">
        <v>2115</v>
      </c>
      <c r="J710" s="143">
        <f>BK710</f>
        <v>0</v>
      </c>
      <c r="L710" s="132"/>
      <c r="M710" s="137"/>
      <c r="P710" s="138">
        <f>SUM(P711:P714)</f>
        <v>0</v>
      </c>
      <c r="R710" s="138">
        <f>SUM(R711:R714)</f>
        <v>0</v>
      </c>
      <c r="T710" s="139">
        <f>SUM(T711:T714)</f>
        <v>0</v>
      </c>
      <c r="AR710" s="134" t="s">
        <v>93</v>
      </c>
      <c r="AT710" s="140" t="s">
        <v>84</v>
      </c>
      <c r="AU710" s="140" t="s">
        <v>93</v>
      </c>
      <c r="AY710" s="134" t="s">
        <v>173</v>
      </c>
      <c r="BK710" s="141">
        <f>SUM(BK711:BK714)</f>
        <v>0</v>
      </c>
    </row>
    <row r="711" spans="2:65" s="35" customFormat="1" ht="37.9" customHeight="1">
      <c r="B711" s="34"/>
      <c r="C711" s="144" t="s">
        <v>1245</v>
      </c>
      <c r="D711" s="144" t="s">
        <v>175</v>
      </c>
      <c r="E711" s="145" t="s">
        <v>4423</v>
      </c>
      <c r="F711" s="146" t="s">
        <v>4424</v>
      </c>
      <c r="G711" s="147" t="s">
        <v>322</v>
      </c>
      <c r="H711" s="148">
        <v>190.73699999999999</v>
      </c>
      <c r="I711" s="3"/>
      <c r="J711" s="149">
        <f>ROUND(I711*H711,2)</f>
        <v>0</v>
      </c>
      <c r="K711" s="146" t="s">
        <v>179</v>
      </c>
      <c r="L711" s="34"/>
      <c r="M711" s="150" t="s">
        <v>1</v>
      </c>
      <c r="N711" s="151" t="s">
        <v>50</v>
      </c>
      <c r="P711" s="152">
        <f>O711*H711</f>
        <v>0</v>
      </c>
      <c r="Q711" s="152">
        <v>0</v>
      </c>
      <c r="R711" s="152">
        <f>Q711*H711</f>
        <v>0</v>
      </c>
      <c r="S711" s="152">
        <v>0</v>
      </c>
      <c r="T711" s="153">
        <f>S711*H711</f>
        <v>0</v>
      </c>
      <c r="AR711" s="154" t="s">
        <v>180</v>
      </c>
      <c r="AT711" s="154" t="s">
        <v>175</v>
      </c>
      <c r="AU711" s="154" t="s">
        <v>95</v>
      </c>
      <c r="AY711" s="20" t="s">
        <v>173</v>
      </c>
      <c r="BE711" s="155">
        <f>IF(N711="základní",J711,0)</f>
        <v>0</v>
      </c>
      <c r="BF711" s="155">
        <f>IF(N711="snížená",J711,0)</f>
        <v>0</v>
      </c>
      <c r="BG711" s="155">
        <f>IF(N711="zákl. přenesená",J711,0)</f>
        <v>0</v>
      </c>
      <c r="BH711" s="155">
        <f>IF(N711="sníž. přenesená",J711,0)</f>
        <v>0</v>
      </c>
      <c r="BI711" s="155">
        <f>IF(N711="nulová",J711,0)</f>
        <v>0</v>
      </c>
      <c r="BJ711" s="20" t="s">
        <v>93</v>
      </c>
      <c r="BK711" s="155">
        <f>ROUND(I711*H711,2)</f>
        <v>0</v>
      </c>
      <c r="BL711" s="20" t="s">
        <v>180</v>
      </c>
      <c r="BM711" s="154" t="s">
        <v>4425</v>
      </c>
    </row>
    <row r="712" spans="2:65" s="35" customFormat="1">
      <c r="B712" s="34"/>
      <c r="D712" s="156" t="s">
        <v>182</v>
      </c>
      <c r="F712" s="157" t="s">
        <v>4426</v>
      </c>
      <c r="L712" s="34"/>
      <c r="M712" s="158"/>
      <c r="T712" s="62"/>
      <c r="AT712" s="20" t="s">
        <v>182</v>
      </c>
      <c r="AU712" s="20" t="s">
        <v>95</v>
      </c>
    </row>
    <row r="713" spans="2:65" s="35" customFormat="1" ht="44.25" customHeight="1">
      <c r="B713" s="34"/>
      <c r="C713" s="144" t="s">
        <v>1249</v>
      </c>
      <c r="D713" s="144" t="s">
        <v>175</v>
      </c>
      <c r="E713" s="145" t="s">
        <v>4427</v>
      </c>
      <c r="F713" s="146" t="s">
        <v>4428</v>
      </c>
      <c r="G713" s="147" t="s">
        <v>322</v>
      </c>
      <c r="H713" s="148">
        <v>190.73699999999999</v>
      </c>
      <c r="I713" s="3"/>
      <c r="J713" s="149">
        <f>ROUND(I713*H713,2)</f>
        <v>0</v>
      </c>
      <c r="K713" s="146" t="s">
        <v>179</v>
      </c>
      <c r="L713" s="34"/>
      <c r="M713" s="150" t="s">
        <v>1</v>
      </c>
      <c r="N713" s="151" t="s">
        <v>50</v>
      </c>
      <c r="P713" s="152">
        <f>O713*H713</f>
        <v>0</v>
      </c>
      <c r="Q713" s="152">
        <v>0</v>
      </c>
      <c r="R713" s="152">
        <f>Q713*H713</f>
        <v>0</v>
      </c>
      <c r="S713" s="152">
        <v>0</v>
      </c>
      <c r="T713" s="153">
        <f>S713*H713</f>
        <v>0</v>
      </c>
      <c r="AR713" s="154" t="s">
        <v>180</v>
      </c>
      <c r="AT713" s="154" t="s">
        <v>175</v>
      </c>
      <c r="AU713" s="154" t="s">
        <v>95</v>
      </c>
      <c r="AY713" s="20" t="s">
        <v>173</v>
      </c>
      <c r="BE713" s="155">
        <f>IF(N713="základní",J713,0)</f>
        <v>0</v>
      </c>
      <c r="BF713" s="155">
        <f>IF(N713="snížená",J713,0)</f>
        <v>0</v>
      </c>
      <c r="BG713" s="155">
        <f>IF(N713="zákl. přenesená",J713,0)</f>
        <v>0</v>
      </c>
      <c r="BH713" s="155">
        <f>IF(N713="sníž. přenesená",J713,0)</f>
        <v>0</v>
      </c>
      <c r="BI713" s="155">
        <f>IF(N713="nulová",J713,0)</f>
        <v>0</v>
      </c>
      <c r="BJ713" s="20" t="s">
        <v>93</v>
      </c>
      <c r="BK713" s="155">
        <f>ROUND(I713*H713,2)</f>
        <v>0</v>
      </c>
      <c r="BL713" s="20" t="s">
        <v>180</v>
      </c>
      <c r="BM713" s="154" t="s">
        <v>4429</v>
      </c>
    </row>
    <row r="714" spans="2:65" s="35" customFormat="1">
      <c r="B714" s="34"/>
      <c r="D714" s="156" t="s">
        <v>182</v>
      </c>
      <c r="F714" s="157" t="s">
        <v>4430</v>
      </c>
      <c r="L714" s="34"/>
      <c r="M714" s="158"/>
      <c r="T714" s="62"/>
      <c r="AT714" s="20" t="s">
        <v>182</v>
      </c>
      <c r="AU714" s="20" t="s">
        <v>95</v>
      </c>
    </row>
    <row r="715" spans="2:65" s="133" customFormat="1" ht="22.9" customHeight="1">
      <c r="B715" s="132"/>
      <c r="D715" s="134" t="s">
        <v>84</v>
      </c>
      <c r="E715" s="142" t="s">
        <v>117</v>
      </c>
      <c r="F715" s="142" t="s">
        <v>4431</v>
      </c>
      <c r="J715" s="143">
        <f>BK715</f>
        <v>0</v>
      </c>
      <c r="L715" s="132"/>
      <c r="M715" s="137"/>
      <c r="P715" s="138">
        <f>SUM(P716:P727)</f>
        <v>0</v>
      </c>
      <c r="R715" s="138">
        <f>SUM(R716:R727)</f>
        <v>0</v>
      </c>
      <c r="T715" s="139">
        <f>SUM(T716:T727)</f>
        <v>0</v>
      </c>
      <c r="AR715" s="134" t="s">
        <v>180</v>
      </c>
      <c r="AT715" s="140" t="s">
        <v>84</v>
      </c>
      <c r="AU715" s="140" t="s">
        <v>93</v>
      </c>
      <c r="AY715" s="134" t="s">
        <v>173</v>
      </c>
      <c r="BK715" s="141">
        <f>SUM(BK716:BK727)</f>
        <v>0</v>
      </c>
    </row>
    <row r="716" spans="2:65" s="35" customFormat="1" ht="16.5" customHeight="1">
      <c r="B716" s="34"/>
      <c r="C716" s="144" t="s">
        <v>1283</v>
      </c>
      <c r="D716" s="144" t="s">
        <v>175</v>
      </c>
      <c r="E716" s="145" t="s">
        <v>4432</v>
      </c>
      <c r="F716" s="146" t="s">
        <v>4433</v>
      </c>
      <c r="G716" s="147" t="s">
        <v>524</v>
      </c>
      <c r="H716" s="148">
        <v>1</v>
      </c>
      <c r="I716" s="3"/>
      <c r="J716" s="149">
        <f>ROUND(I716*H716,2)</f>
        <v>0</v>
      </c>
      <c r="K716" s="146" t="s">
        <v>1</v>
      </c>
      <c r="L716" s="34"/>
      <c r="M716" s="150" t="s">
        <v>1</v>
      </c>
      <c r="N716" s="151" t="s">
        <v>50</v>
      </c>
      <c r="P716" s="152">
        <f>O716*H716</f>
        <v>0</v>
      </c>
      <c r="Q716" s="152">
        <v>0</v>
      </c>
      <c r="R716" s="152">
        <f>Q716*H716</f>
        <v>0</v>
      </c>
      <c r="S716" s="152">
        <v>0</v>
      </c>
      <c r="T716" s="153">
        <f>S716*H716</f>
        <v>0</v>
      </c>
      <c r="AR716" s="154" t="s">
        <v>4434</v>
      </c>
      <c r="AT716" s="154" t="s">
        <v>175</v>
      </c>
      <c r="AU716" s="154" t="s">
        <v>95</v>
      </c>
      <c r="AY716" s="20" t="s">
        <v>173</v>
      </c>
      <c r="BE716" s="155">
        <f>IF(N716="základní",J716,0)</f>
        <v>0</v>
      </c>
      <c r="BF716" s="155">
        <f>IF(N716="snížená",J716,0)</f>
        <v>0</v>
      </c>
      <c r="BG716" s="155">
        <f>IF(N716="zákl. přenesená",J716,0)</f>
        <v>0</v>
      </c>
      <c r="BH716" s="155">
        <f>IF(N716="sníž. přenesená",J716,0)</f>
        <v>0</v>
      </c>
      <c r="BI716" s="155">
        <f>IF(N716="nulová",J716,0)</f>
        <v>0</v>
      </c>
      <c r="BJ716" s="20" t="s">
        <v>93</v>
      </c>
      <c r="BK716" s="155">
        <f>ROUND(I716*H716,2)</f>
        <v>0</v>
      </c>
      <c r="BL716" s="20" t="s">
        <v>4434</v>
      </c>
      <c r="BM716" s="154" t="s">
        <v>4435</v>
      </c>
    </row>
    <row r="717" spans="2:65" s="35" customFormat="1" ht="19.5">
      <c r="B717" s="34"/>
      <c r="D717" s="161" t="s">
        <v>371</v>
      </c>
      <c r="F717" s="187" t="s">
        <v>4436</v>
      </c>
      <c r="L717" s="34"/>
      <c r="M717" s="158"/>
      <c r="T717" s="62"/>
      <c r="AT717" s="20" t="s">
        <v>371</v>
      </c>
      <c r="AU717" s="20" t="s">
        <v>95</v>
      </c>
    </row>
    <row r="718" spans="2:65" s="167" customFormat="1">
      <c r="B718" s="166"/>
      <c r="D718" s="161" t="s">
        <v>184</v>
      </c>
      <c r="E718" s="168" t="s">
        <v>1</v>
      </c>
      <c r="F718" s="169" t="s">
        <v>93</v>
      </c>
      <c r="H718" s="170">
        <v>1</v>
      </c>
      <c r="L718" s="166"/>
      <c r="M718" s="171"/>
      <c r="T718" s="172"/>
      <c r="AT718" s="168" t="s">
        <v>184</v>
      </c>
      <c r="AU718" s="168" t="s">
        <v>95</v>
      </c>
      <c r="AV718" s="167" t="s">
        <v>95</v>
      </c>
      <c r="AW718" s="167" t="s">
        <v>41</v>
      </c>
      <c r="AX718" s="167" t="s">
        <v>85</v>
      </c>
      <c r="AY718" s="168" t="s">
        <v>173</v>
      </c>
    </row>
    <row r="719" spans="2:65" s="174" customFormat="1">
      <c r="B719" s="173"/>
      <c r="D719" s="161" t="s">
        <v>184</v>
      </c>
      <c r="E719" s="175" t="s">
        <v>1</v>
      </c>
      <c r="F719" s="176" t="s">
        <v>232</v>
      </c>
      <c r="H719" s="177">
        <v>1</v>
      </c>
      <c r="L719" s="173"/>
      <c r="M719" s="178"/>
      <c r="T719" s="179"/>
      <c r="AT719" s="175" t="s">
        <v>184</v>
      </c>
      <c r="AU719" s="175" t="s">
        <v>95</v>
      </c>
      <c r="AV719" s="174" t="s">
        <v>180</v>
      </c>
      <c r="AW719" s="174" t="s">
        <v>41</v>
      </c>
      <c r="AX719" s="174" t="s">
        <v>93</v>
      </c>
      <c r="AY719" s="175" t="s">
        <v>173</v>
      </c>
    </row>
    <row r="720" spans="2:65" s="35" customFormat="1" ht="16.5" customHeight="1">
      <c r="B720" s="34"/>
      <c r="C720" s="144" t="s">
        <v>1290</v>
      </c>
      <c r="D720" s="144" t="s">
        <v>175</v>
      </c>
      <c r="E720" s="145" t="s">
        <v>4437</v>
      </c>
      <c r="F720" s="146" t="s">
        <v>4438</v>
      </c>
      <c r="G720" s="147" t="s">
        <v>1464</v>
      </c>
      <c r="H720" s="148">
        <v>4</v>
      </c>
      <c r="I720" s="3"/>
      <c r="J720" s="149">
        <f>ROUND(I720*H720,2)</f>
        <v>0</v>
      </c>
      <c r="K720" s="146" t="s">
        <v>1</v>
      </c>
      <c r="L720" s="34"/>
      <c r="M720" s="150" t="s">
        <v>1</v>
      </c>
      <c r="N720" s="151" t="s">
        <v>50</v>
      </c>
      <c r="P720" s="152">
        <f>O720*H720</f>
        <v>0</v>
      </c>
      <c r="Q720" s="152">
        <v>0</v>
      </c>
      <c r="R720" s="152">
        <f>Q720*H720</f>
        <v>0</v>
      </c>
      <c r="S720" s="152">
        <v>0</v>
      </c>
      <c r="T720" s="153">
        <f>S720*H720</f>
        <v>0</v>
      </c>
      <c r="AR720" s="154" t="s">
        <v>4434</v>
      </c>
      <c r="AT720" s="154" t="s">
        <v>175</v>
      </c>
      <c r="AU720" s="154" t="s">
        <v>95</v>
      </c>
      <c r="AY720" s="20" t="s">
        <v>173</v>
      </c>
      <c r="BE720" s="155">
        <f>IF(N720="základní",J720,0)</f>
        <v>0</v>
      </c>
      <c r="BF720" s="155">
        <f>IF(N720="snížená",J720,0)</f>
        <v>0</v>
      </c>
      <c r="BG720" s="155">
        <f>IF(N720="zákl. přenesená",J720,0)</f>
        <v>0</v>
      </c>
      <c r="BH720" s="155">
        <f>IF(N720="sníž. přenesená",J720,0)</f>
        <v>0</v>
      </c>
      <c r="BI720" s="155">
        <f>IF(N720="nulová",J720,0)</f>
        <v>0</v>
      </c>
      <c r="BJ720" s="20" t="s">
        <v>93</v>
      </c>
      <c r="BK720" s="155">
        <f>ROUND(I720*H720,2)</f>
        <v>0</v>
      </c>
      <c r="BL720" s="20" t="s">
        <v>4434</v>
      </c>
      <c r="BM720" s="154" t="s">
        <v>4439</v>
      </c>
    </row>
    <row r="721" spans="2:65" s="35" customFormat="1" ht="68.25">
      <c r="B721" s="34"/>
      <c r="D721" s="161" t="s">
        <v>371</v>
      </c>
      <c r="F721" s="187" t="s">
        <v>4440</v>
      </c>
      <c r="L721" s="34"/>
      <c r="M721" s="158"/>
      <c r="T721" s="62"/>
      <c r="AT721" s="20" t="s">
        <v>371</v>
      </c>
      <c r="AU721" s="20" t="s">
        <v>95</v>
      </c>
    </row>
    <row r="722" spans="2:65" s="167" customFormat="1">
      <c r="B722" s="166"/>
      <c r="D722" s="161" t="s">
        <v>184</v>
      </c>
      <c r="E722" s="168" t="s">
        <v>1</v>
      </c>
      <c r="F722" s="169" t="s">
        <v>180</v>
      </c>
      <c r="H722" s="170">
        <v>4</v>
      </c>
      <c r="L722" s="166"/>
      <c r="M722" s="171"/>
      <c r="T722" s="172"/>
      <c r="AT722" s="168" t="s">
        <v>184</v>
      </c>
      <c r="AU722" s="168" t="s">
        <v>95</v>
      </c>
      <c r="AV722" s="167" t="s">
        <v>95</v>
      </c>
      <c r="AW722" s="167" t="s">
        <v>41</v>
      </c>
      <c r="AX722" s="167" t="s">
        <v>85</v>
      </c>
      <c r="AY722" s="168" t="s">
        <v>173</v>
      </c>
    </row>
    <row r="723" spans="2:65" s="174" customFormat="1">
      <c r="B723" s="173"/>
      <c r="D723" s="161" t="s">
        <v>184</v>
      </c>
      <c r="E723" s="175" t="s">
        <v>1</v>
      </c>
      <c r="F723" s="176" t="s">
        <v>232</v>
      </c>
      <c r="H723" s="177">
        <v>4</v>
      </c>
      <c r="L723" s="173"/>
      <c r="M723" s="178"/>
      <c r="T723" s="179"/>
      <c r="AT723" s="175" t="s">
        <v>184</v>
      </c>
      <c r="AU723" s="175" t="s">
        <v>95</v>
      </c>
      <c r="AV723" s="174" t="s">
        <v>180</v>
      </c>
      <c r="AW723" s="174" t="s">
        <v>41</v>
      </c>
      <c r="AX723" s="174" t="s">
        <v>93</v>
      </c>
      <c r="AY723" s="175" t="s">
        <v>173</v>
      </c>
    </row>
    <row r="724" spans="2:65" s="35" customFormat="1" ht="16.5" customHeight="1">
      <c r="B724" s="34"/>
      <c r="C724" s="144" t="s">
        <v>1301</v>
      </c>
      <c r="D724" s="144" t="s">
        <v>175</v>
      </c>
      <c r="E724" s="145" t="s">
        <v>4441</v>
      </c>
      <c r="F724" s="146" t="s">
        <v>4442</v>
      </c>
      <c r="G724" s="147" t="s">
        <v>1464</v>
      </c>
      <c r="H724" s="148">
        <v>4</v>
      </c>
      <c r="I724" s="3"/>
      <c r="J724" s="149">
        <f>ROUND(I724*H724,2)</f>
        <v>0</v>
      </c>
      <c r="K724" s="146" t="s">
        <v>1</v>
      </c>
      <c r="L724" s="34"/>
      <c r="M724" s="150" t="s">
        <v>1</v>
      </c>
      <c r="N724" s="151" t="s">
        <v>50</v>
      </c>
      <c r="P724" s="152">
        <f>O724*H724</f>
        <v>0</v>
      </c>
      <c r="Q724" s="152">
        <v>0</v>
      </c>
      <c r="R724" s="152">
        <f>Q724*H724</f>
        <v>0</v>
      </c>
      <c r="S724" s="152">
        <v>0</v>
      </c>
      <c r="T724" s="153">
        <f>S724*H724</f>
        <v>0</v>
      </c>
      <c r="AR724" s="154" t="s">
        <v>4434</v>
      </c>
      <c r="AT724" s="154" t="s">
        <v>175</v>
      </c>
      <c r="AU724" s="154" t="s">
        <v>95</v>
      </c>
      <c r="AY724" s="20" t="s">
        <v>173</v>
      </c>
      <c r="BE724" s="155">
        <f>IF(N724="základní",J724,0)</f>
        <v>0</v>
      </c>
      <c r="BF724" s="155">
        <f>IF(N724="snížená",J724,0)</f>
        <v>0</v>
      </c>
      <c r="BG724" s="155">
        <f>IF(N724="zákl. přenesená",J724,0)</f>
        <v>0</v>
      </c>
      <c r="BH724" s="155">
        <f>IF(N724="sníž. přenesená",J724,0)</f>
        <v>0</v>
      </c>
      <c r="BI724" s="155">
        <f>IF(N724="nulová",J724,0)</f>
        <v>0</v>
      </c>
      <c r="BJ724" s="20" t="s">
        <v>93</v>
      </c>
      <c r="BK724" s="155">
        <f>ROUND(I724*H724,2)</f>
        <v>0</v>
      </c>
      <c r="BL724" s="20" t="s">
        <v>4434</v>
      </c>
      <c r="BM724" s="154" t="s">
        <v>4443</v>
      </c>
    </row>
    <row r="725" spans="2:65" s="35" customFormat="1" ht="19.5">
      <c r="B725" s="34"/>
      <c r="D725" s="161" t="s">
        <v>371</v>
      </c>
      <c r="F725" s="187" t="s">
        <v>4444</v>
      </c>
      <c r="L725" s="34"/>
      <c r="M725" s="158"/>
      <c r="T725" s="62"/>
      <c r="AT725" s="20" t="s">
        <v>371</v>
      </c>
      <c r="AU725" s="20" t="s">
        <v>95</v>
      </c>
    </row>
    <row r="726" spans="2:65" s="167" customFormat="1">
      <c r="B726" s="166"/>
      <c r="D726" s="161" t="s">
        <v>184</v>
      </c>
      <c r="E726" s="168" t="s">
        <v>1</v>
      </c>
      <c r="F726" s="169" t="s">
        <v>180</v>
      </c>
      <c r="H726" s="170">
        <v>4</v>
      </c>
      <c r="L726" s="166"/>
      <c r="M726" s="171"/>
      <c r="T726" s="172"/>
      <c r="AT726" s="168" t="s">
        <v>184</v>
      </c>
      <c r="AU726" s="168" t="s">
        <v>95</v>
      </c>
      <c r="AV726" s="167" t="s">
        <v>95</v>
      </c>
      <c r="AW726" s="167" t="s">
        <v>41</v>
      </c>
      <c r="AX726" s="167" t="s">
        <v>85</v>
      </c>
      <c r="AY726" s="168" t="s">
        <v>173</v>
      </c>
    </row>
    <row r="727" spans="2:65" s="174" customFormat="1">
      <c r="B727" s="173"/>
      <c r="D727" s="161" t="s">
        <v>184</v>
      </c>
      <c r="E727" s="175" t="s">
        <v>1</v>
      </c>
      <c r="F727" s="176" t="s">
        <v>232</v>
      </c>
      <c r="H727" s="177">
        <v>4</v>
      </c>
      <c r="L727" s="173"/>
      <c r="M727" s="197"/>
      <c r="N727" s="198"/>
      <c r="O727" s="198"/>
      <c r="P727" s="198"/>
      <c r="Q727" s="198"/>
      <c r="R727" s="198"/>
      <c r="S727" s="198"/>
      <c r="T727" s="199"/>
      <c r="AT727" s="175" t="s">
        <v>184</v>
      </c>
      <c r="AU727" s="175" t="s">
        <v>95</v>
      </c>
      <c r="AV727" s="174" t="s">
        <v>180</v>
      </c>
      <c r="AW727" s="174" t="s">
        <v>41</v>
      </c>
      <c r="AX727" s="174" t="s">
        <v>93</v>
      </c>
      <c r="AY727" s="175" t="s">
        <v>173</v>
      </c>
    </row>
    <row r="728" spans="2:65" s="35" customFormat="1" ht="6.95" customHeight="1">
      <c r="B728" s="48"/>
      <c r="C728" s="49"/>
      <c r="D728" s="49"/>
      <c r="E728" s="49"/>
      <c r="F728" s="49"/>
      <c r="G728" s="49"/>
      <c r="H728" s="49"/>
      <c r="I728" s="49"/>
      <c r="J728" s="49"/>
      <c r="K728" s="49"/>
      <c r="L728" s="34"/>
    </row>
  </sheetData>
  <sheetProtection algorithmName="SHA-512" hashValue="7HFWhLEfDpO6QLuDBjnmJzAEYaVfbmURfq82wEqZItc0AqVlS+9+GS/y9qvo25jF7jabkdOs0lZb6hBHCsZbmg==" saltValue="LUmCs+/E+D6JZ1SXgCiYsw==" spinCount="100000" sheet="1" objects="1" scenarios="1"/>
  <autoFilter ref="C124:K727" xr:uid="{00000000-0009-0000-0000-000002000000}"/>
  <mergeCells count="10">
    <mergeCell ref="E87:H87"/>
    <mergeCell ref="E115:H115"/>
    <mergeCell ref="E117:H117"/>
    <mergeCell ref="L2:V2"/>
    <mergeCell ref="E24:H24"/>
    <mergeCell ref="E7:H7"/>
    <mergeCell ref="E9:H9"/>
    <mergeCell ref="E18:H18"/>
    <mergeCell ref="E27:H27"/>
    <mergeCell ref="E85:H85"/>
  </mergeCells>
  <hyperlinks>
    <hyperlink ref="F129" r:id="rId1" xr:uid="{00000000-0004-0000-0200-000000000000}"/>
    <hyperlink ref="F136" r:id="rId2" xr:uid="{00000000-0004-0000-0200-000001000000}"/>
    <hyperlink ref="F143" r:id="rId3" xr:uid="{00000000-0004-0000-0200-000002000000}"/>
    <hyperlink ref="F150" r:id="rId4" xr:uid="{00000000-0004-0000-0200-000003000000}"/>
    <hyperlink ref="F156" r:id="rId5" xr:uid="{00000000-0004-0000-0200-000004000000}"/>
    <hyperlink ref="F162" r:id="rId6" xr:uid="{00000000-0004-0000-0200-000005000000}"/>
    <hyperlink ref="F174" r:id="rId7" xr:uid="{00000000-0004-0000-0200-000006000000}"/>
    <hyperlink ref="F186" r:id="rId8" xr:uid="{00000000-0004-0000-0200-000007000000}"/>
    <hyperlink ref="F192" r:id="rId9" xr:uid="{00000000-0004-0000-0200-000008000000}"/>
    <hyperlink ref="F199" r:id="rId10" xr:uid="{00000000-0004-0000-0200-000009000000}"/>
    <hyperlink ref="F214" r:id="rId11" xr:uid="{00000000-0004-0000-0200-00000A000000}"/>
    <hyperlink ref="F219" r:id="rId12" xr:uid="{00000000-0004-0000-0200-00000B000000}"/>
    <hyperlink ref="F224" r:id="rId13" xr:uid="{00000000-0004-0000-0200-00000C000000}"/>
    <hyperlink ref="F230" r:id="rId14" xr:uid="{00000000-0004-0000-0200-00000D000000}"/>
    <hyperlink ref="F236" r:id="rId15" xr:uid="{00000000-0004-0000-0200-00000E000000}"/>
    <hyperlink ref="F255" r:id="rId16" xr:uid="{00000000-0004-0000-0200-00000F000000}"/>
    <hyperlink ref="F275" r:id="rId17" xr:uid="{00000000-0004-0000-0200-000010000000}"/>
    <hyperlink ref="F293" r:id="rId18" xr:uid="{00000000-0004-0000-0200-000011000000}"/>
    <hyperlink ref="F311" r:id="rId19" xr:uid="{00000000-0004-0000-0200-000012000000}"/>
    <hyperlink ref="F317" r:id="rId20" xr:uid="{00000000-0004-0000-0200-000013000000}"/>
    <hyperlink ref="F328" r:id="rId21" xr:uid="{00000000-0004-0000-0200-000014000000}"/>
    <hyperlink ref="F333" r:id="rId22" xr:uid="{00000000-0004-0000-0200-000015000000}"/>
    <hyperlink ref="F338" r:id="rId23" xr:uid="{00000000-0004-0000-0200-000016000000}"/>
    <hyperlink ref="F363" r:id="rId24" xr:uid="{00000000-0004-0000-0200-000017000000}"/>
    <hyperlink ref="F369" r:id="rId25" xr:uid="{00000000-0004-0000-0200-000018000000}"/>
    <hyperlink ref="F404" r:id="rId26" xr:uid="{00000000-0004-0000-0200-000019000000}"/>
    <hyperlink ref="F410" r:id="rId27" xr:uid="{00000000-0004-0000-0200-00001A000000}"/>
    <hyperlink ref="F441" r:id="rId28" xr:uid="{00000000-0004-0000-0200-00001B000000}"/>
    <hyperlink ref="F447" r:id="rId29" xr:uid="{00000000-0004-0000-0200-00001C000000}"/>
    <hyperlink ref="F456" r:id="rId30" xr:uid="{00000000-0004-0000-0200-00001D000000}"/>
    <hyperlink ref="F465" r:id="rId31" xr:uid="{00000000-0004-0000-0200-00001E000000}"/>
    <hyperlink ref="F473" r:id="rId32" xr:uid="{00000000-0004-0000-0200-00001F000000}"/>
    <hyperlink ref="F487" r:id="rId33" xr:uid="{00000000-0004-0000-0200-000020000000}"/>
    <hyperlink ref="F493" r:id="rId34" xr:uid="{00000000-0004-0000-0200-000021000000}"/>
    <hyperlink ref="F514" r:id="rId35" xr:uid="{00000000-0004-0000-0200-000022000000}"/>
    <hyperlink ref="F520" r:id="rId36" xr:uid="{00000000-0004-0000-0200-000023000000}"/>
    <hyperlink ref="F526" r:id="rId37" xr:uid="{00000000-0004-0000-0200-000024000000}"/>
    <hyperlink ref="F532" r:id="rId38" xr:uid="{00000000-0004-0000-0200-000025000000}"/>
    <hyperlink ref="F544" r:id="rId39" xr:uid="{00000000-0004-0000-0200-000026000000}"/>
    <hyperlink ref="F550" r:id="rId40" xr:uid="{00000000-0004-0000-0200-000027000000}"/>
    <hyperlink ref="F557" r:id="rId41" xr:uid="{00000000-0004-0000-0200-000028000000}"/>
    <hyperlink ref="F567" r:id="rId42" xr:uid="{00000000-0004-0000-0200-000029000000}"/>
    <hyperlink ref="F573" r:id="rId43" xr:uid="{00000000-0004-0000-0200-00002A000000}"/>
    <hyperlink ref="F579" r:id="rId44" xr:uid="{00000000-0004-0000-0200-00002B000000}"/>
    <hyperlink ref="F585" r:id="rId45" xr:uid="{00000000-0004-0000-0200-00002C000000}"/>
    <hyperlink ref="F591" r:id="rId46" xr:uid="{00000000-0004-0000-0200-00002D000000}"/>
    <hyperlink ref="F598" r:id="rId47" xr:uid="{00000000-0004-0000-0200-00002E000000}"/>
    <hyperlink ref="F603" r:id="rId48" xr:uid="{00000000-0004-0000-0200-00002F000000}"/>
    <hyperlink ref="F615" r:id="rId49" xr:uid="{00000000-0004-0000-0200-000030000000}"/>
    <hyperlink ref="F628" r:id="rId50" xr:uid="{00000000-0004-0000-0200-000031000000}"/>
    <hyperlink ref="F634" r:id="rId51" xr:uid="{00000000-0004-0000-0200-000032000000}"/>
    <hyperlink ref="F649" r:id="rId52" xr:uid="{00000000-0004-0000-0200-000033000000}"/>
    <hyperlink ref="F658" r:id="rId53" xr:uid="{00000000-0004-0000-0200-000034000000}"/>
    <hyperlink ref="F663" r:id="rId54" xr:uid="{00000000-0004-0000-0200-000035000000}"/>
    <hyperlink ref="F681" r:id="rId55" xr:uid="{00000000-0004-0000-0200-000036000000}"/>
    <hyperlink ref="F686" r:id="rId56" xr:uid="{00000000-0004-0000-0200-000037000000}"/>
    <hyperlink ref="F701" r:id="rId57" xr:uid="{00000000-0004-0000-0200-000038000000}"/>
    <hyperlink ref="F707" r:id="rId58" xr:uid="{00000000-0004-0000-0200-000039000000}"/>
    <hyperlink ref="F712" r:id="rId59" xr:uid="{00000000-0004-0000-0200-00003A000000}"/>
    <hyperlink ref="F714" r:id="rId60" xr:uid="{00000000-0004-0000-0200-00003B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6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152"/>
  <sheetViews>
    <sheetView showGridLines="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49" t="s">
        <v>5</v>
      </c>
      <c r="M2" s="250"/>
      <c r="N2" s="250"/>
      <c r="O2" s="250"/>
      <c r="P2" s="250"/>
      <c r="Q2" s="250"/>
      <c r="R2" s="250"/>
      <c r="S2" s="250"/>
      <c r="T2" s="250"/>
      <c r="U2" s="250"/>
      <c r="V2" s="250"/>
      <c r="AT2" s="20" t="s">
        <v>101</v>
      </c>
    </row>
    <row r="3" spans="2:46" ht="6.95" customHeight="1">
      <c r="B3" s="21"/>
      <c r="C3" s="22"/>
      <c r="D3" s="22"/>
      <c r="E3" s="22"/>
      <c r="F3" s="22"/>
      <c r="G3" s="22"/>
      <c r="H3" s="22"/>
      <c r="I3" s="22"/>
      <c r="J3" s="22"/>
      <c r="K3" s="22"/>
      <c r="L3" s="23"/>
      <c r="AT3" s="20" t="s">
        <v>95</v>
      </c>
    </row>
    <row r="4" spans="2:46" ht="24.95" customHeight="1">
      <c r="B4" s="23"/>
      <c r="D4" s="24" t="s">
        <v>120</v>
      </c>
      <c r="L4" s="23"/>
      <c r="M4" s="96" t="s">
        <v>10</v>
      </c>
      <c r="AT4" s="20" t="s">
        <v>3</v>
      </c>
    </row>
    <row r="5" spans="2:46" ht="6.95" customHeight="1">
      <c r="B5" s="23"/>
      <c r="L5" s="23"/>
    </row>
    <row r="6" spans="2:46" ht="12" customHeight="1">
      <c r="B6" s="23"/>
      <c r="D6" s="30" t="s">
        <v>16</v>
      </c>
      <c r="L6" s="23"/>
    </row>
    <row r="7" spans="2:46" ht="16.5" customHeight="1">
      <c r="B7" s="23"/>
      <c r="E7" s="263" t="str">
        <f>'Rekapitulace stavby'!K6</f>
        <v>Rekonstrukce objektu Bubenečského nádraží</v>
      </c>
      <c r="F7" s="264"/>
      <c r="G7" s="264"/>
      <c r="H7" s="264"/>
      <c r="L7" s="23"/>
    </row>
    <row r="8" spans="2:46" s="35" customFormat="1" ht="12" customHeight="1">
      <c r="B8" s="34"/>
      <c r="D8" s="30" t="s">
        <v>121</v>
      </c>
      <c r="L8" s="34"/>
    </row>
    <row r="9" spans="2:46" s="35" customFormat="1" ht="16.5" customHeight="1">
      <c r="B9" s="34"/>
      <c r="E9" s="223" t="s">
        <v>4445</v>
      </c>
      <c r="F9" s="262"/>
      <c r="G9" s="262"/>
      <c r="H9" s="262"/>
      <c r="L9" s="34"/>
    </row>
    <row r="10" spans="2:46" s="35" customFormat="1">
      <c r="B10" s="34"/>
      <c r="L10" s="34"/>
    </row>
    <row r="11" spans="2:46" s="35" customFormat="1" ht="12" customHeight="1">
      <c r="B11" s="34"/>
      <c r="D11" s="30" t="s">
        <v>18</v>
      </c>
      <c r="F11" s="28" t="s">
        <v>19</v>
      </c>
      <c r="I11" s="30" t="s">
        <v>20</v>
      </c>
      <c r="J11" s="28" t="s">
        <v>1</v>
      </c>
      <c r="L11" s="34"/>
    </row>
    <row r="12" spans="2:46" s="35" customFormat="1" ht="12" customHeight="1">
      <c r="B12" s="34"/>
      <c r="D12" s="30" t="s">
        <v>22</v>
      </c>
      <c r="F12" s="28" t="s">
        <v>23</v>
      </c>
      <c r="I12" s="30" t="s">
        <v>24</v>
      </c>
      <c r="J12" s="58" t="str">
        <f>'Rekapitulace stavby'!AN8</f>
        <v>8. 3. 2023</v>
      </c>
      <c r="L12" s="34"/>
    </row>
    <row r="13" spans="2:46" s="35" customFormat="1" ht="10.9" customHeight="1">
      <c r="B13" s="34"/>
      <c r="L13" s="34"/>
    </row>
    <row r="14" spans="2:46" s="35" customFormat="1" ht="12" customHeight="1">
      <c r="B14" s="34"/>
      <c r="D14" s="30" t="s">
        <v>30</v>
      </c>
      <c r="I14" s="30" t="s">
        <v>31</v>
      </c>
      <c r="J14" s="28" t="s">
        <v>32</v>
      </c>
      <c r="L14" s="34"/>
    </row>
    <row r="15" spans="2:46" s="35" customFormat="1" ht="18" customHeight="1">
      <c r="B15" s="34"/>
      <c r="E15" s="28" t="s">
        <v>33</v>
      </c>
      <c r="I15" s="30" t="s">
        <v>34</v>
      </c>
      <c r="J15" s="28" t="s">
        <v>1</v>
      </c>
      <c r="L15" s="34"/>
    </row>
    <row r="16" spans="2:46" s="35" customFormat="1" ht="6.95" customHeight="1">
      <c r="B16" s="34"/>
      <c r="L16" s="34"/>
    </row>
    <row r="17" spans="2:12" s="35" customFormat="1" ht="12" customHeight="1">
      <c r="B17" s="34"/>
      <c r="D17" s="30" t="s">
        <v>35</v>
      </c>
      <c r="I17" s="30" t="s">
        <v>31</v>
      </c>
      <c r="J17" s="1" t="str">
        <f>'Rekapitulace stavby'!AN13</f>
        <v>Vyplň údaj</v>
      </c>
      <c r="L17" s="34"/>
    </row>
    <row r="18" spans="2:12" s="35" customFormat="1" ht="18" customHeight="1">
      <c r="B18" s="34"/>
      <c r="E18" s="265" t="str">
        <f>'Rekapitulace stavby'!E14</f>
        <v>Vyplň údaj</v>
      </c>
      <c r="F18" s="266"/>
      <c r="G18" s="266"/>
      <c r="H18" s="266"/>
      <c r="I18" s="30" t="s">
        <v>34</v>
      </c>
      <c r="J18" s="1" t="str">
        <f>'Rekapitulace stavby'!AN14</f>
        <v>Vyplň údaj</v>
      </c>
      <c r="L18" s="34"/>
    </row>
    <row r="19" spans="2:12" s="35" customFormat="1" ht="6.95" customHeight="1">
      <c r="B19" s="34"/>
      <c r="L19" s="34"/>
    </row>
    <row r="20" spans="2:12" s="35" customFormat="1" ht="12" customHeight="1">
      <c r="B20" s="34"/>
      <c r="D20" s="30" t="s">
        <v>37</v>
      </c>
      <c r="I20" s="30" t="s">
        <v>31</v>
      </c>
      <c r="J20" s="28" t="s">
        <v>38</v>
      </c>
      <c r="L20" s="34"/>
    </row>
    <row r="21" spans="2:12" s="35" customFormat="1" ht="18" customHeight="1">
      <c r="B21" s="34"/>
      <c r="E21" s="28" t="s">
        <v>39</v>
      </c>
      <c r="I21" s="30" t="s">
        <v>34</v>
      </c>
      <c r="J21" s="28" t="s">
        <v>40</v>
      </c>
      <c r="L21" s="34"/>
    </row>
    <row r="22" spans="2:12" s="35" customFormat="1" ht="6.95" customHeight="1">
      <c r="B22" s="34"/>
      <c r="L22" s="34"/>
    </row>
    <row r="23" spans="2:12" s="35" customFormat="1" ht="12" customHeight="1">
      <c r="B23" s="34"/>
      <c r="D23" s="30" t="s">
        <v>42</v>
      </c>
      <c r="I23" s="30" t="s">
        <v>31</v>
      </c>
      <c r="J23" s="1" t="str">
        <f>'Rekapitulace stavby'!AN19</f>
        <v>Vyplň údaj</v>
      </c>
      <c r="L23" s="34"/>
    </row>
    <row r="24" spans="2:12" s="35" customFormat="1" ht="18" customHeight="1">
      <c r="B24" s="34"/>
      <c r="E24" s="265" t="str">
        <f>'Rekapitulace stavby'!E20</f>
        <v>Vyplň údaj</v>
      </c>
      <c r="F24" s="266"/>
      <c r="G24" s="266"/>
      <c r="H24" s="266"/>
      <c r="I24" s="30" t="s">
        <v>34</v>
      </c>
      <c r="J24" s="1" t="str">
        <f>'Rekapitulace stavby'!AN20</f>
        <v>Vyplň údaj</v>
      </c>
      <c r="L24" s="34"/>
    </row>
    <row r="25" spans="2:12" s="35" customFormat="1" ht="6.95" customHeight="1">
      <c r="B25" s="34"/>
      <c r="L25" s="34"/>
    </row>
    <row r="26" spans="2:12" s="35" customFormat="1" ht="12" customHeight="1">
      <c r="B26" s="34"/>
      <c r="D26" s="30" t="s">
        <v>43</v>
      </c>
      <c r="L26" s="34"/>
    </row>
    <row r="27" spans="2:12" s="98" customFormat="1" ht="191.25" customHeight="1">
      <c r="B27" s="97"/>
      <c r="E27" s="258" t="s">
        <v>123</v>
      </c>
      <c r="F27" s="258"/>
      <c r="G27" s="258"/>
      <c r="H27" s="258"/>
      <c r="L27" s="97"/>
    </row>
    <row r="28" spans="2:12" s="35" customFormat="1" ht="6.95" customHeight="1">
      <c r="B28" s="34"/>
      <c r="L28" s="34"/>
    </row>
    <row r="29" spans="2:12" s="35" customFormat="1" ht="6.95" customHeight="1">
      <c r="B29" s="34"/>
      <c r="D29" s="59"/>
      <c r="E29" s="59"/>
      <c r="F29" s="59"/>
      <c r="G29" s="59"/>
      <c r="H29" s="59"/>
      <c r="I29" s="59"/>
      <c r="J29" s="59"/>
      <c r="K29" s="59"/>
      <c r="L29" s="34"/>
    </row>
    <row r="30" spans="2:12" s="35" customFormat="1" ht="25.35" customHeight="1">
      <c r="B30" s="34"/>
      <c r="D30" s="99" t="s">
        <v>45</v>
      </c>
      <c r="J30" s="73">
        <f>ROUND(J117, 2)</f>
        <v>0</v>
      </c>
      <c r="L30" s="34"/>
    </row>
    <row r="31" spans="2:12" s="35" customFormat="1" ht="6.95" customHeight="1">
      <c r="B31" s="34"/>
      <c r="D31" s="59"/>
      <c r="E31" s="59"/>
      <c r="F31" s="59"/>
      <c r="G31" s="59"/>
      <c r="H31" s="59"/>
      <c r="I31" s="59"/>
      <c r="J31" s="59"/>
      <c r="K31" s="59"/>
      <c r="L31" s="34"/>
    </row>
    <row r="32" spans="2:12" s="35" customFormat="1" ht="14.45" customHeight="1">
      <c r="B32" s="34"/>
      <c r="F32" s="38" t="s">
        <v>47</v>
      </c>
      <c r="I32" s="38" t="s">
        <v>46</v>
      </c>
      <c r="J32" s="38" t="s">
        <v>48</v>
      </c>
      <c r="L32" s="34"/>
    </row>
    <row r="33" spans="2:12" s="35" customFormat="1" ht="14.45" customHeight="1">
      <c r="B33" s="34"/>
      <c r="D33" s="61" t="s">
        <v>49</v>
      </c>
      <c r="E33" s="30" t="s">
        <v>50</v>
      </c>
      <c r="F33" s="100">
        <f>ROUND((SUM(BE117:BE151)),  2)</f>
        <v>0</v>
      </c>
      <c r="I33" s="101">
        <v>0.21</v>
      </c>
      <c r="J33" s="100">
        <f>ROUND(((SUM(BE117:BE151))*I33),  2)</f>
        <v>0</v>
      </c>
      <c r="L33" s="34"/>
    </row>
    <row r="34" spans="2:12" s="35" customFormat="1" ht="14.45" customHeight="1">
      <c r="B34" s="34"/>
      <c r="E34" s="30" t="s">
        <v>51</v>
      </c>
      <c r="F34" s="100">
        <f>ROUND((SUM(BF117:BF151)),  2)</f>
        <v>0</v>
      </c>
      <c r="I34" s="101">
        <v>0.15</v>
      </c>
      <c r="J34" s="100">
        <f>ROUND(((SUM(BF117:BF151))*I34),  2)</f>
        <v>0</v>
      </c>
      <c r="L34" s="34"/>
    </row>
    <row r="35" spans="2:12" s="35" customFormat="1" ht="14.45" hidden="1" customHeight="1">
      <c r="B35" s="34"/>
      <c r="E35" s="30" t="s">
        <v>52</v>
      </c>
      <c r="F35" s="100">
        <f>ROUND((SUM(BG117:BG151)),  2)</f>
        <v>0</v>
      </c>
      <c r="I35" s="101">
        <v>0.21</v>
      </c>
      <c r="J35" s="100">
        <f>0</f>
        <v>0</v>
      </c>
      <c r="L35" s="34"/>
    </row>
    <row r="36" spans="2:12" s="35" customFormat="1" ht="14.45" hidden="1" customHeight="1">
      <c r="B36" s="34"/>
      <c r="E36" s="30" t="s">
        <v>53</v>
      </c>
      <c r="F36" s="100">
        <f>ROUND((SUM(BH117:BH151)),  2)</f>
        <v>0</v>
      </c>
      <c r="I36" s="101">
        <v>0.15</v>
      </c>
      <c r="J36" s="100">
        <f>0</f>
        <v>0</v>
      </c>
      <c r="L36" s="34"/>
    </row>
    <row r="37" spans="2:12" s="35" customFormat="1" ht="14.45" hidden="1" customHeight="1">
      <c r="B37" s="34"/>
      <c r="E37" s="30" t="s">
        <v>54</v>
      </c>
      <c r="F37" s="100">
        <f>ROUND((SUM(BI117:BI151)),  2)</f>
        <v>0</v>
      </c>
      <c r="I37" s="101">
        <v>0</v>
      </c>
      <c r="J37" s="100">
        <f>0</f>
        <v>0</v>
      </c>
      <c r="L37" s="34"/>
    </row>
    <row r="38" spans="2:12" s="35" customFormat="1" ht="6.95" customHeight="1">
      <c r="B38" s="34"/>
      <c r="L38" s="34"/>
    </row>
    <row r="39" spans="2:12" s="35" customFormat="1" ht="25.35" customHeight="1">
      <c r="B39" s="34"/>
      <c r="C39" s="102"/>
      <c r="D39" s="103" t="s">
        <v>55</v>
      </c>
      <c r="E39" s="63"/>
      <c r="F39" s="63"/>
      <c r="G39" s="104" t="s">
        <v>56</v>
      </c>
      <c r="H39" s="105" t="s">
        <v>57</v>
      </c>
      <c r="I39" s="63"/>
      <c r="J39" s="106">
        <f>SUM(J30:J37)</f>
        <v>0</v>
      </c>
      <c r="K39" s="107"/>
      <c r="L39" s="34"/>
    </row>
    <row r="40" spans="2:12" s="35" customFormat="1" ht="14.45" customHeight="1">
      <c r="B40" s="34"/>
      <c r="L40" s="34"/>
    </row>
    <row r="41" spans="2:12" ht="14.45" customHeight="1">
      <c r="B41" s="23"/>
      <c r="L41" s="23"/>
    </row>
    <row r="42" spans="2:12" ht="14.45" customHeight="1">
      <c r="B42" s="23"/>
      <c r="L42" s="23"/>
    </row>
    <row r="43" spans="2:12" ht="14.45" customHeight="1">
      <c r="B43" s="23"/>
      <c r="L43" s="23"/>
    </row>
    <row r="44" spans="2:12" ht="14.45" customHeight="1">
      <c r="B44" s="23"/>
      <c r="L44" s="23"/>
    </row>
    <row r="45" spans="2:12" ht="14.45" customHeight="1">
      <c r="B45" s="23"/>
      <c r="L45" s="23"/>
    </row>
    <row r="46" spans="2:12" ht="14.45" customHeight="1">
      <c r="B46" s="23"/>
      <c r="L46" s="23"/>
    </row>
    <row r="47" spans="2:12" ht="14.45" customHeight="1">
      <c r="B47" s="23"/>
      <c r="L47" s="23"/>
    </row>
    <row r="48" spans="2:12" ht="14.45" customHeight="1">
      <c r="B48" s="23"/>
      <c r="L48" s="23"/>
    </row>
    <row r="49" spans="2:12" ht="14.45" customHeight="1">
      <c r="B49" s="23"/>
      <c r="L49" s="23"/>
    </row>
    <row r="50" spans="2:12" s="35" customFormat="1" ht="14.45" customHeight="1">
      <c r="B50" s="34"/>
      <c r="D50" s="45" t="s">
        <v>58</v>
      </c>
      <c r="E50" s="46"/>
      <c r="F50" s="46"/>
      <c r="G50" s="45" t="s">
        <v>59</v>
      </c>
      <c r="H50" s="46"/>
      <c r="I50" s="46"/>
      <c r="J50" s="46"/>
      <c r="K50" s="46"/>
      <c r="L50" s="34"/>
    </row>
    <row r="51" spans="2:12">
      <c r="B51" s="23"/>
      <c r="L51" s="23"/>
    </row>
    <row r="52" spans="2:12">
      <c r="B52" s="23"/>
      <c r="L52" s="23"/>
    </row>
    <row r="53" spans="2:12">
      <c r="B53" s="23"/>
      <c r="L53" s="23"/>
    </row>
    <row r="54" spans="2:12">
      <c r="B54" s="23"/>
      <c r="L54" s="23"/>
    </row>
    <row r="55" spans="2:12">
      <c r="B55" s="23"/>
      <c r="L55" s="23"/>
    </row>
    <row r="56" spans="2:12">
      <c r="B56" s="23"/>
      <c r="L56" s="23"/>
    </row>
    <row r="57" spans="2:12">
      <c r="B57" s="23"/>
      <c r="L57" s="23"/>
    </row>
    <row r="58" spans="2:12">
      <c r="B58" s="23"/>
      <c r="L58" s="23"/>
    </row>
    <row r="59" spans="2:12">
      <c r="B59" s="23"/>
      <c r="L59" s="23"/>
    </row>
    <row r="60" spans="2:12">
      <c r="B60" s="23"/>
      <c r="L60" s="23"/>
    </row>
    <row r="61" spans="2:12" s="35" customFormat="1" ht="12.75">
      <c r="B61" s="34"/>
      <c r="D61" s="47" t="s">
        <v>60</v>
      </c>
      <c r="E61" s="37"/>
      <c r="F61" s="108" t="s">
        <v>61</v>
      </c>
      <c r="G61" s="47" t="s">
        <v>60</v>
      </c>
      <c r="H61" s="37"/>
      <c r="I61" s="37"/>
      <c r="J61" s="109" t="s">
        <v>61</v>
      </c>
      <c r="K61" s="37"/>
      <c r="L61" s="34"/>
    </row>
    <row r="62" spans="2:12">
      <c r="B62" s="23"/>
      <c r="L62" s="23"/>
    </row>
    <row r="63" spans="2:12">
      <c r="B63" s="23"/>
      <c r="L63" s="23"/>
    </row>
    <row r="64" spans="2:12">
      <c r="B64" s="23"/>
      <c r="L64" s="23"/>
    </row>
    <row r="65" spans="2:12" s="35" customFormat="1" ht="12.75">
      <c r="B65" s="34"/>
      <c r="D65" s="45" t="s">
        <v>62</v>
      </c>
      <c r="E65" s="46"/>
      <c r="F65" s="46"/>
      <c r="G65" s="45" t="s">
        <v>63</v>
      </c>
      <c r="H65" s="46"/>
      <c r="I65" s="46"/>
      <c r="J65" s="46"/>
      <c r="K65" s="46"/>
      <c r="L65" s="34"/>
    </row>
    <row r="66" spans="2:12">
      <c r="B66" s="23"/>
      <c r="L66" s="23"/>
    </row>
    <row r="67" spans="2:12">
      <c r="B67" s="23"/>
      <c r="L67" s="23"/>
    </row>
    <row r="68" spans="2:12">
      <c r="B68" s="23"/>
      <c r="L68" s="23"/>
    </row>
    <row r="69" spans="2:12">
      <c r="B69" s="23"/>
      <c r="L69" s="23"/>
    </row>
    <row r="70" spans="2:12">
      <c r="B70" s="23"/>
      <c r="L70" s="23"/>
    </row>
    <row r="71" spans="2:12">
      <c r="B71" s="23"/>
      <c r="L71" s="23"/>
    </row>
    <row r="72" spans="2:12">
      <c r="B72" s="23"/>
      <c r="L72" s="23"/>
    </row>
    <row r="73" spans="2:12">
      <c r="B73" s="23"/>
      <c r="L73" s="23"/>
    </row>
    <row r="74" spans="2:12">
      <c r="B74" s="23"/>
      <c r="L74" s="23"/>
    </row>
    <row r="75" spans="2:12">
      <c r="B75" s="23"/>
      <c r="L75" s="23"/>
    </row>
    <row r="76" spans="2:12" s="35" customFormat="1" ht="12.75">
      <c r="B76" s="34"/>
      <c r="D76" s="47" t="s">
        <v>60</v>
      </c>
      <c r="E76" s="37"/>
      <c r="F76" s="108" t="s">
        <v>61</v>
      </c>
      <c r="G76" s="47" t="s">
        <v>60</v>
      </c>
      <c r="H76" s="37"/>
      <c r="I76" s="37"/>
      <c r="J76" s="109" t="s">
        <v>61</v>
      </c>
      <c r="K76" s="37"/>
      <c r="L76" s="34"/>
    </row>
    <row r="77" spans="2:12" s="35" customFormat="1" ht="14.45" customHeight="1">
      <c r="B77" s="48"/>
      <c r="C77" s="49"/>
      <c r="D77" s="49"/>
      <c r="E77" s="49"/>
      <c r="F77" s="49"/>
      <c r="G77" s="49"/>
      <c r="H77" s="49"/>
      <c r="I77" s="49"/>
      <c r="J77" s="49"/>
      <c r="K77" s="49"/>
      <c r="L77" s="34"/>
    </row>
    <row r="81" spans="2:47" s="35" customFormat="1" ht="6.95" customHeight="1">
      <c r="B81" s="50"/>
      <c r="C81" s="51"/>
      <c r="D81" s="51"/>
      <c r="E81" s="51"/>
      <c r="F81" s="51"/>
      <c r="G81" s="51"/>
      <c r="H81" s="51"/>
      <c r="I81" s="51"/>
      <c r="J81" s="51"/>
      <c r="K81" s="51"/>
      <c r="L81" s="34"/>
    </row>
    <row r="82" spans="2:47" s="35" customFormat="1" ht="24.95" customHeight="1">
      <c r="B82" s="34"/>
      <c r="C82" s="24" t="s">
        <v>124</v>
      </c>
      <c r="L82" s="34"/>
    </row>
    <row r="83" spans="2:47" s="35" customFormat="1" ht="6.95" customHeight="1">
      <c r="B83" s="34"/>
      <c r="L83" s="34"/>
    </row>
    <row r="84" spans="2:47" s="35" customFormat="1" ht="12" customHeight="1">
      <c r="B84" s="34"/>
      <c r="C84" s="30" t="s">
        <v>16</v>
      </c>
      <c r="L84" s="34"/>
    </row>
    <row r="85" spans="2:47" s="35" customFormat="1" ht="16.5" customHeight="1">
      <c r="B85" s="34"/>
      <c r="E85" s="263" t="str">
        <f>E7</f>
        <v>Rekonstrukce objektu Bubenečského nádraží</v>
      </c>
      <c r="F85" s="264"/>
      <c r="G85" s="264"/>
      <c r="H85" s="264"/>
      <c r="L85" s="34"/>
    </row>
    <row r="86" spans="2:47" s="35" customFormat="1" ht="12" customHeight="1">
      <c r="B86" s="34"/>
      <c r="C86" s="30" t="s">
        <v>121</v>
      </c>
      <c r="L86" s="34"/>
    </row>
    <row r="87" spans="2:47" s="35" customFormat="1" ht="16.5" customHeight="1">
      <c r="B87" s="34"/>
      <c r="E87" s="223" t="str">
        <f>E9</f>
        <v>SO 03 - Gastrotechnologie (GA)</v>
      </c>
      <c r="F87" s="262"/>
      <c r="G87" s="262"/>
      <c r="H87" s="262"/>
      <c r="L87" s="34"/>
    </row>
    <row r="88" spans="2:47" s="35" customFormat="1" ht="6.95" customHeight="1">
      <c r="B88" s="34"/>
      <c r="L88" s="34"/>
    </row>
    <row r="89" spans="2:47" s="35" customFormat="1" ht="12" customHeight="1">
      <c r="B89" s="34"/>
      <c r="C89" s="30" t="s">
        <v>22</v>
      </c>
      <c r="F89" s="28" t="str">
        <f>F12</f>
        <v>Goetheho č.p. 61 v k.ú. Bubeneč, Praha 6</v>
      </c>
      <c r="I89" s="30" t="s">
        <v>24</v>
      </c>
      <c r="J89" s="58" t="str">
        <f>IF(J12="","",J12)</f>
        <v>8. 3. 2023</v>
      </c>
      <c r="L89" s="34"/>
    </row>
    <row r="90" spans="2:47" s="35" customFormat="1" ht="6.95" customHeight="1">
      <c r="B90" s="34"/>
      <c r="L90" s="34"/>
    </row>
    <row r="91" spans="2:47" s="35" customFormat="1" ht="25.7" customHeight="1">
      <c r="B91" s="34"/>
      <c r="C91" s="30" t="s">
        <v>30</v>
      </c>
      <c r="F91" s="28" t="str">
        <f>E15</f>
        <v>Městská část Praha 6</v>
      </c>
      <c r="I91" s="30" t="s">
        <v>37</v>
      </c>
      <c r="J91" s="32" t="str">
        <f>E21</f>
        <v>ing. arch. Ondřej Tuček</v>
      </c>
      <c r="L91" s="34"/>
    </row>
    <row r="92" spans="2:47" s="35" customFormat="1" ht="25.7" customHeight="1">
      <c r="B92" s="34"/>
      <c r="C92" s="30" t="s">
        <v>35</v>
      </c>
      <c r="F92" s="28" t="str">
        <f>IF(E18="","",E18)</f>
        <v>Vyplň údaj</v>
      </c>
      <c r="I92" s="30" t="s">
        <v>42</v>
      </c>
      <c r="J92" s="32" t="str">
        <f>E24</f>
        <v>Vyplň údaj</v>
      </c>
      <c r="L92" s="34"/>
    </row>
    <row r="93" spans="2:47" s="35" customFormat="1" ht="10.35" customHeight="1">
      <c r="B93" s="34"/>
      <c r="L93" s="34"/>
    </row>
    <row r="94" spans="2:47" s="35" customFormat="1" ht="29.25" customHeight="1">
      <c r="B94" s="34"/>
      <c r="C94" s="110" t="s">
        <v>125</v>
      </c>
      <c r="D94" s="102"/>
      <c r="E94" s="102"/>
      <c r="F94" s="102"/>
      <c r="G94" s="102"/>
      <c r="H94" s="102"/>
      <c r="I94" s="102"/>
      <c r="J94" s="111" t="s">
        <v>126</v>
      </c>
      <c r="K94" s="102"/>
      <c r="L94" s="34"/>
    </row>
    <row r="95" spans="2:47" s="35" customFormat="1" ht="10.35" customHeight="1">
      <c r="B95" s="34"/>
      <c r="L95" s="34"/>
    </row>
    <row r="96" spans="2:47" s="35" customFormat="1" ht="22.9" customHeight="1">
      <c r="B96" s="34"/>
      <c r="C96" s="112" t="s">
        <v>127</v>
      </c>
      <c r="J96" s="73">
        <f>J117</f>
        <v>0</v>
      </c>
      <c r="L96" s="34"/>
      <c r="AU96" s="20" t="s">
        <v>128</v>
      </c>
    </row>
    <row r="97" spans="2:12" s="114" customFormat="1" ht="24.95" customHeight="1">
      <c r="B97" s="113"/>
      <c r="D97" s="115" t="s">
        <v>4446</v>
      </c>
      <c r="E97" s="116"/>
      <c r="F97" s="116"/>
      <c r="G97" s="116"/>
      <c r="H97" s="116"/>
      <c r="I97" s="116"/>
      <c r="J97" s="117">
        <f>J118</f>
        <v>0</v>
      </c>
      <c r="L97" s="113"/>
    </row>
    <row r="98" spans="2:12" s="35" customFormat="1" ht="21.75" customHeight="1">
      <c r="B98" s="34"/>
      <c r="L98" s="34"/>
    </row>
    <row r="99" spans="2:12" s="35" customFormat="1" ht="6.95" customHeight="1">
      <c r="B99" s="48"/>
      <c r="C99" s="49"/>
      <c r="D99" s="49"/>
      <c r="E99" s="49"/>
      <c r="F99" s="49"/>
      <c r="G99" s="49"/>
      <c r="H99" s="49"/>
      <c r="I99" s="49"/>
      <c r="J99" s="49"/>
      <c r="K99" s="49"/>
      <c r="L99" s="34"/>
    </row>
    <row r="103" spans="2:12" s="35" customFormat="1" ht="6.95" customHeight="1">
      <c r="B103" s="50"/>
      <c r="C103" s="51"/>
      <c r="D103" s="51"/>
      <c r="E103" s="51"/>
      <c r="F103" s="51"/>
      <c r="G103" s="51"/>
      <c r="H103" s="51"/>
      <c r="I103" s="51"/>
      <c r="J103" s="51"/>
      <c r="K103" s="51"/>
      <c r="L103" s="34"/>
    </row>
    <row r="104" spans="2:12" s="35" customFormat="1" ht="24.95" customHeight="1">
      <c r="B104" s="34"/>
      <c r="C104" s="24" t="s">
        <v>158</v>
      </c>
      <c r="L104" s="34"/>
    </row>
    <row r="105" spans="2:12" s="35" customFormat="1" ht="6.95" customHeight="1">
      <c r="B105" s="34"/>
      <c r="L105" s="34"/>
    </row>
    <row r="106" spans="2:12" s="35" customFormat="1" ht="12" customHeight="1">
      <c r="B106" s="34"/>
      <c r="C106" s="30" t="s">
        <v>16</v>
      </c>
      <c r="L106" s="34"/>
    </row>
    <row r="107" spans="2:12" s="35" customFormat="1" ht="16.5" customHeight="1">
      <c r="B107" s="34"/>
      <c r="E107" s="263" t="str">
        <f>E7</f>
        <v>Rekonstrukce objektu Bubenečského nádraží</v>
      </c>
      <c r="F107" s="264"/>
      <c r="G107" s="264"/>
      <c r="H107" s="264"/>
      <c r="L107" s="34"/>
    </row>
    <row r="108" spans="2:12" s="35" customFormat="1" ht="12" customHeight="1">
      <c r="B108" s="34"/>
      <c r="C108" s="30" t="s">
        <v>121</v>
      </c>
      <c r="L108" s="34"/>
    </row>
    <row r="109" spans="2:12" s="35" customFormat="1" ht="16.5" customHeight="1">
      <c r="B109" s="34"/>
      <c r="E109" s="223" t="str">
        <f>E9</f>
        <v>SO 03 - Gastrotechnologie (GA)</v>
      </c>
      <c r="F109" s="262"/>
      <c r="G109" s="262"/>
      <c r="H109" s="262"/>
      <c r="L109" s="34"/>
    </row>
    <row r="110" spans="2:12" s="35" customFormat="1" ht="6.95" customHeight="1">
      <c r="B110" s="34"/>
      <c r="L110" s="34"/>
    </row>
    <row r="111" spans="2:12" s="35" customFormat="1" ht="12" customHeight="1">
      <c r="B111" s="34"/>
      <c r="C111" s="30" t="s">
        <v>22</v>
      </c>
      <c r="F111" s="28" t="str">
        <f>F12</f>
        <v>Goetheho č.p. 61 v k.ú. Bubeneč, Praha 6</v>
      </c>
      <c r="I111" s="30" t="s">
        <v>24</v>
      </c>
      <c r="J111" s="58" t="str">
        <f>IF(J12="","",J12)</f>
        <v>8. 3. 2023</v>
      </c>
      <c r="L111" s="34"/>
    </row>
    <row r="112" spans="2:12" s="35" customFormat="1" ht="6.95" customHeight="1">
      <c r="B112" s="34"/>
      <c r="L112" s="34"/>
    </row>
    <row r="113" spans="2:65" s="35" customFormat="1" ht="25.7" customHeight="1">
      <c r="B113" s="34"/>
      <c r="C113" s="30" t="s">
        <v>30</v>
      </c>
      <c r="F113" s="28" t="str">
        <f>E15</f>
        <v>Městská část Praha 6</v>
      </c>
      <c r="I113" s="30" t="s">
        <v>37</v>
      </c>
      <c r="J113" s="32" t="str">
        <f>E21</f>
        <v>ing. arch. Ondřej Tuček</v>
      </c>
      <c r="L113" s="34"/>
    </row>
    <row r="114" spans="2:65" s="35" customFormat="1" ht="25.7" customHeight="1">
      <c r="B114" s="34"/>
      <c r="C114" s="30" t="s">
        <v>35</v>
      </c>
      <c r="F114" s="28" t="str">
        <f>IF(E18="","",E18)</f>
        <v>Vyplň údaj</v>
      </c>
      <c r="I114" s="30" t="s">
        <v>42</v>
      </c>
      <c r="J114" s="32" t="str">
        <f>E24</f>
        <v>Vyplň údaj</v>
      </c>
      <c r="L114" s="34"/>
    </row>
    <row r="115" spans="2:65" s="35" customFormat="1" ht="10.35" customHeight="1">
      <c r="B115" s="34"/>
      <c r="L115" s="34"/>
    </row>
    <row r="116" spans="2:65" s="127" customFormat="1" ht="29.25" customHeight="1">
      <c r="B116" s="123"/>
      <c r="C116" s="124" t="s">
        <v>159</v>
      </c>
      <c r="D116" s="125" t="s">
        <v>70</v>
      </c>
      <c r="E116" s="125" t="s">
        <v>66</v>
      </c>
      <c r="F116" s="125" t="s">
        <v>67</v>
      </c>
      <c r="G116" s="125" t="s">
        <v>160</v>
      </c>
      <c r="H116" s="125" t="s">
        <v>161</v>
      </c>
      <c r="I116" s="125" t="s">
        <v>162</v>
      </c>
      <c r="J116" s="125" t="s">
        <v>126</v>
      </c>
      <c r="K116" s="126" t="s">
        <v>163</v>
      </c>
      <c r="L116" s="123"/>
      <c r="M116" s="65" t="s">
        <v>1</v>
      </c>
      <c r="N116" s="66" t="s">
        <v>49</v>
      </c>
      <c r="O116" s="66" t="s">
        <v>164</v>
      </c>
      <c r="P116" s="66" t="s">
        <v>165</v>
      </c>
      <c r="Q116" s="66" t="s">
        <v>166</v>
      </c>
      <c r="R116" s="66" t="s">
        <v>167</v>
      </c>
      <c r="S116" s="66" t="s">
        <v>168</v>
      </c>
      <c r="T116" s="67" t="s">
        <v>169</v>
      </c>
    </row>
    <row r="117" spans="2:65" s="35" customFormat="1" ht="22.9" customHeight="1">
      <c r="B117" s="34"/>
      <c r="C117" s="71" t="s">
        <v>170</v>
      </c>
      <c r="J117" s="128">
        <f>BK117</f>
        <v>0</v>
      </c>
      <c r="L117" s="34"/>
      <c r="M117" s="68"/>
      <c r="N117" s="59"/>
      <c r="O117" s="59"/>
      <c r="P117" s="129">
        <f>P118</f>
        <v>0</v>
      </c>
      <c r="Q117" s="59"/>
      <c r="R117" s="129">
        <f>R118</f>
        <v>0</v>
      </c>
      <c r="S117" s="59"/>
      <c r="T117" s="130">
        <f>T118</f>
        <v>0</v>
      </c>
      <c r="AT117" s="20" t="s">
        <v>84</v>
      </c>
      <c r="AU117" s="20" t="s">
        <v>128</v>
      </c>
      <c r="BK117" s="131">
        <f>BK118</f>
        <v>0</v>
      </c>
    </row>
    <row r="118" spans="2:65" s="133" customFormat="1" ht="25.9" customHeight="1">
      <c r="B118" s="132"/>
      <c r="D118" s="134" t="s">
        <v>84</v>
      </c>
      <c r="E118" s="135" t="s">
        <v>4447</v>
      </c>
      <c r="F118" s="135" t="s">
        <v>4448</v>
      </c>
      <c r="J118" s="136">
        <f>BK118</f>
        <v>0</v>
      </c>
      <c r="L118" s="132"/>
      <c r="M118" s="137"/>
      <c r="P118" s="138">
        <f>SUM(P119:P151)</f>
        <v>0</v>
      </c>
      <c r="R118" s="138">
        <f>SUM(R119:R151)</f>
        <v>0</v>
      </c>
      <c r="T118" s="139">
        <f>SUM(T119:T151)</f>
        <v>0</v>
      </c>
      <c r="AR118" s="134" t="s">
        <v>93</v>
      </c>
      <c r="AT118" s="140" t="s">
        <v>84</v>
      </c>
      <c r="AU118" s="140" t="s">
        <v>85</v>
      </c>
      <c r="AY118" s="134" t="s">
        <v>173</v>
      </c>
      <c r="BK118" s="141">
        <f>SUM(BK119:BK151)</f>
        <v>0</v>
      </c>
    </row>
    <row r="119" spans="2:65" s="35" customFormat="1" ht="16.5" customHeight="1">
      <c r="B119" s="34"/>
      <c r="C119" s="144" t="s">
        <v>93</v>
      </c>
      <c r="D119" s="144" t="s">
        <v>175</v>
      </c>
      <c r="E119" s="145" t="s">
        <v>4449</v>
      </c>
      <c r="F119" s="146" t="s">
        <v>4450</v>
      </c>
      <c r="G119" s="147" t="s">
        <v>1464</v>
      </c>
      <c r="H119" s="148">
        <v>1</v>
      </c>
      <c r="I119" s="3"/>
      <c r="J119" s="149">
        <f>ROUND(I119*H119,2)</f>
        <v>0</v>
      </c>
      <c r="K119" s="146" t="s">
        <v>1</v>
      </c>
      <c r="L119" s="34"/>
      <c r="M119" s="150" t="s">
        <v>1</v>
      </c>
      <c r="N119" s="151" t="s">
        <v>50</v>
      </c>
      <c r="P119" s="152">
        <f>O119*H119</f>
        <v>0</v>
      </c>
      <c r="Q119" s="152">
        <v>0</v>
      </c>
      <c r="R119" s="152">
        <f>Q119*H119</f>
        <v>0</v>
      </c>
      <c r="S119" s="152">
        <v>0</v>
      </c>
      <c r="T119" s="153">
        <f>S119*H119</f>
        <v>0</v>
      </c>
      <c r="AR119" s="154" t="s">
        <v>180</v>
      </c>
      <c r="AT119" s="154" t="s">
        <v>175</v>
      </c>
      <c r="AU119" s="154" t="s">
        <v>93</v>
      </c>
      <c r="AY119" s="20" t="s">
        <v>173</v>
      </c>
      <c r="BE119" s="155">
        <f>IF(N119="základní",J119,0)</f>
        <v>0</v>
      </c>
      <c r="BF119" s="155">
        <f>IF(N119="snížená",J119,0)</f>
        <v>0</v>
      </c>
      <c r="BG119" s="155">
        <f>IF(N119="zákl. přenesená",J119,0)</f>
        <v>0</v>
      </c>
      <c r="BH119" s="155">
        <f>IF(N119="sníž. přenesená",J119,0)</f>
        <v>0</v>
      </c>
      <c r="BI119" s="155">
        <f>IF(N119="nulová",J119,0)</f>
        <v>0</v>
      </c>
      <c r="BJ119" s="20" t="s">
        <v>93</v>
      </c>
      <c r="BK119" s="155">
        <f>ROUND(I119*H119,2)</f>
        <v>0</v>
      </c>
      <c r="BL119" s="20" t="s">
        <v>180</v>
      </c>
      <c r="BM119" s="154" t="s">
        <v>4451</v>
      </c>
    </row>
    <row r="120" spans="2:65" s="35" customFormat="1" ht="78">
      <c r="B120" s="34"/>
      <c r="D120" s="161" t="s">
        <v>371</v>
      </c>
      <c r="F120" s="187" t="s">
        <v>4452</v>
      </c>
      <c r="L120" s="34"/>
      <c r="M120" s="158"/>
      <c r="T120" s="62"/>
      <c r="AT120" s="20" t="s">
        <v>371</v>
      </c>
      <c r="AU120" s="20" t="s">
        <v>93</v>
      </c>
    </row>
    <row r="121" spans="2:65" s="35" customFormat="1" ht="16.5" customHeight="1">
      <c r="B121" s="34"/>
      <c r="C121" s="144" t="s">
        <v>95</v>
      </c>
      <c r="D121" s="144" t="s">
        <v>175</v>
      </c>
      <c r="E121" s="145" t="s">
        <v>4453</v>
      </c>
      <c r="F121" s="146" t="s">
        <v>4454</v>
      </c>
      <c r="G121" s="147" t="s">
        <v>1464</v>
      </c>
      <c r="H121" s="148">
        <v>1</v>
      </c>
      <c r="I121" s="3"/>
      <c r="J121" s="149">
        <f>ROUND(I121*H121,2)</f>
        <v>0</v>
      </c>
      <c r="K121" s="146" t="s">
        <v>1</v>
      </c>
      <c r="L121" s="34"/>
      <c r="M121" s="150" t="s">
        <v>1</v>
      </c>
      <c r="N121" s="151" t="s">
        <v>50</v>
      </c>
      <c r="P121" s="152">
        <f>O121*H121</f>
        <v>0</v>
      </c>
      <c r="Q121" s="152">
        <v>0</v>
      </c>
      <c r="R121" s="152">
        <f>Q121*H121</f>
        <v>0</v>
      </c>
      <c r="S121" s="152">
        <v>0</v>
      </c>
      <c r="T121" s="153">
        <f>S121*H121</f>
        <v>0</v>
      </c>
      <c r="AR121" s="154" t="s">
        <v>180</v>
      </c>
      <c r="AT121" s="154" t="s">
        <v>175</v>
      </c>
      <c r="AU121" s="154" t="s">
        <v>93</v>
      </c>
      <c r="AY121" s="20" t="s">
        <v>173</v>
      </c>
      <c r="BE121" s="155">
        <f>IF(N121="základní",J121,0)</f>
        <v>0</v>
      </c>
      <c r="BF121" s="155">
        <f>IF(N121="snížená",J121,0)</f>
        <v>0</v>
      </c>
      <c r="BG121" s="155">
        <f>IF(N121="zákl. přenesená",J121,0)</f>
        <v>0</v>
      </c>
      <c r="BH121" s="155">
        <f>IF(N121="sníž. přenesená",J121,0)</f>
        <v>0</v>
      </c>
      <c r="BI121" s="155">
        <f>IF(N121="nulová",J121,0)</f>
        <v>0</v>
      </c>
      <c r="BJ121" s="20" t="s">
        <v>93</v>
      </c>
      <c r="BK121" s="155">
        <f>ROUND(I121*H121,2)</f>
        <v>0</v>
      </c>
      <c r="BL121" s="20" t="s">
        <v>180</v>
      </c>
      <c r="BM121" s="154" t="s">
        <v>4455</v>
      </c>
    </row>
    <row r="122" spans="2:65" s="35" customFormat="1" ht="78">
      <c r="B122" s="34"/>
      <c r="D122" s="161" t="s">
        <v>371</v>
      </c>
      <c r="F122" s="187" t="s">
        <v>4456</v>
      </c>
      <c r="L122" s="34"/>
      <c r="M122" s="158"/>
      <c r="T122" s="62"/>
      <c r="AT122" s="20" t="s">
        <v>371</v>
      </c>
      <c r="AU122" s="20" t="s">
        <v>93</v>
      </c>
    </row>
    <row r="123" spans="2:65" s="35" customFormat="1" ht="16.5" customHeight="1">
      <c r="B123" s="34"/>
      <c r="C123" s="144" t="s">
        <v>243</v>
      </c>
      <c r="D123" s="144" t="s">
        <v>175</v>
      </c>
      <c r="E123" s="145" t="s">
        <v>4457</v>
      </c>
      <c r="F123" s="146" t="s">
        <v>4458</v>
      </c>
      <c r="G123" s="147" t="s">
        <v>1464</v>
      </c>
      <c r="H123" s="148">
        <v>1</v>
      </c>
      <c r="I123" s="3"/>
      <c r="J123" s="149">
        <f>ROUND(I123*H123,2)</f>
        <v>0</v>
      </c>
      <c r="K123" s="146" t="s">
        <v>1</v>
      </c>
      <c r="L123" s="34"/>
      <c r="M123" s="150" t="s">
        <v>1</v>
      </c>
      <c r="N123" s="151" t="s">
        <v>50</v>
      </c>
      <c r="P123" s="152">
        <f>O123*H123</f>
        <v>0</v>
      </c>
      <c r="Q123" s="152">
        <v>0</v>
      </c>
      <c r="R123" s="152">
        <f>Q123*H123</f>
        <v>0</v>
      </c>
      <c r="S123" s="152">
        <v>0</v>
      </c>
      <c r="T123" s="153">
        <f>S123*H123</f>
        <v>0</v>
      </c>
      <c r="AR123" s="154" t="s">
        <v>180</v>
      </c>
      <c r="AT123" s="154" t="s">
        <v>175</v>
      </c>
      <c r="AU123" s="154" t="s">
        <v>93</v>
      </c>
      <c r="AY123" s="20" t="s">
        <v>173</v>
      </c>
      <c r="BE123" s="155">
        <f>IF(N123="základní",J123,0)</f>
        <v>0</v>
      </c>
      <c r="BF123" s="155">
        <f>IF(N123="snížená",J123,0)</f>
        <v>0</v>
      </c>
      <c r="BG123" s="155">
        <f>IF(N123="zákl. přenesená",J123,0)</f>
        <v>0</v>
      </c>
      <c r="BH123" s="155">
        <f>IF(N123="sníž. přenesená",J123,0)</f>
        <v>0</v>
      </c>
      <c r="BI123" s="155">
        <f>IF(N123="nulová",J123,0)</f>
        <v>0</v>
      </c>
      <c r="BJ123" s="20" t="s">
        <v>93</v>
      </c>
      <c r="BK123" s="155">
        <f>ROUND(I123*H123,2)</f>
        <v>0</v>
      </c>
      <c r="BL123" s="20" t="s">
        <v>180</v>
      </c>
      <c r="BM123" s="154" t="s">
        <v>4459</v>
      </c>
    </row>
    <row r="124" spans="2:65" s="35" customFormat="1" ht="87.75">
      <c r="B124" s="34"/>
      <c r="D124" s="161" t="s">
        <v>371</v>
      </c>
      <c r="F124" s="187" t="s">
        <v>4460</v>
      </c>
      <c r="L124" s="34"/>
      <c r="M124" s="158"/>
      <c r="T124" s="62"/>
      <c r="AT124" s="20" t="s">
        <v>371</v>
      </c>
      <c r="AU124" s="20" t="s">
        <v>93</v>
      </c>
    </row>
    <row r="125" spans="2:65" s="35" customFormat="1" ht="16.5" customHeight="1">
      <c r="B125" s="34"/>
      <c r="C125" s="144" t="s">
        <v>180</v>
      </c>
      <c r="D125" s="144" t="s">
        <v>175</v>
      </c>
      <c r="E125" s="145" t="s">
        <v>4461</v>
      </c>
      <c r="F125" s="146" t="s">
        <v>4462</v>
      </c>
      <c r="G125" s="147" t="s">
        <v>1464</v>
      </c>
      <c r="H125" s="148">
        <v>1</v>
      </c>
      <c r="I125" s="3"/>
      <c r="J125" s="149">
        <f>ROUND(I125*H125,2)</f>
        <v>0</v>
      </c>
      <c r="K125" s="146" t="s">
        <v>1</v>
      </c>
      <c r="L125" s="34"/>
      <c r="M125" s="150" t="s">
        <v>1</v>
      </c>
      <c r="N125" s="151" t="s">
        <v>50</v>
      </c>
      <c r="P125" s="152">
        <f>O125*H125</f>
        <v>0</v>
      </c>
      <c r="Q125" s="152">
        <v>0</v>
      </c>
      <c r="R125" s="152">
        <f>Q125*H125</f>
        <v>0</v>
      </c>
      <c r="S125" s="152">
        <v>0</v>
      </c>
      <c r="T125" s="153">
        <f>S125*H125</f>
        <v>0</v>
      </c>
      <c r="AR125" s="154" t="s">
        <v>180</v>
      </c>
      <c r="AT125" s="154" t="s">
        <v>175</v>
      </c>
      <c r="AU125" s="154" t="s">
        <v>93</v>
      </c>
      <c r="AY125" s="20" t="s">
        <v>173</v>
      </c>
      <c r="BE125" s="155">
        <f>IF(N125="základní",J125,0)</f>
        <v>0</v>
      </c>
      <c r="BF125" s="155">
        <f>IF(N125="snížená",J125,0)</f>
        <v>0</v>
      </c>
      <c r="BG125" s="155">
        <f>IF(N125="zákl. přenesená",J125,0)</f>
        <v>0</v>
      </c>
      <c r="BH125" s="155">
        <f>IF(N125="sníž. přenesená",J125,0)</f>
        <v>0</v>
      </c>
      <c r="BI125" s="155">
        <f>IF(N125="nulová",J125,0)</f>
        <v>0</v>
      </c>
      <c r="BJ125" s="20" t="s">
        <v>93</v>
      </c>
      <c r="BK125" s="155">
        <f>ROUND(I125*H125,2)</f>
        <v>0</v>
      </c>
      <c r="BL125" s="20" t="s">
        <v>180</v>
      </c>
      <c r="BM125" s="154" t="s">
        <v>4463</v>
      </c>
    </row>
    <row r="126" spans="2:65" s="35" customFormat="1" ht="39">
      <c r="B126" s="34"/>
      <c r="D126" s="161" t="s">
        <v>371</v>
      </c>
      <c r="F126" s="187" t="s">
        <v>4464</v>
      </c>
      <c r="L126" s="34"/>
      <c r="M126" s="158"/>
      <c r="T126" s="62"/>
      <c r="AT126" s="20" t="s">
        <v>371</v>
      </c>
      <c r="AU126" s="20" t="s">
        <v>93</v>
      </c>
    </row>
    <row r="127" spans="2:65" s="35" customFormat="1" ht="16.5" customHeight="1">
      <c r="B127" s="34"/>
      <c r="C127" s="144" t="s">
        <v>267</v>
      </c>
      <c r="D127" s="144" t="s">
        <v>175</v>
      </c>
      <c r="E127" s="145" t="s">
        <v>4465</v>
      </c>
      <c r="F127" s="146" t="s">
        <v>4462</v>
      </c>
      <c r="G127" s="147" t="s">
        <v>1464</v>
      </c>
      <c r="H127" s="148">
        <v>1</v>
      </c>
      <c r="I127" s="3"/>
      <c r="J127" s="149">
        <f>ROUND(I127*H127,2)</f>
        <v>0</v>
      </c>
      <c r="K127" s="146" t="s">
        <v>1</v>
      </c>
      <c r="L127" s="34"/>
      <c r="M127" s="150" t="s">
        <v>1</v>
      </c>
      <c r="N127" s="151" t="s">
        <v>50</v>
      </c>
      <c r="P127" s="152">
        <f>O127*H127</f>
        <v>0</v>
      </c>
      <c r="Q127" s="152">
        <v>0</v>
      </c>
      <c r="R127" s="152">
        <f>Q127*H127</f>
        <v>0</v>
      </c>
      <c r="S127" s="152">
        <v>0</v>
      </c>
      <c r="T127" s="153">
        <f>S127*H127</f>
        <v>0</v>
      </c>
      <c r="AR127" s="154" t="s">
        <v>180</v>
      </c>
      <c r="AT127" s="154" t="s">
        <v>175</v>
      </c>
      <c r="AU127" s="154" t="s">
        <v>93</v>
      </c>
      <c r="AY127" s="20" t="s">
        <v>173</v>
      </c>
      <c r="BE127" s="155">
        <f>IF(N127="základní",J127,0)</f>
        <v>0</v>
      </c>
      <c r="BF127" s="155">
        <f>IF(N127="snížená",J127,0)</f>
        <v>0</v>
      </c>
      <c r="BG127" s="155">
        <f>IF(N127="zákl. přenesená",J127,0)</f>
        <v>0</v>
      </c>
      <c r="BH127" s="155">
        <f>IF(N127="sníž. přenesená",J127,0)</f>
        <v>0</v>
      </c>
      <c r="BI127" s="155">
        <f>IF(N127="nulová",J127,0)</f>
        <v>0</v>
      </c>
      <c r="BJ127" s="20" t="s">
        <v>93</v>
      </c>
      <c r="BK127" s="155">
        <f>ROUND(I127*H127,2)</f>
        <v>0</v>
      </c>
      <c r="BL127" s="20" t="s">
        <v>180</v>
      </c>
      <c r="BM127" s="154" t="s">
        <v>4466</v>
      </c>
    </row>
    <row r="128" spans="2:65" s="35" customFormat="1" ht="39">
      <c r="B128" s="34"/>
      <c r="D128" s="161" t="s">
        <v>371</v>
      </c>
      <c r="F128" s="187" t="s">
        <v>4467</v>
      </c>
      <c r="L128" s="34"/>
      <c r="M128" s="158"/>
      <c r="T128" s="62"/>
      <c r="AT128" s="20" t="s">
        <v>371</v>
      </c>
      <c r="AU128" s="20" t="s">
        <v>93</v>
      </c>
    </row>
    <row r="129" spans="2:65" s="35" customFormat="1" ht="16.5" customHeight="1">
      <c r="B129" s="34"/>
      <c r="C129" s="144" t="s">
        <v>275</v>
      </c>
      <c r="D129" s="144" t="s">
        <v>175</v>
      </c>
      <c r="E129" s="145" t="s">
        <v>4468</v>
      </c>
      <c r="F129" s="146" t="s">
        <v>4469</v>
      </c>
      <c r="G129" s="147" t="s">
        <v>1464</v>
      </c>
      <c r="H129" s="148">
        <v>1</v>
      </c>
      <c r="I129" s="3"/>
      <c r="J129" s="149">
        <f>ROUND(I129*H129,2)</f>
        <v>0</v>
      </c>
      <c r="K129" s="146" t="s">
        <v>1</v>
      </c>
      <c r="L129" s="34"/>
      <c r="M129" s="150" t="s">
        <v>1</v>
      </c>
      <c r="N129" s="151" t="s">
        <v>50</v>
      </c>
      <c r="P129" s="152">
        <f>O129*H129</f>
        <v>0</v>
      </c>
      <c r="Q129" s="152">
        <v>0</v>
      </c>
      <c r="R129" s="152">
        <f>Q129*H129</f>
        <v>0</v>
      </c>
      <c r="S129" s="152">
        <v>0</v>
      </c>
      <c r="T129" s="153">
        <f>S129*H129</f>
        <v>0</v>
      </c>
      <c r="AR129" s="154" t="s">
        <v>180</v>
      </c>
      <c r="AT129" s="154" t="s">
        <v>175</v>
      </c>
      <c r="AU129" s="154" t="s">
        <v>93</v>
      </c>
      <c r="AY129" s="20" t="s">
        <v>173</v>
      </c>
      <c r="BE129" s="155">
        <f>IF(N129="základní",J129,0)</f>
        <v>0</v>
      </c>
      <c r="BF129" s="155">
        <f>IF(N129="snížená",J129,0)</f>
        <v>0</v>
      </c>
      <c r="BG129" s="155">
        <f>IF(N129="zákl. přenesená",J129,0)</f>
        <v>0</v>
      </c>
      <c r="BH129" s="155">
        <f>IF(N129="sníž. přenesená",J129,0)</f>
        <v>0</v>
      </c>
      <c r="BI129" s="155">
        <f>IF(N129="nulová",J129,0)</f>
        <v>0</v>
      </c>
      <c r="BJ129" s="20" t="s">
        <v>93</v>
      </c>
      <c r="BK129" s="155">
        <f>ROUND(I129*H129,2)</f>
        <v>0</v>
      </c>
      <c r="BL129" s="20" t="s">
        <v>180</v>
      </c>
      <c r="BM129" s="154" t="s">
        <v>4470</v>
      </c>
    </row>
    <row r="130" spans="2:65" s="35" customFormat="1" ht="78">
      <c r="B130" s="34"/>
      <c r="D130" s="161" t="s">
        <v>371</v>
      </c>
      <c r="F130" s="187" t="s">
        <v>4471</v>
      </c>
      <c r="L130" s="34"/>
      <c r="M130" s="158"/>
      <c r="T130" s="62"/>
      <c r="AT130" s="20" t="s">
        <v>371</v>
      </c>
      <c r="AU130" s="20" t="s">
        <v>93</v>
      </c>
    </row>
    <row r="131" spans="2:65" s="35" customFormat="1" ht="16.5" customHeight="1">
      <c r="B131" s="34"/>
      <c r="C131" s="144" t="s">
        <v>287</v>
      </c>
      <c r="D131" s="144" t="s">
        <v>175</v>
      </c>
      <c r="E131" s="145" t="s">
        <v>4472</v>
      </c>
      <c r="F131" s="146" t="s">
        <v>4473</v>
      </c>
      <c r="G131" s="147" t="s">
        <v>1</v>
      </c>
      <c r="H131" s="148">
        <v>1</v>
      </c>
      <c r="I131" s="3"/>
      <c r="J131" s="149">
        <f>ROUND(I131*H131,2)</f>
        <v>0</v>
      </c>
      <c r="K131" s="146" t="s">
        <v>1</v>
      </c>
      <c r="L131" s="34"/>
      <c r="M131" s="150" t="s">
        <v>1</v>
      </c>
      <c r="N131" s="151" t="s">
        <v>50</v>
      </c>
      <c r="P131" s="152">
        <f>O131*H131</f>
        <v>0</v>
      </c>
      <c r="Q131" s="152">
        <v>0</v>
      </c>
      <c r="R131" s="152">
        <f>Q131*H131</f>
        <v>0</v>
      </c>
      <c r="S131" s="152">
        <v>0</v>
      </c>
      <c r="T131" s="153">
        <f>S131*H131</f>
        <v>0</v>
      </c>
      <c r="AR131" s="154" t="s">
        <v>180</v>
      </c>
      <c r="AT131" s="154" t="s">
        <v>175</v>
      </c>
      <c r="AU131" s="154" t="s">
        <v>93</v>
      </c>
      <c r="AY131" s="20" t="s">
        <v>173</v>
      </c>
      <c r="BE131" s="155">
        <f>IF(N131="základní",J131,0)</f>
        <v>0</v>
      </c>
      <c r="BF131" s="155">
        <f>IF(N131="snížená",J131,0)</f>
        <v>0</v>
      </c>
      <c r="BG131" s="155">
        <f>IF(N131="zákl. přenesená",J131,0)</f>
        <v>0</v>
      </c>
      <c r="BH131" s="155">
        <f>IF(N131="sníž. přenesená",J131,0)</f>
        <v>0</v>
      </c>
      <c r="BI131" s="155">
        <f>IF(N131="nulová",J131,0)</f>
        <v>0</v>
      </c>
      <c r="BJ131" s="20" t="s">
        <v>93</v>
      </c>
      <c r="BK131" s="155">
        <f>ROUND(I131*H131,2)</f>
        <v>0</v>
      </c>
      <c r="BL131" s="20" t="s">
        <v>180</v>
      </c>
      <c r="BM131" s="154" t="s">
        <v>4474</v>
      </c>
    </row>
    <row r="132" spans="2:65" s="35" customFormat="1" ht="68.25">
      <c r="B132" s="34"/>
      <c r="D132" s="161" t="s">
        <v>371</v>
      </c>
      <c r="F132" s="187" t="s">
        <v>4475</v>
      </c>
      <c r="L132" s="34"/>
      <c r="M132" s="158"/>
      <c r="T132" s="62"/>
      <c r="AT132" s="20" t="s">
        <v>371</v>
      </c>
      <c r="AU132" s="20" t="s">
        <v>93</v>
      </c>
    </row>
    <row r="133" spans="2:65" s="35" customFormat="1" ht="16.5" customHeight="1">
      <c r="B133" s="34"/>
      <c r="C133" s="144" t="s">
        <v>299</v>
      </c>
      <c r="D133" s="144" t="s">
        <v>175</v>
      </c>
      <c r="E133" s="145" t="s">
        <v>4476</v>
      </c>
      <c r="F133" s="146" t="s">
        <v>4462</v>
      </c>
      <c r="G133" s="147" t="s">
        <v>1464</v>
      </c>
      <c r="H133" s="148">
        <v>1</v>
      </c>
      <c r="I133" s="3"/>
      <c r="J133" s="149">
        <f>ROUND(I133*H133,2)</f>
        <v>0</v>
      </c>
      <c r="K133" s="146" t="s">
        <v>1</v>
      </c>
      <c r="L133" s="34"/>
      <c r="M133" s="150" t="s">
        <v>1</v>
      </c>
      <c r="N133" s="151" t="s">
        <v>50</v>
      </c>
      <c r="P133" s="152">
        <f>O133*H133</f>
        <v>0</v>
      </c>
      <c r="Q133" s="152">
        <v>0</v>
      </c>
      <c r="R133" s="152">
        <f>Q133*H133</f>
        <v>0</v>
      </c>
      <c r="S133" s="152">
        <v>0</v>
      </c>
      <c r="T133" s="153">
        <f>S133*H133</f>
        <v>0</v>
      </c>
      <c r="AR133" s="154" t="s">
        <v>180</v>
      </c>
      <c r="AT133" s="154" t="s">
        <v>175</v>
      </c>
      <c r="AU133" s="154" t="s">
        <v>93</v>
      </c>
      <c r="AY133" s="20" t="s">
        <v>173</v>
      </c>
      <c r="BE133" s="155">
        <f>IF(N133="základní",J133,0)</f>
        <v>0</v>
      </c>
      <c r="BF133" s="155">
        <f>IF(N133="snížená",J133,0)</f>
        <v>0</v>
      </c>
      <c r="BG133" s="155">
        <f>IF(N133="zákl. přenesená",J133,0)</f>
        <v>0</v>
      </c>
      <c r="BH133" s="155">
        <f>IF(N133="sníž. přenesená",J133,0)</f>
        <v>0</v>
      </c>
      <c r="BI133" s="155">
        <f>IF(N133="nulová",J133,0)</f>
        <v>0</v>
      </c>
      <c r="BJ133" s="20" t="s">
        <v>93</v>
      </c>
      <c r="BK133" s="155">
        <f>ROUND(I133*H133,2)</f>
        <v>0</v>
      </c>
      <c r="BL133" s="20" t="s">
        <v>180</v>
      </c>
      <c r="BM133" s="154" t="s">
        <v>4477</v>
      </c>
    </row>
    <row r="134" spans="2:65" s="35" customFormat="1" ht="39">
      <c r="B134" s="34"/>
      <c r="D134" s="161" t="s">
        <v>371</v>
      </c>
      <c r="F134" s="187" t="s">
        <v>4478</v>
      </c>
      <c r="L134" s="34"/>
      <c r="M134" s="158"/>
      <c r="T134" s="62"/>
      <c r="AT134" s="20" t="s">
        <v>371</v>
      </c>
      <c r="AU134" s="20" t="s">
        <v>93</v>
      </c>
    </row>
    <row r="135" spans="2:65" s="35" customFormat="1" ht="16.5" customHeight="1">
      <c r="B135" s="34"/>
      <c r="C135" s="144" t="s">
        <v>305</v>
      </c>
      <c r="D135" s="144" t="s">
        <v>175</v>
      </c>
      <c r="E135" s="145" t="s">
        <v>4479</v>
      </c>
      <c r="F135" s="146" t="s">
        <v>4480</v>
      </c>
      <c r="G135" s="147" t="s">
        <v>1464</v>
      </c>
      <c r="H135" s="148">
        <v>1</v>
      </c>
      <c r="I135" s="3"/>
      <c r="J135" s="149">
        <f>ROUND(I135*H135,2)</f>
        <v>0</v>
      </c>
      <c r="K135" s="146" t="s">
        <v>1</v>
      </c>
      <c r="L135" s="34"/>
      <c r="M135" s="150" t="s">
        <v>1</v>
      </c>
      <c r="N135" s="151" t="s">
        <v>50</v>
      </c>
      <c r="P135" s="152">
        <f>O135*H135</f>
        <v>0</v>
      </c>
      <c r="Q135" s="152">
        <v>0</v>
      </c>
      <c r="R135" s="152">
        <f>Q135*H135</f>
        <v>0</v>
      </c>
      <c r="S135" s="152">
        <v>0</v>
      </c>
      <c r="T135" s="153">
        <f>S135*H135</f>
        <v>0</v>
      </c>
      <c r="AR135" s="154" t="s">
        <v>180</v>
      </c>
      <c r="AT135" s="154" t="s">
        <v>175</v>
      </c>
      <c r="AU135" s="154" t="s">
        <v>93</v>
      </c>
      <c r="AY135" s="20" t="s">
        <v>173</v>
      </c>
      <c r="BE135" s="155">
        <f>IF(N135="základní",J135,0)</f>
        <v>0</v>
      </c>
      <c r="BF135" s="155">
        <f>IF(N135="snížená",J135,0)</f>
        <v>0</v>
      </c>
      <c r="BG135" s="155">
        <f>IF(N135="zákl. přenesená",J135,0)</f>
        <v>0</v>
      </c>
      <c r="BH135" s="155">
        <f>IF(N135="sníž. přenesená",J135,0)</f>
        <v>0</v>
      </c>
      <c r="BI135" s="155">
        <f>IF(N135="nulová",J135,0)</f>
        <v>0</v>
      </c>
      <c r="BJ135" s="20" t="s">
        <v>93</v>
      </c>
      <c r="BK135" s="155">
        <f>ROUND(I135*H135,2)</f>
        <v>0</v>
      </c>
      <c r="BL135" s="20" t="s">
        <v>180</v>
      </c>
      <c r="BM135" s="154" t="s">
        <v>4481</v>
      </c>
    </row>
    <row r="136" spans="2:65" s="35" customFormat="1" ht="68.25">
      <c r="B136" s="34"/>
      <c r="D136" s="161" t="s">
        <v>371</v>
      </c>
      <c r="F136" s="187" t="s">
        <v>4482</v>
      </c>
      <c r="L136" s="34"/>
      <c r="M136" s="158"/>
      <c r="T136" s="62"/>
      <c r="AT136" s="20" t="s">
        <v>371</v>
      </c>
      <c r="AU136" s="20" t="s">
        <v>93</v>
      </c>
    </row>
    <row r="137" spans="2:65" s="35" customFormat="1" ht="16.5" customHeight="1">
      <c r="B137" s="34"/>
      <c r="C137" s="144" t="s">
        <v>311</v>
      </c>
      <c r="D137" s="144" t="s">
        <v>175</v>
      </c>
      <c r="E137" s="145" t="s">
        <v>4483</v>
      </c>
      <c r="F137" s="146" t="s">
        <v>4454</v>
      </c>
      <c r="G137" s="147" t="s">
        <v>1464</v>
      </c>
      <c r="H137" s="148">
        <v>1</v>
      </c>
      <c r="I137" s="3"/>
      <c r="J137" s="149">
        <f>ROUND(I137*H137,2)</f>
        <v>0</v>
      </c>
      <c r="K137" s="146" t="s">
        <v>1</v>
      </c>
      <c r="L137" s="34"/>
      <c r="M137" s="150" t="s">
        <v>1</v>
      </c>
      <c r="N137" s="151" t="s">
        <v>50</v>
      </c>
      <c r="P137" s="152">
        <f>O137*H137</f>
        <v>0</v>
      </c>
      <c r="Q137" s="152">
        <v>0</v>
      </c>
      <c r="R137" s="152">
        <f>Q137*H137</f>
        <v>0</v>
      </c>
      <c r="S137" s="152">
        <v>0</v>
      </c>
      <c r="T137" s="153">
        <f>S137*H137</f>
        <v>0</v>
      </c>
      <c r="AR137" s="154" t="s">
        <v>180</v>
      </c>
      <c r="AT137" s="154" t="s">
        <v>175</v>
      </c>
      <c r="AU137" s="154" t="s">
        <v>93</v>
      </c>
      <c r="AY137" s="20" t="s">
        <v>173</v>
      </c>
      <c r="BE137" s="155">
        <f>IF(N137="základní",J137,0)</f>
        <v>0</v>
      </c>
      <c r="BF137" s="155">
        <f>IF(N137="snížená",J137,0)</f>
        <v>0</v>
      </c>
      <c r="BG137" s="155">
        <f>IF(N137="zákl. přenesená",J137,0)</f>
        <v>0</v>
      </c>
      <c r="BH137" s="155">
        <f>IF(N137="sníž. přenesená",J137,0)</f>
        <v>0</v>
      </c>
      <c r="BI137" s="155">
        <f>IF(N137="nulová",J137,0)</f>
        <v>0</v>
      </c>
      <c r="BJ137" s="20" t="s">
        <v>93</v>
      </c>
      <c r="BK137" s="155">
        <f>ROUND(I137*H137,2)</f>
        <v>0</v>
      </c>
      <c r="BL137" s="20" t="s">
        <v>180</v>
      </c>
      <c r="BM137" s="154" t="s">
        <v>4484</v>
      </c>
    </row>
    <row r="138" spans="2:65" s="35" customFormat="1" ht="78">
      <c r="B138" s="34"/>
      <c r="D138" s="161" t="s">
        <v>371</v>
      </c>
      <c r="F138" s="187" t="s">
        <v>4456</v>
      </c>
      <c r="L138" s="34"/>
      <c r="M138" s="158"/>
      <c r="T138" s="62"/>
      <c r="AT138" s="20" t="s">
        <v>371</v>
      </c>
      <c r="AU138" s="20" t="s">
        <v>93</v>
      </c>
    </row>
    <row r="139" spans="2:65" s="35" customFormat="1" ht="16.5" customHeight="1">
      <c r="B139" s="34"/>
      <c r="C139" s="144" t="s">
        <v>319</v>
      </c>
      <c r="D139" s="144" t="s">
        <v>175</v>
      </c>
      <c r="E139" s="145" t="s">
        <v>4485</v>
      </c>
      <c r="F139" s="146" t="s">
        <v>4486</v>
      </c>
      <c r="G139" s="147" t="s">
        <v>1464</v>
      </c>
      <c r="H139" s="148">
        <v>1</v>
      </c>
      <c r="I139" s="3"/>
      <c r="J139" s="149">
        <f>ROUND(I139*H139,2)</f>
        <v>0</v>
      </c>
      <c r="K139" s="146" t="s">
        <v>1</v>
      </c>
      <c r="L139" s="34"/>
      <c r="M139" s="150" t="s">
        <v>1</v>
      </c>
      <c r="N139" s="151" t="s">
        <v>50</v>
      </c>
      <c r="P139" s="152">
        <f>O139*H139</f>
        <v>0</v>
      </c>
      <c r="Q139" s="152">
        <v>0</v>
      </c>
      <c r="R139" s="152">
        <f>Q139*H139</f>
        <v>0</v>
      </c>
      <c r="S139" s="152">
        <v>0</v>
      </c>
      <c r="T139" s="153">
        <f>S139*H139</f>
        <v>0</v>
      </c>
      <c r="AR139" s="154" t="s">
        <v>180</v>
      </c>
      <c r="AT139" s="154" t="s">
        <v>175</v>
      </c>
      <c r="AU139" s="154" t="s">
        <v>93</v>
      </c>
      <c r="AY139" s="20" t="s">
        <v>173</v>
      </c>
      <c r="BE139" s="155">
        <f>IF(N139="základní",J139,0)</f>
        <v>0</v>
      </c>
      <c r="BF139" s="155">
        <f>IF(N139="snížená",J139,0)</f>
        <v>0</v>
      </c>
      <c r="BG139" s="155">
        <f>IF(N139="zákl. přenesená",J139,0)</f>
        <v>0</v>
      </c>
      <c r="BH139" s="155">
        <f>IF(N139="sníž. přenesená",J139,0)</f>
        <v>0</v>
      </c>
      <c r="BI139" s="155">
        <f>IF(N139="nulová",J139,0)</f>
        <v>0</v>
      </c>
      <c r="BJ139" s="20" t="s">
        <v>93</v>
      </c>
      <c r="BK139" s="155">
        <f>ROUND(I139*H139,2)</f>
        <v>0</v>
      </c>
      <c r="BL139" s="20" t="s">
        <v>180</v>
      </c>
      <c r="BM139" s="154" t="s">
        <v>4487</v>
      </c>
    </row>
    <row r="140" spans="2:65" s="35" customFormat="1" ht="78">
      <c r="B140" s="34"/>
      <c r="D140" s="161" t="s">
        <v>371</v>
      </c>
      <c r="F140" s="187" t="s">
        <v>4488</v>
      </c>
      <c r="L140" s="34"/>
      <c r="M140" s="158"/>
      <c r="T140" s="62"/>
      <c r="AT140" s="20" t="s">
        <v>371</v>
      </c>
      <c r="AU140" s="20" t="s">
        <v>93</v>
      </c>
    </row>
    <row r="141" spans="2:65" s="35" customFormat="1" ht="16.5" customHeight="1">
      <c r="B141" s="34"/>
      <c r="C141" s="144" t="s">
        <v>327</v>
      </c>
      <c r="D141" s="144" t="s">
        <v>175</v>
      </c>
      <c r="E141" s="145" t="s">
        <v>4489</v>
      </c>
      <c r="F141" s="146" t="s">
        <v>4490</v>
      </c>
      <c r="G141" s="147" t="s">
        <v>1464</v>
      </c>
      <c r="H141" s="148">
        <v>1</v>
      </c>
      <c r="I141" s="3"/>
      <c r="J141" s="149">
        <f>ROUND(I141*H141,2)</f>
        <v>0</v>
      </c>
      <c r="K141" s="146" t="s">
        <v>1</v>
      </c>
      <c r="L141" s="34"/>
      <c r="M141" s="150" t="s">
        <v>1</v>
      </c>
      <c r="N141" s="151" t="s">
        <v>50</v>
      </c>
      <c r="P141" s="152">
        <f>O141*H141</f>
        <v>0</v>
      </c>
      <c r="Q141" s="152">
        <v>0</v>
      </c>
      <c r="R141" s="152">
        <f>Q141*H141</f>
        <v>0</v>
      </c>
      <c r="S141" s="152">
        <v>0</v>
      </c>
      <c r="T141" s="153">
        <f>S141*H141</f>
        <v>0</v>
      </c>
      <c r="AR141" s="154" t="s">
        <v>180</v>
      </c>
      <c r="AT141" s="154" t="s">
        <v>175</v>
      </c>
      <c r="AU141" s="154" t="s">
        <v>93</v>
      </c>
      <c r="AY141" s="20" t="s">
        <v>173</v>
      </c>
      <c r="BE141" s="155">
        <f>IF(N141="základní",J141,0)</f>
        <v>0</v>
      </c>
      <c r="BF141" s="155">
        <f>IF(N141="snížená",J141,0)</f>
        <v>0</v>
      </c>
      <c r="BG141" s="155">
        <f>IF(N141="zákl. přenesená",J141,0)</f>
        <v>0</v>
      </c>
      <c r="BH141" s="155">
        <f>IF(N141="sníž. přenesená",J141,0)</f>
        <v>0</v>
      </c>
      <c r="BI141" s="155">
        <f>IF(N141="nulová",J141,0)</f>
        <v>0</v>
      </c>
      <c r="BJ141" s="20" t="s">
        <v>93</v>
      </c>
      <c r="BK141" s="155">
        <f>ROUND(I141*H141,2)</f>
        <v>0</v>
      </c>
      <c r="BL141" s="20" t="s">
        <v>180</v>
      </c>
      <c r="BM141" s="154" t="s">
        <v>4491</v>
      </c>
    </row>
    <row r="142" spans="2:65" s="35" customFormat="1" ht="146.25">
      <c r="B142" s="34"/>
      <c r="D142" s="161" t="s">
        <v>371</v>
      </c>
      <c r="F142" s="187" t="s">
        <v>4492</v>
      </c>
      <c r="L142" s="34"/>
      <c r="M142" s="158"/>
      <c r="T142" s="62"/>
      <c r="AT142" s="20" t="s">
        <v>371</v>
      </c>
      <c r="AU142" s="20" t="s">
        <v>93</v>
      </c>
    </row>
    <row r="143" spans="2:65" s="35" customFormat="1" ht="16.5" customHeight="1">
      <c r="B143" s="34"/>
      <c r="C143" s="144" t="s">
        <v>333</v>
      </c>
      <c r="D143" s="144" t="s">
        <v>175</v>
      </c>
      <c r="E143" s="145" t="s">
        <v>4493</v>
      </c>
      <c r="F143" s="146" t="s">
        <v>4494</v>
      </c>
      <c r="G143" s="147" t="s">
        <v>1464</v>
      </c>
      <c r="H143" s="148">
        <v>1</v>
      </c>
      <c r="I143" s="3"/>
      <c r="J143" s="149">
        <f>ROUND(I143*H143,2)</f>
        <v>0</v>
      </c>
      <c r="K143" s="146" t="s">
        <v>1</v>
      </c>
      <c r="L143" s="34"/>
      <c r="M143" s="150" t="s">
        <v>1</v>
      </c>
      <c r="N143" s="151" t="s">
        <v>50</v>
      </c>
      <c r="P143" s="152">
        <f>O143*H143</f>
        <v>0</v>
      </c>
      <c r="Q143" s="152">
        <v>0</v>
      </c>
      <c r="R143" s="152">
        <f>Q143*H143</f>
        <v>0</v>
      </c>
      <c r="S143" s="152">
        <v>0</v>
      </c>
      <c r="T143" s="153">
        <f>S143*H143</f>
        <v>0</v>
      </c>
      <c r="AR143" s="154" t="s">
        <v>180</v>
      </c>
      <c r="AT143" s="154" t="s">
        <v>175</v>
      </c>
      <c r="AU143" s="154" t="s">
        <v>93</v>
      </c>
      <c r="AY143" s="20" t="s">
        <v>173</v>
      </c>
      <c r="BE143" s="155">
        <f>IF(N143="základní",J143,0)</f>
        <v>0</v>
      </c>
      <c r="BF143" s="155">
        <f>IF(N143="snížená",J143,0)</f>
        <v>0</v>
      </c>
      <c r="BG143" s="155">
        <f>IF(N143="zákl. přenesená",J143,0)</f>
        <v>0</v>
      </c>
      <c r="BH143" s="155">
        <f>IF(N143="sníž. přenesená",J143,0)</f>
        <v>0</v>
      </c>
      <c r="BI143" s="155">
        <f>IF(N143="nulová",J143,0)</f>
        <v>0</v>
      </c>
      <c r="BJ143" s="20" t="s">
        <v>93</v>
      </c>
      <c r="BK143" s="155">
        <f>ROUND(I143*H143,2)</f>
        <v>0</v>
      </c>
      <c r="BL143" s="20" t="s">
        <v>180</v>
      </c>
      <c r="BM143" s="154" t="s">
        <v>4495</v>
      </c>
    </row>
    <row r="144" spans="2:65" s="35" customFormat="1" ht="97.5">
      <c r="B144" s="34"/>
      <c r="D144" s="161" t="s">
        <v>371</v>
      </c>
      <c r="F144" s="187" t="s">
        <v>4496</v>
      </c>
      <c r="L144" s="34"/>
      <c r="M144" s="158"/>
      <c r="T144" s="62"/>
      <c r="AT144" s="20" t="s">
        <v>371</v>
      </c>
      <c r="AU144" s="20" t="s">
        <v>93</v>
      </c>
    </row>
    <row r="145" spans="2:65" s="35" customFormat="1" ht="16.5" customHeight="1">
      <c r="B145" s="34"/>
      <c r="C145" s="144" t="s">
        <v>341</v>
      </c>
      <c r="D145" s="144" t="s">
        <v>175</v>
      </c>
      <c r="E145" s="145" t="s">
        <v>4497</v>
      </c>
      <c r="F145" s="146" t="s">
        <v>4498</v>
      </c>
      <c r="G145" s="147" t="s">
        <v>1464</v>
      </c>
      <c r="H145" s="148">
        <v>1</v>
      </c>
      <c r="I145" s="3"/>
      <c r="J145" s="149">
        <f>ROUND(I145*H145,2)</f>
        <v>0</v>
      </c>
      <c r="K145" s="146" t="s">
        <v>1</v>
      </c>
      <c r="L145" s="34"/>
      <c r="M145" s="150" t="s">
        <v>1</v>
      </c>
      <c r="N145" s="151" t="s">
        <v>50</v>
      </c>
      <c r="P145" s="152">
        <f>O145*H145</f>
        <v>0</v>
      </c>
      <c r="Q145" s="152">
        <v>0</v>
      </c>
      <c r="R145" s="152">
        <f>Q145*H145</f>
        <v>0</v>
      </c>
      <c r="S145" s="152">
        <v>0</v>
      </c>
      <c r="T145" s="153">
        <f>S145*H145</f>
        <v>0</v>
      </c>
      <c r="AR145" s="154" t="s">
        <v>180</v>
      </c>
      <c r="AT145" s="154" t="s">
        <v>175</v>
      </c>
      <c r="AU145" s="154" t="s">
        <v>93</v>
      </c>
      <c r="AY145" s="20" t="s">
        <v>173</v>
      </c>
      <c r="BE145" s="155">
        <f>IF(N145="základní",J145,0)</f>
        <v>0</v>
      </c>
      <c r="BF145" s="155">
        <f>IF(N145="snížená",J145,0)</f>
        <v>0</v>
      </c>
      <c r="BG145" s="155">
        <f>IF(N145="zákl. přenesená",J145,0)</f>
        <v>0</v>
      </c>
      <c r="BH145" s="155">
        <f>IF(N145="sníž. přenesená",J145,0)</f>
        <v>0</v>
      </c>
      <c r="BI145" s="155">
        <f>IF(N145="nulová",J145,0)</f>
        <v>0</v>
      </c>
      <c r="BJ145" s="20" t="s">
        <v>93</v>
      </c>
      <c r="BK145" s="155">
        <f>ROUND(I145*H145,2)</f>
        <v>0</v>
      </c>
      <c r="BL145" s="20" t="s">
        <v>180</v>
      </c>
      <c r="BM145" s="154" t="s">
        <v>4499</v>
      </c>
    </row>
    <row r="146" spans="2:65" s="35" customFormat="1" ht="87.75">
      <c r="B146" s="34"/>
      <c r="D146" s="161" t="s">
        <v>371</v>
      </c>
      <c r="F146" s="187" t="s">
        <v>4500</v>
      </c>
      <c r="L146" s="34"/>
      <c r="M146" s="158"/>
      <c r="T146" s="62"/>
      <c r="AT146" s="20" t="s">
        <v>371</v>
      </c>
      <c r="AU146" s="20" t="s">
        <v>93</v>
      </c>
    </row>
    <row r="147" spans="2:65" s="35" customFormat="1" ht="16.5" customHeight="1">
      <c r="B147" s="34"/>
      <c r="C147" s="144" t="s">
        <v>8</v>
      </c>
      <c r="D147" s="144" t="s">
        <v>175</v>
      </c>
      <c r="E147" s="145" t="s">
        <v>4501</v>
      </c>
      <c r="F147" s="146" t="s">
        <v>4502</v>
      </c>
      <c r="G147" s="147" t="s">
        <v>1464</v>
      </c>
      <c r="H147" s="148">
        <v>2</v>
      </c>
      <c r="I147" s="3"/>
      <c r="J147" s="149">
        <f>ROUND(I147*H147,2)</f>
        <v>0</v>
      </c>
      <c r="K147" s="146" t="s">
        <v>1</v>
      </c>
      <c r="L147" s="34"/>
      <c r="M147" s="150" t="s">
        <v>1</v>
      </c>
      <c r="N147" s="151" t="s">
        <v>50</v>
      </c>
      <c r="P147" s="152">
        <f>O147*H147</f>
        <v>0</v>
      </c>
      <c r="Q147" s="152">
        <v>0</v>
      </c>
      <c r="R147" s="152">
        <f>Q147*H147</f>
        <v>0</v>
      </c>
      <c r="S147" s="152">
        <v>0</v>
      </c>
      <c r="T147" s="153">
        <f>S147*H147</f>
        <v>0</v>
      </c>
      <c r="AR147" s="154" t="s">
        <v>180</v>
      </c>
      <c r="AT147" s="154" t="s">
        <v>175</v>
      </c>
      <c r="AU147" s="154" t="s">
        <v>93</v>
      </c>
      <c r="AY147" s="20" t="s">
        <v>173</v>
      </c>
      <c r="BE147" s="155">
        <f>IF(N147="základní",J147,0)</f>
        <v>0</v>
      </c>
      <c r="BF147" s="155">
        <f>IF(N147="snížená",J147,0)</f>
        <v>0</v>
      </c>
      <c r="BG147" s="155">
        <f>IF(N147="zákl. přenesená",J147,0)</f>
        <v>0</v>
      </c>
      <c r="BH147" s="155">
        <f>IF(N147="sníž. přenesená",J147,0)</f>
        <v>0</v>
      </c>
      <c r="BI147" s="155">
        <f>IF(N147="nulová",J147,0)</f>
        <v>0</v>
      </c>
      <c r="BJ147" s="20" t="s">
        <v>93</v>
      </c>
      <c r="BK147" s="155">
        <f>ROUND(I147*H147,2)</f>
        <v>0</v>
      </c>
      <c r="BL147" s="20" t="s">
        <v>180</v>
      </c>
      <c r="BM147" s="154" t="s">
        <v>4503</v>
      </c>
    </row>
    <row r="148" spans="2:65" s="35" customFormat="1" ht="97.5">
      <c r="B148" s="34"/>
      <c r="D148" s="161" t="s">
        <v>371</v>
      </c>
      <c r="F148" s="187" t="s">
        <v>4504</v>
      </c>
      <c r="L148" s="34"/>
      <c r="M148" s="158"/>
      <c r="T148" s="62"/>
      <c r="AT148" s="20" t="s">
        <v>371</v>
      </c>
      <c r="AU148" s="20" t="s">
        <v>93</v>
      </c>
    </row>
    <row r="149" spans="2:65" s="35" customFormat="1" ht="16.5" customHeight="1">
      <c r="B149" s="34"/>
      <c r="C149" s="144" t="s">
        <v>354</v>
      </c>
      <c r="D149" s="144" t="s">
        <v>175</v>
      </c>
      <c r="E149" s="145" t="s">
        <v>4505</v>
      </c>
      <c r="F149" s="146" t="s">
        <v>4506</v>
      </c>
      <c r="G149" s="147" t="s">
        <v>1464</v>
      </c>
      <c r="H149" s="148">
        <v>2</v>
      </c>
      <c r="I149" s="3"/>
      <c r="J149" s="149">
        <f>ROUND(I149*H149,2)</f>
        <v>0</v>
      </c>
      <c r="K149" s="146" t="s">
        <v>1</v>
      </c>
      <c r="L149" s="34"/>
      <c r="M149" s="150" t="s">
        <v>1</v>
      </c>
      <c r="N149" s="151" t="s">
        <v>50</v>
      </c>
      <c r="P149" s="152">
        <f>O149*H149</f>
        <v>0</v>
      </c>
      <c r="Q149" s="152">
        <v>0</v>
      </c>
      <c r="R149" s="152">
        <f>Q149*H149</f>
        <v>0</v>
      </c>
      <c r="S149" s="152">
        <v>0</v>
      </c>
      <c r="T149" s="153">
        <f>S149*H149</f>
        <v>0</v>
      </c>
      <c r="AR149" s="154" t="s">
        <v>180</v>
      </c>
      <c r="AT149" s="154" t="s">
        <v>175</v>
      </c>
      <c r="AU149" s="154" t="s">
        <v>93</v>
      </c>
      <c r="AY149" s="20" t="s">
        <v>173</v>
      </c>
      <c r="BE149" s="155">
        <f>IF(N149="základní",J149,0)</f>
        <v>0</v>
      </c>
      <c r="BF149" s="155">
        <f>IF(N149="snížená",J149,0)</f>
        <v>0</v>
      </c>
      <c r="BG149" s="155">
        <f>IF(N149="zákl. přenesená",J149,0)</f>
        <v>0</v>
      </c>
      <c r="BH149" s="155">
        <f>IF(N149="sníž. přenesená",J149,0)</f>
        <v>0</v>
      </c>
      <c r="BI149" s="155">
        <f>IF(N149="nulová",J149,0)</f>
        <v>0</v>
      </c>
      <c r="BJ149" s="20" t="s">
        <v>93</v>
      </c>
      <c r="BK149" s="155">
        <f>ROUND(I149*H149,2)</f>
        <v>0</v>
      </c>
      <c r="BL149" s="20" t="s">
        <v>180</v>
      </c>
      <c r="BM149" s="154" t="s">
        <v>4507</v>
      </c>
    </row>
    <row r="150" spans="2:65" s="35" customFormat="1" ht="39">
      <c r="B150" s="34"/>
      <c r="D150" s="161" t="s">
        <v>371</v>
      </c>
      <c r="F150" s="187" t="s">
        <v>4508</v>
      </c>
      <c r="L150" s="34"/>
      <c r="M150" s="158"/>
      <c r="T150" s="62"/>
      <c r="AT150" s="20" t="s">
        <v>371</v>
      </c>
      <c r="AU150" s="20" t="s">
        <v>93</v>
      </c>
    </row>
    <row r="151" spans="2:65" s="35" customFormat="1" ht="24.2" customHeight="1">
      <c r="B151" s="34"/>
      <c r="C151" s="144" t="s">
        <v>359</v>
      </c>
      <c r="D151" s="144" t="s">
        <v>175</v>
      </c>
      <c r="E151" s="145" t="s">
        <v>4509</v>
      </c>
      <c r="F151" s="146" t="s">
        <v>4510</v>
      </c>
      <c r="G151" s="147" t="s">
        <v>4511</v>
      </c>
      <c r="H151" s="148">
        <v>1</v>
      </c>
      <c r="I151" s="3"/>
      <c r="J151" s="149">
        <f>ROUND(I151*H151,2)</f>
        <v>0</v>
      </c>
      <c r="K151" s="146" t="s">
        <v>1</v>
      </c>
      <c r="L151" s="34"/>
      <c r="M151" s="200" t="s">
        <v>1</v>
      </c>
      <c r="N151" s="201" t="s">
        <v>50</v>
      </c>
      <c r="O151" s="202"/>
      <c r="P151" s="203">
        <f>O151*H151</f>
        <v>0</v>
      </c>
      <c r="Q151" s="203">
        <v>0</v>
      </c>
      <c r="R151" s="203">
        <f>Q151*H151</f>
        <v>0</v>
      </c>
      <c r="S151" s="203">
        <v>0</v>
      </c>
      <c r="T151" s="204">
        <f>S151*H151</f>
        <v>0</v>
      </c>
      <c r="AR151" s="154" t="s">
        <v>180</v>
      </c>
      <c r="AT151" s="154" t="s">
        <v>175</v>
      </c>
      <c r="AU151" s="154" t="s">
        <v>93</v>
      </c>
      <c r="AY151" s="20" t="s">
        <v>173</v>
      </c>
      <c r="BE151" s="155">
        <f>IF(N151="základní",J151,0)</f>
        <v>0</v>
      </c>
      <c r="BF151" s="155">
        <f>IF(N151="snížená",J151,0)</f>
        <v>0</v>
      </c>
      <c r="BG151" s="155">
        <f>IF(N151="zákl. přenesená",J151,0)</f>
        <v>0</v>
      </c>
      <c r="BH151" s="155">
        <f>IF(N151="sníž. přenesená",J151,0)</f>
        <v>0</v>
      </c>
      <c r="BI151" s="155">
        <f>IF(N151="nulová",J151,0)</f>
        <v>0</v>
      </c>
      <c r="BJ151" s="20" t="s">
        <v>93</v>
      </c>
      <c r="BK151" s="155">
        <f>ROUND(I151*H151,2)</f>
        <v>0</v>
      </c>
      <c r="BL151" s="20" t="s">
        <v>180</v>
      </c>
      <c r="BM151" s="154" t="s">
        <v>4512</v>
      </c>
    </row>
    <row r="152" spans="2:65" s="35" customFormat="1" ht="6.95" customHeight="1">
      <c r="B152" s="48"/>
      <c r="C152" s="49"/>
      <c r="D152" s="49"/>
      <c r="E152" s="49"/>
      <c r="F152" s="49"/>
      <c r="G152" s="49"/>
      <c r="H152" s="49"/>
      <c r="I152" s="49"/>
      <c r="J152" s="49"/>
      <c r="K152" s="49"/>
      <c r="L152" s="34"/>
    </row>
  </sheetData>
  <sheetProtection algorithmName="SHA-512" hashValue="hHr6tmkMWI0UVW4tsAKceItiQkGXqqhld0myBDEeeOJ0QgZiE9f99b6rhkFIzQlq12yBHHgDOUoRvnSxC97wlg==" saltValue="pcpxULqyXbuyoGt2zTZm2A==" spinCount="100000" sheet="1" objects="1" scenarios="1"/>
  <autoFilter ref="C116:K151" xr:uid="{00000000-0009-0000-0000-000003000000}"/>
  <mergeCells count="10">
    <mergeCell ref="E87:H87"/>
    <mergeCell ref="E107:H107"/>
    <mergeCell ref="E109:H109"/>
    <mergeCell ref="L2:V2"/>
    <mergeCell ref="E24:H24"/>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47"/>
  <sheetViews>
    <sheetView showGridLines="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49" t="s">
        <v>5</v>
      </c>
      <c r="M2" s="250"/>
      <c r="N2" s="250"/>
      <c r="O2" s="250"/>
      <c r="P2" s="250"/>
      <c r="Q2" s="250"/>
      <c r="R2" s="250"/>
      <c r="S2" s="250"/>
      <c r="T2" s="250"/>
      <c r="U2" s="250"/>
      <c r="V2" s="250"/>
      <c r="AT2" s="20" t="s">
        <v>104</v>
      </c>
    </row>
    <row r="3" spans="2:46" ht="6.95" customHeight="1">
      <c r="B3" s="21"/>
      <c r="C3" s="22"/>
      <c r="D3" s="22"/>
      <c r="E3" s="22"/>
      <c r="F3" s="22"/>
      <c r="G3" s="22"/>
      <c r="H3" s="22"/>
      <c r="I3" s="22"/>
      <c r="J3" s="22"/>
      <c r="K3" s="22"/>
      <c r="L3" s="23"/>
      <c r="AT3" s="20" t="s">
        <v>95</v>
      </c>
    </row>
    <row r="4" spans="2:46" ht="24.95" customHeight="1">
      <c r="B4" s="23"/>
      <c r="D4" s="24" t="s">
        <v>120</v>
      </c>
      <c r="L4" s="23"/>
      <c r="M4" s="96" t="s">
        <v>10</v>
      </c>
      <c r="AT4" s="20" t="s">
        <v>3</v>
      </c>
    </row>
    <row r="5" spans="2:46" ht="6.95" customHeight="1">
      <c r="B5" s="23"/>
      <c r="L5" s="23"/>
    </row>
    <row r="6" spans="2:46" ht="12" customHeight="1">
      <c r="B6" s="23"/>
      <c r="D6" s="30" t="s">
        <v>16</v>
      </c>
      <c r="L6" s="23"/>
    </row>
    <row r="7" spans="2:46" ht="16.5" customHeight="1">
      <c r="B7" s="23"/>
      <c r="E7" s="263" t="str">
        <f>'Rekapitulace stavby'!K6</f>
        <v>Rekonstrukce objektu Bubenečského nádraží</v>
      </c>
      <c r="F7" s="264"/>
      <c r="G7" s="264"/>
      <c r="H7" s="264"/>
      <c r="L7" s="23"/>
    </row>
    <row r="8" spans="2:46" s="35" customFormat="1" ht="12" customHeight="1">
      <c r="B8" s="34"/>
      <c r="D8" s="30" t="s">
        <v>121</v>
      </c>
      <c r="L8" s="34"/>
    </row>
    <row r="9" spans="2:46" s="35" customFormat="1" ht="16.5" customHeight="1">
      <c r="B9" s="34"/>
      <c r="E9" s="223" t="s">
        <v>4513</v>
      </c>
      <c r="F9" s="262"/>
      <c r="G9" s="262"/>
      <c r="H9" s="262"/>
      <c r="L9" s="34"/>
    </row>
    <row r="10" spans="2:46" s="35" customFormat="1">
      <c r="B10" s="34"/>
      <c r="L10" s="34"/>
    </row>
    <row r="11" spans="2:46" s="35" customFormat="1" ht="12" customHeight="1">
      <c r="B11" s="34"/>
      <c r="D11" s="30" t="s">
        <v>18</v>
      </c>
      <c r="F11" s="28" t="s">
        <v>19</v>
      </c>
      <c r="I11" s="30" t="s">
        <v>20</v>
      </c>
      <c r="J11" s="28" t="s">
        <v>1</v>
      </c>
      <c r="L11" s="34"/>
    </row>
    <row r="12" spans="2:46" s="35" customFormat="1" ht="12" customHeight="1">
      <c r="B12" s="34"/>
      <c r="D12" s="30" t="s">
        <v>22</v>
      </c>
      <c r="F12" s="28" t="s">
        <v>23</v>
      </c>
      <c r="I12" s="30" t="s">
        <v>24</v>
      </c>
      <c r="J12" s="58" t="str">
        <f>'Rekapitulace stavby'!AN8</f>
        <v>8. 3. 2023</v>
      </c>
      <c r="L12" s="34"/>
    </row>
    <row r="13" spans="2:46" s="35" customFormat="1" ht="10.9" customHeight="1">
      <c r="B13" s="34"/>
      <c r="L13" s="34"/>
    </row>
    <row r="14" spans="2:46" s="35" customFormat="1" ht="12" customHeight="1">
      <c r="B14" s="34"/>
      <c r="D14" s="30" t="s">
        <v>30</v>
      </c>
      <c r="I14" s="30" t="s">
        <v>31</v>
      </c>
      <c r="J14" s="28" t="s">
        <v>32</v>
      </c>
      <c r="L14" s="34"/>
    </row>
    <row r="15" spans="2:46" s="35" customFormat="1" ht="18" customHeight="1">
      <c r="B15" s="34"/>
      <c r="E15" s="28" t="s">
        <v>33</v>
      </c>
      <c r="I15" s="30" t="s">
        <v>34</v>
      </c>
      <c r="J15" s="28" t="s">
        <v>1</v>
      </c>
      <c r="L15" s="34"/>
    </row>
    <row r="16" spans="2:46" s="35" customFormat="1" ht="6.95" customHeight="1">
      <c r="B16" s="34"/>
      <c r="L16" s="34"/>
    </row>
    <row r="17" spans="2:12" s="35" customFormat="1" ht="12" customHeight="1">
      <c r="B17" s="34"/>
      <c r="D17" s="30" t="s">
        <v>35</v>
      </c>
      <c r="I17" s="30" t="s">
        <v>31</v>
      </c>
      <c r="J17" s="1" t="str">
        <f>'Rekapitulace stavby'!AN13</f>
        <v>Vyplň údaj</v>
      </c>
      <c r="L17" s="34"/>
    </row>
    <row r="18" spans="2:12" s="35" customFormat="1" ht="18" customHeight="1">
      <c r="B18" s="34"/>
      <c r="E18" s="265" t="str">
        <f>'Rekapitulace stavby'!E14</f>
        <v>Vyplň údaj</v>
      </c>
      <c r="F18" s="266"/>
      <c r="G18" s="266"/>
      <c r="H18" s="266"/>
      <c r="I18" s="30" t="s">
        <v>34</v>
      </c>
      <c r="J18" s="1" t="str">
        <f>'Rekapitulace stavby'!AN14</f>
        <v>Vyplň údaj</v>
      </c>
      <c r="L18" s="34"/>
    </row>
    <row r="19" spans="2:12" s="35" customFormat="1" ht="6.95" customHeight="1">
      <c r="B19" s="34"/>
      <c r="L19" s="34"/>
    </row>
    <row r="20" spans="2:12" s="35" customFormat="1" ht="12" customHeight="1">
      <c r="B20" s="34"/>
      <c r="D20" s="30" t="s">
        <v>37</v>
      </c>
      <c r="I20" s="30" t="s">
        <v>31</v>
      </c>
      <c r="J20" s="28" t="s">
        <v>38</v>
      </c>
      <c r="L20" s="34"/>
    </row>
    <row r="21" spans="2:12" s="35" customFormat="1" ht="18" customHeight="1">
      <c r="B21" s="34"/>
      <c r="E21" s="28" t="s">
        <v>39</v>
      </c>
      <c r="I21" s="30" t="s">
        <v>34</v>
      </c>
      <c r="J21" s="28" t="s">
        <v>40</v>
      </c>
      <c r="L21" s="34"/>
    </row>
    <row r="22" spans="2:12" s="35" customFormat="1" ht="6.95" customHeight="1">
      <c r="B22" s="34"/>
      <c r="L22" s="34"/>
    </row>
    <row r="23" spans="2:12" s="35" customFormat="1" ht="12" customHeight="1">
      <c r="B23" s="34"/>
      <c r="D23" s="30" t="s">
        <v>42</v>
      </c>
      <c r="I23" s="30" t="s">
        <v>31</v>
      </c>
      <c r="J23" s="1" t="str">
        <f>'Rekapitulace stavby'!AN19</f>
        <v>Vyplň údaj</v>
      </c>
      <c r="L23" s="34"/>
    </row>
    <row r="24" spans="2:12" s="35" customFormat="1" ht="18" customHeight="1">
      <c r="B24" s="34"/>
      <c r="E24" s="265" t="str">
        <f>'Rekapitulace stavby'!E20</f>
        <v>Vyplň údaj</v>
      </c>
      <c r="F24" s="266"/>
      <c r="G24" s="266"/>
      <c r="H24" s="266"/>
      <c r="I24" s="30" t="s">
        <v>34</v>
      </c>
      <c r="J24" s="1" t="str">
        <f>'Rekapitulace stavby'!AN20</f>
        <v>Vyplň údaj</v>
      </c>
      <c r="L24" s="34"/>
    </row>
    <row r="25" spans="2:12" s="35" customFormat="1" ht="6.95" customHeight="1">
      <c r="B25" s="34"/>
      <c r="L25" s="34"/>
    </row>
    <row r="26" spans="2:12" s="35" customFormat="1" ht="12" customHeight="1">
      <c r="B26" s="34"/>
      <c r="D26" s="30" t="s">
        <v>43</v>
      </c>
      <c r="L26" s="34"/>
    </row>
    <row r="27" spans="2:12" s="98" customFormat="1" ht="191.25" customHeight="1">
      <c r="B27" s="97"/>
      <c r="E27" s="258" t="s">
        <v>123</v>
      </c>
      <c r="F27" s="258"/>
      <c r="G27" s="258"/>
      <c r="H27" s="258"/>
      <c r="L27" s="97"/>
    </row>
    <row r="28" spans="2:12" s="35" customFormat="1" ht="6.95" customHeight="1">
      <c r="B28" s="34"/>
      <c r="L28" s="34"/>
    </row>
    <row r="29" spans="2:12" s="35" customFormat="1" ht="6.95" customHeight="1">
      <c r="B29" s="34"/>
      <c r="D29" s="59"/>
      <c r="E29" s="59"/>
      <c r="F29" s="59"/>
      <c r="G29" s="59"/>
      <c r="H29" s="59"/>
      <c r="I29" s="59"/>
      <c r="J29" s="59"/>
      <c r="K29" s="59"/>
      <c r="L29" s="34"/>
    </row>
    <row r="30" spans="2:12" s="35" customFormat="1" ht="25.35" customHeight="1">
      <c r="B30" s="34"/>
      <c r="D30" s="99" t="s">
        <v>45</v>
      </c>
      <c r="J30" s="73">
        <f>ROUND(J117, 2)</f>
        <v>0</v>
      </c>
      <c r="L30" s="34"/>
    </row>
    <row r="31" spans="2:12" s="35" customFormat="1" ht="6.95" customHeight="1">
      <c r="B31" s="34"/>
      <c r="D31" s="59"/>
      <c r="E31" s="59"/>
      <c r="F31" s="59"/>
      <c r="G31" s="59"/>
      <c r="H31" s="59"/>
      <c r="I31" s="59"/>
      <c r="J31" s="59"/>
      <c r="K31" s="59"/>
      <c r="L31" s="34"/>
    </row>
    <row r="32" spans="2:12" s="35" customFormat="1" ht="14.45" customHeight="1">
      <c r="B32" s="34"/>
      <c r="F32" s="38" t="s">
        <v>47</v>
      </c>
      <c r="I32" s="38" t="s">
        <v>46</v>
      </c>
      <c r="J32" s="38" t="s">
        <v>48</v>
      </c>
      <c r="L32" s="34"/>
    </row>
    <row r="33" spans="2:12" s="35" customFormat="1" ht="14.45" customHeight="1">
      <c r="B33" s="34"/>
      <c r="D33" s="61" t="s">
        <v>49</v>
      </c>
      <c r="E33" s="30" t="s">
        <v>50</v>
      </c>
      <c r="F33" s="100">
        <f>ROUND((SUM(BE117:BE146)),  2)</f>
        <v>0</v>
      </c>
      <c r="I33" s="101">
        <v>0.21</v>
      </c>
      <c r="J33" s="100">
        <f>ROUND(((SUM(BE117:BE146))*I33),  2)</f>
        <v>0</v>
      </c>
      <c r="L33" s="34"/>
    </row>
    <row r="34" spans="2:12" s="35" customFormat="1" ht="14.45" customHeight="1">
      <c r="B34" s="34"/>
      <c r="E34" s="30" t="s">
        <v>51</v>
      </c>
      <c r="F34" s="100">
        <f>ROUND((SUM(BF117:BF146)),  2)</f>
        <v>0</v>
      </c>
      <c r="I34" s="101">
        <v>0.15</v>
      </c>
      <c r="J34" s="100">
        <f>ROUND(((SUM(BF117:BF146))*I34),  2)</f>
        <v>0</v>
      </c>
      <c r="L34" s="34"/>
    </row>
    <row r="35" spans="2:12" s="35" customFormat="1" ht="14.45" hidden="1" customHeight="1">
      <c r="B35" s="34"/>
      <c r="E35" s="30" t="s">
        <v>52</v>
      </c>
      <c r="F35" s="100">
        <f>ROUND((SUM(BG117:BG146)),  2)</f>
        <v>0</v>
      </c>
      <c r="I35" s="101">
        <v>0.21</v>
      </c>
      <c r="J35" s="100">
        <f>0</f>
        <v>0</v>
      </c>
      <c r="L35" s="34"/>
    </row>
    <row r="36" spans="2:12" s="35" customFormat="1" ht="14.45" hidden="1" customHeight="1">
      <c r="B36" s="34"/>
      <c r="E36" s="30" t="s">
        <v>53</v>
      </c>
      <c r="F36" s="100">
        <f>ROUND((SUM(BH117:BH146)),  2)</f>
        <v>0</v>
      </c>
      <c r="I36" s="101">
        <v>0.15</v>
      </c>
      <c r="J36" s="100">
        <f>0</f>
        <v>0</v>
      </c>
      <c r="L36" s="34"/>
    </row>
    <row r="37" spans="2:12" s="35" customFormat="1" ht="14.45" hidden="1" customHeight="1">
      <c r="B37" s="34"/>
      <c r="E37" s="30" t="s">
        <v>54</v>
      </c>
      <c r="F37" s="100">
        <f>ROUND((SUM(BI117:BI146)),  2)</f>
        <v>0</v>
      </c>
      <c r="I37" s="101">
        <v>0</v>
      </c>
      <c r="J37" s="100">
        <f>0</f>
        <v>0</v>
      </c>
      <c r="L37" s="34"/>
    </row>
    <row r="38" spans="2:12" s="35" customFormat="1" ht="6.95" customHeight="1">
      <c r="B38" s="34"/>
      <c r="L38" s="34"/>
    </row>
    <row r="39" spans="2:12" s="35" customFormat="1" ht="25.35" customHeight="1">
      <c r="B39" s="34"/>
      <c r="C39" s="102"/>
      <c r="D39" s="103" t="s">
        <v>55</v>
      </c>
      <c r="E39" s="63"/>
      <c r="F39" s="63"/>
      <c r="G39" s="104" t="s">
        <v>56</v>
      </c>
      <c r="H39" s="105" t="s">
        <v>57</v>
      </c>
      <c r="I39" s="63"/>
      <c r="J39" s="106">
        <f>SUM(J30:J37)</f>
        <v>0</v>
      </c>
      <c r="K39" s="107"/>
      <c r="L39" s="34"/>
    </row>
    <row r="40" spans="2:12" s="35" customFormat="1" ht="14.45" customHeight="1">
      <c r="B40" s="34"/>
      <c r="L40" s="34"/>
    </row>
    <row r="41" spans="2:12" ht="14.45" customHeight="1">
      <c r="B41" s="23"/>
      <c r="L41" s="23"/>
    </row>
    <row r="42" spans="2:12" ht="14.45" customHeight="1">
      <c r="B42" s="23"/>
      <c r="L42" s="23"/>
    </row>
    <row r="43" spans="2:12" ht="14.45" customHeight="1">
      <c r="B43" s="23"/>
      <c r="L43" s="23"/>
    </row>
    <row r="44" spans="2:12" ht="14.45" customHeight="1">
      <c r="B44" s="23"/>
      <c r="L44" s="23"/>
    </row>
    <row r="45" spans="2:12" ht="14.45" customHeight="1">
      <c r="B45" s="23"/>
      <c r="L45" s="23"/>
    </row>
    <row r="46" spans="2:12" ht="14.45" customHeight="1">
      <c r="B46" s="23"/>
      <c r="L46" s="23"/>
    </row>
    <row r="47" spans="2:12" ht="14.45" customHeight="1">
      <c r="B47" s="23"/>
      <c r="L47" s="23"/>
    </row>
    <row r="48" spans="2:12" ht="14.45" customHeight="1">
      <c r="B48" s="23"/>
      <c r="L48" s="23"/>
    </row>
    <row r="49" spans="2:12" ht="14.45" customHeight="1">
      <c r="B49" s="23"/>
      <c r="L49" s="23"/>
    </row>
    <row r="50" spans="2:12" s="35" customFormat="1" ht="14.45" customHeight="1">
      <c r="B50" s="34"/>
      <c r="D50" s="45" t="s">
        <v>58</v>
      </c>
      <c r="E50" s="46"/>
      <c r="F50" s="46"/>
      <c r="G50" s="45" t="s">
        <v>59</v>
      </c>
      <c r="H50" s="46"/>
      <c r="I50" s="46"/>
      <c r="J50" s="46"/>
      <c r="K50" s="46"/>
      <c r="L50" s="34"/>
    </row>
    <row r="51" spans="2:12">
      <c r="B51" s="23"/>
      <c r="L51" s="23"/>
    </row>
    <row r="52" spans="2:12">
      <c r="B52" s="23"/>
      <c r="L52" s="23"/>
    </row>
    <row r="53" spans="2:12">
      <c r="B53" s="23"/>
      <c r="L53" s="23"/>
    </row>
    <row r="54" spans="2:12">
      <c r="B54" s="23"/>
      <c r="L54" s="23"/>
    </row>
    <row r="55" spans="2:12">
      <c r="B55" s="23"/>
      <c r="L55" s="23"/>
    </row>
    <row r="56" spans="2:12">
      <c r="B56" s="23"/>
      <c r="L56" s="23"/>
    </row>
    <row r="57" spans="2:12">
      <c r="B57" s="23"/>
      <c r="L57" s="23"/>
    </row>
    <row r="58" spans="2:12">
      <c r="B58" s="23"/>
      <c r="L58" s="23"/>
    </row>
    <row r="59" spans="2:12">
      <c r="B59" s="23"/>
      <c r="L59" s="23"/>
    </row>
    <row r="60" spans="2:12">
      <c r="B60" s="23"/>
      <c r="L60" s="23"/>
    </row>
    <row r="61" spans="2:12" s="35" customFormat="1" ht="12.75">
      <c r="B61" s="34"/>
      <c r="D61" s="47" t="s">
        <v>60</v>
      </c>
      <c r="E61" s="37"/>
      <c r="F61" s="108" t="s">
        <v>61</v>
      </c>
      <c r="G61" s="47" t="s">
        <v>60</v>
      </c>
      <c r="H61" s="37"/>
      <c r="I61" s="37"/>
      <c r="J61" s="109" t="s">
        <v>61</v>
      </c>
      <c r="K61" s="37"/>
      <c r="L61" s="34"/>
    </row>
    <row r="62" spans="2:12">
      <c r="B62" s="23"/>
      <c r="L62" s="23"/>
    </row>
    <row r="63" spans="2:12">
      <c r="B63" s="23"/>
      <c r="L63" s="23"/>
    </row>
    <row r="64" spans="2:12">
      <c r="B64" s="23"/>
      <c r="L64" s="23"/>
    </row>
    <row r="65" spans="2:12" s="35" customFormat="1" ht="12.75">
      <c r="B65" s="34"/>
      <c r="D65" s="45" t="s">
        <v>62</v>
      </c>
      <c r="E65" s="46"/>
      <c r="F65" s="46"/>
      <c r="G65" s="45" t="s">
        <v>63</v>
      </c>
      <c r="H65" s="46"/>
      <c r="I65" s="46"/>
      <c r="J65" s="46"/>
      <c r="K65" s="46"/>
      <c r="L65" s="34"/>
    </row>
    <row r="66" spans="2:12">
      <c r="B66" s="23"/>
      <c r="L66" s="23"/>
    </row>
    <row r="67" spans="2:12">
      <c r="B67" s="23"/>
      <c r="L67" s="23"/>
    </row>
    <row r="68" spans="2:12">
      <c r="B68" s="23"/>
      <c r="L68" s="23"/>
    </row>
    <row r="69" spans="2:12">
      <c r="B69" s="23"/>
      <c r="L69" s="23"/>
    </row>
    <row r="70" spans="2:12">
      <c r="B70" s="23"/>
      <c r="L70" s="23"/>
    </row>
    <row r="71" spans="2:12">
      <c r="B71" s="23"/>
      <c r="L71" s="23"/>
    </row>
    <row r="72" spans="2:12">
      <c r="B72" s="23"/>
      <c r="L72" s="23"/>
    </row>
    <row r="73" spans="2:12">
      <c r="B73" s="23"/>
      <c r="L73" s="23"/>
    </row>
    <row r="74" spans="2:12">
      <c r="B74" s="23"/>
      <c r="L74" s="23"/>
    </row>
    <row r="75" spans="2:12">
      <c r="B75" s="23"/>
      <c r="L75" s="23"/>
    </row>
    <row r="76" spans="2:12" s="35" customFormat="1" ht="12.75">
      <c r="B76" s="34"/>
      <c r="D76" s="47" t="s">
        <v>60</v>
      </c>
      <c r="E76" s="37"/>
      <c r="F76" s="108" t="s">
        <v>61</v>
      </c>
      <c r="G76" s="47" t="s">
        <v>60</v>
      </c>
      <c r="H76" s="37"/>
      <c r="I76" s="37"/>
      <c r="J76" s="109" t="s">
        <v>61</v>
      </c>
      <c r="K76" s="37"/>
      <c r="L76" s="34"/>
    </row>
    <row r="77" spans="2:12" s="35" customFormat="1" ht="14.45" customHeight="1">
      <c r="B77" s="48"/>
      <c r="C77" s="49"/>
      <c r="D77" s="49"/>
      <c r="E77" s="49"/>
      <c r="F77" s="49"/>
      <c r="G77" s="49"/>
      <c r="H77" s="49"/>
      <c r="I77" s="49"/>
      <c r="J77" s="49"/>
      <c r="K77" s="49"/>
      <c r="L77" s="34"/>
    </row>
    <row r="81" spans="2:47" s="35" customFormat="1" ht="6.95" customHeight="1">
      <c r="B81" s="50"/>
      <c r="C81" s="51"/>
      <c r="D81" s="51"/>
      <c r="E81" s="51"/>
      <c r="F81" s="51"/>
      <c r="G81" s="51"/>
      <c r="H81" s="51"/>
      <c r="I81" s="51"/>
      <c r="J81" s="51"/>
      <c r="K81" s="51"/>
      <c r="L81" s="34"/>
    </row>
    <row r="82" spans="2:47" s="35" customFormat="1" ht="24.95" customHeight="1">
      <c r="B82" s="34"/>
      <c r="C82" s="24" t="s">
        <v>124</v>
      </c>
      <c r="L82" s="34"/>
    </row>
    <row r="83" spans="2:47" s="35" customFormat="1" ht="6.95" customHeight="1">
      <c r="B83" s="34"/>
      <c r="L83" s="34"/>
    </row>
    <row r="84" spans="2:47" s="35" customFormat="1" ht="12" customHeight="1">
      <c r="B84" s="34"/>
      <c r="C84" s="30" t="s">
        <v>16</v>
      </c>
      <c r="L84" s="34"/>
    </row>
    <row r="85" spans="2:47" s="35" customFormat="1" ht="16.5" customHeight="1">
      <c r="B85" s="34"/>
      <c r="E85" s="263" t="str">
        <f>E7</f>
        <v>Rekonstrukce objektu Bubenečského nádraží</v>
      </c>
      <c r="F85" s="264"/>
      <c r="G85" s="264"/>
      <c r="H85" s="264"/>
      <c r="L85" s="34"/>
    </row>
    <row r="86" spans="2:47" s="35" customFormat="1" ht="12" customHeight="1">
      <c r="B86" s="34"/>
      <c r="C86" s="30" t="s">
        <v>121</v>
      </c>
      <c r="L86" s="34"/>
    </row>
    <row r="87" spans="2:47" s="35" customFormat="1" ht="16.5" customHeight="1">
      <c r="B87" s="34"/>
      <c r="E87" s="223" t="str">
        <f>E9</f>
        <v>SO 04 - Odběrné plynové zařízení (OPZ)</v>
      </c>
      <c r="F87" s="262"/>
      <c r="G87" s="262"/>
      <c r="H87" s="262"/>
      <c r="L87" s="34"/>
    </row>
    <row r="88" spans="2:47" s="35" customFormat="1" ht="6.95" customHeight="1">
      <c r="B88" s="34"/>
      <c r="L88" s="34"/>
    </row>
    <row r="89" spans="2:47" s="35" customFormat="1" ht="12" customHeight="1">
      <c r="B89" s="34"/>
      <c r="C89" s="30" t="s">
        <v>22</v>
      </c>
      <c r="F89" s="28" t="str">
        <f>F12</f>
        <v>Goetheho č.p. 61 v k.ú. Bubeneč, Praha 6</v>
      </c>
      <c r="I89" s="30" t="s">
        <v>24</v>
      </c>
      <c r="J89" s="58" t="str">
        <f>IF(J12="","",J12)</f>
        <v>8. 3. 2023</v>
      </c>
      <c r="L89" s="34"/>
    </row>
    <row r="90" spans="2:47" s="35" customFormat="1" ht="6.95" customHeight="1">
      <c r="B90" s="34"/>
      <c r="L90" s="34"/>
    </row>
    <row r="91" spans="2:47" s="35" customFormat="1" ht="25.7" customHeight="1">
      <c r="B91" s="34"/>
      <c r="C91" s="30" t="s">
        <v>30</v>
      </c>
      <c r="F91" s="28" t="str">
        <f>E15</f>
        <v>Městská část Praha 6</v>
      </c>
      <c r="I91" s="30" t="s">
        <v>37</v>
      </c>
      <c r="J91" s="32" t="str">
        <f>E21</f>
        <v>ing. arch. Ondřej Tuček</v>
      </c>
      <c r="L91" s="34"/>
    </row>
    <row r="92" spans="2:47" s="35" customFormat="1" ht="25.7" customHeight="1">
      <c r="B92" s="34"/>
      <c r="C92" s="30" t="s">
        <v>35</v>
      </c>
      <c r="F92" s="28" t="str">
        <f>IF(E18="","",E18)</f>
        <v>Vyplň údaj</v>
      </c>
      <c r="I92" s="30" t="s">
        <v>42</v>
      </c>
      <c r="J92" s="32" t="str">
        <f>E24</f>
        <v>Vyplň údaj</v>
      </c>
      <c r="L92" s="34"/>
    </row>
    <row r="93" spans="2:47" s="35" customFormat="1" ht="10.35" customHeight="1">
      <c r="B93" s="34"/>
      <c r="L93" s="34"/>
    </row>
    <row r="94" spans="2:47" s="35" customFormat="1" ht="29.25" customHeight="1">
      <c r="B94" s="34"/>
      <c r="C94" s="110" t="s">
        <v>125</v>
      </c>
      <c r="D94" s="102"/>
      <c r="E94" s="102"/>
      <c r="F94" s="102"/>
      <c r="G94" s="102"/>
      <c r="H94" s="102"/>
      <c r="I94" s="102"/>
      <c r="J94" s="111" t="s">
        <v>126</v>
      </c>
      <c r="K94" s="102"/>
      <c r="L94" s="34"/>
    </row>
    <row r="95" spans="2:47" s="35" customFormat="1" ht="10.35" customHeight="1">
      <c r="B95" s="34"/>
      <c r="L95" s="34"/>
    </row>
    <row r="96" spans="2:47" s="35" customFormat="1" ht="22.9" customHeight="1">
      <c r="B96" s="34"/>
      <c r="C96" s="112" t="s">
        <v>127</v>
      </c>
      <c r="J96" s="73">
        <f>J117</f>
        <v>0</v>
      </c>
      <c r="L96" s="34"/>
      <c r="AU96" s="20" t="s">
        <v>128</v>
      </c>
    </row>
    <row r="97" spans="2:12" s="114" customFormat="1" ht="24.95" customHeight="1">
      <c r="B97" s="113"/>
      <c r="D97" s="115" t="s">
        <v>4514</v>
      </c>
      <c r="E97" s="116"/>
      <c r="F97" s="116"/>
      <c r="G97" s="116"/>
      <c r="H97" s="116"/>
      <c r="I97" s="116"/>
      <c r="J97" s="117">
        <f>J118</f>
        <v>0</v>
      </c>
      <c r="L97" s="113"/>
    </row>
    <row r="98" spans="2:12" s="35" customFormat="1" ht="21.75" customHeight="1">
      <c r="B98" s="34"/>
      <c r="L98" s="34"/>
    </row>
    <row r="99" spans="2:12" s="35" customFormat="1" ht="6.95" customHeight="1">
      <c r="B99" s="48"/>
      <c r="C99" s="49"/>
      <c r="D99" s="49"/>
      <c r="E99" s="49"/>
      <c r="F99" s="49"/>
      <c r="G99" s="49"/>
      <c r="H99" s="49"/>
      <c r="I99" s="49"/>
      <c r="J99" s="49"/>
      <c r="K99" s="49"/>
      <c r="L99" s="34"/>
    </row>
    <row r="103" spans="2:12" s="35" customFormat="1" ht="6.95" customHeight="1">
      <c r="B103" s="50"/>
      <c r="C103" s="51"/>
      <c r="D103" s="51"/>
      <c r="E103" s="51"/>
      <c r="F103" s="51"/>
      <c r="G103" s="51"/>
      <c r="H103" s="51"/>
      <c r="I103" s="51"/>
      <c r="J103" s="51"/>
      <c r="K103" s="51"/>
      <c r="L103" s="34"/>
    </row>
    <row r="104" spans="2:12" s="35" customFormat="1" ht="24.95" customHeight="1">
      <c r="B104" s="34"/>
      <c r="C104" s="24" t="s">
        <v>158</v>
      </c>
      <c r="L104" s="34"/>
    </row>
    <row r="105" spans="2:12" s="35" customFormat="1" ht="6.95" customHeight="1">
      <c r="B105" s="34"/>
      <c r="L105" s="34"/>
    </row>
    <row r="106" spans="2:12" s="35" customFormat="1" ht="12" customHeight="1">
      <c r="B106" s="34"/>
      <c r="C106" s="30" t="s">
        <v>16</v>
      </c>
      <c r="L106" s="34"/>
    </row>
    <row r="107" spans="2:12" s="35" customFormat="1" ht="16.5" customHeight="1">
      <c r="B107" s="34"/>
      <c r="E107" s="263" t="str">
        <f>E7</f>
        <v>Rekonstrukce objektu Bubenečského nádraží</v>
      </c>
      <c r="F107" s="264"/>
      <c r="G107" s="264"/>
      <c r="H107" s="264"/>
      <c r="L107" s="34"/>
    </row>
    <row r="108" spans="2:12" s="35" customFormat="1" ht="12" customHeight="1">
      <c r="B108" s="34"/>
      <c r="C108" s="30" t="s">
        <v>121</v>
      </c>
      <c r="L108" s="34"/>
    </row>
    <row r="109" spans="2:12" s="35" customFormat="1" ht="16.5" customHeight="1">
      <c r="B109" s="34"/>
      <c r="E109" s="223" t="str">
        <f>E9</f>
        <v>SO 04 - Odběrné plynové zařízení (OPZ)</v>
      </c>
      <c r="F109" s="262"/>
      <c r="G109" s="262"/>
      <c r="H109" s="262"/>
      <c r="L109" s="34"/>
    </row>
    <row r="110" spans="2:12" s="35" customFormat="1" ht="6.95" customHeight="1">
      <c r="B110" s="34"/>
      <c r="L110" s="34"/>
    </row>
    <row r="111" spans="2:12" s="35" customFormat="1" ht="12" customHeight="1">
      <c r="B111" s="34"/>
      <c r="C111" s="30" t="s">
        <v>22</v>
      </c>
      <c r="F111" s="28" t="str">
        <f>F12</f>
        <v>Goetheho č.p. 61 v k.ú. Bubeneč, Praha 6</v>
      </c>
      <c r="I111" s="30" t="s">
        <v>24</v>
      </c>
      <c r="J111" s="58" t="str">
        <f>IF(J12="","",J12)</f>
        <v>8. 3. 2023</v>
      </c>
      <c r="L111" s="34"/>
    </row>
    <row r="112" spans="2:12" s="35" customFormat="1" ht="6.95" customHeight="1">
      <c r="B112" s="34"/>
      <c r="L112" s="34"/>
    </row>
    <row r="113" spans="2:65" s="35" customFormat="1" ht="25.7" customHeight="1">
      <c r="B113" s="34"/>
      <c r="C113" s="30" t="s">
        <v>30</v>
      </c>
      <c r="F113" s="28" t="str">
        <f>E15</f>
        <v>Městská část Praha 6</v>
      </c>
      <c r="I113" s="30" t="s">
        <v>37</v>
      </c>
      <c r="J113" s="32" t="str">
        <f>E21</f>
        <v>ing. arch. Ondřej Tuček</v>
      </c>
      <c r="L113" s="34"/>
    </row>
    <row r="114" spans="2:65" s="35" customFormat="1" ht="25.7" customHeight="1">
      <c r="B114" s="34"/>
      <c r="C114" s="30" t="s">
        <v>35</v>
      </c>
      <c r="F114" s="28" t="str">
        <f>IF(E18="","",E18)</f>
        <v>Vyplň údaj</v>
      </c>
      <c r="I114" s="30" t="s">
        <v>42</v>
      </c>
      <c r="J114" s="32" t="str">
        <f>E24</f>
        <v>Vyplň údaj</v>
      </c>
      <c r="L114" s="34"/>
    </row>
    <row r="115" spans="2:65" s="35" customFormat="1" ht="10.35" customHeight="1">
      <c r="B115" s="34"/>
      <c r="L115" s="34"/>
    </row>
    <row r="116" spans="2:65" s="127" customFormat="1" ht="29.25" customHeight="1">
      <c r="B116" s="123"/>
      <c r="C116" s="124" t="s">
        <v>159</v>
      </c>
      <c r="D116" s="125" t="s">
        <v>70</v>
      </c>
      <c r="E116" s="125" t="s">
        <v>66</v>
      </c>
      <c r="F116" s="125" t="s">
        <v>67</v>
      </c>
      <c r="G116" s="125" t="s">
        <v>160</v>
      </c>
      <c r="H116" s="125" t="s">
        <v>161</v>
      </c>
      <c r="I116" s="125" t="s">
        <v>162</v>
      </c>
      <c r="J116" s="125" t="s">
        <v>126</v>
      </c>
      <c r="K116" s="126" t="s">
        <v>163</v>
      </c>
      <c r="L116" s="123"/>
      <c r="M116" s="65" t="s">
        <v>1</v>
      </c>
      <c r="N116" s="66" t="s">
        <v>49</v>
      </c>
      <c r="O116" s="66" t="s">
        <v>164</v>
      </c>
      <c r="P116" s="66" t="s">
        <v>165</v>
      </c>
      <c r="Q116" s="66" t="s">
        <v>166</v>
      </c>
      <c r="R116" s="66" t="s">
        <v>167</v>
      </c>
      <c r="S116" s="66" t="s">
        <v>168</v>
      </c>
      <c r="T116" s="67" t="s">
        <v>169</v>
      </c>
    </row>
    <row r="117" spans="2:65" s="35" customFormat="1" ht="22.9" customHeight="1">
      <c r="B117" s="34"/>
      <c r="C117" s="71" t="s">
        <v>170</v>
      </c>
      <c r="J117" s="128">
        <f>BK117</f>
        <v>0</v>
      </c>
      <c r="L117" s="34"/>
      <c r="M117" s="68"/>
      <c r="N117" s="59"/>
      <c r="O117" s="59"/>
      <c r="P117" s="129">
        <f>P118</f>
        <v>0</v>
      </c>
      <c r="Q117" s="59"/>
      <c r="R117" s="129">
        <f>R118</f>
        <v>0</v>
      </c>
      <c r="S117" s="59"/>
      <c r="T117" s="130">
        <f>T118</f>
        <v>0</v>
      </c>
      <c r="AT117" s="20" t="s">
        <v>84</v>
      </c>
      <c r="AU117" s="20" t="s">
        <v>128</v>
      </c>
      <c r="BK117" s="131">
        <f>BK118</f>
        <v>0</v>
      </c>
    </row>
    <row r="118" spans="2:65" s="133" customFormat="1" ht="25.9" customHeight="1">
      <c r="B118" s="132"/>
      <c r="D118" s="134" t="s">
        <v>84</v>
      </c>
      <c r="E118" s="135" t="s">
        <v>4515</v>
      </c>
      <c r="F118" s="135" t="s">
        <v>4516</v>
      </c>
      <c r="J118" s="136">
        <f>BK118</f>
        <v>0</v>
      </c>
      <c r="L118" s="132"/>
      <c r="M118" s="137"/>
      <c r="P118" s="138">
        <f>SUM(P119:P146)</f>
        <v>0</v>
      </c>
      <c r="R118" s="138">
        <f>SUM(R119:R146)</f>
        <v>0</v>
      </c>
      <c r="T118" s="139">
        <f>SUM(T119:T146)</f>
        <v>0</v>
      </c>
      <c r="AR118" s="134" t="s">
        <v>93</v>
      </c>
      <c r="AT118" s="140" t="s">
        <v>84</v>
      </c>
      <c r="AU118" s="140" t="s">
        <v>85</v>
      </c>
      <c r="AY118" s="134" t="s">
        <v>173</v>
      </c>
      <c r="BK118" s="141">
        <f>SUM(BK119:BK146)</f>
        <v>0</v>
      </c>
    </row>
    <row r="119" spans="2:65" s="35" customFormat="1" ht="24.2" customHeight="1">
      <c r="B119" s="34"/>
      <c r="C119" s="144" t="s">
        <v>93</v>
      </c>
      <c r="D119" s="144" t="s">
        <v>175</v>
      </c>
      <c r="E119" s="145" t="s">
        <v>4517</v>
      </c>
      <c r="F119" s="146" t="s">
        <v>4518</v>
      </c>
      <c r="G119" s="147" t="s">
        <v>586</v>
      </c>
      <c r="H119" s="148">
        <v>13</v>
      </c>
      <c r="I119" s="3"/>
      <c r="J119" s="149">
        <f>ROUND(I119*H119,2)</f>
        <v>0</v>
      </c>
      <c r="K119" s="146" t="s">
        <v>1</v>
      </c>
      <c r="L119" s="34"/>
      <c r="M119" s="150" t="s">
        <v>1</v>
      </c>
      <c r="N119" s="151" t="s">
        <v>50</v>
      </c>
      <c r="P119" s="152">
        <f>O119*H119</f>
        <v>0</v>
      </c>
      <c r="Q119" s="152">
        <v>0</v>
      </c>
      <c r="R119" s="152">
        <f>Q119*H119</f>
        <v>0</v>
      </c>
      <c r="S119" s="152">
        <v>0</v>
      </c>
      <c r="T119" s="153">
        <f>S119*H119</f>
        <v>0</v>
      </c>
      <c r="AR119" s="154" t="s">
        <v>180</v>
      </c>
      <c r="AT119" s="154" t="s">
        <v>175</v>
      </c>
      <c r="AU119" s="154" t="s">
        <v>93</v>
      </c>
      <c r="AY119" s="20" t="s">
        <v>173</v>
      </c>
      <c r="BE119" s="155">
        <f>IF(N119="základní",J119,0)</f>
        <v>0</v>
      </c>
      <c r="BF119" s="155">
        <f>IF(N119="snížená",J119,0)</f>
        <v>0</v>
      </c>
      <c r="BG119" s="155">
        <f>IF(N119="zákl. přenesená",J119,0)</f>
        <v>0</v>
      </c>
      <c r="BH119" s="155">
        <f>IF(N119="sníž. přenesená",J119,0)</f>
        <v>0</v>
      </c>
      <c r="BI119" s="155">
        <f>IF(N119="nulová",J119,0)</f>
        <v>0</v>
      </c>
      <c r="BJ119" s="20" t="s">
        <v>93</v>
      </c>
      <c r="BK119" s="155">
        <f>ROUND(I119*H119,2)</f>
        <v>0</v>
      </c>
      <c r="BL119" s="20" t="s">
        <v>180</v>
      </c>
      <c r="BM119" s="154" t="s">
        <v>4519</v>
      </c>
    </row>
    <row r="120" spans="2:65" s="35" customFormat="1" ht="19.5">
      <c r="B120" s="34"/>
      <c r="D120" s="161" t="s">
        <v>371</v>
      </c>
      <c r="F120" s="187" t="s">
        <v>4520</v>
      </c>
      <c r="L120" s="34"/>
      <c r="M120" s="158"/>
      <c r="T120" s="62"/>
      <c r="AT120" s="20" t="s">
        <v>371</v>
      </c>
      <c r="AU120" s="20" t="s">
        <v>93</v>
      </c>
    </row>
    <row r="121" spans="2:65" s="35" customFormat="1" ht="24.2" customHeight="1">
      <c r="B121" s="34"/>
      <c r="C121" s="144" t="s">
        <v>95</v>
      </c>
      <c r="D121" s="144" t="s">
        <v>175</v>
      </c>
      <c r="E121" s="145" t="s">
        <v>4521</v>
      </c>
      <c r="F121" s="146" t="s">
        <v>4522</v>
      </c>
      <c r="G121" s="147" t="s">
        <v>586</v>
      </c>
      <c r="H121" s="148">
        <v>3</v>
      </c>
      <c r="I121" s="3"/>
      <c r="J121" s="149">
        <f>ROUND(I121*H121,2)</f>
        <v>0</v>
      </c>
      <c r="K121" s="146" t="s">
        <v>1</v>
      </c>
      <c r="L121" s="34"/>
      <c r="M121" s="150" t="s">
        <v>1</v>
      </c>
      <c r="N121" s="151" t="s">
        <v>50</v>
      </c>
      <c r="P121" s="152">
        <f>O121*H121</f>
        <v>0</v>
      </c>
      <c r="Q121" s="152">
        <v>0</v>
      </c>
      <c r="R121" s="152">
        <f>Q121*H121</f>
        <v>0</v>
      </c>
      <c r="S121" s="152">
        <v>0</v>
      </c>
      <c r="T121" s="153">
        <f>S121*H121</f>
        <v>0</v>
      </c>
      <c r="AR121" s="154" t="s">
        <v>180</v>
      </c>
      <c r="AT121" s="154" t="s">
        <v>175</v>
      </c>
      <c r="AU121" s="154" t="s">
        <v>93</v>
      </c>
      <c r="AY121" s="20" t="s">
        <v>173</v>
      </c>
      <c r="BE121" s="155">
        <f>IF(N121="základní",J121,0)</f>
        <v>0</v>
      </c>
      <c r="BF121" s="155">
        <f>IF(N121="snížená",J121,0)</f>
        <v>0</v>
      </c>
      <c r="BG121" s="155">
        <f>IF(N121="zákl. přenesená",J121,0)</f>
        <v>0</v>
      </c>
      <c r="BH121" s="155">
        <f>IF(N121="sníž. přenesená",J121,0)</f>
        <v>0</v>
      </c>
      <c r="BI121" s="155">
        <f>IF(N121="nulová",J121,0)</f>
        <v>0</v>
      </c>
      <c r="BJ121" s="20" t="s">
        <v>93</v>
      </c>
      <c r="BK121" s="155">
        <f>ROUND(I121*H121,2)</f>
        <v>0</v>
      </c>
      <c r="BL121" s="20" t="s">
        <v>180</v>
      </c>
      <c r="BM121" s="154" t="s">
        <v>4523</v>
      </c>
    </row>
    <row r="122" spans="2:65" s="35" customFormat="1" ht="19.5">
      <c r="B122" s="34"/>
      <c r="D122" s="161" t="s">
        <v>371</v>
      </c>
      <c r="F122" s="187" t="s">
        <v>4524</v>
      </c>
      <c r="L122" s="34"/>
      <c r="M122" s="158"/>
      <c r="T122" s="62"/>
      <c r="AT122" s="20" t="s">
        <v>371</v>
      </c>
      <c r="AU122" s="20" t="s">
        <v>93</v>
      </c>
    </row>
    <row r="123" spans="2:65" s="35" customFormat="1" ht="16.5" customHeight="1">
      <c r="B123" s="34"/>
      <c r="C123" s="144" t="s">
        <v>243</v>
      </c>
      <c r="D123" s="144" t="s">
        <v>175</v>
      </c>
      <c r="E123" s="145" t="s">
        <v>4525</v>
      </c>
      <c r="F123" s="146" t="s">
        <v>4526</v>
      </c>
      <c r="G123" s="147" t="s">
        <v>586</v>
      </c>
      <c r="H123" s="148">
        <v>3</v>
      </c>
      <c r="I123" s="3"/>
      <c r="J123" s="149">
        <f>ROUND(I123*H123,2)</f>
        <v>0</v>
      </c>
      <c r="K123" s="146" t="s">
        <v>1</v>
      </c>
      <c r="L123" s="34"/>
      <c r="M123" s="150" t="s">
        <v>1</v>
      </c>
      <c r="N123" s="151" t="s">
        <v>50</v>
      </c>
      <c r="P123" s="152">
        <f>O123*H123</f>
        <v>0</v>
      </c>
      <c r="Q123" s="152">
        <v>0</v>
      </c>
      <c r="R123" s="152">
        <f>Q123*H123</f>
        <v>0</v>
      </c>
      <c r="S123" s="152">
        <v>0</v>
      </c>
      <c r="T123" s="153">
        <f>S123*H123</f>
        <v>0</v>
      </c>
      <c r="AR123" s="154" t="s">
        <v>180</v>
      </c>
      <c r="AT123" s="154" t="s">
        <v>175</v>
      </c>
      <c r="AU123" s="154" t="s">
        <v>93</v>
      </c>
      <c r="AY123" s="20" t="s">
        <v>173</v>
      </c>
      <c r="BE123" s="155">
        <f>IF(N123="základní",J123,0)</f>
        <v>0</v>
      </c>
      <c r="BF123" s="155">
        <f>IF(N123="snížená",J123,0)</f>
        <v>0</v>
      </c>
      <c r="BG123" s="155">
        <f>IF(N123="zákl. přenesená",J123,0)</f>
        <v>0</v>
      </c>
      <c r="BH123" s="155">
        <f>IF(N123="sníž. přenesená",J123,0)</f>
        <v>0</v>
      </c>
      <c r="BI123" s="155">
        <f>IF(N123="nulová",J123,0)</f>
        <v>0</v>
      </c>
      <c r="BJ123" s="20" t="s">
        <v>93</v>
      </c>
      <c r="BK123" s="155">
        <f>ROUND(I123*H123,2)</f>
        <v>0</v>
      </c>
      <c r="BL123" s="20" t="s">
        <v>180</v>
      </c>
      <c r="BM123" s="154" t="s">
        <v>4527</v>
      </c>
    </row>
    <row r="124" spans="2:65" s="35" customFormat="1" ht="19.5">
      <c r="B124" s="34"/>
      <c r="D124" s="161" t="s">
        <v>371</v>
      </c>
      <c r="F124" s="187" t="s">
        <v>4528</v>
      </c>
      <c r="L124" s="34"/>
      <c r="M124" s="158"/>
      <c r="T124" s="62"/>
      <c r="AT124" s="20" t="s">
        <v>371</v>
      </c>
      <c r="AU124" s="20" t="s">
        <v>93</v>
      </c>
    </row>
    <row r="125" spans="2:65" s="35" customFormat="1" ht="24.2" customHeight="1">
      <c r="B125" s="34"/>
      <c r="C125" s="144" t="s">
        <v>180</v>
      </c>
      <c r="D125" s="144" t="s">
        <v>175</v>
      </c>
      <c r="E125" s="145" t="s">
        <v>4529</v>
      </c>
      <c r="F125" s="146" t="s">
        <v>4530</v>
      </c>
      <c r="G125" s="147" t="s">
        <v>524</v>
      </c>
      <c r="H125" s="148">
        <v>3</v>
      </c>
      <c r="I125" s="3"/>
      <c r="J125" s="149">
        <f>ROUND(I125*H125,2)</f>
        <v>0</v>
      </c>
      <c r="K125" s="146" t="s">
        <v>1</v>
      </c>
      <c r="L125" s="34"/>
      <c r="M125" s="150" t="s">
        <v>1</v>
      </c>
      <c r="N125" s="151" t="s">
        <v>50</v>
      </c>
      <c r="P125" s="152">
        <f>O125*H125</f>
        <v>0</v>
      </c>
      <c r="Q125" s="152">
        <v>0</v>
      </c>
      <c r="R125" s="152">
        <f>Q125*H125</f>
        <v>0</v>
      </c>
      <c r="S125" s="152">
        <v>0</v>
      </c>
      <c r="T125" s="153">
        <f>S125*H125</f>
        <v>0</v>
      </c>
      <c r="AR125" s="154" t="s">
        <v>180</v>
      </c>
      <c r="AT125" s="154" t="s">
        <v>175</v>
      </c>
      <c r="AU125" s="154" t="s">
        <v>93</v>
      </c>
      <c r="AY125" s="20" t="s">
        <v>173</v>
      </c>
      <c r="BE125" s="155">
        <f>IF(N125="základní",J125,0)</f>
        <v>0</v>
      </c>
      <c r="BF125" s="155">
        <f>IF(N125="snížená",J125,0)</f>
        <v>0</v>
      </c>
      <c r="BG125" s="155">
        <f>IF(N125="zákl. přenesená",J125,0)</f>
        <v>0</v>
      </c>
      <c r="BH125" s="155">
        <f>IF(N125="sníž. přenesená",J125,0)</f>
        <v>0</v>
      </c>
      <c r="BI125" s="155">
        <f>IF(N125="nulová",J125,0)</f>
        <v>0</v>
      </c>
      <c r="BJ125" s="20" t="s">
        <v>93</v>
      </c>
      <c r="BK125" s="155">
        <f>ROUND(I125*H125,2)</f>
        <v>0</v>
      </c>
      <c r="BL125" s="20" t="s">
        <v>180</v>
      </c>
      <c r="BM125" s="154" t="s">
        <v>4531</v>
      </c>
    </row>
    <row r="126" spans="2:65" s="35" customFormat="1" ht="16.5" customHeight="1">
      <c r="B126" s="34"/>
      <c r="C126" s="144" t="s">
        <v>267</v>
      </c>
      <c r="D126" s="144" t="s">
        <v>175</v>
      </c>
      <c r="E126" s="145" t="s">
        <v>4532</v>
      </c>
      <c r="F126" s="146" t="s">
        <v>4533</v>
      </c>
      <c r="G126" s="147" t="s">
        <v>524</v>
      </c>
      <c r="H126" s="148">
        <v>1</v>
      </c>
      <c r="I126" s="3"/>
      <c r="J126" s="149">
        <f>ROUND(I126*H126,2)</f>
        <v>0</v>
      </c>
      <c r="K126" s="146" t="s">
        <v>1</v>
      </c>
      <c r="L126" s="34"/>
      <c r="M126" s="150" t="s">
        <v>1</v>
      </c>
      <c r="N126" s="151" t="s">
        <v>50</v>
      </c>
      <c r="P126" s="152">
        <f>O126*H126</f>
        <v>0</v>
      </c>
      <c r="Q126" s="152">
        <v>0</v>
      </c>
      <c r="R126" s="152">
        <f>Q126*H126</f>
        <v>0</v>
      </c>
      <c r="S126" s="152">
        <v>0</v>
      </c>
      <c r="T126" s="153">
        <f>S126*H126</f>
        <v>0</v>
      </c>
      <c r="AR126" s="154" t="s">
        <v>180</v>
      </c>
      <c r="AT126" s="154" t="s">
        <v>175</v>
      </c>
      <c r="AU126" s="154" t="s">
        <v>93</v>
      </c>
      <c r="AY126" s="20" t="s">
        <v>173</v>
      </c>
      <c r="BE126" s="155">
        <f>IF(N126="základní",J126,0)</f>
        <v>0</v>
      </c>
      <c r="BF126" s="155">
        <f>IF(N126="snížená",J126,0)</f>
        <v>0</v>
      </c>
      <c r="BG126" s="155">
        <f>IF(N126="zákl. přenesená",J126,0)</f>
        <v>0</v>
      </c>
      <c r="BH126" s="155">
        <f>IF(N126="sníž. přenesená",J126,0)</f>
        <v>0</v>
      </c>
      <c r="BI126" s="155">
        <f>IF(N126="nulová",J126,0)</f>
        <v>0</v>
      </c>
      <c r="BJ126" s="20" t="s">
        <v>93</v>
      </c>
      <c r="BK126" s="155">
        <f>ROUND(I126*H126,2)</f>
        <v>0</v>
      </c>
      <c r="BL126" s="20" t="s">
        <v>180</v>
      </c>
      <c r="BM126" s="154" t="s">
        <v>4534</v>
      </c>
    </row>
    <row r="127" spans="2:65" s="35" customFormat="1" ht="19.5">
      <c r="B127" s="34"/>
      <c r="D127" s="161" t="s">
        <v>371</v>
      </c>
      <c r="F127" s="187" t="s">
        <v>4535</v>
      </c>
      <c r="L127" s="34"/>
      <c r="M127" s="158"/>
      <c r="T127" s="62"/>
      <c r="AT127" s="20" t="s">
        <v>371</v>
      </c>
      <c r="AU127" s="20" t="s">
        <v>93</v>
      </c>
    </row>
    <row r="128" spans="2:65" s="35" customFormat="1" ht="16.5" customHeight="1">
      <c r="B128" s="34"/>
      <c r="C128" s="144" t="s">
        <v>275</v>
      </c>
      <c r="D128" s="144" t="s">
        <v>175</v>
      </c>
      <c r="E128" s="145" t="s">
        <v>4536</v>
      </c>
      <c r="F128" s="146" t="s">
        <v>4537</v>
      </c>
      <c r="G128" s="147" t="s">
        <v>586</v>
      </c>
      <c r="H128" s="148">
        <v>3</v>
      </c>
      <c r="I128" s="3"/>
      <c r="J128" s="149">
        <f>ROUND(I128*H128,2)</f>
        <v>0</v>
      </c>
      <c r="K128" s="146" t="s">
        <v>1</v>
      </c>
      <c r="L128" s="34"/>
      <c r="M128" s="150" t="s">
        <v>1</v>
      </c>
      <c r="N128" s="151" t="s">
        <v>50</v>
      </c>
      <c r="P128" s="152">
        <f>O128*H128</f>
        <v>0</v>
      </c>
      <c r="Q128" s="152">
        <v>0</v>
      </c>
      <c r="R128" s="152">
        <f>Q128*H128</f>
        <v>0</v>
      </c>
      <c r="S128" s="152">
        <v>0</v>
      </c>
      <c r="T128" s="153">
        <f>S128*H128</f>
        <v>0</v>
      </c>
      <c r="AR128" s="154" t="s">
        <v>180</v>
      </c>
      <c r="AT128" s="154" t="s">
        <v>175</v>
      </c>
      <c r="AU128" s="154" t="s">
        <v>93</v>
      </c>
      <c r="AY128" s="20" t="s">
        <v>173</v>
      </c>
      <c r="BE128" s="155">
        <f>IF(N128="základní",J128,0)</f>
        <v>0</v>
      </c>
      <c r="BF128" s="155">
        <f>IF(N128="snížená",J128,0)</f>
        <v>0</v>
      </c>
      <c r="BG128" s="155">
        <f>IF(N128="zákl. přenesená",J128,0)</f>
        <v>0</v>
      </c>
      <c r="BH128" s="155">
        <f>IF(N128="sníž. přenesená",J128,0)</f>
        <v>0</v>
      </c>
      <c r="BI128" s="155">
        <f>IF(N128="nulová",J128,0)</f>
        <v>0</v>
      </c>
      <c r="BJ128" s="20" t="s">
        <v>93</v>
      </c>
      <c r="BK128" s="155">
        <f>ROUND(I128*H128,2)</f>
        <v>0</v>
      </c>
      <c r="BL128" s="20" t="s">
        <v>180</v>
      </c>
      <c r="BM128" s="154" t="s">
        <v>4538</v>
      </c>
    </row>
    <row r="129" spans="2:65" s="35" customFormat="1" ht="16.5" customHeight="1">
      <c r="B129" s="34"/>
      <c r="C129" s="144" t="s">
        <v>287</v>
      </c>
      <c r="D129" s="144" t="s">
        <v>175</v>
      </c>
      <c r="E129" s="145" t="s">
        <v>4539</v>
      </c>
      <c r="F129" s="146" t="s">
        <v>4540</v>
      </c>
      <c r="G129" s="147" t="s">
        <v>1464</v>
      </c>
      <c r="H129" s="148">
        <v>1</v>
      </c>
      <c r="I129" s="3"/>
      <c r="J129" s="149">
        <f>ROUND(I129*H129,2)</f>
        <v>0</v>
      </c>
      <c r="K129" s="146" t="s">
        <v>1</v>
      </c>
      <c r="L129" s="34"/>
      <c r="M129" s="150" t="s">
        <v>1</v>
      </c>
      <c r="N129" s="151" t="s">
        <v>50</v>
      </c>
      <c r="P129" s="152">
        <f>O129*H129</f>
        <v>0</v>
      </c>
      <c r="Q129" s="152">
        <v>0</v>
      </c>
      <c r="R129" s="152">
        <f>Q129*H129</f>
        <v>0</v>
      </c>
      <c r="S129" s="152">
        <v>0</v>
      </c>
      <c r="T129" s="153">
        <f>S129*H129</f>
        <v>0</v>
      </c>
      <c r="AR129" s="154" t="s">
        <v>180</v>
      </c>
      <c r="AT129" s="154" t="s">
        <v>175</v>
      </c>
      <c r="AU129" s="154" t="s">
        <v>93</v>
      </c>
      <c r="AY129" s="20" t="s">
        <v>173</v>
      </c>
      <c r="BE129" s="155">
        <f>IF(N129="základní",J129,0)</f>
        <v>0</v>
      </c>
      <c r="BF129" s="155">
        <f>IF(N129="snížená",J129,0)</f>
        <v>0</v>
      </c>
      <c r="BG129" s="155">
        <f>IF(N129="zákl. přenesená",J129,0)</f>
        <v>0</v>
      </c>
      <c r="BH129" s="155">
        <f>IF(N129="sníž. přenesená",J129,0)</f>
        <v>0</v>
      </c>
      <c r="BI129" s="155">
        <f>IF(N129="nulová",J129,0)</f>
        <v>0</v>
      </c>
      <c r="BJ129" s="20" t="s">
        <v>93</v>
      </c>
      <c r="BK129" s="155">
        <f>ROUND(I129*H129,2)</f>
        <v>0</v>
      </c>
      <c r="BL129" s="20" t="s">
        <v>180</v>
      </c>
      <c r="BM129" s="154" t="s">
        <v>4541</v>
      </c>
    </row>
    <row r="130" spans="2:65" s="35" customFormat="1" ht="29.25">
      <c r="B130" s="34"/>
      <c r="D130" s="161" t="s">
        <v>371</v>
      </c>
      <c r="F130" s="187" t="s">
        <v>4542</v>
      </c>
      <c r="L130" s="34"/>
      <c r="M130" s="158"/>
      <c r="T130" s="62"/>
      <c r="AT130" s="20" t="s">
        <v>371</v>
      </c>
      <c r="AU130" s="20" t="s">
        <v>93</v>
      </c>
    </row>
    <row r="131" spans="2:65" s="35" customFormat="1" ht="16.5" customHeight="1">
      <c r="B131" s="34"/>
      <c r="C131" s="144" t="s">
        <v>299</v>
      </c>
      <c r="D131" s="144" t="s">
        <v>175</v>
      </c>
      <c r="E131" s="145" t="s">
        <v>4543</v>
      </c>
      <c r="F131" s="146" t="s">
        <v>4544</v>
      </c>
      <c r="G131" s="147" t="s">
        <v>1464</v>
      </c>
      <c r="H131" s="148">
        <v>1</v>
      </c>
      <c r="I131" s="3"/>
      <c r="J131" s="149">
        <f>ROUND(I131*H131,2)</f>
        <v>0</v>
      </c>
      <c r="K131" s="146" t="s">
        <v>1</v>
      </c>
      <c r="L131" s="34"/>
      <c r="M131" s="150" t="s">
        <v>1</v>
      </c>
      <c r="N131" s="151" t="s">
        <v>50</v>
      </c>
      <c r="P131" s="152">
        <f>O131*H131</f>
        <v>0</v>
      </c>
      <c r="Q131" s="152">
        <v>0</v>
      </c>
      <c r="R131" s="152">
        <f>Q131*H131</f>
        <v>0</v>
      </c>
      <c r="S131" s="152">
        <v>0</v>
      </c>
      <c r="T131" s="153">
        <f>S131*H131</f>
        <v>0</v>
      </c>
      <c r="AR131" s="154" t="s">
        <v>180</v>
      </c>
      <c r="AT131" s="154" t="s">
        <v>175</v>
      </c>
      <c r="AU131" s="154" t="s">
        <v>93</v>
      </c>
      <c r="AY131" s="20" t="s">
        <v>173</v>
      </c>
      <c r="BE131" s="155">
        <f>IF(N131="základní",J131,0)</f>
        <v>0</v>
      </c>
      <c r="BF131" s="155">
        <f>IF(N131="snížená",J131,0)</f>
        <v>0</v>
      </c>
      <c r="BG131" s="155">
        <f>IF(N131="zákl. přenesená",J131,0)</f>
        <v>0</v>
      </c>
      <c r="BH131" s="155">
        <f>IF(N131="sníž. přenesená",J131,0)</f>
        <v>0</v>
      </c>
      <c r="BI131" s="155">
        <f>IF(N131="nulová",J131,0)</f>
        <v>0</v>
      </c>
      <c r="BJ131" s="20" t="s">
        <v>93</v>
      </c>
      <c r="BK131" s="155">
        <f>ROUND(I131*H131,2)</f>
        <v>0</v>
      </c>
      <c r="BL131" s="20" t="s">
        <v>180</v>
      </c>
      <c r="BM131" s="154" t="s">
        <v>4545</v>
      </c>
    </row>
    <row r="132" spans="2:65" s="35" customFormat="1" ht="29.25">
      <c r="B132" s="34"/>
      <c r="D132" s="161" t="s">
        <v>371</v>
      </c>
      <c r="F132" s="187" t="s">
        <v>4542</v>
      </c>
      <c r="L132" s="34"/>
      <c r="M132" s="158"/>
      <c r="T132" s="62"/>
      <c r="AT132" s="20" t="s">
        <v>371</v>
      </c>
      <c r="AU132" s="20" t="s">
        <v>93</v>
      </c>
    </row>
    <row r="133" spans="2:65" s="35" customFormat="1" ht="16.5" customHeight="1">
      <c r="B133" s="34"/>
      <c r="C133" s="144" t="s">
        <v>305</v>
      </c>
      <c r="D133" s="144" t="s">
        <v>175</v>
      </c>
      <c r="E133" s="145" t="s">
        <v>4546</v>
      </c>
      <c r="F133" s="146" t="s">
        <v>4547</v>
      </c>
      <c r="G133" s="147" t="s">
        <v>1464</v>
      </c>
      <c r="H133" s="148">
        <v>1</v>
      </c>
      <c r="I133" s="3"/>
      <c r="J133" s="149">
        <f>ROUND(I133*H133,2)</f>
        <v>0</v>
      </c>
      <c r="K133" s="146" t="s">
        <v>1</v>
      </c>
      <c r="L133" s="34"/>
      <c r="M133" s="150" t="s">
        <v>1</v>
      </c>
      <c r="N133" s="151" t="s">
        <v>50</v>
      </c>
      <c r="P133" s="152">
        <f>O133*H133</f>
        <v>0</v>
      </c>
      <c r="Q133" s="152">
        <v>0</v>
      </c>
      <c r="R133" s="152">
        <f>Q133*H133</f>
        <v>0</v>
      </c>
      <c r="S133" s="152">
        <v>0</v>
      </c>
      <c r="T133" s="153">
        <f>S133*H133</f>
        <v>0</v>
      </c>
      <c r="AR133" s="154" t="s">
        <v>180</v>
      </c>
      <c r="AT133" s="154" t="s">
        <v>175</v>
      </c>
      <c r="AU133" s="154" t="s">
        <v>93</v>
      </c>
      <c r="AY133" s="20" t="s">
        <v>173</v>
      </c>
      <c r="BE133" s="155">
        <f>IF(N133="základní",J133,0)</f>
        <v>0</v>
      </c>
      <c r="BF133" s="155">
        <f>IF(N133="snížená",J133,0)</f>
        <v>0</v>
      </c>
      <c r="BG133" s="155">
        <f>IF(N133="zákl. přenesená",J133,0)</f>
        <v>0</v>
      </c>
      <c r="BH133" s="155">
        <f>IF(N133="sníž. přenesená",J133,0)</f>
        <v>0</v>
      </c>
      <c r="BI133" s="155">
        <f>IF(N133="nulová",J133,0)</f>
        <v>0</v>
      </c>
      <c r="BJ133" s="20" t="s">
        <v>93</v>
      </c>
      <c r="BK133" s="155">
        <f>ROUND(I133*H133,2)</f>
        <v>0</v>
      </c>
      <c r="BL133" s="20" t="s">
        <v>180</v>
      </c>
      <c r="BM133" s="154" t="s">
        <v>4548</v>
      </c>
    </row>
    <row r="134" spans="2:65" s="35" customFormat="1" ht="19.5">
      <c r="B134" s="34"/>
      <c r="D134" s="161" t="s">
        <v>371</v>
      </c>
      <c r="F134" s="187" t="s">
        <v>4549</v>
      </c>
      <c r="L134" s="34"/>
      <c r="M134" s="158"/>
      <c r="T134" s="62"/>
      <c r="AT134" s="20" t="s">
        <v>371</v>
      </c>
      <c r="AU134" s="20" t="s">
        <v>93</v>
      </c>
    </row>
    <row r="135" spans="2:65" s="35" customFormat="1" ht="24.2" customHeight="1">
      <c r="B135" s="34"/>
      <c r="C135" s="144" t="s">
        <v>311</v>
      </c>
      <c r="D135" s="144" t="s">
        <v>175</v>
      </c>
      <c r="E135" s="145" t="s">
        <v>4550</v>
      </c>
      <c r="F135" s="146" t="s">
        <v>4551</v>
      </c>
      <c r="G135" s="147" t="s">
        <v>1464</v>
      </c>
      <c r="H135" s="148">
        <v>1</v>
      </c>
      <c r="I135" s="3"/>
      <c r="J135" s="149">
        <f>ROUND(I135*H135,2)</f>
        <v>0</v>
      </c>
      <c r="K135" s="146" t="s">
        <v>1</v>
      </c>
      <c r="L135" s="34"/>
      <c r="M135" s="150" t="s">
        <v>1</v>
      </c>
      <c r="N135" s="151" t="s">
        <v>50</v>
      </c>
      <c r="P135" s="152">
        <f>O135*H135</f>
        <v>0</v>
      </c>
      <c r="Q135" s="152">
        <v>0</v>
      </c>
      <c r="R135" s="152">
        <f>Q135*H135</f>
        <v>0</v>
      </c>
      <c r="S135" s="152">
        <v>0</v>
      </c>
      <c r="T135" s="153">
        <f>S135*H135</f>
        <v>0</v>
      </c>
      <c r="AR135" s="154" t="s">
        <v>180</v>
      </c>
      <c r="AT135" s="154" t="s">
        <v>175</v>
      </c>
      <c r="AU135" s="154" t="s">
        <v>93</v>
      </c>
      <c r="AY135" s="20" t="s">
        <v>173</v>
      </c>
      <c r="BE135" s="155">
        <f>IF(N135="základní",J135,0)</f>
        <v>0</v>
      </c>
      <c r="BF135" s="155">
        <f>IF(N135="snížená",J135,0)</f>
        <v>0</v>
      </c>
      <c r="BG135" s="155">
        <f>IF(N135="zákl. přenesená",J135,0)</f>
        <v>0</v>
      </c>
      <c r="BH135" s="155">
        <f>IF(N135="sníž. přenesená",J135,0)</f>
        <v>0</v>
      </c>
      <c r="BI135" s="155">
        <f>IF(N135="nulová",J135,0)</f>
        <v>0</v>
      </c>
      <c r="BJ135" s="20" t="s">
        <v>93</v>
      </c>
      <c r="BK135" s="155">
        <f>ROUND(I135*H135,2)</f>
        <v>0</v>
      </c>
      <c r="BL135" s="20" t="s">
        <v>180</v>
      </c>
      <c r="BM135" s="154" t="s">
        <v>4552</v>
      </c>
    </row>
    <row r="136" spans="2:65" s="35" customFormat="1" ht="29.25">
      <c r="B136" s="34"/>
      <c r="D136" s="161" t="s">
        <v>371</v>
      </c>
      <c r="F136" s="187" t="s">
        <v>4553</v>
      </c>
      <c r="L136" s="34"/>
      <c r="M136" s="158"/>
      <c r="T136" s="62"/>
      <c r="AT136" s="20" t="s">
        <v>371</v>
      </c>
      <c r="AU136" s="20" t="s">
        <v>93</v>
      </c>
    </row>
    <row r="137" spans="2:65" s="35" customFormat="1" ht="16.5" customHeight="1">
      <c r="B137" s="34"/>
      <c r="C137" s="144" t="s">
        <v>319</v>
      </c>
      <c r="D137" s="144" t="s">
        <v>175</v>
      </c>
      <c r="E137" s="145" t="s">
        <v>4554</v>
      </c>
      <c r="F137" s="146" t="s">
        <v>4555</v>
      </c>
      <c r="G137" s="147" t="s">
        <v>1464</v>
      </c>
      <c r="H137" s="148">
        <v>1</v>
      </c>
      <c r="I137" s="3"/>
      <c r="J137" s="149">
        <f>ROUND(I137*H137,2)</f>
        <v>0</v>
      </c>
      <c r="K137" s="146" t="s">
        <v>1</v>
      </c>
      <c r="L137" s="34"/>
      <c r="M137" s="150" t="s">
        <v>1</v>
      </c>
      <c r="N137" s="151" t="s">
        <v>50</v>
      </c>
      <c r="P137" s="152">
        <f>O137*H137</f>
        <v>0</v>
      </c>
      <c r="Q137" s="152">
        <v>0</v>
      </c>
      <c r="R137" s="152">
        <f>Q137*H137</f>
        <v>0</v>
      </c>
      <c r="S137" s="152">
        <v>0</v>
      </c>
      <c r="T137" s="153">
        <f>S137*H137</f>
        <v>0</v>
      </c>
      <c r="AR137" s="154" t="s">
        <v>180</v>
      </c>
      <c r="AT137" s="154" t="s">
        <v>175</v>
      </c>
      <c r="AU137" s="154" t="s">
        <v>93</v>
      </c>
      <c r="AY137" s="20" t="s">
        <v>173</v>
      </c>
      <c r="BE137" s="155">
        <f>IF(N137="základní",J137,0)</f>
        <v>0</v>
      </c>
      <c r="BF137" s="155">
        <f>IF(N137="snížená",J137,0)</f>
        <v>0</v>
      </c>
      <c r="BG137" s="155">
        <f>IF(N137="zákl. přenesená",J137,0)</f>
        <v>0</v>
      </c>
      <c r="BH137" s="155">
        <f>IF(N137="sníž. přenesená",J137,0)</f>
        <v>0</v>
      </c>
      <c r="BI137" s="155">
        <f>IF(N137="nulová",J137,0)</f>
        <v>0</v>
      </c>
      <c r="BJ137" s="20" t="s">
        <v>93</v>
      </c>
      <c r="BK137" s="155">
        <f>ROUND(I137*H137,2)</f>
        <v>0</v>
      </c>
      <c r="BL137" s="20" t="s">
        <v>180</v>
      </c>
      <c r="BM137" s="154" t="s">
        <v>4556</v>
      </c>
    </row>
    <row r="138" spans="2:65" s="35" customFormat="1" ht="39">
      <c r="B138" s="34"/>
      <c r="D138" s="161" t="s">
        <v>371</v>
      </c>
      <c r="F138" s="187" t="s">
        <v>4557</v>
      </c>
      <c r="L138" s="34"/>
      <c r="M138" s="158"/>
      <c r="T138" s="62"/>
      <c r="AT138" s="20" t="s">
        <v>371</v>
      </c>
      <c r="AU138" s="20" t="s">
        <v>93</v>
      </c>
    </row>
    <row r="139" spans="2:65" s="35" customFormat="1" ht="16.5" customHeight="1">
      <c r="B139" s="34"/>
      <c r="C139" s="144" t="s">
        <v>327</v>
      </c>
      <c r="D139" s="144" t="s">
        <v>175</v>
      </c>
      <c r="E139" s="145" t="s">
        <v>4558</v>
      </c>
      <c r="F139" s="146" t="s">
        <v>4559</v>
      </c>
      <c r="G139" s="147" t="s">
        <v>1464</v>
      </c>
      <c r="H139" s="148">
        <v>3</v>
      </c>
      <c r="I139" s="3"/>
      <c r="J139" s="149">
        <f>ROUND(I139*H139,2)</f>
        <v>0</v>
      </c>
      <c r="K139" s="146" t="s">
        <v>1</v>
      </c>
      <c r="L139" s="34"/>
      <c r="M139" s="150" t="s">
        <v>1</v>
      </c>
      <c r="N139" s="151" t="s">
        <v>50</v>
      </c>
      <c r="P139" s="152">
        <f>O139*H139</f>
        <v>0</v>
      </c>
      <c r="Q139" s="152">
        <v>0</v>
      </c>
      <c r="R139" s="152">
        <f>Q139*H139</f>
        <v>0</v>
      </c>
      <c r="S139" s="152">
        <v>0</v>
      </c>
      <c r="T139" s="153">
        <f>S139*H139</f>
        <v>0</v>
      </c>
      <c r="AR139" s="154" t="s">
        <v>180</v>
      </c>
      <c r="AT139" s="154" t="s">
        <v>175</v>
      </c>
      <c r="AU139" s="154" t="s">
        <v>93</v>
      </c>
      <c r="AY139" s="20" t="s">
        <v>173</v>
      </c>
      <c r="BE139" s="155">
        <f>IF(N139="základní",J139,0)</f>
        <v>0</v>
      </c>
      <c r="BF139" s="155">
        <f>IF(N139="snížená",J139,0)</f>
        <v>0</v>
      </c>
      <c r="BG139" s="155">
        <f>IF(N139="zákl. přenesená",J139,0)</f>
        <v>0</v>
      </c>
      <c r="BH139" s="155">
        <f>IF(N139="sníž. přenesená",J139,0)</f>
        <v>0</v>
      </c>
      <c r="BI139" s="155">
        <f>IF(N139="nulová",J139,0)</f>
        <v>0</v>
      </c>
      <c r="BJ139" s="20" t="s">
        <v>93</v>
      </c>
      <c r="BK139" s="155">
        <f>ROUND(I139*H139,2)</f>
        <v>0</v>
      </c>
      <c r="BL139" s="20" t="s">
        <v>180</v>
      </c>
      <c r="BM139" s="154" t="s">
        <v>4560</v>
      </c>
    </row>
    <row r="140" spans="2:65" s="35" customFormat="1" ht="29.25">
      <c r="B140" s="34"/>
      <c r="D140" s="161" t="s">
        <v>371</v>
      </c>
      <c r="F140" s="187" t="s">
        <v>4561</v>
      </c>
      <c r="L140" s="34"/>
      <c r="M140" s="158"/>
      <c r="T140" s="62"/>
      <c r="AT140" s="20" t="s">
        <v>371</v>
      </c>
      <c r="AU140" s="20" t="s">
        <v>93</v>
      </c>
    </row>
    <row r="141" spans="2:65" s="35" customFormat="1" ht="16.5" customHeight="1">
      <c r="B141" s="34"/>
      <c r="C141" s="144" t="s">
        <v>333</v>
      </c>
      <c r="D141" s="144" t="s">
        <v>175</v>
      </c>
      <c r="E141" s="145" t="s">
        <v>4562</v>
      </c>
      <c r="F141" s="146" t="s">
        <v>4563</v>
      </c>
      <c r="G141" s="147" t="s">
        <v>1464</v>
      </c>
      <c r="H141" s="148">
        <v>1</v>
      </c>
      <c r="I141" s="3"/>
      <c r="J141" s="149">
        <f>ROUND(I141*H141,2)</f>
        <v>0</v>
      </c>
      <c r="K141" s="146" t="s">
        <v>1</v>
      </c>
      <c r="L141" s="34"/>
      <c r="M141" s="150" t="s">
        <v>1</v>
      </c>
      <c r="N141" s="151" t="s">
        <v>50</v>
      </c>
      <c r="P141" s="152">
        <f>O141*H141</f>
        <v>0</v>
      </c>
      <c r="Q141" s="152">
        <v>0</v>
      </c>
      <c r="R141" s="152">
        <f>Q141*H141</f>
        <v>0</v>
      </c>
      <c r="S141" s="152">
        <v>0</v>
      </c>
      <c r="T141" s="153">
        <f>S141*H141</f>
        <v>0</v>
      </c>
      <c r="AR141" s="154" t="s">
        <v>180</v>
      </c>
      <c r="AT141" s="154" t="s">
        <v>175</v>
      </c>
      <c r="AU141" s="154" t="s">
        <v>93</v>
      </c>
      <c r="AY141" s="20" t="s">
        <v>173</v>
      </c>
      <c r="BE141" s="155">
        <f>IF(N141="základní",J141,0)</f>
        <v>0</v>
      </c>
      <c r="BF141" s="155">
        <f>IF(N141="snížená",J141,0)</f>
        <v>0</v>
      </c>
      <c r="BG141" s="155">
        <f>IF(N141="zákl. přenesená",J141,0)</f>
        <v>0</v>
      </c>
      <c r="BH141" s="155">
        <f>IF(N141="sníž. přenesená",J141,0)</f>
        <v>0</v>
      </c>
      <c r="BI141" s="155">
        <f>IF(N141="nulová",J141,0)</f>
        <v>0</v>
      </c>
      <c r="BJ141" s="20" t="s">
        <v>93</v>
      </c>
      <c r="BK141" s="155">
        <f>ROUND(I141*H141,2)</f>
        <v>0</v>
      </c>
      <c r="BL141" s="20" t="s">
        <v>180</v>
      </c>
      <c r="BM141" s="154" t="s">
        <v>4564</v>
      </c>
    </row>
    <row r="142" spans="2:65" s="35" customFormat="1" ht="16.5" customHeight="1">
      <c r="B142" s="34"/>
      <c r="C142" s="144" t="s">
        <v>341</v>
      </c>
      <c r="D142" s="144" t="s">
        <v>175</v>
      </c>
      <c r="E142" s="145" t="s">
        <v>4565</v>
      </c>
      <c r="F142" s="146" t="s">
        <v>4566</v>
      </c>
      <c r="G142" s="147" t="s">
        <v>524</v>
      </c>
      <c r="H142" s="148">
        <v>1</v>
      </c>
      <c r="I142" s="3"/>
      <c r="J142" s="149">
        <f>ROUND(I142*H142,2)</f>
        <v>0</v>
      </c>
      <c r="K142" s="146" t="s">
        <v>1</v>
      </c>
      <c r="L142" s="34"/>
      <c r="M142" s="150" t="s">
        <v>1</v>
      </c>
      <c r="N142" s="151" t="s">
        <v>50</v>
      </c>
      <c r="P142" s="152">
        <f>O142*H142</f>
        <v>0</v>
      </c>
      <c r="Q142" s="152">
        <v>0</v>
      </c>
      <c r="R142" s="152">
        <f>Q142*H142</f>
        <v>0</v>
      </c>
      <c r="S142" s="152">
        <v>0</v>
      </c>
      <c r="T142" s="153">
        <f>S142*H142</f>
        <v>0</v>
      </c>
      <c r="AR142" s="154" t="s">
        <v>180</v>
      </c>
      <c r="AT142" s="154" t="s">
        <v>175</v>
      </c>
      <c r="AU142" s="154" t="s">
        <v>93</v>
      </c>
      <c r="AY142" s="20" t="s">
        <v>173</v>
      </c>
      <c r="BE142" s="155">
        <f>IF(N142="základní",J142,0)</f>
        <v>0</v>
      </c>
      <c r="BF142" s="155">
        <f>IF(N142="snížená",J142,0)</f>
        <v>0</v>
      </c>
      <c r="BG142" s="155">
        <f>IF(N142="zákl. přenesená",J142,0)</f>
        <v>0</v>
      </c>
      <c r="BH142" s="155">
        <f>IF(N142="sníž. přenesená",J142,0)</f>
        <v>0</v>
      </c>
      <c r="BI142" s="155">
        <f>IF(N142="nulová",J142,0)</f>
        <v>0</v>
      </c>
      <c r="BJ142" s="20" t="s">
        <v>93</v>
      </c>
      <c r="BK142" s="155">
        <f>ROUND(I142*H142,2)</f>
        <v>0</v>
      </c>
      <c r="BL142" s="20" t="s">
        <v>180</v>
      </c>
      <c r="BM142" s="154" t="s">
        <v>4567</v>
      </c>
    </row>
    <row r="143" spans="2:65" s="35" customFormat="1" ht="16.5" customHeight="1">
      <c r="B143" s="34"/>
      <c r="C143" s="144" t="s">
        <v>8</v>
      </c>
      <c r="D143" s="144" t="s">
        <v>175</v>
      </c>
      <c r="E143" s="145" t="s">
        <v>4568</v>
      </c>
      <c r="F143" s="146" t="s">
        <v>4569</v>
      </c>
      <c r="G143" s="147" t="s">
        <v>586</v>
      </c>
      <c r="H143" s="148">
        <v>40</v>
      </c>
      <c r="I143" s="3"/>
      <c r="J143" s="149">
        <f>ROUND(I143*H143,2)</f>
        <v>0</v>
      </c>
      <c r="K143" s="146" t="s">
        <v>1</v>
      </c>
      <c r="L143" s="34"/>
      <c r="M143" s="150" t="s">
        <v>1</v>
      </c>
      <c r="N143" s="151" t="s">
        <v>50</v>
      </c>
      <c r="P143" s="152">
        <f>O143*H143</f>
        <v>0</v>
      </c>
      <c r="Q143" s="152">
        <v>0</v>
      </c>
      <c r="R143" s="152">
        <f>Q143*H143</f>
        <v>0</v>
      </c>
      <c r="S143" s="152">
        <v>0</v>
      </c>
      <c r="T143" s="153">
        <f>S143*H143</f>
        <v>0</v>
      </c>
      <c r="AR143" s="154" t="s">
        <v>180</v>
      </c>
      <c r="AT143" s="154" t="s">
        <v>175</v>
      </c>
      <c r="AU143" s="154" t="s">
        <v>93</v>
      </c>
      <c r="AY143" s="20" t="s">
        <v>173</v>
      </c>
      <c r="BE143" s="155">
        <f>IF(N143="základní",J143,0)</f>
        <v>0</v>
      </c>
      <c r="BF143" s="155">
        <f>IF(N143="snížená",J143,0)</f>
        <v>0</v>
      </c>
      <c r="BG143" s="155">
        <f>IF(N143="zákl. přenesená",J143,0)</f>
        <v>0</v>
      </c>
      <c r="BH143" s="155">
        <f>IF(N143="sníž. přenesená",J143,0)</f>
        <v>0</v>
      </c>
      <c r="BI143" s="155">
        <f>IF(N143="nulová",J143,0)</f>
        <v>0</v>
      </c>
      <c r="BJ143" s="20" t="s">
        <v>93</v>
      </c>
      <c r="BK143" s="155">
        <f>ROUND(I143*H143,2)</f>
        <v>0</v>
      </c>
      <c r="BL143" s="20" t="s">
        <v>180</v>
      </c>
      <c r="BM143" s="154" t="s">
        <v>4570</v>
      </c>
    </row>
    <row r="144" spans="2:65" s="35" customFormat="1" ht="29.25">
      <c r="B144" s="34"/>
      <c r="D144" s="161" t="s">
        <v>371</v>
      </c>
      <c r="F144" s="187" t="s">
        <v>4571</v>
      </c>
      <c r="L144" s="34"/>
      <c r="M144" s="158"/>
      <c r="T144" s="62"/>
      <c r="AT144" s="20" t="s">
        <v>371</v>
      </c>
      <c r="AU144" s="20" t="s">
        <v>93</v>
      </c>
    </row>
    <row r="145" spans="2:65" s="35" customFormat="1" ht="16.5" customHeight="1">
      <c r="B145" s="34"/>
      <c r="C145" s="144" t="s">
        <v>354</v>
      </c>
      <c r="D145" s="144" t="s">
        <v>175</v>
      </c>
      <c r="E145" s="145" t="s">
        <v>4572</v>
      </c>
      <c r="F145" s="146" t="s">
        <v>4573</v>
      </c>
      <c r="G145" s="147" t="s">
        <v>586</v>
      </c>
      <c r="H145" s="148">
        <v>16</v>
      </c>
      <c r="I145" s="3"/>
      <c r="J145" s="149">
        <f>ROUND(I145*H145,2)</f>
        <v>0</v>
      </c>
      <c r="K145" s="146" t="s">
        <v>1</v>
      </c>
      <c r="L145" s="34"/>
      <c r="M145" s="150" t="s">
        <v>1</v>
      </c>
      <c r="N145" s="151" t="s">
        <v>50</v>
      </c>
      <c r="P145" s="152">
        <f>O145*H145</f>
        <v>0</v>
      </c>
      <c r="Q145" s="152">
        <v>0</v>
      </c>
      <c r="R145" s="152">
        <f>Q145*H145</f>
        <v>0</v>
      </c>
      <c r="S145" s="152">
        <v>0</v>
      </c>
      <c r="T145" s="153">
        <f>S145*H145</f>
        <v>0</v>
      </c>
      <c r="AR145" s="154" t="s">
        <v>180</v>
      </c>
      <c r="AT145" s="154" t="s">
        <v>175</v>
      </c>
      <c r="AU145" s="154" t="s">
        <v>93</v>
      </c>
      <c r="AY145" s="20" t="s">
        <v>173</v>
      </c>
      <c r="BE145" s="155">
        <f>IF(N145="základní",J145,0)</f>
        <v>0</v>
      </c>
      <c r="BF145" s="155">
        <f>IF(N145="snížená",J145,0)</f>
        <v>0</v>
      </c>
      <c r="BG145" s="155">
        <f>IF(N145="zákl. přenesená",J145,0)</f>
        <v>0</v>
      </c>
      <c r="BH145" s="155">
        <f>IF(N145="sníž. přenesená",J145,0)</f>
        <v>0</v>
      </c>
      <c r="BI145" s="155">
        <f>IF(N145="nulová",J145,0)</f>
        <v>0</v>
      </c>
      <c r="BJ145" s="20" t="s">
        <v>93</v>
      </c>
      <c r="BK145" s="155">
        <f>ROUND(I145*H145,2)</f>
        <v>0</v>
      </c>
      <c r="BL145" s="20" t="s">
        <v>180</v>
      </c>
      <c r="BM145" s="154" t="s">
        <v>4574</v>
      </c>
    </row>
    <row r="146" spans="2:65" s="35" customFormat="1" ht="21.75" customHeight="1">
      <c r="B146" s="34"/>
      <c r="C146" s="144" t="s">
        <v>359</v>
      </c>
      <c r="D146" s="144" t="s">
        <v>175</v>
      </c>
      <c r="E146" s="145" t="s">
        <v>4575</v>
      </c>
      <c r="F146" s="146" t="s">
        <v>4576</v>
      </c>
      <c r="G146" s="147" t="s">
        <v>178</v>
      </c>
      <c r="H146" s="148">
        <v>2</v>
      </c>
      <c r="I146" s="3"/>
      <c r="J146" s="149">
        <f>ROUND(I146*H146,2)</f>
        <v>0</v>
      </c>
      <c r="K146" s="146" t="s">
        <v>1</v>
      </c>
      <c r="L146" s="34"/>
      <c r="M146" s="200" t="s">
        <v>1</v>
      </c>
      <c r="N146" s="201" t="s">
        <v>50</v>
      </c>
      <c r="O146" s="202"/>
      <c r="P146" s="203">
        <f>O146*H146</f>
        <v>0</v>
      </c>
      <c r="Q146" s="203">
        <v>0</v>
      </c>
      <c r="R146" s="203">
        <f>Q146*H146</f>
        <v>0</v>
      </c>
      <c r="S146" s="203">
        <v>0</v>
      </c>
      <c r="T146" s="204">
        <f>S146*H146</f>
        <v>0</v>
      </c>
      <c r="AR146" s="154" t="s">
        <v>180</v>
      </c>
      <c r="AT146" s="154" t="s">
        <v>175</v>
      </c>
      <c r="AU146" s="154" t="s">
        <v>93</v>
      </c>
      <c r="AY146" s="20" t="s">
        <v>173</v>
      </c>
      <c r="BE146" s="155">
        <f>IF(N146="základní",J146,0)</f>
        <v>0</v>
      </c>
      <c r="BF146" s="155">
        <f>IF(N146="snížená",J146,0)</f>
        <v>0</v>
      </c>
      <c r="BG146" s="155">
        <f>IF(N146="zákl. přenesená",J146,0)</f>
        <v>0</v>
      </c>
      <c r="BH146" s="155">
        <f>IF(N146="sníž. přenesená",J146,0)</f>
        <v>0</v>
      </c>
      <c r="BI146" s="155">
        <f>IF(N146="nulová",J146,0)</f>
        <v>0</v>
      </c>
      <c r="BJ146" s="20" t="s">
        <v>93</v>
      </c>
      <c r="BK146" s="155">
        <f>ROUND(I146*H146,2)</f>
        <v>0</v>
      </c>
      <c r="BL146" s="20" t="s">
        <v>180</v>
      </c>
      <c r="BM146" s="154" t="s">
        <v>4577</v>
      </c>
    </row>
    <row r="147" spans="2:65" s="35" customFormat="1" ht="6.95" customHeight="1">
      <c r="B147" s="48"/>
      <c r="C147" s="49"/>
      <c r="D147" s="49"/>
      <c r="E147" s="49"/>
      <c r="F147" s="49"/>
      <c r="G147" s="49"/>
      <c r="H147" s="49"/>
      <c r="I147" s="49"/>
      <c r="J147" s="49"/>
      <c r="K147" s="49"/>
      <c r="L147" s="34"/>
    </row>
  </sheetData>
  <sheetProtection algorithmName="SHA-512" hashValue="EAOWTIDTZSInI9UOtGNwUT0bh6plZ9idFBVXwpkw/OFk8aLhNILof/pp3IEIy5kWDQ2r9xzqPpMWoF9VUmtGyw==" saltValue="g1d9DuiHbokmffDEl+MRLA==" spinCount="100000" sheet="1" objects="1" scenarios="1"/>
  <autoFilter ref="C116:K146" xr:uid="{00000000-0009-0000-0000-000004000000}"/>
  <mergeCells count="10">
    <mergeCell ref="E87:H87"/>
    <mergeCell ref="E107:H107"/>
    <mergeCell ref="E109:H109"/>
    <mergeCell ref="L2:V2"/>
    <mergeCell ref="E24:H24"/>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273"/>
  <sheetViews>
    <sheetView showGridLines="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49" t="s">
        <v>5</v>
      </c>
      <c r="M2" s="250"/>
      <c r="N2" s="250"/>
      <c r="O2" s="250"/>
      <c r="P2" s="250"/>
      <c r="Q2" s="250"/>
      <c r="R2" s="250"/>
      <c r="S2" s="250"/>
      <c r="T2" s="250"/>
      <c r="U2" s="250"/>
      <c r="V2" s="250"/>
      <c r="AT2" s="20" t="s">
        <v>107</v>
      </c>
    </row>
    <row r="3" spans="2:46" ht="6.95" customHeight="1">
      <c r="B3" s="21"/>
      <c r="C3" s="22"/>
      <c r="D3" s="22"/>
      <c r="E3" s="22"/>
      <c r="F3" s="22"/>
      <c r="G3" s="22"/>
      <c r="H3" s="22"/>
      <c r="I3" s="22"/>
      <c r="J3" s="22"/>
      <c r="K3" s="22"/>
      <c r="L3" s="23"/>
      <c r="AT3" s="20" t="s">
        <v>95</v>
      </c>
    </row>
    <row r="4" spans="2:46" ht="24.95" customHeight="1">
      <c r="B4" s="23"/>
      <c r="D4" s="24" t="s">
        <v>120</v>
      </c>
      <c r="L4" s="23"/>
      <c r="M4" s="96" t="s">
        <v>10</v>
      </c>
      <c r="AT4" s="20" t="s">
        <v>3</v>
      </c>
    </row>
    <row r="5" spans="2:46" ht="6.95" customHeight="1">
      <c r="B5" s="23"/>
      <c r="L5" s="23"/>
    </row>
    <row r="6" spans="2:46" ht="12" customHeight="1">
      <c r="B6" s="23"/>
      <c r="D6" s="30" t="s">
        <v>16</v>
      </c>
      <c r="L6" s="23"/>
    </row>
    <row r="7" spans="2:46" ht="16.5" customHeight="1">
      <c r="B7" s="23"/>
      <c r="E7" s="263" t="str">
        <f>'Rekapitulace stavby'!K6</f>
        <v>Rekonstrukce objektu Bubenečského nádraží</v>
      </c>
      <c r="F7" s="264"/>
      <c r="G7" s="264"/>
      <c r="H7" s="264"/>
      <c r="L7" s="23"/>
    </row>
    <row r="8" spans="2:46" s="35" customFormat="1" ht="12" customHeight="1">
      <c r="B8" s="34"/>
      <c r="D8" s="30" t="s">
        <v>121</v>
      </c>
      <c r="L8" s="34"/>
    </row>
    <row r="9" spans="2:46" s="35" customFormat="1" ht="16.5" customHeight="1">
      <c r="B9" s="34"/>
      <c r="E9" s="223" t="s">
        <v>4578</v>
      </c>
      <c r="F9" s="262"/>
      <c r="G9" s="262"/>
      <c r="H9" s="262"/>
      <c r="L9" s="34"/>
    </row>
    <row r="10" spans="2:46" s="35" customFormat="1">
      <c r="B10" s="34"/>
      <c r="L10" s="34"/>
    </row>
    <row r="11" spans="2:46" s="35" customFormat="1" ht="12" customHeight="1">
      <c r="B11" s="34"/>
      <c r="D11" s="30" t="s">
        <v>18</v>
      </c>
      <c r="F11" s="28" t="s">
        <v>19</v>
      </c>
      <c r="I11" s="30" t="s">
        <v>20</v>
      </c>
      <c r="J11" s="28" t="s">
        <v>1</v>
      </c>
      <c r="L11" s="34"/>
    </row>
    <row r="12" spans="2:46" s="35" customFormat="1" ht="12" customHeight="1">
      <c r="B12" s="34"/>
      <c r="D12" s="30" t="s">
        <v>22</v>
      </c>
      <c r="F12" s="28" t="s">
        <v>23</v>
      </c>
      <c r="I12" s="30" t="s">
        <v>24</v>
      </c>
      <c r="J12" s="58" t="str">
        <f>'Rekapitulace stavby'!AN8</f>
        <v>8. 3. 2023</v>
      </c>
      <c r="L12" s="34"/>
    </row>
    <row r="13" spans="2:46" s="35" customFormat="1" ht="10.9" customHeight="1">
      <c r="B13" s="34"/>
      <c r="L13" s="34"/>
    </row>
    <row r="14" spans="2:46" s="35" customFormat="1" ht="12" customHeight="1">
      <c r="B14" s="34"/>
      <c r="D14" s="30" t="s">
        <v>30</v>
      </c>
      <c r="I14" s="30" t="s">
        <v>31</v>
      </c>
      <c r="J14" s="28" t="s">
        <v>32</v>
      </c>
      <c r="L14" s="34"/>
    </row>
    <row r="15" spans="2:46" s="35" customFormat="1" ht="18" customHeight="1">
      <c r="B15" s="34"/>
      <c r="E15" s="28" t="s">
        <v>33</v>
      </c>
      <c r="I15" s="30" t="s">
        <v>34</v>
      </c>
      <c r="J15" s="28" t="s">
        <v>1</v>
      </c>
      <c r="L15" s="34"/>
    </row>
    <row r="16" spans="2:46" s="35" customFormat="1" ht="6.95" customHeight="1">
      <c r="B16" s="34"/>
      <c r="L16" s="34"/>
    </row>
    <row r="17" spans="2:12" s="35" customFormat="1" ht="12" customHeight="1">
      <c r="B17" s="34"/>
      <c r="D17" s="30" t="s">
        <v>35</v>
      </c>
      <c r="I17" s="30" t="s">
        <v>31</v>
      </c>
      <c r="J17" s="1" t="str">
        <f>'Rekapitulace stavby'!AN13</f>
        <v>Vyplň údaj</v>
      </c>
      <c r="L17" s="34"/>
    </row>
    <row r="18" spans="2:12" s="35" customFormat="1" ht="18" customHeight="1">
      <c r="B18" s="34"/>
      <c r="E18" s="265" t="str">
        <f>'Rekapitulace stavby'!E14</f>
        <v>Vyplň údaj</v>
      </c>
      <c r="F18" s="266"/>
      <c r="G18" s="266"/>
      <c r="H18" s="266"/>
      <c r="I18" s="30" t="s">
        <v>34</v>
      </c>
      <c r="J18" s="1" t="str">
        <f>'Rekapitulace stavby'!AN14</f>
        <v>Vyplň údaj</v>
      </c>
      <c r="L18" s="34"/>
    </row>
    <row r="19" spans="2:12" s="35" customFormat="1" ht="6.95" customHeight="1">
      <c r="B19" s="34"/>
      <c r="L19" s="34"/>
    </row>
    <row r="20" spans="2:12" s="35" customFormat="1" ht="12" customHeight="1">
      <c r="B20" s="34"/>
      <c r="D20" s="30" t="s">
        <v>37</v>
      </c>
      <c r="I20" s="30" t="s">
        <v>31</v>
      </c>
      <c r="J20" s="28" t="s">
        <v>38</v>
      </c>
      <c r="L20" s="34"/>
    </row>
    <row r="21" spans="2:12" s="35" customFormat="1" ht="18" customHeight="1">
      <c r="B21" s="34"/>
      <c r="E21" s="28" t="s">
        <v>39</v>
      </c>
      <c r="I21" s="30" t="s">
        <v>34</v>
      </c>
      <c r="J21" s="28" t="s">
        <v>40</v>
      </c>
      <c r="L21" s="34"/>
    </row>
    <row r="22" spans="2:12" s="35" customFormat="1" ht="6.95" customHeight="1">
      <c r="B22" s="34"/>
      <c r="L22" s="34"/>
    </row>
    <row r="23" spans="2:12" s="35" customFormat="1" ht="12" customHeight="1">
      <c r="B23" s="34"/>
      <c r="D23" s="30" t="s">
        <v>42</v>
      </c>
      <c r="I23" s="30" t="s">
        <v>31</v>
      </c>
      <c r="J23" s="1" t="str">
        <f>'Rekapitulace stavby'!AN19</f>
        <v>Vyplň údaj</v>
      </c>
      <c r="L23" s="34"/>
    </row>
    <row r="24" spans="2:12" s="35" customFormat="1" ht="18" customHeight="1">
      <c r="B24" s="34"/>
      <c r="E24" s="265" t="str">
        <f>'Rekapitulace stavby'!E20</f>
        <v>Vyplň údaj</v>
      </c>
      <c r="F24" s="266"/>
      <c r="G24" s="266"/>
      <c r="H24" s="266"/>
      <c r="I24" s="30" t="s">
        <v>34</v>
      </c>
      <c r="J24" s="1" t="str">
        <f>'Rekapitulace stavby'!AN20</f>
        <v>Vyplň údaj</v>
      </c>
      <c r="L24" s="34"/>
    </row>
    <row r="25" spans="2:12" s="35" customFormat="1" ht="6.95" customHeight="1">
      <c r="B25" s="34"/>
      <c r="L25" s="34"/>
    </row>
    <row r="26" spans="2:12" s="35" customFormat="1" ht="12" customHeight="1">
      <c r="B26" s="34"/>
      <c r="D26" s="30" t="s">
        <v>43</v>
      </c>
      <c r="L26" s="34"/>
    </row>
    <row r="27" spans="2:12" s="98" customFormat="1" ht="191.25" customHeight="1">
      <c r="B27" s="97"/>
      <c r="E27" s="258" t="s">
        <v>123</v>
      </c>
      <c r="F27" s="258"/>
      <c r="G27" s="258"/>
      <c r="H27" s="258"/>
      <c r="L27" s="97"/>
    </row>
    <row r="28" spans="2:12" s="35" customFormat="1" ht="6.95" customHeight="1">
      <c r="B28" s="34"/>
      <c r="L28" s="34"/>
    </row>
    <row r="29" spans="2:12" s="35" customFormat="1" ht="6.95" customHeight="1">
      <c r="B29" s="34"/>
      <c r="D29" s="59"/>
      <c r="E29" s="59"/>
      <c r="F29" s="59"/>
      <c r="G29" s="59"/>
      <c r="H29" s="59"/>
      <c r="I29" s="59"/>
      <c r="J29" s="59"/>
      <c r="K29" s="59"/>
      <c r="L29" s="34"/>
    </row>
    <row r="30" spans="2:12" s="35" customFormat="1" ht="25.35" customHeight="1">
      <c r="B30" s="34"/>
      <c r="D30" s="99" t="s">
        <v>45</v>
      </c>
      <c r="J30" s="73">
        <f>ROUND(J122, 2)</f>
        <v>0</v>
      </c>
      <c r="L30" s="34"/>
    </row>
    <row r="31" spans="2:12" s="35" customFormat="1" ht="6.95" customHeight="1">
      <c r="B31" s="34"/>
      <c r="D31" s="59"/>
      <c r="E31" s="59"/>
      <c r="F31" s="59"/>
      <c r="G31" s="59"/>
      <c r="H31" s="59"/>
      <c r="I31" s="59"/>
      <c r="J31" s="59"/>
      <c r="K31" s="59"/>
      <c r="L31" s="34"/>
    </row>
    <row r="32" spans="2:12" s="35" customFormat="1" ht="14.45" customHeight="1">
      <c r="B32" s="34"/>
      <c r="F32" s="38" t="s">
        <v>47</v>
      </c>
      <c r="I32" s="38" t="s">
        <v>46</v>
      </c>
      <c r="J32" s="38" t="s">
        <v>48</v>
      </c>
      <c r="L32" s="34"/>
    </row>
    <row r="33" spans="2:12" s="35" customFormat="1" ht="14.45" customHeight="1">
      <c r="B33" s="34"/>
      <c r="D33" s="61" t="s">
        <v>49</v>
      </c>
      <c r="E33" s="30" t="s">
        <v>50</v>
      </c>
      <c r="F33" s="100">
        <f>ROUND((SUM(BE122:BE272)),  2)</f>
        <v>0</v>
      </c>
      <c r="I33" s="101">
        <v>0.21</v>
      </c>
      <c r="J33" s="100">
        <f>ROUND(((SUM(BE122:BE272))*I33),  2)</f>
        <v>0</v>
      </c>
      <c r="L33" s="34"/>
    </row>
    <row r="34" spans="2:12" s="35" customFormat="1" ht="14.45" customHeight="1">
      <c r="B34" s="34"/>
      <c r="E34" s="30" t="s">
        <v>51</v>
      </c>
      <c r="F34" s="100">
        <f>ROUND((SUM(BF122:BF272)),  2)</f>
        <v>0</v>
      </c>
      <c r="I34" s="101">
        <v>0.15</v>
      </c>
      <c r="J34" s="100">
        <f>ROUND(((SUM(BF122:BF272))*I34),  2)</f>
        <v>0</v>
      </c>
      <c r="L34" s="34"/>
    </row>
    <row r="35" spans="2:12" s="35" customFormat="1" ht="14.45" hidden="1" customHeight="1">
      <c r="B35" s="34"/>
      <c r="E35" s="30" t="s">
        <v>52</v>
      </c>
      <c r="F35" s="100">
        <f>ROUND((SUM(BG122:BG272)),  2)</f>
        <v>0</v>
      </c>
      <c r="I35" s="101">
        <v>0.21</v>
      </c>
      <c r="J35" s="100">
        <f>0</f>
        <v>0</v>
      </c>
      <c r="L35" s="34"/>
    </row>
    <row r="36" spans="2:12" s="35" customFormat="1" ht="14.45" hidden="1" customHeight="1">
      <c r="B36" s="34"/>
      <c r="E36" s="30" t="s">
        <v>53</v>
      </c>
      <c r="F36" s="100">
        <f>ROUND((SUM(BH122:BH272)),  2)</f>
        <v>0</v>
      </c>
      <c r="I36" s="101">
        <v>0.15</v>
      </c>
      <c r="J36" s="100">
        <f>0</f>
        <v>0</v>
      </c>
      <c r="L36" s="34"/>
    </row>
    <row r="37" spans="2:12" s="35" customFormat="1" ht="14.45" hidden="1" customHeight="1">
      <c r="B37" s="34"/>
      <c r="E37" s="30" t="s">
        <v>54</v>
      </c>
      <c r="F37" s="100">
        <f>ROUND((SUM(BI122:BI272)),  2)</f>
        <v>0</v>
      </c>
      <c r="I37" s="101">
        <v>0</v>
      </c>
      <c r="J37" s="100">
        <f>0</f>
        <v>0</v>
      </c>
      <c r="L37" s="34"/>
    </row>
    <row r="38" spans="2:12" s="35" customFormat="1" ht="6.95" customHeight="1">
      <c r="B38" s="34"/>
      <c r="L38" s="34"/>
    </row>
    <row r="39" spans="2:12" s="35" customFormat="1" ht="25.35" customHeight="1">
      <c r="B39" s="34"/>
      <c r="C39" s="102"/>
      <c r="D39" s="103" t="s">
        <v>55</v>
      </c>
      <c r="E39" s="63"/>
      <c r="F39" s="63"/>
      <c r="G39" s="104" t="s">
        <v>56</v>
      </c>
      <c r="H39" s="105" t="s">
        <v>57</v>
      </c>
      <c r="I39" s="63"/>
      <c r="J39" s="106">
        <f>SUM(J30:J37)</f>
        <v>0</v>
      </c>
      <c r="K39" s="107"/>
      <c r="L39" s="34"/>
    </row>
    <row r="40" spans="2:12" s="35" customFormat="1" ht="14.45" customHeight="1">
      <c r="B40" s="34"/>
      <c r="L40" s="34"/>
    </row>
    <row r="41" spans="2:12" ht="14.45" customHeight="1">
      <c r="B41" s="23"/>
      <c r="L41" s="23"/>
    </row>
    <row r="42" spans="2:12" ht="14.45" customHeight="1">
      <c r="B42" s="23"/>
      <c r="L42" s="23"/>
    </row>
    <row r="43" spans="2:12" ht="14.45" customHeight="1">
      <c r="B43" s="23"/>
      <c r="L43" s="23"/>
    </row>
    <row r="44" spans="2:12" ht="14.45" customHeight="1">
      <c r="B44" s="23"/>
      <c r="L44" s="23"/>
    </row>
    <row r="45" spans="2:12" ht="14.45" customHeight="1">
      <c r="B45" s="23"/>
      <c r="L45" s="23"/>
    </row>
    <row r="46" spans="2:12" ht="14.45" customHeight="1">
      <c r="B46" s="23"/>
      <c r="L46" s="23"/>
    </row>
    <row r="47" spans="2:12" ht="14.45" customHeight="1">
      <c r="B47" s="23"/>
      <c r="L47" s="23"/>
    </row>
    <row r="48" spans="2:12" ht="14.45" customHeight="1">
      <c r="B48" s="23"/>
      <c r="L48" s="23"/>
    </row>
    <row r="49" spans="2:12" ht="14.45" customHeight="1">
      <c r="B49" s="23"/>
      <c r="L49" s="23"/>
    </row>
    <row r="50" spans="2:12" s="35" customFormat="1" ht="14.45" customHeight="1">
      <c r="B50" s="34"/>
      <c r="D50" s="45" t="s">
        <v>58</v>
      </c>
      <c r="E50" s="46"/>
      <c r="F50" s="46"/>
      <c r="G50" s="45" t="s">
        <v>59</v>
      </c>
      <c r="H50" s="46"/>
      <c r="I50" s="46"/>
      <c r="J50" s="46"/>
      <c r="K50" s="46"/>
      <c r="L50" s="34"/>
    </row>
    <row r="51" spans="2:12">
      <c r="B51" s="23"/>
      <c r="L51" s="23"/>
    </row>
    <row r="52" spans="2:12">
      <c r="B52" s="23"/>
      <c r="L52" s="23"/>
    </row>
    <row r="53" spans="2:12">
      <c r="B53" s="23"/>
      <c r="L53" s="23"/>
    </row>
    <row r="54" spans="2:12">
      <c r="B54" s="23"/>
      <c r="L54" s="23"/>
    </row>
    <row r="55" spans="2:12">
      <c r="B55" s="23"/>
      <c r="L55" s="23"/>
    </row>
    <row r="56" spans="2:12">
      <c r="B56" s="23"/>
      <c r="L56" s="23"/>
    </row>
    <row r="57" spans="2:12">
      <c r="B57" s="23"/>
      <c r="L57" s="23"/>
    </row>
    <row r="58" spans="2:12">
      <c r="B58" s="23"/>
      <c r="L58" s="23"/>
    </row>
    <row r="59" spans="2:12">
      <c r="B59" s="23"/>
      <c r="L59" s="23"/>
    </row>
    <row r="60" spans="2:12">
      <c r="B60" s="23"/>
      <c r="L60" s="23"/>
    </row>
    <row r="61" spans="2:12" s="35" customFormat="1" ht="12.75">
      <c r="B61" s="34"/>
      <c r="D61" s="47" t="s">
        <v>60</v>
      </c>
      <c r="E61" s="37"/>
      <c r="F61" s="108" t="s">
        <v>61</v>
      </c>
      <c r="G61" s="47" t="s">
        <v>60</v>
      </c>
      <c r="H61" s="37"/>
      <c r="I61" s="37"/>
      <c r="J61" s="109" t="s">
        <v>61</v>
      </c>
      <c r="K61" s="37"/>
      <c r="L61" s="34"/>
    </row>
    <row r="62" spans="2:12">
      <c r="B62" s="23"/>
      <c r="L62" s="23"/>
    </row>
    <row r="63" spans="2:12">
      <c r="B63" s="23"/>
      <c r="L63" s="23"/>
    </row>
    <row r="64" spans="2:12">
      <c r="B64" s="23"/>
      <c r="L64" s="23"/>
    </row>
    <row r="65" spans="2:12" s="35" customFormat="1" ht="12.75">
      <c r="B65" s="34"/>
      <c r="D65" s="45" t="s">
        <v>62</v>
      </c>
      <c r="E65" s="46"/>
      <c r="F65" s="46"/>
      <c r="G65" s="45" t="s">
        <v>63</v>
      </c>
      <c r="H65" s="46"/>
      <c r="I65" s="46"/>
      <c r="J65" s="46"/>
      <c r="K65" s="46"/>
      <c r="L65" s="34"/>
    </row>
    <row r="66" spans="2:12">
      <c r="B66" s="23"/>
      <c r="L66" s="23"/>
    </row>
    <row r="67" spans="2:12">
      <c r="B67" s="23"/>
      <c r="L67" s="23"/>
    </row>
    <row r="68" spans="2:12">
      <c r="B68" s="23"/>
      <c r="L68" s="23"/>
    </row>
    <row r="69" spans="2:12">
      <c r="B69" s="23"/>
      <c r="L69" s="23"/>
    </row>
    <row r="70" spans="2:12">
      <c r="B70" s="23"/>
      <c r="L70" s="23"/>
    </row>
    <row r="71" spans="2:12">
      <c r="B71" s="23"/>
      <c r="L71" s="23"/>
    </row>
    <row r="72" spans="2:12">
      <c r="B72" s="23"/>
      <c r="L72" s="23"/>
    </row>
    <row r="73" spans="2:12">
      <c r="B73" s="23"/>
      <c r="L73" s="23"/>
    </row>
    <row r="74" spans="2:12">
      <c r="B74" s="23"/>
      <c r="L74" s="23"/>
    </row>
    <row r="75" spans="2:12">
      <c r="B75" s="23"/>
      <c r="L75" s="23"/>
    </row>
    <row r="76" spans="2:12" s="35" customFormat="1" ht="12.75">
      <c r="B76" s="34"/>
      <c r="D76" s="47" t="s">
        <v>60</v>
      </c>
      <c r="E76" s="37"/>
      <c r="F76" s="108" t="s">
        <v>61</v>
      </c>
      <c r="G76" s="47" t="s">
        <v>60</v>
      </c>
      <c r="H76" s="37"/>
      <c r="I76" s="37"/>
      <c r="J76" s="109" t="s">
        <v>61</v>
      </c>
      <c r="K76" s="37"/>
      <c r="L76" s="34"/>
    </row>
    <row r="77" spans="2:12" s="35" customFormat="1" ht="14.45" customHeight="1">
      <c r="B77" s="48"/>
      <c r="C77" s="49"/>
      <c r="D77" s="49"/>
      <c r="E77" s="49"/>
      <c r="F77" s="49"/>
      <c r="G77" s="49"/>
      <c r="H77" s="49"/>
      <c r="I77" s="49"/>
      <c r="J77" s="49"/>
      <c r="K77" s="49"/>
      <c r="L77" s="34"/>
    </row>
    <row r="81" spans="2:47" s="35" customFormat="1" ht="6.95" customHeight="1">
      <c r="B81" s="50"/>
      <c r="C81" s="51"/>
      <c r="D81" s="51"/>
      <c r="E81" s="51"/>
      <c r="F81" s="51"/>
      <c r="G81" s="51"/>
      <c r="H81" s="51"/>
      <c r="I81" s="51"/>
      <c r="J81" s="51"/>
      <c r="K81" s="51"/>
      <c r="L81" s="34"/>
    </row>
    <row r="82" spans="2:47" s="35" customFormat="1" ht="24.95" customHeight="1">
      <c r="B82" s="34"/>
      <c r="C82" s="24" t="s">
        <v>124</v>
      </c>
      <c r="L82" s="34"/>
    </row>
    <row r="83" spans="2:47" s="35" customFormat="1" ht="6.95" customHeight="1">
      <c r="B83" s="34"/>
      <c r="L83" s="34"/>
    </row>
    <row r="84" spans="2:47" s="35" customFormat="1" ht="12" customHeight="1">
      <c r="B84" s="34"/>
      <c r="C84" s="30" t="s">
        <v>16</v>
      </c>
      <c r="L84" s="34"/>
    </row>
    <row r="85" spans="2:47" s="35" customFormat="1" ht="16.5" customHeight="1">
      <c r="B85" s="34"/>
      <c r="E85" s="263" t="str">
        <f>E7</f>
        <v>Rekonstrukce objektu Bubenečského nádraží</v>
      </c>
      <c r="F85" s="264"/>
      <c r="G85" s="264"/>
      <c r="H85" s="264"/>
      <c r="L85" s="34"/>
    </row>
    <row r="86" spans="2:47" s="35" customFormat="1" ht="12" customHeight="1">
      <c r="B86" s="34"/>
      <c r="C86" s="30" t="s">
        <v>121</v>
      </c>
      <c r="L86" s="34"/>
    </row>
    <row r="87" spans="2:47" s="35" customFormat="1" ht="16.5" customHeight="1">
      <c r="B87" s="34"/>
      <c r="E87" s="223" t="str">
        <f>E9</f>
        <v>SO 05 - Elektroinstalace (SIL+SLA)</v>
      </c>
      <c r="F87" s="262"/>
      <c r="G87" s="262"/>
      <c r="H87" s="262"/>
      <c r="L87" s="34"/>
    </row>
    <row r="88" spans="2:47" s="35" customFormat="1" ht="6.95" customHeight="1">
      <c r="B88" s="34"/>
      <c r="L88" s="34"/>
    </row>
    <row r="89" spans="2:47" s="35" customFormat="1" ht="12" customHeight="1">
      <c r="B89" s="34"/>
      <c r="C89" s="30" t="s">
        <v>22</v>
      </c>
      <c r="F89" s="28" t="str">
        <f>F12</f>
        <v>Goetheho č.p. 61 v k.ú. Bubeneč, Praha 6</v>
      </c>
      <c r="I89" s="30" t="s">
        <v>24</v>
      </c>
      <c r="J89" s="58" t="str">
        <f>IF(J12="","",J12)</f>
        <v>8. 3. 2023</v>
      </c>
      <c r="L89" s="34"/>
    </row>
    <row r="90" spans="2:47" s="35" customFormat="1" ht="6.95" customHeight="1">
      <c r="B90" s="34"/>
      <c r="L90" s="34"/>
    </row>
    <row r="91" spans="2:47" s="35" customFormat="1" ht="25.7" customHeight="1">
      <c r="B91" s="34"/>
      <c r="C91" s="30" t="s">
        <v>30</v>
      </c>
      <c r="F91" s="28" t="str">
        <f>E15</f>
        <v>Městská část Praha 6</v>
      </c>
      <c r="I91" s="30" t="s">
        <v>37</v>
      </c>
      <c r="J91" s="32" t="str">
        <f>E21</f>
        <v>ing. arch. Ondřej Tuček</v>
      </c>
      <c r="L91" s="34"/>
    </row>
    <row r="92" spans="2:47" s="35" customFormat="1" ht="25.7" customHeight="1">
      <c r="B92" s="34"/>
      <c r="C92" s="30" t="s">
        <v>35</v>
      </c>
      <c r="F92" s="28" t="str">
        <f>IF(E18="","",E18)</f>
        <v>Vyplň údaj</v>
      </c>
      <c r="I92" s="30" t="s">
        <v>42</v>
      </c>
      <c r="J92" s="32" t="str">
        <f>E24</f>
        <v>Vyplň údaj</v>
      </c>
      <c r="L92" s="34"/>
    </row>
    <row r="93" spans="2:47" s="35" customFormat="1" ht="10.35" customHeight="1">
      <c r="B93" s="34"/>
      <c r="L93" s="34"/>
    </row>
    <row r="94" spans="2:47" s="35" customFormat="1" ht="29.25" customHeight="1">
      <c r="B94" s="34"/>
      <c r="C94" s="110" t="s">
        <v>125</v>
      </c>
      <c r="D94" s="102"/>
      <c r="E94" s="102"/>
      <c r="F94" s="102"/>
      <c r="G94" s="102"/>
      <c r="H94" s="102"/>
      <c r="I94" s="102"/>
      <c r="J94" s="111" t="s">
        <v>126</v>
      </c>
      <c r="K94" s="102"/>
      <c r="L94" s="34"/>
    </row>
    <row r="95" spans="2:47" s="35" customFormat="1" ht="10.35" customHeight="1">
      <c r="B95" s="34"/>
      <c r="L95" s="34"/>
    </row>
    <row r="96" spans="2:47" s="35" customFormat="1" ht="22.9" customHeight="1">
      <c r="B96" s="34"/>
      <c r="C96" s="112" t="s">
        <v>127</v>
      </c>
      <c r="J96" s="73">
        <f>J122</f>
        <v>0</v>
      </c>
      <c r="L96" s="34"/>
      <c r="AU96" s="20" t="s">
        <v>128</v>
      </c>
    </row>
    <row r="97" spans="2:12" s="114" customFormat="1" ht="24.95" customHeight="1">
      <c r="B97" s="113"/>
      <c r="D97" s="115" t="s">
        <v>4579</v>
      </c>
      <c r="E97" s="116"/>
      <c r="F97" s="116"/>
      <c r="G97" s="116"/>
      <c r="H97" s="116"/>
      <c r="I97" s="116"/>
      <c r="J97" s="117">
        <f>J123</f>
        <v>0</v>
      </c>
      <c r="L97" s="113"/>
    </row>
    <row r="98" spans="2:12" s="119" customFormat="1" ht="19.899999999999999" customHeight="1">
      <c r="B98" s="118"/>
      <c r="D98" s="120" t="s">
        <v>4580</v>
      </c>
      <c r="E98" s="121"/>
      <c r="F98" s="121"/>
      <c r="G98" s="121"/>
      <c r="H98" s="121"/>
      <c r="I98" s="121"/>
      <c r="J98" s="122">
        <f>J124</f>
        <v>0</v>
      </c>
      <c r="L98" s="118"/>
    </row>
    <row r="99" spans="2:12" s="119" customFormat="1" ht="19.899999999999999" customHeight="1">
      <c r="B99" s="118"/>
      <c r="D99" s="120" t="s">
        <v>4581</v>
      </c>
      <c r="E99" s="121"/>
      <c r="F99" s="121"/>
      <c r="G99" s="121"/>
      <c r="H99" s="121"/>
      <c r="I99" s="121"/>
      <c r="J99" s="122">
        <f>J129</f>
        <v>0</v>
      </c>
      <c r="L99" s="118"/>
    </row>
    <row r="100" spans="2:12" s="119" customFormat="1" ht="19.899999999999999" customHeight="1">
      <c r="B100" s="118"/>
      <c r="D100" s="120" t="s">
        <v>4582</v>
      </c>
      <c r="E100" s="121"/>
      <c r="F100" s="121"/>
      <c r="G100" s="121"/>
      <c r="H100" s="121"/>
      <c r="I100" s="121"/>
      <c r="J100" s="122">
        <f>J171</f>
        <v>0</v>
      </c>
      <c r="L100" s="118"/>
    </row>
    <row r="101" spans="2:12" s="119" customFormat="1" ht="19.899999999999999" customHeight="1">
      <c r="B101" s="118"/>
      <c r="D101" s="120" t="s">
        <v>4583</v>
      </c>
      <c r="E101" s="121"/>
      <c r="F101" s="121"/>
      <c r="G101" s="121"/>
      <c r="H101" s="121"/>
      <c r="I101" s="121"/>
      <c r="J101" s="122">
        <f>J181</f>
        <v>0</v>
      </c>
      <c r="L101" s="118"/>
    </row>
    <row r="102" spans="2:12" s="119" customFormat="1" ht="19.899999999999999" customHeight="1">
      <c r="B102" s="118"/>
      <c r="D102" s="120" t="s">
        <v>4584</v>
      </c>
      <c r="E102" s="121"/>
      <c r="F102" s="121"/>
      <c r="G102" s="121"/>
      <c r="H102" s="121"/>
      <c r="I102" s="121"/>
      <c r="J102" s="122">
        <f>J188</f>
        <v>0</v>
      </c>
      <c r="L102" s="118"/>
    </row>
    <row r="103" spans="2:12" s="35" customFormat="1" ht="21.75" customHeight="1">
      <c r="B103" s="34"/>
      <c r="L103" s="34"/>
    </row>
    <row r="104" spans="2:12" s="35" customFormat="1" ht="6.95" customHeight="1">
      <c r="B104" s="48"/>
      <c r="C104" s="49"/>
      <c r="D104" s="49"/>
      <c r="E104" s="49"/>
      <c r="F104" s="49"/>
      <c r="G104" s="49"/>
      <c r="H104" s="49"/>
      <c r="I104" s="49"/>
      <c r="J104" s="49"/>
      <c r="K104" s="49"/>
      <c r="L104" s="34"/>
    </row>
    <row r="108" spans="2:12" s="35" customFormat="1" ht="6.95" customHeight="1">
      <c r="B108" s="50"/>
      <c r="C108" s="51"/>
      <c r="D108" s="51"/>
      <c r="E108" s="51"/>
      <c r="F108" s="51"/>
      <c r="G108" s="51"/>
      <c r="H108" s="51"/>
      <c r="I108" s="51"/>
      <c r="J108" s="51"/>
      <c r="K108" s="51"/>
      <c r="L108" s="34"/>
    </row>
    <row r="109" spans="2:12" s="35" customFormat="1" ht="24.95" customHeight="1">
      <c r="B109" s="34"/>
      <c r="C109" s="24" t="s">
        <v>158</v>
      </c>
      <c r="L109" s="34"/>
    </row>
    <row r="110" spans="2:12" s="35" customFormat="1" ht="6.95" customHeight="1">
      <c r="B110" s="34"/>
      <c r="L110" s="34"/>
    </row>
    <row r="111" spans="2:12" s="35" customFormat="1" ht="12" customHeight="1">
      <c r="B111" s="34"/>
      <c r="C111" s="30" t="s">
        <v>16</v>
      </c>
      <c r="L111" s="34"/>
    </row>
    <row r="112" spans="2:12" s="35" customFormat="1" ht="16.5" customHeight="1">
      <c r="B112" s="34"/>
      <c r="E112" s="263" t="str">
        <f>E7</f>
        <v>Rekonstrukce objektu Bubenečského nádraží</v>
      </c>
      <c r="F112" s="264"/>
      <c r="G112" s="264"/>
      <c r="H112" s="264"/>
      <c r="L112" s="34"/>
    </row>
    <row r="113" spans="2:65" s="35" customFormat="1" ht="12" customHeight="1">
      <c r="B113" s="34"/>
      <c r="C113" s="30" t="s">
        <v>121</v>
      </c>
      <c r="L113" s="34"/>
    </row>
    <row r="114" spans="2:65" s="35" customFormat="1" ht="16.5" customHeight="1">
      <c r="B114" s="34"/>
      <c r="E114" s="223" t="str">
        <f>E9</f>
        <v>SO 05 - Elektroinstalace (SIL+SLA)</v>
      </c>
      <c r="F114" s="262"/>
      <c r="G114" s="262"/>
      <c r="H114" s="262"/>
      <c r="L114" s="34"/>
    </row>
    <row r="115" spans="2:65" s="35" customFormat="1" ht="6.95" customHeight="1">
      <c r="B115" s="34"/>
      <c r="L115" s="34"/>
    </row>
    <row r="116" spans="2:65" s="35" customFormat="1" ht="12" customHeight="1">
      <c r="B116" s="34"/>
      <c r="C116" s="30" t="s">
        <v>22</v>
      </c>
      <c r="F116" s="28" t="str">
        <f>F12</f>
        <v>Goetheho č.p. 61 v k.ú. Bubeneč, Praha 6</v>
      </c>
      <c r="I116" s="30" t="s">
        <v>24</v>
      </c>
      <c r="J116" s="58" t="str">
        <f>IF(J12="","",J12)</f>
        <v>8. 3. 2023</v>
      </c>
      <c r="L116" s="34"/>
    </row>
    <row r="117" spans="2:65" s="35" customFormat="1" ht="6.95" customHeight="1">
      <c r="B117" s="34"/>
      <c r="L117" s="34"/>
    </row>
    <row r="118" spans="2:65" s="35" customFormat="1" ht="25.7" customHeight="1">
      <c r="B118" s="34"/>
      <c r="C118" s="30" t="s">
        <v>30</v>
      </c>
      <c r="F118" s="28" t="str">
        <f>E15</f>
        <v>Městská část Praha 6</v>
      </c>
      <c r="I118" s="30" t="s">
        <v>37</v>
      </c>
      <c r="J118" s="32" t="str">
        <f>E21</f>
        <v>ing. arch. Ondřej Tuček</v>
      </c>
      <c r="L118" s="34"/>
    </row>
    <row r="119" spans="2:65" s="35" customFormat="1" ht="25.7" customHeight="1">
      <c r="B119" s="34"/>
      <c r="C119" s="30" t="s">
        <v>35</v>
      </c>
      <c r="F119" s="28" t="str">
        <f>IF(E18="","",E18)</f>
        <v>Vyplň údaj</v>
      </c>
      <c r="I119" s="30" t="s">
        <v>42</v>
      </c>
      <c r="J119" s="32" t="str">
        <f>E24</f>
        <v>Vyplň údaj</v>
      </c>
      <c r="L119" s="34"/>
    </row>
    <row r="120" spans="2:65" s="35" customFormat="1" ht="10.35" customHeight="1">
      <c r="B120" s="34"/>
      <c r="L120" s="34"/>
    </row>
    <row r="121" spans="2:65" s="127" customFormat="1" ht="29.25" customHeight="1">
      <c r="B121" s="123"/>
      <c r="C121" s="124" t="s">
        <v>159</v>
      </c>
      <c r="D121" s="125" t="s">
        <v>70</v>
      </c>
      <c r="E121" s="125" t="s">
        <v>66</v>
      </c>
      <c r="F121" s="125" t="s">
        <v>67</v>
      </c>
      <c r="G121" s="125" t="s">
        <v>160</v>
      </c>
      <c r="H121" s="125" t="s">
        <v>161</v>
      </c>
      <c r="I121" s="125" t="s">
        <v>162</v>
      </c>
      <c r="J121" s="125" t="s">
        <v>126</v>
      </c>
      <c r="K121" s="126" t="s">
        <v>163</v>
      </c>
      <c r="L121" s="123"/>
      <c r="M121" s="65" t="s">
        <v>1</v>
      </c>
      <c r="N121" s="66" t="s">
        <v>49</v>
      </c>
      <c r="O121" s="66" t="s">
        <v>164</v>
      </c>
      <c r="P121" s="66" t="s">
        <v>165</v>
      </c>
      <c r="Q121" s="66" t="s">
        <v>166</v>
      </c>
      <c r="R121" s="66" t="s">
        <v>167</v>
      </c>
      <c r="S121" s="66" t="s">
        <v>168</v>
      </c>
      <c r="T121" s="67" t="s">
        <v>169</v>
      </c>
    </row>
    <row r="122" spans="2:65" s="35" customFormat="1" ht="22.9" customHeight="1">
      <c r="B122" s="34"/>
      <c r="C122" s="71" t="s">
        <v>170</v>
      </c>
      <c r="J122" s="128">
        <f>BK122</f>
        <v>0</v>
      </c>
      <c r="L122" s="34"/>
      <c r="M122" s="68"/>
      <c r="N122" s="59"/>
      <c r="O122" s="59"/>
      <c r="P122" s="129">
        <f>P123</f>
        <v>0</v>
      </c>
      <c r="Q122" s="59"/>
      <c r="R122" s="129">
        <f>R123</f>
        <v>0</v>
      </c>
      <c r="S122" s="59"/>
      <c r="T122" s="130">
        <f>T123</f>
        <v>0</v>
      </c>
      <c r="AT122" s="20" t="s">
        <v>84</v>
      </c>
      <c r="AU122" s="20" t="s">
        <v>128</v>
      </c>
      <c r="BK122" s="131">
        <f>BK123</f>
        <v>0</v>
      </c>
    </row>
    <row r="123" spans="2:65" s="133" customFormat="1" ht="25.9" customHeight="1">
      <c r="B123" s="132"/>
      <c r="D123" s="134" t="s">
        <v>84</v>
      </c>
      <c r="E123" s="135" t="s">
        <v>4585</v>
      </c>
      <c r="F123" s="135" t="s">
        <v>4586</v>
      </c>
      <c r="J123" s="136">
        <f>BK123</f>
        <v>0</v>
      </c>
      <c r="L123" s="132"/>
      <c r="M123" s="137"/>
      <c r="P123" s="138">
        <f>P124+P129+P171+P181+P188</f>
        <v>0</v>
      </c>
      <c r="R123" s="138">
        <f>R124+R129+R171+R181+R188</f>
        <v>0</v>
      </c>
      <c r="T123" s="139">
        <f>T124+T129+T171+T181+T188</f>
        <v>0</v>
      </c>
      <c r="AR123" s="134" t="s">
        <v>93</v>
      </c>
      <c r="AT123" s="140" t="s">
        <v>84</v>
      </c>
      <c r="AU123" s="140" t="s">
        <v>85</v>
      </c>
      <c r="AY123" s="134" t="s">
        <v>173</v>
      </c>
      <c r="BK123" s="141">
        <f>BK124+BK129+BK171+BK181+BK188</f>
        <v>0</v>
      </c>
    </row>
    <row r="124" spans="2:65" s="133" customFormat="1" ht="22.9" customHeight="1">
      <c r="B124" s="132"/>
      <c r="D124" s="134" t="s">
        <v>84</v>
      </c>
      <c r="E124" s="142" t="s">
        <v>4587</v>
      </c>
      <c r="F124" s="142" t="s">
        <v>4588</v>
      </c>
      <c r="J124" s="143">
        <f>BK124</f>
        <v>0</v>
      </c>
      <c r="L124" s="132"/>
      <c r="M124" s="137"/>
      <c r="P124" s="138">
        <f>SUM(P125:P128)</f>
        <v>0</v>
      </c>
      <c r="R124" s="138">
        <f>SUM(R125:R128)</f>
        <v>0</v>
      </c>
      <c r="T124" s="139">
        <f>SUM(T125:T128)</f>
        <v>0</v>
      </c>
      <c r="AR124" s="134" t="s">
        <v>93</v>
      </c>
      <c r="AT124" s="140" t="s">
        <v>84</v>
      </c>
      <c r="AU124" s="140" t="s">
        <v>93</v>
      </c>
      <c r="AY124" s="134" t="s">
        <v>173</v>
      </c>
      <c r="BK124" s="141">
        <f>SUM(BK125:BK128)</f>
        <v>0</v>
      </c>
    </row>
    <row r="125" spans="2:65" s="35" customFormat="1" ht="16.5" customHeight="1">
      <c r="B125" s="34"/>
      <c r="C125" s="144" t="s">
        <v>93</v>
      </c>
      <c r="D125" s="144" t="s">
        <v>175</v>
      </c>
      <c r="E125" s="145" t="s">
        <v>4589</v>
      </c>
      <c r="F125" s="146" t="s">
        <v>4590</v>
      </c>
      <c r="G125" s="147" t="s">
        <v>586</v>
      </c>
      <c r="H125" s="148">
        <v>150</v>
      </c>
      <c r="I125" s="3"/>
      <c r="J125" s="149">
        <f>ROUND(I125*H125,2)</f>
        <v>0</v>
      </c>
      <c r="K125" s="146" t="s">
        <v>1</v>
      </c>
      <c r="L125" s="34"/>
      <c r="M125" s="150" t="s">
        <v>1</v>
      </c>
      <c r="N125" s="151" t="s">
        <v>50</v>
      </c>
      <c r="P125" s="152">
        <f>O125*H125</f>
        <v>0</v>
      </c>
      <c r="Q125" s="152">
        <v>0</v>
      </c>
      <c r="R125" s="152">
        <f>Q125*H125</f>
        <v>0</v>
      </c>
      <c r="S125" s="152">
        <v>0</v>
      </c>
      <c r="T125" s="153">
        <f>S125*H125</f>
        <v>0</v>
      </c>
      <c r="AR125" s="154" t="s">
        <v>180</v>
      </c>
      <c r="AT125" s="154" t="s">
        <v>175</v>
      </c>
      <c r="AU125" s="154" t="s">
        <v>95</v>
      </c>
      <c r="AY125" s="20" t="s">
        <v>173</v>
      </c>
      <c r="BE125" s="155">
        <f>IF(N125="základní",J125,0)</f>
        <v>0</v>
      </c>
      <c r="BF125" s="155">
        <f>IF(N125="snížená",J125,0)</f>
        <v>0</v>
      </c>
      <c r="BG125" s="155">
        <f>IF(N125="zákl. přenesená",J125,0)</f>
        <v>0</v>
      </c>
      <c r="BH125" s="155">
        <f>IF(N125="sníž. přenesená",J125,0)</f>
        <v>0</v>
      </c>
      <c r="BI125" s="155">
        <f>IF(N125="nulová",J125,0)</f>
        <v>0</v>
      </c>
      <c r="BJ125" s="20" t="s">
        <v>93</v>
      </c>
      <c r="BK125" s="155">
        <f>ROUND(I125*H125,2)</f>
        <v>0</v>
      </c>
      <c r="BL125" s="20" t="s">
        <v>180</v>
      </c>
      <c r="BM125" s="154" t="s">
        <v>4591</v>
      </c>
    </row>
    <row r="126" spans="2:65" s="35" customFormat="1" ht="16.5" customHeight="1">
      <c r="B126" s="34"/>
      <c r="C126" s="144" t="s">
        <v>95</v>
      </c>
      <c r="D126" s="144" t="s">
        <v>175</v>
      </c>
      <c r="E126" s="145" t="s">
        <v>4592</v>
      </c>
      <c r="F126" s="146" t="s">
        <v>4593</v>
      </c>
      <c r="G126" s="147" t="s">
        <v>1464</v>
      </c>
      <c r="H126" s="148">
        <v>310</v>
      </c>
      <c r="I126" s="3"/>
      <c r="J126" s="149">
        <f>ROUND(I126*H126,2)</f>
        <v>0</v>
      </c>
      <c r="K126" s="146" t="s">
        <v>1</v>
      </c>
      <c r="L126" s="34"/>
      <c r="M126" s="150" t="s">
        <v>1</v>
      </c>
      <c r="N126" s="151" t="s">
        <v>50</v>
      </c>
      <c r="P126" s="152">
        <f>O126*H126</f>
        <v>0</v>
      </c>
      <c r="Q126" s="152">
        <v>0</v>
      </c>
      <c r="R126" s="152">
        <f>Q126*H126</f>
        <v>0</v>
      </c>
      <c r="S126" s="152">
        <v>0</v>
      </c>
      <c r="T126" s="153">
        <f>S126*H126</f>
        <v>0</v>
      </c>
      <c r="AR126" s="154" t="s">
        <v>180</v>
      </c>
      <c r="AT126" s="154" t="s">
        <v>175</v>
      </c>
      <c r="AU126" s="154" t="s">
        <v>95</v>
      </c>
      <c r="AY126" s="20" t="s">
        <v>173</v>
      </c>
      <c r="BE126" s="155">
        <f>IF(N126="základní",J126,0)</f>
        <v>0</v>
      </c>
      <c r="BF126" s="155">
        <f>IF(N126="snížená",J126,0)</f>
        <v>0</v>
      </c>
      <c r="BG126" s="155">
        <f>IF(N126="zákl. přenesená",J126,0)</f>
        <v>0</v>
      </c>
      <c r="BH126" s="155">
        <f>IF(N126="sníž. přenesená",J126,0)</f>
        <v>0</v>
      </c>
      <c r="BI126" s="155">
        <f>IF(N126="nulová",J126,0)</f>
        <v>0</v>
      </c>
      <c r="BJ126" s="20" t="s">
        <v>93</v>
      </c>
      <c r="BK126" s="155">
        <f>ROUND(I126*H126,2)</f>
        <v>0</v>
      </c>
      <c r="BL126" s="20" t="s">
        <v>180</v>
      </c>
      <c r="BM126" s="154" t="s">
        <v>4594</v>
      </c>
    </row>
    <row r="127" spans="2:65" s="35" customFormat="1" ht="16.5" customHeight="1">
      <c r="B127" s="34"/>
      <c r="C127" s="144" t="s">
        <v>243</v>
      </c>
      <c r="D127" s="144" t="s">
        <v>175</v>
      </c>
      <c r="E127" s="145" t="s">
        <v>4595</v>
      </c>
      <c r="F127" s="146" t="s">
        <v>4596</v>
      </c>
      <c r="G127" s="147" t="s">
        <v>1464</v>
      </c>
      <c r="H127" s="148">
        <v>25</v>
      </c>
      <c r="I127" s="3"/>
      <c r="J127" s="149">
        <f>ROUND(I127*H127,2)</f>
        <v>0</v>
      </c>
      <c r="K127" s="146" t="s">
        <v>1</v>
      </c>
      <c r="L127" s="34"/>
      <c r="M127" s="150" t="s">
        <v>1</v>
      </c>
      <c r="N127" s="151" t="s">
        <v>50</v>
      </c>
      <c r="P127" s="152">
        <f>O127*H127</f>
        <v>0</v>
      </c>
      <c r="Q127" s="152">
        <v>0</v>
      </c>
      <c r="R127" s="152">
        <f>Q127*H127</f>
        <v>0</v>
      </c>
      <c r="S127" s="152">
        <v>0</v>
      </c>
      <c r="T127" s="153">
        <f>S127*H127</f>
        <v>0</v>
      </c>
      <c r="AR127" s="154" t="s">
        <v>180</v>
      </c>
      <c r="AT127" s="154" t="s">
        <v>175</v>
      </c>
      <c r="AU127" s="154" t="s">
        <v>95</v>
      </c>
      <c r="AY127" s="20" t="s">
        <v>173</v>
      </c>
      <c r="BE127" s="155">
        <f>IF(N127="základní",J127,0)</f>
        <v>0</v>
      </c>
      <c r="BF127" s="155">
        <f>IF(N127="snížená",J127,0)</f>
        <v>0</v>
      </c>
      <c r="BG127" s="155">
        <f>IF(N127="zákl. přenesená",J127,0)</f>
        <v>0</v>
      </c>
      <c r="BH127" s="155">
        <f>IF(N127="sníž. přenesená",J127,0)</f>
        <v>0</v>
      </c>
      <c r="BI127" s="155">
        <f>IF(N127="nulová",J127,0)</f>
        <v>0</v>
      </c>
      <c r="BJ127" s="20" t="s">
        <v>93</v>
      </c>
      <c r="BK127" s="155">
        <f>ROUND(I127*H127,2)</f>
        <v>0</v>
      </c>
      <c r="BL127" s="20" t="s">
        <v>180</v>
      </c>
      <c r="BM127" s="154" t="s">
        <v>4597</v>
      </c>
    </row>
    <row r="128" spans="2:65" s="35" customFormat="1" ht="16.5" customHeight="1">
      <c r="B128" s="34"/>
      <c r="C128" s="144" t="s">
        <v>180</v>
      </c>
      <c r="D128" s="144" t="s">
        <v>175</v>
      </c>
      <c r="E128" s="145" t="s">
        <v>4598</v>
      </c>
      <c r="F128" s="146" t="s">
        <v>4599</v>
      </c>
      <c r="G128" s="147" t="s">
        <v>1464</v>
      </c>
      <c r="H128" s="148">
        <v>4</v>
      </c>
      <c r="I128" s="3"/>
      <c r="J128" s="149">
        <f>ROUND(I128*H128,2)</f>
        <v>0</v>
      </c>
      <c r="K128" s="146" t="s">
        <v>1</v>
      </c>
      <c r="L128" s="34"/>
      <c r="M128" s="150" t="s">
        <v>1</v>
      </c>
      <c r="N128" s="151" t="s">
        <v>50</v>
      </c>
      <c r="P128" s="152">
        <f>O128*H128</f>
        <v>0</v>
      </c>
      <c r="Q128" s="152">
        <v>0</v>
      </c>
      <c r="R128" s="152">
        <f>Q128*H128</f>
        <v>0</v>
      </c>
      <c r="S128" s="152">
        <v>0</v>
      </c>
      <c r="T128" s="153">
        <f>S128*H128</f>
        <v>0</v>
      </c>
      <c r="AR128" s="154" t="s">
        <v>180</v>
      </c>
      <c r="AT128" s="154" t="s">
        <v>175</v>
      </c>
      <c r="AU128" s="154" t="s">
        <v>95</v>
      </c>
      <c r="AY128" s="20" t="s">
        <v>173</v>
      </c>
      <c r="BE128" s="155">
        <f>IF(N128="základní",J128,0)</f>
        <v>0</v>
      </c>
      <c r="BF128" s="155">
        <f>IF(N128="snížená",J128,0)</f>
        <v>0</v>
      </c>
      <c r="BG128" s="155">
        <f>IF(N128="zákl. přenesená",J128,0)</f>
        <v>0</v>
      </c>
      <c r="BH128" s="155">
        <f>IF(N128="sníž. přenesená",J128,0)</f>
        <v>0</v>
      </c>
      <c r="BI128" s="155">
        <f>IF(N128="nulová",J128,0)</f>
        <v>0</v>
      </c>
      <c r="BJ128" s="20" t="s">
        <v>93</v>
      </c>
      <c r="BK128" s="155">
        <f>ROUND(I128*H128,2)</f>
        <v>0</v>
      </c>
      <c r="BL128" s="20" t="s">
        <v>180</v>
      </c>
      <c r="BM128" s="154" t="s">
        <v>4600</v>
      </c>
    </row>
    <row r="129" spans="2:65" s="133" customFormat="1" ht="22.9" customHeight="1">
      <c r="B129" s="132"/>
      <c r="D129" s="134" t="s">
        <v>84</v>
      </c>
      <c r="E129" s="142" t="s">
        <v>4601</v>
      </c>
      <c r="F129" s="142" t="s">
        <v>4602</v>
      </c>
      <c r="J129" s="143">
        <f>BK129</f>
        <v>0</v>
      </c>
      <c r="L129" s="132"/>
      <c r="M129" s="137"/>
      <c r="P129" s="138">
        <f>SUM(P130:P170)</f>
        <v>0</v>
      </c>
      <c r="R129" s="138">
        <f>SUM(R130:R170)</f>
        <v>0</v>
      </c>
      <c r="T129" s="139">
        <f>SUM(T130:T170)</f>
        <v>0</v>
      </c>
      <c r="AR129" s="134" t="s">
        <v>93</v>
      </c>
      <c r="AT129" s="140" t="s">
        <v>84</v>
      </c>
      <c r="AU129" s="140" t="s">
        <v>93</v>
      </c>
      <c r="AY129" s="134" t="s">
        <v>173</v>
      </c>
      <c r="BK129" s="141">
        <f>SUM(BK130:BK170)</f>
        <v>0</v>
      </c>
    </row>
    <row r="130" spans="2:65" s="35" customFormat="1" ht="16.5" customHeight="1">
      <c r="B130" s="34"/>
      <c r="C130" s="144" t="s">
        <v>267</v>
      </c>
      <c r="D130" s="144" t="s">
        <v>175</v>
      </c>
      <c r="E130" s="145" t="s">
        <v>4603</v>
      </c>
      <c r="F130" s="146" t="s">
        <v>4604</v>
      </c>
      <c r="G130" s="147" t="s">
        <v>586</v>
      </c>
      <c r="H130" s="148">
        <v>20</v>
      </c>
      <c r="I130" s="3"/>
      <c r="J130" s="149">
        <f t="shared" ref="J130:J170" si="0">ROUND(I130*H130,2)</f>
        <v>0</v>
      </c>
      <c r="K130" s="146" t="s">
        <v>1</v>
      </c>
      <c r="L130" s="34"/>
      <c r="M130" s="150" t="s">
        <v>1</v>
      </c>
      <c r="N130" s="151" t="s">
        <v>50</v>
      </c>
      <c r="P130" s="152">
        <f t="shared" ref="P130:P170" si="1">O130*H130</f>
        <v>0</v>
      </c>
      <c r="Q130" s="152">
        <v>0</v>
      </c>
      <c r="R130" s="152">
        <f t="shared" ref="R130:R170" si="2">Q130*H130</f>
        <v>0</v>
      </c>
      <c r="S130" s="152">
        <v>0</v>
      </c>
      <c r="T130" s="153">
        <f t="shared" ref="T130:T170" si="3">S130*H130</f>
        <v>0</v>
      </c>
      <c r="AR130" s="154" t="s">
        <v>180</v>
      </c>
      <c r="AT130" s="154" t="s">
        <v>175</v>
      </c>
      <c r="AU130" s="154" t="s">
        <v>95</v>
      </c>
      <c r="AY130" s="20" t="s">
        <v>173</v>
      </c>
      <c r="BE130" s="155">
        <f t="shared" ref="BE130:BE170" si="4">IF(N130="základní",J130,0)</f>
        <v>0</v>
      </c>
      <c r="BF130" s="155">
        <f t="shared" ref="BF130:BF170" si="5">IF(N130="snížená",J130,0)</f>
        <v>0</v>
      </c>
      <c r="BG130" s="155">
        <f t="shared" ref="BG130:BG170" si="6">IF(N130="zákl. přenesená",J130,0)</f>
        <v>0</v>
      </c>
      <c r="BH130" s="155">
        <f t="shared" ref="BH130:BH170" si="7">IF(N130="sníž. přenesená",J130,0)</f>
        <v>0</v>
      </c>
      <c r="BI130" s="155">
        <f t="shared" ref="BI130:BI170" si="8">IF(N130="nulová",J130,0)</f>
        <v>0</v>
      </c>
      <c r="BJ130" s="20" t="s">
        <v>93</v>
      </c>
      <c r="BK130" s="155">
        <f t="shared" ref="BK130:BK170" si="9">ROUND(I130*H130,2)</f>
        <v>0</v>
      </c>
      <c r="BL130" s="20" t="s">
        <v>180</v>
      </c>
      <c r="BM130" s="154" t="s">
        <v>4605</v>
      </c>
    </row>
    <row r="131" spans="2:65" s="35" customFormat="1" ht="21.75" customHeight="1">
      <c r="B131" s="34"/>
      <c r="C131" s="144" t="s">
        <v>275</v>
      </c>
      <c r="D131" s="144" t="s">
        <v>175</v>
      </c>
      <c r="E131" s="145" t="s">
        <v>4606</v>
      </c>
      <c r="F131" s="146" t="s">
        <v>4607</v>
      </c>
      <c r="G131" s="147" t="s">
        <v>586</v>
      </c>
      <c r="H131" s="148">
        <v>300</v>
      </c>
      <c r="I131" s="3"/>
      <c r="J131" s="149">
        <f t="shared" si="0"/>
        <v>0</v>
      </c>
      <c r="K131" s="146" t="s">
        <v>1</v>
      </c>
      <c r="L131" s="34"/>
      <c r="M131" s="150" t="s">
        <v>1</v>
      </c>
      <c r="N131" s="151" t="s">
        <v>50</v>
      </c>
      <c r="P131" s="152">
        <f t="shared" si="1"/>
        <v>0</v>
      </c>
      <c r="Q131" s="152">
        <v>0</v>
      </c>
      <c r="R131" s="152">
        <f t="shared" si="2"/>
        <v>0</v>
      </c>
      <c r="S131" s="152">
        <v>0</v>
      </c>
      <c r="T131" s="153">
        <f t="shared" si="3"/>
        <v>0</v>
      </c>
      <c r="AR131" s="154" t="s">
        <v>180</v>
      </c>
      <c r="AT131" s="154" t="s">
        <v>175</v>
      </c>
      <c r="AU131" s="154" t="s">
        <v>95</v>
      </c>
      <c r="AY131" s="20" t="s">
        <v>173</v>
      </c>
      <c r="BE131" s="155">
        <f t="shared" si="4"/>
        <v>0</v>
      </c>
      <c r="BF131" s="155">
        <f t="shared" si="5"/>
        <v>0</v>
      </c>
      <c r="BG131" s="155">
        <f t="shared" si="6"/>
        <v>0</v>
      </c>
      <c r="BH131" s="155">
        <f t="shared" si="7"/>
        <v>0</v>
      </c>
      <c r="BI131" s="155">
        <f t="shared" si="8"/>
        <v>0</v>
      </c>
      <c r="BJ131" s="20" t="s">
        <v>93</v>
      </c>
      <c r="BK131" s="155">
        <f t="shared" si="9"/>
        <v>0</v>
      </c>
      <c r="BL131" s="20" t="s">
        <v>180</v>
      </c>
      <c r="BM131" s="154" t="s">
        <v>4608</v>
      </c>
    </row>
    <row r="132" spans="2:65" s="35" customFormat="1" ht="21.75" customHeight="1">
      <c r="B132" s="34"/>
      <c r="C132" s="144" t="s">
        <v>287</v>
      </c>
      <c r="D132" s="144" t="s">
        <v>175</v>
      </c>
      <c r="E132" s="145" t="s">
        <v>4609</v>
      </c>
      <c r="F132" s="146" t="s">
        <v>4610</v>
      </c>
      <c r="G132" s="147" t="s">
        <v>586</v>
      </c>
      <c r="H132" s="148">
        <v>440</v>
      </c>
      <c r="I132" s="3"/>
      <c r="J132" s="149">
        <f t="shared" si="0"/>
        <v>0</v>
      </c>
      <c r="K132" s="146" t="s">
        <v>1</v>
      </c>
      <c r="L132" s="34"/>
      <c r="M132" s="150" t="s">
        <v>1</v>
      </c>
      <c r="N132" s="151" t="s">
        <v>50</v>
      </c>
      <c r="P132" s="152">
        <f t="shared" si="1"/>
        <v>0</v>
      </c>
      <c r="Q132" s="152">
        <v>0</v>
      </c>
      <c r="R132" s="152">
        <f t="shared" si="2"/>
        <v>0</v>
      </c>
      <c r="S132" s="152">
        <v>0</v>
      </c>
      <c r="T132" s="153">
        <f t="shared" si="3"/>
        <v>0</v>
      </c>
      <c r="AR132" s="154" t="s">
        <v>180</v>
      </c>
      <c r="AT132" s="154" t="s">
        <v>175</v>
      </c>
      <c r="AU132" s="154" t="s">
        <v>95</v>
      </c>
      <c r="AY132" s="20" t="s">
        <v>173</v>
      </c>
      <c r="BE132" s="155">
        <f t="shared" si="4"/>
        <v>0</v>
      </c>
      <c r="BF132" s="155">
        <f t="shared" si="5"/>
        <v>0</v>
      </c>
      <c r="BG132" s="155">
        <f t="shared" si="6"/>
        <v>0</v>
      </c>
      <c r="BH132" s="155">
        <f t="shared" si="7"/>
        <v>0</v>
      </c>
      <c r="BI132" s="155">
        <f t="shared" si="8"/>
        <v>0</v>
      </c>
      <c r="BJ132" s="20" t="s">
        <v>93</v>
      </c>
      <c r="BK132" s="155">
        <f t="shared" si="9"/>
        <v>0</v>
      </c>
      <c r="BL132" s="20" t="s">
        <v>180</v>
      </c>
      <c r="BM132" s="154" t="s">
        <v>4611</v>
      </c>
    </row>
    <row r="133" spans="2:65" s="35" customFormat="1" ht="16.5" customHeight="1">
      <c r="B133" s="34"/>
      <c r="C133" s="144" t="s">
        <v>299</v>
      </c>
      <c r="D133" s="144" t="s">
        <v>175</v>
      </c>
      <c r="E133" s="145" t="s">
        <v>4612</v>
      </c>
      <c r="F133" s="146" t="s">
        <v>4613</v>
      </c>
      <c r="G133" s="147" t="s">
        <v>586</v>
      </c>
      <c r="H133" s="148">
        <v>70</v>
      </c>
      <c r="I133" s="3"/>
      <c r="J133" s="149">
        <f t="shared" si="0"/>
        <v>0</v>
      </c>
      <c r="K133" s="146" t="s">
        <v>1</v>
      </c>
      <c r="L133" s="34"/>
      <c r="M133" s="150" t="s">
        <v>1</v>
      </c>
      <c r="N133" s="151" t="s">
        <v>50</v>
      </c>
      <c r="P133" s="152">
        <f t="shared" si="1"/>
        <v>0</v>
      </c>
      <c r="Q133" s="152">
        <v>0</v>
      </c>
      <c r="R133" s="152">
        <f t="shared" si="2"/>
        <v>0</v>
      </c>
      <c r="S133" s="152">
        <v>0</v>
      </c>
      <c r="T133" s="153">
        <f t="shared" si="3"/>
        <v>0</v>
      </c>
      <c r="AR133" s="154" t="s">
        <v>180</v>
      </c>
      <c r="AT133" s="154" t="s">
        <v>175</v>
      </c>
      <c r="AU133" s="154" t="s">
        <v>95</v>
      </c>
      <c r="AY133" s="20" t="s">
        <v>173</v>
      </c>
      <c r="BE133" s="155">
        <f t="shared" si="4"/>
        <v>0</v>
      </c>
      <c r="BF133" s="155">
        <f t="shared" si="5"/>
        <v>0</v>
      </c>
      <c r="BG133" s="155">
        <f t="shared" si="6"/>
        <v>0</v>
      </c>
      <c r="BH133" s="155">
        <f t="shared" si="7"/>
        <v>0</v>
      </c>
      <c r="BI133" s="155">
        <f t="shared" si="8"/>
        <v>0</v>
      </c>
      <c r="BJ133" s="20" t="s">
        <v>93</v>
      </c>
      <c r="BK133" s="155">
        <f t="shared" si="9"/>
        <v>0</v>
      </c>
      <c r="BL133" s="20" t="s">
        <v>180</v>
      </c>
      <c r="BM133" s="154" t="s">
        <v>4614</v>
      </c>
    </row>
    <row r="134" spans="2:65" s="35" customFormat="1" ht="24.2" customHeight="1">
      <c r="B134" s="34"/>
      <c r="C134" s="144" t="s">
        <v>305</v>
      </c>
      <c r="D134" s="144" t="s">
        <v>175</v>
      </c>
      <c r="E134" s="145" t="s">
        <v>4615</v>
      </c>
      <c r="F134" s="146" t="s">
        <v>4616</v>
      </c>
      <c r="G134" s="147" t="s">
        <v>1464</v>
      </c>
      <c r="H134" s="148">
        <v>190</v>
      </c>
      <c r="I134" s="3"/>
      <c r="J134" s="149">
        <f t="shared" si="0"/>
        <v>0</v>
      </c>
      <c r="K134" s="146" t="s">
        <v>1</v>
      </c>
      <c r="L134" s="34"/>
      <c r="M134" s="150" t="s">
        <v>1</v>
      </c>
      <c r="N134" s="151" t="s">
        <v>50</v>
      </c>
      <c r="P134" s="152">
        <f t="shared" si="1"/>
        <v>0</v>
      </c>
      <c r="Q134" s="152">
        <v>0</v>
      </c>
      <c r="R134" s="152">
        <f t="shared" si="2"/>
        <v>0</v>
      </c>
      <c r="S134" s="152">
        <v>0</v>
      </c>
      <c r="T134" s="153">
        <f t="shared" si="3"/>
        <v>0</v>
      </c>
      <c r="AR134" s="154" t="s">
        <v>180</v>
      </c>
      <c r="AT134" s="154" t="s">
        <v>175</v>
      </c>
      <c r="AU134" s="154" t="s">
        <v>95</v>
      </c>
      <c r="AY134" s="20" t="s">
        <v>173</v>
      </c>
      <c r="BE134" s="155">
        <f t="shared" si="4"/>
        <v>0</v>
      </c>
      <c r="BF134" s="155">
        <f t="shared" si="5"/>
        <v>0</v>
      </c>
      <c r="BG134" s="155">
        <f t="shared" si="6"/>
        <v>0</v>
      </c>
      <c r="BH134" s="155">
        <f t="shared" si="7"/>
        <v>0</v>
      </c>
      <c r="BI134" s="155">
        <f t="shared" si="8"/>
        <v>0</v>
      </c>
      <c r="BJ134" s="20" t="s">
        <v>93</v>
      </c>
      <c r="BK134" s="155">
        <f t="shared" si="9"/>
        <v>0</v>
      </c>
      <c r="BL134" s="20" t="s">
        <v>180</v>
      </c>
      <c r="BM134" s="154" t="s">
        <v>4617</v>
      </c>
    </row>
    <row r="135" spans="2:65" s="35" customFormat="1" ht="24.2" customHeight="1">
      <c r="B135" s="34"/>
      <c r="C135" s="144" t="s">
        <v>311</v>
      </c>
      <c r="D135" s="144" t="s">
        <v>175</v>
      </c>
      <c r="E135" s="145" t="s">
        <v>4618</v>
      </c>
      <c r="F135" s="146" t="s">
        <v>4619</v>
      </c>
      <c r="G135" s="147" t="s">
        <v>1464</v>
      </c>
      <c r="H135" s="148">
        <v>100</v>
      </c>
      <c r="I135" s="3"/>
      <c r="J135" s="149">
        <f t="shared" si="0"/>
        <v>0</v>
      </c>
      <c r="K135" s="146" t="s">
        <v>1</v>
      </c>
      <c r="L135" s="34"/>
      <c r="M135" s="150" t="s">
        <v>1</v>
      </c>
      <c r="N135" s="151" t="s">
        <v>50</v>
      </c>
      <c r="P135" s="152">
        <f t="shared" si="1"/>
        <v>0</v>
      </c>
      <c r="Q135" s="152">
        <v>0</v>
      </c>
      <c r="R135" s="152">
        <f t="shared" si="2"/>
        <v>0</v>
      </c>
      <c r="S135" s="152">
        <v>0</v>
      </c>
      <c r="T135" s="153">
        <f t="shared" si="3"/>
        <v>0</v>
      </c>
      <c r="AR135" s="154" t="s">
        <v>180</v>
      </c>
      <c r="AT135" s="154" t="s">
        <v>175</v>
      </c>
      <c r="AU135" s="154" t="s">
        <v>95</v>
      </c>
      <c r="AY135" s="20" t="s">
        <v>173</v>
      </c>
      <c r="BE135" s="155">
        <f t="shared" si="4"/>
        <v>0</v>
      </c>
      <c r="BF135" s="155">
        <f t="shared" si="5"/>
        <v>0</v>
      </c>
      <c r="BG135" s="155">
        <f t="shared" si="6"/>
        <v>0</v>
      </c>
      <c r="BH135" s="155">
        <f t="shared" si="7"/>
        <v>0</v>
      </c>
      <c r="BI135" s="155">
        <f t="shared" si="8"/>
        <v>0</v>
      </c>
      <c r="BJ135" s="20" t="s">
        <v>93</v>
      </c>
      <c r="BK135" s="155">
        <f t="shared" si="9"/>
        <v>0</v>
      </c>
      <c r="BL135" s="20" t="s">
        <v>180</v>
      </c>
      <c r="BM135" s="154" t="s">
        <v>4620</v>
      </c>
    </row>
    <row r="136" spans="2:65" s="35" customFormat="1" ht="24.2" customHeight="1">
      <c r="B136" s="34"/>
      <c r="C136" s="144" t="s">
        <v>319</v>
      </c>
      <c r="D136" s="144" t="s">
        <v>175</v>
      </c>
      <c r="E136" s="145" t="s">
        <v>4621</v>
      </c>
      <c r="F136" s="146" t="s">
        <v>4622</v>
      </c>
      <c r="G136" s="147" t="s">
        <v>1464</v>
      </c>
      <c r="H136" s="148">
        <v>20</v>
      </c>
      <c r="I136" s="3"/>
      <c r="J136" s="149">
        <f t="shared" si="0"/>
        <v>0</v>
      </c>
      <c r="K136" s="146" t="s">
        <v>1</v>
      </c>
      <c r="L136" s="34"/>
      <c r="M136" s="150" t="s">
        <v>1</v>
      </c>
      <c r="N136" s="151" t="s">
        <v>50</v>
      </c>
      <c r="P136" s="152">
        <f t="shared" si="1"/>
        <v>0</v>
      </c>
      <c r="Q136" s="152">
        <v>0</v>
      </c>
      <c r="R136" s="152">
        <f t="shared" si="2"/>
        <v>0</v>
      </c>
      <c r="S136" s="152">
        <v>0</v>
      </c>
      <c r="T136" s="153">
        <f t="shared" si="3"/>
        <v>0</v>
      </c>
      <c r="AR136" s="154" t="s">
        <v>180</v>
      </c>
      <c r="AT136" s="154" t="s">
        <v>175</v>
      </c>
      <c r="AU136" s="154" t="s">
        <v>95</v>
      </c>
      <c r="AY136" s="20" t="s">
        <v>173</v>
      </c>
      <c r="BE136" s="155">
        <f t="shared" si="4"/>
        <v>0</v>
      </c>
      <c r="BF136" s="155">
        <f t="shared" si="5"/>
        <v>0</v>
      </c>
      <c r="BG136" s="155">
        <f t="shared" si="6"/>
        <v>0</v>
      </c>
      <c r="BH136" s="155">
        <f t="shared" si="7"/>
        <v>0</v>
      </c>
      <c r="BI136" s="155">
        <f t="shared" si="8"/>
        <v>0</v>
      </c>
      <c r="BJ136" s="20" t="s">
        <v>93</v>
      </c>
      <c r="BK136" s="155">
        <f t="shared" si="9"/>
        <v>0</v>
      </c>
      <c r="BL136" s="20" t="s">
        <v>180</v>
      </c>
      <c r="BM136" s="154" t="s">
        <v>4623</v>
      </c>
    </row>
    <row r="137" spans="2:65" s="35" customFormat="1" ht="16.5" customHeight="1">
      <c r="B137" s="34"/>
      <c r="C137" s="144" t="s">
        <v>327</v>
      </c>
      <c r="D137" s="144" t="s">
        <v>175</v>
      </c>
      <c r="E137" s="145" t="s">
        <v>4624</v>
      </c>
      <c r="F137" s="146" t="s">
        <v>4625</v>
      </c>
      <c r="G137" s="147" t="s">
        <v>1464</v>
      </c>
      <c r="H137" s="148">
        <v>2</v>
      </c>
      <c r="I137" s="3"/>
      <c r="J137" s="149">
        <f t="shared" si="0"/>
        <v>0</v>
      </c>
      <c r="K137" s="146" t="s">
        <v>1</v>
      </c>
      <c r="L137" s="34"/>
      <c r="M137" s="150" t="s">
        <v>1</v>
      </c>
      <c r="N137" s="151" t="s">
        <v>50</v>
      </c>
      <c r="P137" s="152">
        <f t="shared" si="1"/>
        <v>0</v>
      </c>
      <c r="Q137" s="152">
        <v>0</v>
      </c>
      <c r="R137" s="152">
        <f t="shared" si="2"/>
        <v>0</v>
      </c>
      <c r="S137" s="152">
        <v>0</v>
      </c>
      <c r="T137" s="153">
        <f t="shared" si="3"/>
        <v>0</v>
      </c>
      <c r="AR137" s="154" t="s">
        <v>180</v>
      </c>
      <c r="AT137" s="154" t="s">
        <v>175</v>
      </c>
      <c r="AU137" s="154" t="s">
        <v>95</v>
      </c>
      <c r="AY137" s="20" t="s">
        <v>173</v>
      </c>
      <c r="BE137" s="155">
        <f t="shared" si="4"/>
        <v>0</v>
      </c>
      <c r="BF137" s="155">
        <f t="shared" si="5"/>
        <v>0</v>
      </c>
      <c r="BG137" s="155">
        <f t="shared" si="6"/>
        <v>0</v>
      </c>
      <c r="BH137" s="155">
        <f t="shared" si="7"/>
        <v>0</v>
      </c>
      <c r="BI137" s="155">
        <f t="shared" si="8"/>
        <v>0</v>
      </c>
      <c r="BJ137" s="20" t="s">
        <v>93</v>
      </c>
      <c r="BK137" s="155">
        <f t="shared" si="9"/>
        <v>0</v>
      </c>
      <c r="BL137" s="20" t="s">
        <v>180</v>
      </c>
      <c r="BM137" s="154" t="s">
        <v>4626</v>
      </c>
    </row>
    <row r="138" spans="2:65" s="35" customFormat="1" ht="24.2" customHeight="1">
      <c r="B138" s="34"/>
      <c r="C138" s="144" t="s">
        <v>333</v>
      </c>
      <c r="D138" s="144" t="s">
        <v>175</v>
      </c>
      <c r="E138" s="145" t="s">
        <v>4627</v>
      </c>
      <c r="F138" s="146" t="s">
        <v>4628</v>
      </c>
      <c r="G138" s="147" t="s">
        <v>1464</v>
      </c>
      <c r="H138" s="148">
        <v>150</v>
      </c>
      <c r="I138" s="3"/>
      <c r="J138" s="149">
        <f t="shared" si="0"/>
        <v>0</v>
      </c>
      <c r="K138" s="146" t="s">
        <v>1</v>
      </c>
      <c r="L138" s="34"/>
      <c r="M138" s="150" t="s">
        <v>1</v>
      </c>
      <c r="N138" s="151" t="s">
        <v>50</v>
      </c>
      <c r="P138" s="152">
        <f t="shared" si="1"/>
        <v>0</v>
      </c>
      <c r="Q138" s="152">
        <v>0</v>
      </c>
      <c r="R138" s="152">
        <f t="shared" si="2"/>
        <v>0</v>
      </c>
      <c r="S138" s="152">
        <v>0</v>
      </c>
      <c r="T138" s="153">
        <f t="shared" si="3"/>
        <v>0</v>
      </c>
      <c r="AR138" s="154" t="s">
        <v>180</v>
      </c>
      <c r="AT138" s="154" t="s">
        <v>175</v>
      </c>
      <c r="AU138" s="154" t="s">
        <v>95</v>
      </c>
      <c r="AY138" s="20" t="s">
        <v>173</v>
      </c>
      <c r="BE138" s="155">
        <f t="shared" si="4"/>
        <v>0</v>
      </c>
      <c r="BF138" s="155">
        <f t="shared" si="5"/>
        <v>0</v>
      </c>
      <c r="BG138" s="155">
        <f t="shared" si="6"/>
        <v>0</v>
      </c>
      <c r="BH138" s="155">
        <f t="shared" si="7"/>
        <v>0</v>
      </c>
      <c r="BI138" s="155">
        <f t="shared" si="8"/>
        <v>0</v>
      </c>
      <c r="BJ138" s="20" t="s">
        <v>93</v>
      </c>
      <c r="BK138" s="155">
        <f t="shared" si="9"/>
        <v>0</v>
      </c>
      <c r="BL138" s="20" t="s">
        <v>180</v>
      </c>
      <c r="BM138" s="154" t="s">
        <v>4629</v>
      </c>
    </row>
    <row r="139" spans="2:65" s="35" customFormat="1" ht="16.5" customHeight="1">
      <c r="B139" s="34"/>
      <c r="C139" s="144" t="s">
        <v>341</v>
      </c>
      <c r="D139" s="144" t="s">
        <v>175</v>
      </c>
      <c r="E139" s="145" t="s">
        <v>4630</v>
      </c>
      <c r="F139" s="146" t="s">
        <v>4631</v>
      </c>
      <c r="G139" s="147" t="s">
        <v>1464</v>
      </c>
      <c r="H139" s="148">
        <v>80</v>
      </c>
      <c r="I139" s="3"/>
      <c r="J139" s="149">
        <f t="shared" si="0"/>
        <v>0</v>
      </c>
      <c r="K139" s="146" t="s">
        <v>1</v>
      </c>
      <c r="L139" s="34"/>
      <c r="M139" s="150" t="s">
        <v>1</v>
      </c>
      <c r="N139" s="151" t="s">
        <v>50</v>
      </c>
      <c r="P139" s="152">
        <f t="shared" si="1"/>
        <v>0</v>
      </c>
      <c r="Q139" s="152">
        <v>0</v>
      </c>
      <c r="R139" s="152">
        <f t="shared" si="2"/>
        <v>0</v>
      </c>
      <c r="S139" s="152">
        <v>0</v>
      </c>
      <c r="T139" s="153">
        <f t="shared" si="3"/>
        <v>0</v>
      </c>
      <c r="AR139" s="154" t="s">
        <v>180</v>
      </c>
      <c r="AT139" s="154" t="s">
        <v>175</v>
      </c>
      <c r="AU139" s="154" t="s">
        <v>95</v>
      </c>
      <c r="AY139" s="20" t="s">
        <v>173</v>
      </c>
      <c r="BE139" s="155">
        <f t="shared" si="4"/>
        <v>0</v>
      </c>
      <c r="BF139" s="155">
        <f t="shared" si="5"/>
        <v>0</v>
      </c>
      <c r="BG139" s="155">
        <f t="shared" si="6"/>
        <v>0</v>
      </c>
      <c r="BH139" s="155">
        <f t="shared" si="7"/>
        <v>0</v>
      </c>
      <c r="BI139" s="155">
        <f t="shared" si="8"/>
        <v>0</v>
      </c>
      <c r="BJ139" s="20" t="s">
        <v>93</v>
      </c>
      <c r="BK139" s="155">
        <f t="shared" si="9"/>
        <v>0</v>
      </c>
      <c r="BL139" s="20" t="s">
        <v>180</v>
      </c>
      <c r="BM139" s="154" t="s">
        <v>4632</v>
      </c>
    </row>
    <row r="140" spans="2:65" s="35" customFormat="1" ht="21.75" customHeight="1">
      <c r="B140" s="34"/>
      <c r="C140" s="144" t="s">
        <v>8</v>
      </c>
      <c r="D140" s="144" t="s">
        <v>175</v>
      </c>
      <c r="E140" s="145" t="s">
        <v>4633</v>
      </c>
      <c r="F140" s="146" t="s">
        <v>4634</v>
      </c>
      <c r="G140" s="147" t="s">
        <v>1464</v>
      </c>
      <c r="H140" s="148">
        <v>11</v>
      </c>
      <c r="I140" s="3"/>
      <c r="J140" s="149">
        <f t="shared" si="0"/>
        <v>0</v>
      </c>
      <c r="K140" s="146" t="s">
        <v>1</v>
      </c>
      <c r="L140" s="34"/>
      <c r="M140" s="150" t="s">
        <v>1</v>
      </c>
      <c r="N140" s="151" t="s">
        <v>50</v>
      </c>
      <c r="P140" s="152">
        <f t="shared" si="1"/>
        <v>0</v>
      </c>
      <c r="Q140" s="152">
        <v>0</v>
      </c>
      <c r="R140" s="152">
        <f t="shared" si="2"/>
        <v>0</v>
      </c>
      <c r="S140" s="152">
        <v>0</v>
      </c>
      <c r="T140" s="153">
        <f t="shared" si="3"/>
        <v>0</v>
      </c>
      <c r="AR140" s="154" t="s">
        <v>180</v>
      </c>
      <c r="AT140" s="154" t="s">
        <v>175</v>
      </c>
      <c r="AU140" s="154" t="s">
        <v>95</v>
      </c>
      <c r="AY140" s="20" t="s">
        <v>173</v>
      </c>
      <c r="BE140" s="155">
        <f t="shared" si="4"/>
        <v>0</v>
      </c>
      <c r="BF140" s="155">
        <f t="shared" si="5"/>
        <v>0</v>
      </c>
      <c r="BG140" s="155">
        <f t="shared" si="6"/>
        <v>0</v>
      </c>
      <c r="BH140" s="155">
        <f t="shared" si="7"/>
        <v>0</v>
      </c>
      <c r="BI140" s="155">
        <f t="shared" si="8"/>
        <v>0</v>
      </c>
      <c r="BJ140" s="20" t="s">
        <v>93</v>
      </c>
      <c r="BK140" s="155">
        <f t="shared" si="9"/>
        <v>0</v>
      </c>
      <c r="BL140" s="20" t="s">
        <v>180</v>
      </c>
      <c r="BM140" s="154" t="s">
        <v>4635</v>
      </c>
    </row>
    <row r="141" spans="2:65" s="35" customFormat="1" ht="21.75" customHeight="1">
      <c r="B141" s="34"/>
      <c r="C141" s="144" t="s">
        <v>354</v>
      </c>
      <c r="D141" s="144" t="s">
        <v>175</v>
      </c>
      <c r="E141" s="145" t="s">
        <v>4636</v>
      </c>
      <c r="F141" s="146" t="s">
        <v>4637</v>
      </c>
      <c r="G141" s="147" t="s">
        <v>1464</v>
      </c>
      <c r="H141" s="148">
        <v>1</v>
      </c>
      <c r="I141" s="3"/>
      <c r="J141" s="149">
        <f t="shared" si="0"/>
        <v>0</v>
      </c>
      <c r="K141" s="146" t="s">
        <v>1</v>
      </c>
      <c r="L141" s="34"/>
      <c r="M141" s="150" t="s">
        <v>1</v>
      </c>
      <c r="N141" s="151" t="s">
        <v>50</v>
      </c>
      <c r="P141" s="152">
        <f t="shared" si="1"/>
        <v>0</v>
      </c>
      <c r="Q141" s="152">
        <v>0</v>
      </c>
      <c r="R141" s="152">
        <f t="shared" si="2"/>
        <v>0</v>
      </c>
      <c r="S141" s="152">
        <v>0</v>
      </c>
      <c r="T141" s="153">
        <f t="shared" si="3"/>
        <v>0</v>
      </c>
      <c r="AR141" s="154" t="s">
        <v>180</v>
      </c>
      <c r="AT141" s="154" t="s">
        <v>175</v>
      </c>
      <c r="AU141" s="154" t="s">
        <v>95</v>
      </c>
      <c r="AY141" s="20" t="s">
        <v>173</v>
      </c>
      <c r="BE141" s="155">
        <f t="shared" si="4"/>
        <v>0</v>
      </c>
      <c r="BF141" s="155">
        <f t="shared" si="5"/>
        <v>0</v>
      </c>
      <c r="BG141" s="155">
        <f t="shared" si="6"/>
        <v>0</v>
      </c>
      <c r="BH141" s="155">
        <f t="shared" si="7"/>
        <v>0</v>
      </c>
      <c r="BI141" s="155">
        <f t="shared" si="8"/>
        <v>0</v>
      </c>
      <c r="BJ141" s="20" t="s">
        <v>93</v>
      </c>
      <c r="BK141" s="155">
        <f t="shared" si="9"/>
        <v>0</v>
      </c>
      <c r="BL141" s="20" t="s">
        <v>180</v>
      </c>
      <c r="BM141" s="154" t="s">
        <v>4638</v>
      </c>
    </row>
    <row r="142" spans="2:65" s="35" customFormat="1" ht="21.75" customHeight="1">
      <c r="B142" s="34"/>
      <c r="C142" s="144" t="s">
        <v>359</v>
      </c>
      <c r="D142" s="144" t="s">
        <v>175</v>
      </c>
      <c r="E142" s="145" t="s">
        <v>4639</v>
      </c>
      <c r="F142" s="146" t="s">
        <v>4640</v>
      </c>
      <c r="G142" s="147" t="s">
        <v>1464</v>
      </c>
      <c r="H142" s="148">
        <v>24</v>
      </c>
      <c r="I142" s="3"/>
      <c r="J142" s="149">
        <f t="shared" si="0"/>
        <v>0</v>
      </c>
      <c r="K142" s="146" t="s">
        <v>1</v>
      </c>
      <c r="L142" s="34"/>
      <c r="M142" s="150" t="s">
        <v>1</v>
      </c>
      <c r="N142" s="151" t="s">
        <v>50</v>
      </c>
      <c r="P142" s="152">
        <f t="shared" si="1"/>
        <v>0</v>
      </c>
      <c r="Q142" s="152">
        <v>0</v>
      </c>
      <c r="R142" s="152">
        <f t="shared" si="2"/>
        <v>0</v>
      </c>
      <c r="S142" s="152">
        <v>0</v>
      </c>
      <c r="T142" s="153">
        <f t="shared" si="3"/>
        <v>0</v>
      </c>
      <c r="AR142" s="154" t="s">
        <v>180</v>
      </c>
      <c r="AT142" s="154" t="s">
        <v>175</v>
      </c>
      <c r="AU142" s="154" t="s">
        <v>95</v>
      </c>
      <c r="AY142" s="20" t="s">
        <v>173</v>
      </c>
      <c r="BE142" s="155">
        <f t="shared" si="4"/>
        <v>0</v>
      </c>
      <c r="BF142" s="155">
        <f t="shared" si="5"/>
        <v>0</v>
      </c>
      <c r="BG142" s="155">
        <f t="shared" si="6"/>
        <v>0</v>
      </c>
      <c r="BH142" s="155">
        <f t="shared" si="7"/>
        <v>0</v>
      </c>
      <c r="BI142" s="155">
        <f t="shared" si="8"/>
        <v>0</v>
      </c>
      <c r="BJ142" s="20" t="s">
        <v>93</v>
      </c>
      <c r="BK142" s="155">
        <f t="shared" si="9"/>
        <v>0</v>
      </c>
      <c r="BL142" s="20" t="s">
        <v>180</v>
      </c>
      <c r="BM142" s="154" t="s">
        <v>4641</v>
      </c>
    </row>
    <row r="143" spans="2:65" s="35" customFormat="1" ht="21.75" customHeight="1">
      <c r="B143" s="34"/>
      <c r="C143" s="144" t="s">
        <v>366</v>
      </c>
      <c r="D143" s="144" t="s">
        <v>175</v>
      </c>
      <c r="E143" s="145" t="s">
        <v>4642</v>
      </c>
      <c r="F143" s="146" t="s">
        <v>4643</v>
      </c>
      <c r="G143" s="147" t="s">
        <v>1464</v>
      </c>
      <c r="H143" s="148">
        <v>2</v>
      </c>
      <c r="I143" s="3"/>
      <c r="J143" s="149">
        <f t="shared" si="0"/>
        <v>0</v>
      </c>
      <c r="K143" s="146" t="s">
        <v>1</v>
      </c>
      <c r="L143" s="34"/>
      <c r="M143" s="150" t="s">
        <v>1</v>
      </c>
      <c r="N143" s="151" t="s">
        <v>50</v>
      </c>
      <c r="P143" s="152">
        <f t="shared" si="1"/>
        <v>0</v>
      </c>
      <c r="Q143" s="152">
        <v>0</v>
      </c>
      <c r="R143" s="152">
        <f t="shared" si="2"/>
        <v>0</v>
      </c>
      <c r="S143" s="152">
        <v>0</v>
      </c>
      <c r="T143" s="153">
        <f t="shared" si="3"/>
        <v>0</v>
      </c>
      <c r="AR143" s="154" t="s">
        <v>180</v>
      </c>
      <c r="AT143" s="154" t="s">
        <v>175</v>
      </c>
      <c r="AU143" s="154" t="s">
        <v>95</v>
      </c>
      <c r="AY143" s="20" t="s">
        <v>173</v>
      </c>
      <c r="BE143" s="155">
        <f t="shared" si="4"/>
        <v>0</v>
      </c>
      <c r="BF143" s="155">
        <f t="shared" si="5"/>
        <v>0</v>
      </c>
      <c r="BG143" s="155">
        <f t="shared" si="6"/>
        <v>0</v>
      </c>
      <c r="BH143" s="155">
        <f t="shared" si="7"/>
        <v>0</v>
      </c>
      <c r="BI143" s="155">
        <f t="shared" si="8"/>
        <v>0</v>
      </c>
      <c r="BJ143" s="20" t="s">
        <v>93</v>
      </c>
      <c r="BK143" s="155">
        <f t="shared" si="9"/>
        <v>0</v>
      </c>
      <c r="BL143" s="20" t="s">
        <v>180</v>
      </c>
      <c r="BM143" s="154" t="s">
        <v>4644</v>
      </c>
    </row>
    <row r="144" spans="2:65" s="35" customFormat="1" ht="21.75" customHeight="1">
      <c r="B144" s="34"/>
      <c r="C144" s="144" t="s">
        <v>375</v>
      </c>
      <c r="D144" s="144" t="s">
        <v>175</v>
      </c>
      <c r="E144" s="145" t="s">
        <v>4645</v>
      </c>
      <c r="F144" s="146" t="s">
        <v>4646</v>
      </c>
      <c r="G144" s="147" t="s">
        <v>1464</v>
      </c>
      <c r="H144" s="148">
        <v>3</v>
      </c>
      <c r="I144" s="3"/>
      <c r="J144" s="149">
        <f t="shared" si="0"/>
        <v>0</v>
      </c>
      <c r="K144" s="146" t="s">
        <v>1</v>
      </c>
      <c r="L144" s="34"/>
      <c r="M144" s="150" t="s">
        <v>1</v>
      </c>
      <c r="N144" s="151" t="s">
        <v>50</v>
      </c>
      <c r="P144" s="152">
        <f t="shared" si="1"/>
        <v>0</v>
      </c>
      <c r="Q144" s="152">
        <v>0</v>
      </c>
      <c r="R144" s="152">
        <f t="shared" si="2"/>
        <v>0</v>
      </c>
      <c r="S144" s="152">
        <v>0</v>
      </c>
      <c r="T144" s="153">
        <f t="shared" si="3"/>
        <v>0</v>
      </c>
      <c r="AR144" s="154" t="s">
        <v>180</v>
      </c>
      <c r="AT144" s="154" t="s">
        <v>175</v>
      </c>
      <c r="AU144" s="154" t="s">
        <v>95</v>
      </c>
      <c r="AY144" s="20" t="s">
        <v>173</v>
      </c>
      <c r="BE144" s="155">
        <f t="shared" si="4"/>
        <v>0</v>
      </c>
      <c r="BF144" s="155">
        <f t="shared" si="5"/>
        <v>0</v>
      </c>
      <c r="BG144" s="155">
        <f t="shared" si="6"/>
        <v>0</v>
      </c>
      <c r="BH144" s="155">
        <f t="shared" si="7"/>
        <v>0</v>
      </c>
      <c r="BI144" s="155">
        <f t="shared" si="8"/>
        <v>0</v>
      </c>
      <c r="BJ144" s="20" t="s">
        <v>93</v>
      </c>
      <c r="BK144" s="155">
        <f t="shared" si="9"/>
        <v>0</v>
      </c>
      <c r="BL144" s="20" t="s">
        <v>180</v>
      </c>
      <c r="BM144" s="154" t="s">
        <v>4647</v>
      </c>
    </row>
    <row r="145" spans="2:65" s="35" customFormat="1" ht="21.75" customHeight="1">
      <c r="B145" s="34"/>
      <c r="C145" s="144" t="s">
        <v>381</v>
      </c>
      <c r="D145" s="144" t="s">
        <v>175</v>
      </c>
      <c r="E145" s="145" t="s">
        <v>4648</v>
      </c>
      <c r="F145" s="146" t="s">
        <v>4649</v>
      </c>
      <c r="G145" s="147" t="s">
        <v>1464</v>
      </c>
      <c r="H145" s="148">
        <v>71</v>
      </c>
      <c r="I145" s="3"/>
      <c r="J145" s="149">
        <f t="shared" si="0"/>
        <v>0</v>
      </c>
      <c r="K145" s="146" t="s">
        <v>1</v>
      </c>
      <c r="L145" s="34"/>
      <c r="M145" s="150" t="s">
        <v>1</v>
      </c>
      <c r="N145" s="151" t="s">
        <v>50</v>
      </c>
      <c r="P145" s="152">
        <f t="shared" si="1"/>
        <v>0</v>
      </c>
      <c r="Q145" s="152">
        <v>0</v>
      </c>
      <c r="R145" s="152">
        <f t="shared" si="2"/>
        <v>0</v>
      </c>
      <c r="S145" s="152">
        <v>0</v>
      </c>
      <c r="T145" s="153">
        <f t="shared" si="3"/>
        <v>0</v>
      </c>
      <c r="AR145" s="154" t="s">
        <v>180</v>
      </c>
      <c r="AT145" s="154" t="s">
        <v>175</v>
      </c>
      <c r="AU145" s="154" t="s">
        <v>95</v>
      </c>
      <c r="AY145" s="20" t="s">
        <v>173</v>
      </c>
      <c r="BE145" s="155">
        <f t="shared" si="4"/>
        <v>0</v>
      </c>
      <c r="BF145" s="155">
        <f t="shared" si="5"/>
        <v>0</v>
      </c>
      <c r="BG145" s="155">
        <f t="shared" si="6"/>
        <v>0</v>
      </c>
      <c r="BH145" s="155">
        <f t="shared" si="7"/>
        <v>0</v>
      </c>
      <c r="BI145" s="155">
        <f t="shared" si="8"/>
        <v>0</v>
      </c>
      <c r="BJ145" s="20" t="s">
        <v>93</v>
      </c>
      <c r="BK145" s="155">
        <f t="shared" si="9"/>
        <v>0</v>
      </c>
      <c r="BL145" s="20" t="s">
        <v>180</v>
      </c>
      <c r="BM145" s="154" t="s">
        <v>4650</v>
      </c>
    </row>
    <row r="146" spans="2:65" s="35" customFormat="1" ht="21.75" customHeight="1">
      <c r="B146" s="34"/>
      <c r="C146" s="144" t="s">
        <v>7</v>
      </c>
      <c r="D146" s="144" t="s">
        <v>175</v>
      </c>
      <c r="E146" s="145" t="s">
        <v>4651</v>
      </c>
      <c r="F146" s="146" t="s">
        <v>4652</v>
      </c>
      <c r="G146" s="147" t="s">
        <v>1464</v>
      </c>
      <c r="H146" s="148">
        <v>34</v>
      </c>
      <c r="I146" s="3"/>
      <c r="J146" s="149">
        <f t="shared" si="0"/>
        <v>0</v>
      </c>
      <c r="K146" s="146" t="s">
        <v>1</v>
      </c>
      <c r="L146" s="34"/>
      <c r="M146" s="150" t="s">
        <v>1</v>
      </c>
      <c r="N146" s="151" t="s">
        <v>50</v>
      </c>
      <c r="P146" s="152">
        <f t="shared" si="1"/>
        <v>0</v>
      </c>
      <c r="Q146" s="152">
        <v>0</v>
      </c>
      <c r="R146" s="152">
        <f t="shared" si="2"/>
        <v>0</v>
      </c>
      <c r="S146" s="152">
        <v>0</v>
      </c>
      <c r="T146" s="153">
        <f t="shared" si="3"/>
        <v>0</v>
      </c>
      <c r="AR146" s="154" t="s">
        <v>180</v>
      </c>
      <c r="AT146" s="154" t="s">
        <v>175</v>
      </c>
      <c r="AU146" s="154" t="s">
        <v>95</v>
      </c>
      <c r="AY146" s="20" t="s">
        <v>173</v>
      </c>
      <c r="BE146" s="155">
        <f t="shared" si="4"/>
        <v>0</v>
      </c>
      <c r="BF146" s="155">
        <f t="shared" si="5"/>
        <v>0</v>
      </c>
      <c r="BG146" s="155">
        <f t="shared" si="6"/>
        <v>0</v>
      </c>
      <c r="BH146" s="155">
        <f t="shared" si="7"/>
        <v>0</v>
      </c>
      <c r="BI146" s="155">
        <f t="shared" si="8"/>
        <v>0</v>
      </c>
      <c r="BJ146" s="20" t="s">
        <v>93</v>
      </c>
      <c r="BK146" s="155">
        <f t="shared" si="9"/>
        <v>0</v>
      </c>
      <c r="BL146" s="20" t="s">
        <v>180</v>
      </c>
      <c r="BM146" s="154" t="s">
        <v>4653</v>
      </c>
    </row>
    <row r="147" spans="2:65" s="35" customFormat="1" ht="16.5" customHeight="1">
      <c r="B147" s="34"/>
      <c r="C147" s="144" t="s">
        <v>404</v>
      </c>
      <c r="D147" s="144" t="s">
        <v>175</v>
      </c>
      <c r="E147" s="145" t="s">
        <v>4654</v>
      </c>
      <c r="F147" s="146" t="s">
        <v>4655</v>
      </c>
      <c r="G147" s="147" t="s">
        <v>1464</v>
      </c>
      <c r="H147" s="148">
        <v>4</v>
      </c>
      <c r="I147" s="3"/>
      <c r="J147" s="149">
        <f t="shared" si="0"/>
        <v>0</v>
      </c>
      <c r="K147" s="146" t="s">
        <v>1</v>
      </c>
      <c r="L147" s="34"/>
      <c r="M147" s="150" t="s">
        <v>1</v>
      </c>
      <c r="N147" s="151" t="s">
        <v>50</v>
      </c>
      <c r="P147" s="152">
        <f t="shared" si="1"/>
        <v>0</v>
      </c>
      <c r="Q147" s="152">
        <v>0</v>
      </c>
      <c r="R147" s="152">
        <f t="shared" si="2"/>
        <v>0</v>
      </c>
      <c r="S147" s="152">
        <v>0</v>
      </c>
      <c r="T147" s="153">
        <f t="shared" si="3"/>
        <v>0</v>
      </c>
      <c r="AR147" s="154" t="s">
        <v>180</v>
      </c>
      <c r="AT147" s="154" t="s">
        <v>175</v>
      </c>
      <c r="AU147" s="154" t="s">
        <v>95</v>
      </c>
      <c r="AY147" s="20" t="s">
        <v>173</v>
      </c>
      <c r="BE147" s="155">
        <f t="shared" si="4"/>
        <v>0</v>
      </c>
      <c r="BF147" s="155">
        <f t="shared" si="5"/>
        <v>0</v>
      </c>
      <c r="BG147" s="155">
        <f t="shared" si="6"/>
        <v>0</v>
      </c>
      <c r="BH147" s="155">
        <f t="shared" si="7"/>
        <v>0</v>
      </c>
      <c r="BI147" s="155">
        <f t="shared" si="8"/>
        <v>0</v>
      </c>
      <c r="BJ147" s="20" t="s">
        <v>93</v>
      </c>
      <c r="BK147" s="155">
        <f t="shared" si="9"/>
        <v>0</v>
      </c>
      <c r="BL147" s="20" t="s">
        <v>180</v>
      </c>
      <c r="BM147" s="154" t="s">
        <v>4656</v>
      </c>
    </row>
    <row r="148" spans="2:65" s="35" customFormat="1" ht="16.5" customHeight="1">
      <c r="B148" s="34"/>
      <c r="C148" s="144" t="s">
        <v>418</v>
      </c>
      <c r="D148" s="144" t="s">
        <v>175</v>
      </c>
      <c r="E148" s="145" t="s">
        <v>4657</v>
      </c>
      <c r="F148" s="146" t="s">
        <v>4658</v>
      </c>
      <c r="G148" s="147" t="s">
        <v>1464</v>
      </c>
      <c r="H148" s="148">
        <v>7</v>
      </c>
      <c r="I148" s="3"/>
      <c r="J148" s="149">
        <f t="shared" si="0"/>
        <v>0</v>
      </c>
      <c r="K148" s="146" t="s">
        <v>1</v>
      </c>
      <c r="L148" s="34"/>
      <c r="M148" s="150" t="s">
        <v>1</v>
      </c>
      <c r="N148" s="151" t="s">
        <v>50</v>
      </c>
      <c r="P148" s="152">
        <f t="shared" si="1"/>
        <v>0</v>
      </c>
      <c r="Q148" s="152">
        <v>0</v>
      </c>
      <c r="R148" s="152">
        <f t="shared" si="2"/>
        <v>0</v>
      </c>
      <c r="S148" s="152">
        <v>0</v>
      </c>
      <c r="T148" s="153">
        <f t="shared" si="3"/>
        <v>0</v>
      </c>
      <c r="AR148" s="154" t="s">
        <v>180</v>
      </c>
      <c r="AT148" s="154" t="s">
        <v>175</v>
      </c>
      <c r="AU148" s="154" t="s">
        <v>95</v>
      </c>
      <c r="AY148" s="20" t="s">
        <v>173</v>
      </c>
      <c r="BE148" s="155">
        <f t="shared" si="4"/>
        <v>0</v>
      </c>
      <c r="BF148" s="155">
        <f t="shared" si="5"/>
        <v>0</v>
      </c>
      <c r="BG148" s="155">
        <f t="shared" si="6"/>
        <v>0</v>
      </c>
      <c r="BH148" s="155">
        <f t="shared" si="7"/>
        <v>0</v>
      </c>
      <c r="BI148" s="155">
        <f t="shared" si="8"/>
        <v>0</v>
      </c>
      <c r="BJ148" s="20" t="s">
        <v>93</v>
      </c>
      <c r="BK148" s="155">
        <f t="shared" si="9"/>
        <v>0</v>
      </c>
      <c r="BL148" s="20" t="s">
        <v>180</v>
      </c>
      <c r="BM148" s="154" t="s">
        <v>4659</v>
      </c>
    </row>
    <row r="149" spans="2:65" s="35" customFormat="1" ht="16.5" customHeight="1">
      <c r="B149" s="34"/>
      <c r="C149" s="144" t="s">
        <v>428</v>
      </c>
      <c r="D149" s="144" t="s">
        <v>175</v>
      </c>
      <c r="E149" s="145" t="s">
        <v>4660</v>
      </c>
      <c r="F149" s="146" t="s">
        <v>4661</v>
      </c>
      <c r="G149" s="147" t="s">
        <v>1464</v>
      </c>
      <c r="H149" s="148">
        <v>111</v>
      </c>
      <c r="I149" s="3"/>
      <c r="J149" s="149">
        <f t="shared" si="0"/>
        <v>0</v>
      </c>
      <c r="K149" s="146" t="s">
        <v>1</v>
      </c>
      <c r="L149" s="34"/>
      <c r="M149" s="150" t="s">
        <v>1</v>
      </c>
      <c r="N149" s="151" t="s">
        <v>50</v>
      </c>
      <c r="P149" s="152">
        <f t="shared" si="1"/>
        <v>0</v>
      </c>
      <c r="Q149" s="152">
        <v>0</v>
      </c>
      <c r="R149" s="152">
        <f t="shared" si="2"/>
        <v>0</v>
      </c>
      <c r="S149" s="152">
        <v>0</v>
      </c>
      <c r="T149" s="153">
        <f t="shared" si="3"/>
        <v>0</v>
      </c>
      <c r="AR149" s="154" t="s">
        <v>180</v>
      </c>
      <c r="AT149" s="154" t="s">
        <v>175</v>
      </c>
      <c r="AU149" s="154" t="s">
        <v>95</v>
      </c>
      <c r="AY149" s="20" t="s">
        <v>173</v>
      </c>
      <c r="BE149" s="155">
        <f t="shared" si="4"/>
        <v>0</v>
      </c>
      <c r="BF149" s="155">
        <f t="shared" si="5"/>
        <v>0</v>
      </c>
      <c r="BG149" s="155">
        <f t="shared" si="6"/>
        <v>0</v>
      </c>
      <c r="BH149" s="155">
        <f t="shared" si="7"/>
        <v>0</v>
      </c>
      <c r="BI149" s="155">
        <f t="shared" si="8"/>
        <v>0</v>
      </c>
      <c r="BJ149" s="20" t="s">
        <v>93</v>
      </c>
      <c r="BK149" s="155">
        <f t="shared" si="9"/>
        <v>0</v>
      </c>
      <c r="BL149" s="20" t="s">
        <v>180</v>
      </c>
      <c r="BM149" s="154" t="s">
        <v>4662</v>
      </c>
    </row>
    <row r="150" spans="2:65" s="35" customFormat="1" ht="16.5" customHeight="1">
      <c r="B150" s="34"/>
      <c r="C150" s="144" t="s">
        <v>436</v>
      </c>
      <c r="D150" s="144" t="s">
        <v>175</v>
      </c>
      <c r="E150" s="145" t="s">
        <v>4663</v>
      </c>
      <c r="F150" s="146" t="s">
        <v>4664</v>
      </c>
      <c r="G150" s="147" t="s">
        <v>1464</v>
      </c>
      <c r="H150" s="148">
        <v>2</v>
      </c>
      <c r="I150" s="3"/>
      <c r="J150" s="149">
        <f t="shared" si="0"/>
        <v>0</v>
      </c>
      <c r="K150" s="146" t="s">
        <v>1</v>
      </c>
      <c r="L150" s="34"/>
      <c r="M150" s="150" t="s">
        <v>1</v>
      </c>
      <c r="N150" s="151" t="s">
        <v>50</v>
      </c>
      <c r="P150" s="152">
        <f t="shared" si="1"/>
        <v>0</v>
      </c>
      <c r="Q150" s="152">
        <v>0</v>
      </c>
      <c r="R150" s="152">
        <f t="shared" si="2"/>
        <v>0</v>
      </c>
      <c r="S150" s="152">
        <v>0</v>
      </c>
      <c r="T150" s="153">
        <f t="shared" si="3"/>
        <v>0</v>
      </c>
      <c r="AR150" s="154" t="s">
        <v>180</v>
      </c>
      <c r="AT150" s="154" t="s">
        <v>175</v>
      </c>
      <c r="AU150" s="154" t="s">
        <v>95</v>
      </c>
      <c r="AY150" s="20" t="s">
        <v>173</v>
      </c>
      <c r="BE150" s="155">
        <f t="shared" si="4"/>
        <v>0</v>
      </c>
      <c r="BF150" s="155">
        <f t="shared" si="5"/>
        <v>0</v>
      </c>
      <c r="BG150" s="155">
        <f t="shared" si="6"/>
        <v>0</v>
      </c>
      <c r="BH150" s="155">
        <f t="shared" si="7"/>
        <v>0</v>
      </c>
      <c r="BI150" s="155">
        <f t="shared" si="8"/>
        <v>0</v>
      </c>
      <c r="BJ150" s="20" t="s">
        <v>93</v>
      </c>
      <c r="BK150" s="155">
        <f t="shared" si="9"/>
        <v>0</v>
      </c>
      <c r="BL150" s="20" t="s">
        <v>180</v>
      </c>
      <c r="BM150" s="154" t="s">
        <v>4665</v>
      </c>
    </row>
    <row r="151" spans="2:65" s="35" customFormat="1" ht="16.5" customHeight="1">
      <c r="B151" s="34"/>
      <c r="C151" s="144" t="s">
        <v>449</v>
      </c>
      <c r="D151" s="144" t="s">
        <v>175</v>
      </c>
      <c r="E151" s="145" t="s">
        <v>4666</v>
      </c>
      <c r="F151" s="146" t="s">
        <v>4667</v>
      </c>
      <c r="G151" s="147" t="s">
        <v>586</v>
      </c>
      <c r="H151" s="148">
        <v>150</v>
      </c>
      <c r="I151" s="3"/>
      <c r="J151" s="149">
        <f t="shared" si="0"/>
        <v>0</v>
      </c>
      <c r="K151" s="146" t="s">
        <v>1</v>
      </c>
      <c r="L151" s="34"/>
      <c r="M151" s="150" t="s">
        <v>1</v>
      </c>
      <c r="N151" s="151" t="s">
        <v>50</v>
      </c>
      <c r="P151" s="152">
        <f t="shared" si="1"/>
        <v>0</v>
      </c>
      <c r="Q151" s="152">
        <v>0</v>
      </c>
      <c r="R151" s="152">
        <f t="shared" si="2"/>
        <v>0</v>
      </c>
      <c r="S151" s="152">
        <v>0</v>
      </c>
      <c r="T151" s="153">
        <f t="shared" si="3"/>
        <v>0</v>
      </c>
      <c r="AR151" s="154" t="s">
        <v>180</v>
      </c>
      <c r="AT151" s="154" t="s">
        <v>175</v>
      </c>
      <c r="AU151" s="154" t="s">
        <v>95</v>
      </c>
      <c r="AY151" s="20" t="s">
        <v>173</v>
      </c>
      <c r="BE151" s="155">
        <f t="shared" si="4"/>
        <v>0</v>
      </c>
      <c r="BF151" s="155">
        <f t="shared" si="5"/>
        <v>0</v>
      </c>
      <c r="BG151" s="155">
        <f t="shared" si="6"/>
        <v>0</v>
      </c>
      <c r="BH151" s="155">
        <f t="shared" si="7"/>
        <v>0</v>
      </c>
      <c r="BI151" s="155">
        <f t="shared" si="8"/>
        <v>0</v>
      </c>
      <c r="BJ151" s="20" t="s">
        <v>93</v>
      </c>
      <c r="BK151" s="155">
        <f t="shared" si="9"/>
        <v>0</v>
      </c>
      <c r="BL151" s="20" t="s">
        <v>180</v>
      </c>
      <c r="BM151" s="154" t="s">
        <v>4668</v>
      </c>
    </row>
    <row r="152" spans="2:65" s="35" customFormat="1" ht="16.5" customHeight="1">
      <c r="B152" s="34"/>
      <c r="C152" s="144" t="s">
        <v>469</v>
      </c>
      <c r="D152" s="144" t="s">
        <v>175</v>
      </c>
      <c r="E152" s="145" t="s">
        <v>4669</v>
      </c>
      <c r="F152" s="146" t="s">
        <v>4670</v>
      </c>
      <c r="G152" s="147" t="s">
        <v>586</v>
      </c>
      <c r="H152" s="148">
        <v>17</v>
      </c>
      <c r="I152" s="3"/>
      <c r="J152" s="149">
        <f t="shared" si="0"/>
        <v>0</v>
      </c>
      <c r="K152" s="146" t="s">
        <v>1</v>
      </c>
      <c r="L152" s="34"/>
      <c r="M152" s="150" t="s">
        <v>1</v>
      </c>
      <c r="N152" s="151" t="s">
        <v>50</v>
      </c>
      <c r="P152" s="152">
        <f t="shared" si="1"/>
        <v>0</v>
      </c>
      <c r="Q152" s="152">
        <v>0</v>
      </c>
      <c r="R152" s="152">
        <f t="shared" si="2"/>
        <v>0</v>
      </c>
      <c r="S152" s="152">
        <v>0</v>
      </c>
      <c r="T152" s="153">
        <f t="shared" si="3"/>
        <v>0</v>
      </c>
      <c r="AR152" s="154" t="s">
        <v>180</v>
      </c>
      <c r="AT152" s="154" t="s">
        <v>175</v>
      </c>
      <c r="AU152" s="154" t="s">
        <v>95</v>
      </c>
      <c r="AY152" s="20" t="s">
        <v>173</v>
      </c>
      <c r="BE152" s="155">
        <f t="shared" si="4"/>
        <v>0</v>
      </c>
      <c r="BF152" s="155">
        <f t="shared" si="5"/>
        <v>0</v>
      </c>
      <c r="BG152" s="155">
        <f t="shared" si="6"/>
        <v>0</v>
      </c>
      <c r="BH152" s="155">
        <f t="shared" si="7"/>
        <v>0</v>
      </c>
      <c r="BI152" s="155">
        <f t="shared" si="8"/>
        <v>0</v>
      </c>
      <c r="BJ152" s="20" t="s">
        <v>93</v>
      </c>
      <c r="BK152" s="155">
        <f t="shared" si="9"/>
        <v>0</v>
      </c>
      <c r="BL152" s="20" t="s">
        <v>180</v>
      </c>
      <c r="BM152" s="154" t="s">
        <v>4671</v>
      </c>
    </row>
    <row r="153" spans="2:65" s="35" customFormat="1" ht="16.5" customHeight="1">
      <c r="B153" s="34"/>
      <c r="C153" s="144" t="s">
        <v>487</v>
      </c>
      <c r="D153" s="144" t="s">
        <v>175</v>
      </c>
      <c r="E153" s="145" t="s">
        <v>4672</v>
      </c>
      <c r="F153" s="146" t="s">
        <v>4673</v>
      </c>
      <c r="G153" s="147" t="s">
        <v>586</v>
      </c>
      <c r="H153" s="148">
        <v>200</v>
      </c>
      <c r="I153" s="3"/>
      <c r="J153" s="149">
        <f t="shared" si="0"/>
        <v>0</v>
      </c>
      <c r="K153" s="146" t="s">
        <v>1</v>
      </c>
      <c r="L153" s="34"/>
      <c r="M153" s="150" t="s">
        <v>1</v>
      </c>
      <c r="N153" s="151" t="s">
        <v>50</v>
      </c>
      <c r="P153" s="152">
        <f t="shared" si="1"/>
        <v>0</v>
      </c>
      <c r="Q153" s="152">
        <v>0</v>
      </c>
      <c r="R153" s="152">
        <f t="shared" si="2"/>
        <v>0</v>
      </c>
      <c r="S153" s="152">
        <v>0</v>
      </c>
      <c r="T153" s="153">
        <f t="shared" si="3"/>
        <v>0</v>
      </c>
      <c r="AR153" s="154" t="s">
        <v>180</v>
      </c>
      <c r="AT153" s="154" t="s">
        <v>175</v>
      </c>
      <c r="AU153" s="154" t="s">
        <v>95</v>
      </c>
      <c r="AY153" s="20" t="s">
        <v>173</v>
      </c>
      <c r="BE153" s="155">
        <f t="shared" si="4"/>
        <v>0</v>
      </c>
      <c r="BF153" s="155">
        <f t="shared" si="5"/>
        <v>0</v>
      </c>
      <c r="BG153" s="155">
        <f t="shared" si="6"/>
        <v>0</v>
      </c>
      <c r="BH153" s="155">
        <f t="shared" si="7"/>
        <v>0</v>
      </c>
      <c r="BI153" s="155">
        <f t="shared" si="8"/>
        <v>0</v>
      </c>
      <c r="BJ153" s="20" t="s">
        <v>93</v>
      </c>
      <c r="BK153" s="155">
        <f t="shared" si="9"/>
        <v>0</v>
      </c>
      <c r="BL153" s="20" t="s">
        <v>180</v>
      </c>
      <c r="BM153" s="154" t="s">
        <v>4674</v>
      </c>
    </row>
    <row r="154" spans="2:65" s="35" customFormat="1" ht="16.5" customHeight="1">
      <c r="B154" s="34"/>
      <c r="C154" s="144" t="s">
        <v>494</v>
      </c>
      <c r="D154" s="144" t="s">
        <v>175</v>
      </c>
      <c r="E154" s="145" t="s">
        <v>4675</v>
      </c>
      <c r="F154" s="146" t="s">
        <v>4676</v>
      </c>
      <c r="G154" s="147" t="s">
        <v>586</v>
      </c>
      <c r="H154" s="148">
        <v>30</v>
      </c>
      <c r="I154" s="3"/>
      <c r="J154" s="149">
        <f t="shared" si="0"/>
        <v>0</v>
      </c>
      <c r="K154" s="146" t="s">
        <v>1</v>
      </c>
      <c r="L154" s="34"/>
      <c r="M154" s="150" t="s">
        <v>1</v>
      </c>
      <c r="N154" s="151" t="s">
        <v>50</v>
      </c>
      <c r="P154" s="152">
        <f t="shared" si="1"/>
        <v>0</v>
      </c>
      <c r="Q154" s="152">
        <v>0</v>
      </c>
      <c r="R154" s="152">
        <f t="shared" si="2"/>
        <v>0</v>
      </c>
      <c r="S154" s="152">
        <v>0</v>
      </c>
      <c r="T154" s="153">
        <f t="shared" si="3"/>
        <v>0</v>
      </c>
      <c r="AR154" s="154" t="s">
        <v>180</v>
      </c>
      <c r="AT154" s="154" t="s">
        <v>175</v>
      </c>
      <c r="AU154" s="154" t="s">
        <v>95</v>
      </c>
      <c r="AY154" s="20" t="s">
        <v>173</v>
      </c>
      <c r="BE154" s="155">
        <f t="shared" si="4"/>
        <v>0</v>
      </c>
      <c r="BF154" s="155">
        <f t="shared" si="5"/>
        <v>0</v>
      </c>
      <c r="BG154" s="155">
        <f t="shared" si="6"/>
        <v>0</v>
      </c>
      <c r="BH154" s="155">
        <f t="shared" si="7"/>
        <v>0</v>
      </c>
      <c r="BI154" s="155">
        <f t="shared" si="8"/>
        <v>0</v>
      </c>
      <c r="BJ154" s="20" t="s">
        <v>93</v>
      </c>
      <c r="BK154" s="155">
        <f t="shared" si="9"/>
        <v>0</v>
      </c>
      <c r="BL154" s="20" t="s">
        <v>180</v>
      </c>
      <c r="BM154" s="154" t="s">
        <v>4677</v>
      </c>
    </row>
    <row r="155" spans="2:65" s="35" customFormat="1" ht="16.5" customHeight="1">
      <c r="B155" s="34"/>
      <c r="C155" s="144" t="s">
        <v>521</v>
      </c>
      <c r="D155" s="144" t="s">
        <v>175</v>
      </c>
      <c r="E155" s="145" t="s">
        <v>4678</v>
      </c>
      <c r="F155" s="146" t="s">
        <v>4679</v>
      </c>
      <c r="G155" s="147" t="s">
        <v>586</v>
      </c>
      <c r="H155" s="148">
        <v>1630</v>
      </c>
      <c r="I155" s="3"/>
      <c r="J155" s="149">
        <f t="shared" si="0"/>
        <v>0</v>
      </c>
      <c r="K155" s="146" t="s">
        <v>1</v>
      </c>
      <c r="L155" s="34"/>
      <c r="M155" s="150" t="s">
        <v>1</v>
      </c>
      <c r="N155" s="151" t="s">
        <v>50</v>
      </c>
      <c r="P155" s="152">
        <f t="shared" si="1"/>
        <v>0</v>
      </c>
      <c r="Q155" s="152">
        <v>0</v>
      </c>
      <c r="R155" s="152">
        <f t="shared" si="2"/>
        <v>0</v>
      </c>
      <c r="S155" s="152">
        <v>0</v>
      </c>
      <c r="T155" s="153">
        <f t="shared" si="3"/>
        <v>0</v>
      </c>
      <c r="AR155" s="154" t="s">
        <v>180</v>
      </c>
      <c r="AT155" s="154" t="s">
        <v>175</v>
      </c>
      <c r="AU155" s="154" t="s">
        <v>95</v>
      </c>
      <c r="AY155" s="20" t="s">
        <v>173</v>
      </c>
      <c r="BE155" s="155">
        <f t="shared" si="4"/>
        <v>0</v>
      </c>
      <c r="BF155" s="155">
        <f t="shared" si="5"/>
        <v>0</v>
      </c>
      <c r="BG155" s="155">
        <f t="shared" si="6"/>
        <v>0</v>
      </c>
      <c r="BH155" s="155">
        <f t="shared" si="7"/>
        <v>0</v>
      </c>
      <c r="BI155" s="155">
        <f t="shared" si="8"/>
        <v>0</v>
      </c>
      <c r="BJ155" s="20" t="s">
        <v>93</v>
      </c>
      <c r="BK155" s="155">
        <f t="shared" si="9"/>
        <v>0</v>
      </c>
      <c r="BL155" s="20" t="s">
        <v>180</v>
      </c>
      <c r="BM155" s="154" t="s">
        <v>4680</v>
      </c>
    </row>
    <row r="156" spans="2:65" s="35" customFormat="1" ht="16.5" customHeight="1">
      <c r="B156" s="34"/>
      <c r="C156" s="144" t="s">
        <v>528</v>
      </c>
      <c r="D156" s="144" t="s">
        <v>175</v>
      </c>
      <c r="E156" s="145" t="s">
        <v>4681</v>
      </c>
      <c r="F156" s="146" t="s">
        <v>4682</v>
      </c>
      <c r="G156" s="147" t="s">
        <v>586</v>
      </c>
      <c r="H156" s="148">
        <v>1380</v>
      </c>
      <c r="I156" s="3"/>
      <c r="J156" s="149">
        <f t="shared" si="0"/>
        <v>0</v>
      </c>
      <c r="K156" s="146" t="s">
        <v>1</v>
      </c>
      <c r="L156" s="34"/>
      <c r="M156" s="150" t="s">
        <v>1</v>
      </c>
      <c r="N156" s="151" t="s">
        <v>50</v>
      </c>
      <c r="P156" s="152">
        <f t="shared" si="1"/>
        <v>0</v>
      </c>
      <c r="Q156" s="152">
        <v>0</v>
      </c>
      <c r="R156" s="152">
        <f t="shared" si="2"/>
        <v>0</v>
      </c>
      <c r="S156" s="152">
        <v>0</v>
      </c>
      <c r="T156" s="153">
        <f t="shared" si="3"/>
        <v>0</v>
      </c>
      <c r="AR156" s="154" t="s">
        <v>180</v>
      </c>
      <c r="AT156" s="154" t="s">
        <v>175</v>
      </c>
      <c r="AU156" s="154" t="s">
        <v>95</v>
      </c>
      <c r="AY156" s="20" t="s">
        <v>173</v>
      </c>
      <c r="BE156" s="155">
        <f t="shared" si="4"/>
        <v>0</v>
      </c>
      <c r="BF156" s="155">
        <f t="shared" si="5"/>
        <v>0</v>
      </c>
      <c r="BG156" s="155">
        <f t="shared" si="6"/>
        <v>0</v>
      </c>
      <c r="BH156" s="155">
        <f t="shared" si="7"/>
        <v>0</v>
      </c>
      <c r="BI156" s="155">
        <f t="shared" si="8"/>
        <v>0</v>
      </c>
      <c r="BJ156" s="20" t="s">
        <v>93</v>
      </c>
      <c r="BK156" s="155">
        <f t="shared" si="9"/>
        <v>0</v>
      </c>
      <c r="BL156" s="20" t="s">
        <v>180</v>
      </c>
      <c r="BM156" s="154" t="s">
        <v>4683</v>
      </c>
    </row>
    <row r="157" spans="2:65" s="35" customFormat="1" ht="16.5" customHeight="1">
      <c r="B157" s="34"/>
      <c r="C157" s="144" t="s">
        <v>533</v>
      </c>
      <c r="D157" s="144" t="s">
        <v>175</v>
      </c>
      <c r="E157" s="145" t="s">
        <v>4684</v>
      </c>
      <c r="F157" s="146" t="s">
        <v>4685</v>
      </c>
      <c r="G157" s="147" t="s">
        <v>586</v>
      </c>
      <c r="H157" s="148">
        <v>40</v>
      </c>
      <c r="I157" s="3"/>
      <c r="J157" s="149">
        <f t="shared" si="0"/>
        <v>0</v>
      </c>
      <c r="K157" s="146" t="s">
        <v>1</v>
      </c>
      <c r="L157" s="34"/>
      <c r="M157" s="150" t="s">
        <v>1</v>
      </c>
      <c r="N157" s="151" t="s">
        <v>50</v>
      </c>
      <c r="P157" s="152">
        <f t="shared" si="1"/>
        <v>0</v>
      </c>
      <c r="Q157" s="152">
        <v>0</v>
      </c>
      <c r="R157" s="152">
        <f t="shared" si="2"/>
        <v>0</v>
      </c>
      <c r="S157" s="152">
        <v>0</v>
      </c>
      <c r="T157" s="153">
        <f t="shared" si="3"/>
        <v>0</v>
      </c>
      <c r="AR157" s="154" t="s">
        <v>180</v>
      </c>
      <c r="AT157" s="154" t="s">
        <v>175</v>
      </c>
      <c r="AU157" s="154" t="s">
        <v>95</v>
      </c>
      <c r="AY157" s="20" t="s">
        <v>173</v>
      </c>
      <c r="BE157" s="155">
        <f t="shared" si="4"/>
        <v>0</v>
      </c>
      <c r="BF157" s="155">
        <f t="shared" si="5"/>
        <v>0</v>
      </c>
      <c r="BG157" s="155">
        <f t="shared" si="6"/>
        <v>0</v>
      </c>
      <c r="BH157" s="155">
        <f t="shared" si="7"/>
        <v>0</v>
      </c>
      <c r="BI157" s="155">
        <f t="shared" si="8"/>
        <v>0</v>
      </c>
      <c r="BJ157" s="20" t="s">
        <v>93</v>
      </c>
      <c r="BK157" s="155">
        <f t="shared" si="9"/>
        <v>0</v>
      </c>
      <c r="BL157" s="20" t="s">
        <v>180</v>
      </c>
      <c r="BM157" s="154" t="s">
        <v>4686</v>
      </c>
    </row>
    <row r="158" spans="2:65" s="35" customFormat="1" ht="16.5" customHeight="1">
      <c r="B158" s="34"/>
      <c r="C158" s="144" t="s">
        <v>561</v>
      </c>
      <c r="D158" s="144" t="s">
        <v>175</v>
      </c>
      <c r="E158" s="145" t="s">
        <v>4687</v>
      </c>
      <c r="F158" s="146" t="s">
        <v>4688</v>
      </c>
      <c r="G158" s="147" t="s">
        <v>586</v>
      </c>
      <c r="H158" s="148">
        <v>25</v>
      </c>
      <c r="I158" s="3"/>
      <c r="J158" s="149">
        <f t="shared" si="0"/>
        <v>0</v>
      </c>
      <c r="K158" s="146" t="s">
        <v>1</v>
      </c>
      <c r="L158" s="34"/>
      <c r="M158" s="150" t="s">
        <v>1</v>
      </c>
      <c r="N158" s="151" t="s">
        <v>50</v>
      </c>
      <c r="P158" s="152">
        <f t="shared" si="1"/>
        <v>0</v>
      </c>
      <c r="Q158" s="152">
        <v>0</v>
      </c>
      <c r="R158" s="152">
        <f t="shared" si="2"/>
        <v>0</v>
      </c>
      <c r="S158" s="152">
        <v>0</v>
      </c>
      <c r="T158" s="153">
        <f t="shared" si="3"/>
        <v>0</v>
      </c>
      <c r="AR158" s="154" t="s">
        <v>180</v>
      </c>
      <c r="AT158" s="154" t="s">
        <v>175</v>
      </c>
      <c r="AU158" s="154" t="s">
        <v>95</v>
      </c>
      <c r="AY158" s="20" t="s">
        <v>173</v>
      </c>
      <c r="BE158" s="155">
        <f t="shared" si="4"/>
        <v>0</v>
      </c>
      <c r="BF158" s="155">
        <f t="shared" si="5"/>
        <v>0</v>
      </c>
      <c r="BG158" s="155">
        <f t="shared" si="6"/>
        <v>0</v>
      </c>
      <c r="BH158" s="155">
        <f t="shared" si="7"/>
        <v>0</v>
      </c>
      <c r="BI158" s="155">
        <f t="shared" si="8"/>
        <v>0</v>
      </c>
      <c r="BJ158" s="20" t="s">
        <v>93</v>
      </c>
      <c r="BK158" s="155">
        <f t="shared" si="9"/>
        <v>0</v>
      </c>
      <c r="BL158" s="20" t="s">
        <v>180</v>
      </c>
      <c r="BM158" s="154" t="s">
        <v>4689</v>
      </c>
    </row>
    <row r="159" spans="2:65" s="35" customFormat="1" ht="16.5" customHeight="1">
      <c r="B159" s="34"/>
      <c r="C159" s="144" t="s">
        <v>566</v>
      </c>
      <c r="D159" s="144" t="s">
        <v>175</v>
      </c>
      <c r="E159" s="145" t="s">
        <v>4690</v>
      </c>
      <c r="F159" s="146" t="s">
        <v>4691</v>
      </c>
      <c r="G159" s="147" t="s">
        <v>586</v>
      </c>
      <c r="H159" s="148">
        <v>350</v>
      </c>
      <c r="I159" s="3"/>
      <c r="J159" s="149">
        <f t="shared" si="0"/>
        <v>0</v>
      </c>
      <c r="K159" s="146" t="s">
        <v>1</v>
      </c>
      <c r="L159" s="34"/>
      <c r="M159" s="150" t="s">
        <v>1</v>
      </c>
      <c r="N159" s="151" t="s">
        <v>50</v>
      </c>
      <c r="P159" s="152">
        <f t="shared" si="1"/>
        <v>0</v>
      </c>
      <c r="Q159" s="152">
        <v>0</v>
      </c>
      <c r="R159" s="152">
        <f t="shared" si="2"/>
        <v>0</v>
      </c>
      <c r="S159" s="152">
        <v>0</v>
      </c>
      <c r="T159" s="153">
        <f t="shared" si="3"/>
        <v>0</v>
      </c>
      <c r="AR159" s="154" t="s">
        <v>180</v>
      </c>
      <c r="AT159" s="154" t="s">
        <v>175</v>
      </c>
      <c r="AU159" s="154" t="s">
        <v>95</v>
      </c>
      <c r="AY159" s="20" t="s">
        <v>173</v>
      </c>
      <c r="BE159" s="155">
        <f t="shared" si="4"/>
        <v>0</v>
      </c>
      <c r="BF159" s="155">
        <f t="shared" si="5"/>
        <v>0</v>
      </c>
      <c r="BG159" s="155">
        <f t="shared" si="6"/>
        <v>0</v>
      </c>
      <c r="BH159" s="155">
        <f t="shared" si="7"/>
        <v>0</v>
      </c>
      <c r="BI159" s="155">
        <f t="shared" si="8"/>
        <v>0</v>
      </c>
      <c r="BJ159" s="20" t="s">
        <v>93</v>
      </c>
      <c r="BK159" s="155">
        <f t="shared" si="9"/>
        <v>0</v>
      </c>
      <c r="BL159" s="20" t="s">
        <v>180</v>
      </c>
      <c r="BM159" s="154" t="s">
        <v>4692</v>
      </c>
    </row>
    <row r="160" spans="2:65" s="35" customFormat="1" ht="16.5" customHeight="1">
      <c r="B160" s="34"/>
      <c r="C160" s="144" t="s">
        <v>578</v>
      </c>
      <c r="D160" s="144" t="s">
        <v>175</v>
      </c>
      <c r="E160" s="145" t="s">
        <v>4693</v>
      </c>
      <c r="F160" s="146" t="s">
        <v>4694</v>
      </c>
      <c r="G160" s="147" t="s">
        <v>586</v>
      </c>
      <c r="H160" s="148">
        <v>42</v>
      </c>
      <c r="I160" s="3"/>
      <c r="J160" s="149">
        <f t="shared" si="0"/>
        <v>0</v>
      </c>
      <c r="K160" s="146" t="s">
        <v>1</v>
      </c>
      <c r="L160" s="34"/>
      <c r="M160" s="150" t="s">
        <v>1</v>
      </c>
      <c r="N160" s="151" t="s">
        <v>50</v>
      </c>
      <c r="P160" s="152">
        <f t="shared" si="1"/>
        <v>0</v>
      </c>
      <c r="Q160" s="152">
        <v>0</v>
      </c>
      <c r="R160" s="152">
        <f t="shared" si="2"/>
        <v>0</v>
      </c>
      <c r="S160" s="152">
        <v>0</v>
      </c>
      <c r="T160" s="153">
        <f t="shared" si="3"/>
        <v>0</v>
      </c>
      <c r="AR160" s="154" t="s">
        <v>180</v>
      </c>
      <c r="AT160" s="154" t="s">
        <v>175</v>
      </c>
      <c r="AU160" s="154" t="s">
        <v>95</v>
      </c>
      <c r="AY160" s="20" t="s">
        <v>173</v>
      </c>
      <c r="BE160" s="155">
        <f t="shared" si="4"/>
        <v>0</v>
      </c>
      <c r="BF160" s="155">
        <f t="shared" si="5"/>
        <v>0</v>
      </c>
      <c r="BG160" s="155">
        <f t="shared" si="6"/>
        <v>0</v>
      </c>
      <c r="BH160" s="155">
        <f t="shared" si="7"/>
        <v>0</v>
      </c>
      <c r="BI160" s="155">
        <f t="shared" si="8"/>
        <v>0</v>
      </c>
      <c r="BJ160" s="20" t="s">
        <v>93</v>
      </c>
      <c r="BK160" s="155">
        <f t="shared" si="9"/>
        <v>0</v>
      </c>
      <c r="BL160" s="20" t="s">
        <v>180</v>
      </c>
      <c r="BM160" s="154" t="s">
        <v>4695</v>
      </c>
    </row>
    <row r="161" spans="2:65" s="35" customFormat="1" ht="16.5" customHeight="1">
      <c r="B161" s="34"/>
      <c r="C161" s="144" t="s">
        <v>583</v>
      </c>
      <c r="D161" s="144" t="s">
        <v>175</v>
      </c>
      <c r="E161" s="145" t="s">
        <v>4696</v>
      </c>
      <c r="F161" s="146" t="s">
        <v>4697</v>
      </c>
      <c r="G161" s="147" t="s">
        <v>586</v>
      </c>
      <c r="H161" s="148">
        <v>150</v>
      </c>
      <c r="I161" s="3"/>
      <c r="J161" s="149">
        <f t="shared" si="0"/>
        <v>0</v>
      </c>
      <c r="K161" s="146" t="s">
        <v>1</v>
      </c>
      <c r="L161" s="34"/>
      <c r="M161" s="150" t="s">
        <v>1</v>
      </c>
      <c r="N161" s="151" t="s">
        <v>50</v>
      </c>
      <c r="P161" s="152">
        <f t="shared" si="1"/>
        <v>0</v>
      </c>
      <c r="Q161" s="152">
        <v>0</v>
      </c>
      <c r="R161" s="152">
        <f t="shared" si="2"/>
        <v>0</v>
      </c>
      <c r="S161" s="152">
        <v>0</v>
      </c>
      <c r="T161" s="153">
        <f t="shared" si="3"/>
        <v>0</v>
      </c>
      <c r="AR161" s="154" t="s">
        <v>180</v>
      </c>
      <c r="AT161" s="154" t="s">
        <v>175</v>
      </c>
      <c r="AU161" s="154" t="s">
        <v>95</v>
      </c>
      <c r="AY161" s="20" t="s">
        <v>173</v>
      </c>
      <c r="BE161" s="155">
        <f t="shared" si="4"/>
        <v>0</v>
      </c>
      <c r="BF161" s="155">
        <f t="shared" si="5"/>
        <v>0</v>
      </c>
      <c r="BG161" s="155">
        <f t="shared" si="6"/>
        <v>0</v>
      </c>
      <c r="BH161" s="155">
        <f t="shared" si="7"/>
        <v>0</v>
      </c>
      <c r="BI161" s="155">
        <f t="shared" si="8"/>
        <v>0</v>
      </c>
      <c r="BJ161" s="20" t="s">
        <v>93</v>
      </c>
      <c r="BK161" s="155">
        <f t="shared" si="9"/>
        <v>0</v>
      </c>
      <c r="BL161" s="20" t="s">
        <v>180</v>
      </c>
      <c r="BM161" s="154" t="s">
        <v>4698</v>
      </c>
    </row>
    <row r="162" spans="2:65" s="35" customFormat="1" ht="16.5" customHeight="1">
      <c r="B162" s="34"/>
      <c r="C162" s="144" t="s">
        <v>597</v>
      </c>
      <c r="D162" s="144" t="s">
        <v>175</v>
      </c>
      <c r="E162" s="145" t="s">
        <v>4699</v>
      </c>
      <c r="F162" s="146" t="s">
        <v>4700</v>
      </c>
      <c r="G162" s="147" t="s">
        <v>586</v>
      </c>
      <c r="H162" s="148">
        <v>175</v>
      </c>
      <c r="I162" s="3"/>
      <c r="J162" s="149">
        <f t="shared" si="0"/>
        <v>0</v>
      </c>
      <c r="K162" s="146" t="s">
        <v>1</v>
      </c>
      <c r="L162" s="34"/>
      <c r="M162" s="150" t="s">
        <v>1</v>
      </c>
      <c r="N162" s="151" t="s">
        <v>50</v>
      </c>
      <c r="P162" s="152">
        <f t="shared" si="1"/>
        <v>0</v>
      </c>
      <c r="Q162" s="152">
        <v>0</v>
      </c>
      <c r="R162" s="152">
        <f t="shared" si="2"/>
        <v>0</v>
      </c>
      <c r="S162" s="152">
        <v>0</v>
      </c>
      <c r="T162" s="153">
        <f t="shared" si="3"/>
        <v>0</v>
      </c>
      <c r="AR162" s="154" t="s">
        <v>180</v>
      </c>
      <c r="AT162" s="154" t="s">
        <v>175</v>
      </c>
      <c r="AU162" s="154" t="s">
        <v>95</v>
      </c>
      <c r="AY162" s="20" t="s">
        <v>173</v>
      </c>
      <c r="BE162" s="155">
        <f t="shared" si="4"/>
        <v>0</v>
      </c>
      <c r="BF162" s="155">
        <f t="shared" si="5"/>
        <v>0</v>
      </c>
      <c r="BG162" s="155">
        <f t="shared" si="6"/>
        <v>0</v>
      </c>
      <c r="BH162" s="155">
        <f t="shared" si="7"/>
        <v>0</v>
      </c>
      <c r="BI162" s="155">
        <f t="shared" si="8"/>
        <v>0</v>
      </c>
      <c r="BJ162" s="20" t="s">
        <v>93</v>
      </c>
      <c r="BK162" s="155">
        <f t="shared" si="9"/>
        <v>0</v>
      </c>
      <c r="BL162" s="20" t="s">
        <v>180</v>
      </c>
      <c r="BM162" s="154" t="s">
        <v>4701</v>
      </c>
    </row>
    <row r="163" spans="2:65" s="35" customFormat="1" ht="16.5" customHeight="1">
      <c r="B163" s="34"/>
      <c r="C163" s="144" t="s">
        <v>604</v>
      </c>
      <c r="D163" s="144" t="s">
        <v>175</v>
      </c>
      <c r="E163" s="145" t="s">
        <v>4702</v>
      </c>
      <c r="F163" s="146" t="s">
        <v>4703</v>
      </c>
      <c r="G163" s="147" t="s">
        <v>586</v>
      </c>
      <c r="H163" s="148">
        <v>60</v>
      </c>
      <c r="I163" s="3"/>
      <c r="J163" s="149">
        <f t="shared" si="0"/>
        <v>0</v>
      </c>
      <c r="K163" s="146" t="s">
        <v>1</v>
      </c>
      <c r="L163" s="34"/>
      <c r="M163" s="150" t="s">
        <v>1</v>
      </c>
      <c r="N163" s="151" t="s">
        <v>50</v>
      </c>
      <c r="P163" s="152">
        <f t="shared" si="1"/>
        <v>0</v>
      </c>
      <c r="Q163" s="152">
        <v>0</v>
      </c>
      <c r="R163" s="152">
        <f t="shared" si="2"/>
        <v>0</v>
      </c>
      <c r="S163" s="152">
        <v>0</v>
      </c>
      <c r="T163" s="153">
        <f t="shared" si="3"/>
        <v>0</v>
      </c>
      <c r="AR163" s="154" t="s">
        <v>180</v>
      </c>
      <c r="AT163" s="154" t="s">
        <v>175</v>
      </c>
      <c r="AU163" s="154" t="s">
        <v>95</v>
      </c>
      <c r="AY163" s="20" t="s">
        <v>173</v>
      </c>
      <c r="BE163" s="155">
        <f t="shared" si="4"/>
        <v>0</v>
      </c>
      <c r="BF163" s="155">
        <f t="shared" si="5"/>
        <v>0</v>
      </c>
      <c r="BG163" s="155">
        <f t="shared" si="6"/>
        <v>0</v>
      </c>
      <c r="BH163" s="155">
        <f t="shared" si="7"/>
        <v>0</v>
      </c>
      <c r="BI163" s="155">
        <f t="shared" si="8"/>
        <v>0</v>
      </c>
      <c r="BJ163" s="20" t="s">
        <v>93</v>
      </c>
      <c r="BK163" s="155">
        <f t="shared" si="9"/>
        <v>0</v>
      </c>
      <c r="BL163" s="20" t="s">
        <v>180</v>
      </c>
      <c r="BM163" s="154" t="s">
        <v>4704</v>
      </c>
    </row>
    <row r="164" spans="2:65" s="35" customFormat="1" ht="16.5" customHeight="1">
      <c r="B164" s="34"/>
      <c r="C164" s="144" t="s">
        <v>615</v>
      </c>
      <c r="D164" s="144" t="s">
        <v>175</v>
      </c>
      <c r="E164" s="145" t="s">
        <v>4705</v>
      </c>
      <c r="F164" s="146" t="s">
        <v>4706</v>
      </c>
      <c r="G164" s="147" t="s">
        <v>586</v>
      </c>
      <c r="H164" s="148">
        <v>20</v>
      </c>
      <c r="I164" s="3"/>
      <c r="J164" s="149">
        <f t="shared" si="0"/>
        <v>0</v>
      </c>
      <c r="K164" s="146" t="s">
        <v>1</v>
      </c>
      <c r="L164" s="34"/>
      <c r="M164" s="150" t="s">
        <v>1</v>
      </c>
      <c r="N164" s="151" t="s">
        <v>50</v>
      </c>
      <c r="P164" s="152">
        <f t="shared" si="1"/>
        <v>0</v>
      </c>
      <c r="Q164" s="152">
        <v>0</v>
      </c>
      <c r="R164" s="152">
        <f t="shared" si="2"/>
        <v>0</v>
      </c>
      <c r="S164" s="152">
        <v>0</v>
      </c>
      <c r="T164" s="153">
        <f t="shared" si="3"/>
        <v>0</v>
      </c>
      <c r="AR164" s="154" t="s">
        <v>180</v>
      </c>
      <c r="AT164" s="154" t="s">
        <v>175</v>
      </c>
      <c r="AU164" s="154" t="s">
        <v>95</v>
      </c>
      <c r="AY164" s="20" t="s">
        <v>173</v>
      </c>
      <c r="BE164" s="155">
        <f t="shared" si="4"/>
        <v>0</v>
      </c>
      <c r="BF164" s="155">
        <f t="shared" si="5"/>
        <v>0</v>
      </c>
      <c r="BG164" s="155">
        <f t="shared" si="6"/>
        <v>0</v>
      </c>
      <c r="BH164" s="155">
        <f t="shared" si="7"/>
        <v>0</v>
      </c>
      <c r="BI164" s="155">
        <f t="shared" si="8"/>
        <v>0</v>
      </c>
      <c r="BJ164" s="20" t="s">
        <v>93</v>
      </c>
      <c r="BK164" s="155">
        <f t="shared" si="9"/>
        <v>0</v>
      </c>
      <c r="BL164" s="20" t="s">
        <v>180</v>
      </c>
      <c r="BM164" s="154" t="s">
        <v>4707</v>
      </c>
    </row>
    <row r="165" spans="2:65" s="35" customFormat="1" ht="21.75" customHeight="1">
      <c r="B165" s="34"/>
      <c r="C165" s="144" t="s">
        <v>626</v>
      </c>
      <c r="D165" s="144" t="s">
        <v>175</v>
      </c>
      <c r="E165" s="145" t="s">
        <v>4708</v>
      </c>
      <c r="F165" s="146" t="s">
        <v>4709</v>
      </c>
      <c r="G165" s="147" t="s">
        <v>1464</v>
      </c>
      <c r="H165" s="148">
        <v>450</v>
      </c>
      <c r="I165" s="3"/>
      <c r="J165" s="149">
        <f t="shared" si="0"/>
        <v>0</v>
      </c>
      <c r="K165" s="146" t="s">
        <v>1</v>
      </c>
      <c r="L165" s="34"/>
      <c r="M165" s="150" t="s">
        <v>1</v>
      </c>
      <c r="N165" s="151" t="s">
        <v>50</v>
      </c>
      <c r="P165" s="152">
        <f t="shared" si="1"/>
        <v>0</v>
      </c>
      <c r="Q165" s="152">
        <v>0</v>
      </c>
      <c r="R165" s="152">
        <f t="shared" si="2"/>
        <v>0</v>
      </c>
      <c r="S165" s="152">
        <v>0</v>
      </c>
      <c r="T165" s="153">
        <f t="shared" si="3"/>
        <v>0</v>
      </c>
      <c r="AR165" s="154" t="s">
        <v>180</v>
      </c>
      <c r="AT165" s="154" t="s">
        <v>175</v>
      </c>
      <c r="AU165" s="154" t="s">
        <v>95</v>
      </c>
      <c r="AY165" s="20" t="s">
        <v>173</v>
      </c>
      <c r="BE165" s="155">
        <f t="shared" si="4"/>
        <v>0</v>
      </c>
      <c r="BF165" s="155">
        <f t="shared" si="5"/>
        <v>0</v>
      </c>
      <c r="BG165" s="155">
        <f t="shared" si="6"/>
        <v>0</v>
      </c>
      <c r="BH165" s="155">
        <f t="shared" si="7"/>
        <v>0</v>
      </c>
      <c r="BI165" s="155">
        <f t="shared" si="8"/>
        <v>0</v>
      </c>
      <c r="BJ165" s="20" t="s">
        <v>93</v>
      </c>
      <c r="BK165" s="155">
        <f t="shared" si="9"/>
        <v>0</v>
      </c>
      <c r="BL165" s="20" t="s">
        <v>180</v>
      </c>
      <c r="BM165" s="154" t="s">
        <v>4710</v>
      </c>
    </row>
    <row r="166" spans="2:65" s="35" customFormat="1" ht="16.5" customHeight="1">
      <c r="B166" s="34"/>
      <c r="C166" s="144" t="s">
        <v>641</v>
      </c>
      <c r="D166" s="144" t="s">
        <v>175</v>
      </c>
      <c r="E166" s="145" t="s">
        <v>4711</v>
      </c>
      <c r="F166" s="146" t="s">
        <v>4712</v>
      </c>
      <c r="G166" s="147" t="s">
        <v>1464</v>
      </c>
      <c r="H166" s="148">
        <v>1</v>
      </c>
      <c r="I166" s="3"/>
      <c r="J166" s="149">
        <f t="shared" si="0"/>
        <v>0</v>
      </c>
      <c r="K166" s="146" t="s">
        <v>1</v>
      </c>
      <c r="L166" s="34"/>
      <c r="M166" s="150" t="s">
        <v>1</v>
      </c>
      <c r="N166" s="151" t="s">
        <v>50</v>
      </c>
      <c r="P166" s="152">
        <f t="shared" si="1"/>
        <v>0</v>
      </c>
      <c r="Q166" s="152">
        <v>0</v>
      </c>
      <c r="R166" s="152">
        <f t="shared" si="2"/>
        <v>0</v>
      </c>
      <c r="S166" s="152">
        <v>0</v>
      </c>
      <c r="T166" s="153">
        <f t="shared" si="3"/>
        <v>0</v>
      </c>
      <c r="AR166" s="154" t="s">
        <v>180</v>
      </c>
      <c r="AT166" s="154" t="s">
        <v>175</v>
      </c>
      <c r="AU166" s="154" t="s">
        <v>95</v>
      </c>
      <c r="AY166" s="20" t="s">
        <v>173</v>
      </c>
      <c r="BE166" s="155">
        <f t="shared" si="4"/>
        <v>0</v>
      </c>
      <c r="BF166" s="155">
        <f t="shared" si="5"/>
        <v>0</v>
      </c>
      <c r="BG166" s="155">
        <f t="shared" si="6"/>
        <v>0</v>
      </c>
      <c r="BH166" s="155">
        <f t="shared" si="7"/>
        <v>0</v>
      </c>
      <c r="BI166" s="155">
        <f t="shared" si="8"/>
        <v>0</v>
      </c>
      <c r="BJ166" s="20" t="s">
        <v>93</v>
      </c>
      <c r="BK166" s="155">
        <f t="shared" si="9"/>
        <v>0</v>
      </c>
      <c r="BL166" s="20" t="s">
        <v>180</v>
      </c>
      <c r="BM166" s="154" t="s">
        <v>4713</v>
      </c>
    </row>
    <row r="167" spans="2:65" s="35" customFormat="1" ht="16.5" customHeight="1">
      <c r="B167" s="34"/>
      <c r="C167" s="144" t="s">
        <v>647</v>
      </c>
      <c r="D167" s="144" t="s">
        <v>175</v>
      </c>
      <c r="E167" s="145" t="s">
        <v>4714</v>
      </c>
      <c r="F167" s="146" t="s">
        <v>4715</v>
      </c>
      <c r="G167" s="147" t="s">
        <v>586</v>
      </c>
      <c r="H167" s="148">
        <v>820</v>
      </c>
      <c r="I167" s="3"/>
      <c r="J167" s="149">
        <f t="shared" si="0"/>
        <v>0</v>
      </c>
      <c r="K167" s="146" t="s">
        <v>1</v>
      </c>
      <c r="L167" s="34"/>
      <c r="M167" s="150" t="s">
        <v>1</v>
      </c>
      <c r="N167" s="151" t="s">
        <v>50</v>
      </c>
      <c r="P167" s="152">
        <f t="shared" si="1"/>
        <v>0</v>
      </c>
      <c r="Q167" s="152">
        <v>0</v>
      </c>
      <c r="R167" s="152">
        <f t="shared" si="2"/>
        <v>0</v>
      </c>
      <c r="S167" s="152">
        <v>0</v>
      </c>
      <c r="T167" s="153">
        <f t="shared" si="3"/>
        <v>0</v>
      </c>
      <c r="AR167" s="154" t="s">
        <v>180</v>
      </c>
      <c r="AT167" s="154" t="s">
        <v>175</v>
      </c>
      <c r="AU167" s="154" t="s">
        <v>95</v>
      </c>
      <c r="AY167" s="20" t="s">
        <v>173</v>
      </c>
      <c r="BE167" s="155">
        <f t="shared" si="4"/>
        <v>0</v>
      </c>
      <c r="BF167" s="155">
        <f t="shared" si="5"/>
        <v>0</v>
      </c>
      <c r="BG167" s="155">
        <f t="shared" si="6"/>
        <v>0</v>
      </c>
      <c r="BH167" s="155">
        <f t="shared" si="7"/>
        <v>0</v>
      </c>
      <c r="BI167" s="155">
        <f t="shared" si="8"/>
        <v>0</v>
      </c>
      <c r="BJ167" s="20" t="s">
        <v>93</v>
      </c>
      <c r="BK167" s="155">
        <f t="shared" si="9"/>
        <v>0</v>
      </c>
      <c r="BL167" s="20" t="s">
        <v>180</v>
      </c>
      <c r="BM167" s="154" t="s">
        <v>4716</v>
      </c>
    </row>
    <row r="168" spans="2:65" s="35" customFormat="1" ht="16.5" customHeight="1">
      <c r="B168" s="34"/>
      <c r="C168" s="144" t="s">
        <v>653</v>
      </c>
      <c r="D168" s="144" t="s">
        <v>175</v>
      </c>
      <c r="E168" s="145" t="s">
        <v>4717</v>
      </c>
      <c r="F168" s="146" t="s">
        <v>4718</v>
      </c>
      <c r="G168" s="147" t="s">
        <v>1464</v>
      </c>
      <c r="H168" s="148">
        <v>22</v>
      </c>
      <c r="I168" s="3"/>
      <c r="J168" s="149">
        <f t="shared" si="0"/>
        <v>0</v>
      </c>
      <c r="K168" s="146" t="s">
        <v>1</v>
      </c>
      <c r="L168" s="34"/>
      <c r="M168" s="150" t="s">
        <v>1</v>
      </c>
      <c r="N168" s="151" t="s">
        <v>50</v>
      </c>
      <c r="P168" s="152">
        <f t="shared" si="1"/>
        <v>0</v>
      </c>
      <c r="Q168" s="152">
        <v>0</v>
      </c>
      <c r="R168" s="152">
        <f t="shared" si="2"/>
        <v>0</v>
      </c>
      <c r="S168" s="152">
        <v>0</v>
      </c>
      <c r="T168" s="153">
        <f t="shared" si="3"/>
        <v>0</v>
      </c>
      <c r="AR168" s="154" t="s">
        <v>180</v>
      </c>
      <c r="AT168" s="154" t="s">
        <v>175</v>
      </c>
      <c r="AU168" s="154" t="s">
        <v>95</v>
      </c>
      <c r="AY168" s="20" t="s">
        <v>173</v>
      </c>
      <c r="BE168" s="155">
        <f t="shared" si="4"/>
        <v>0</v>
      </c>
      <c r="BF168" s="155">
        <f t="shared" si="5"/>
        <v>0</v>
      </c>
      <c r="BG168" s="155">
        <f t="shared" si="6"/>
        <v>0</v>
      </c>
      <c r="BH168" s="155">
        <f t="shared" si="7"/>
        <v>0</v>
      </c>
      <c r="BI168" s="155">
        <f t="shared" si="8"/>
        <v>0</v>
      </c>
      <c r="BJ168" s="20" t="s">
        <v>93</v>
      </c>
      <c r="BK168" s="155">
        <f t="shared" si="9"/>
        <v>0</v>
      </c>
      <c r="BL168" s="20" t="s">
        <v>180</v>
      </c>
      <c r="BM168" s="154" t="s">
        <v>4719</v>
      </c>
    </row>
    <row r="169" spans="2:65" s="35" customFormat="1" ht="16.5" customHeight="1">
      <c r="B169" s="34"/>
      <c r="C169" s="144" t="s">
        <v>658</v>
      </c>
      <c r="D169" s="144" t="s">
        <v>175</v>
      </c>
      <c r="E169" s="145" t="s">
        <v>4720</v>
      </c>
      <c r="F169" s="146" t="s">
        <v>4721</v>
      </c>
      <c r="G169" s="147" t="s">
        <v>586</v>
      </c>
      <c r="H169" s="148">
        <v>40</v>
      </c>
      <c r="I169" s="3"/>
      <c r="J169" s="149">
        <f t="shared" si="0"/>
        <v>0</v>
      </c>
      <c r="K169" s="146" t="s">
        <v>1</v>
      </c>
      <c r="L169" s="34"/>
      <c r="M169" s="150" t="s">
        <v>1</v>
      </c>
      <c r="N169" s="151" t="s">
        <v>50</v>
      </c>
      <c r="P169" s="152">
        <f t="shared" si="1"/>
        <v>0</v>
      </c>
      <c r="Q169" s="152">
        <v>0</v>
      </c>
      <c r="R169" s="152">
        <f t="shared" si="2"/>
        <v>0</v>
      </c>
      <c r="S169" s="152">
        <v>0</v>
      </c>
      <c r="T169" s="153">
        <f t="shared" si="3"/>
        <v>0</v>
      </c>
      <c r="AR169" s="154" t="s">
        <v>180</v>
      </c>
      <c r="AT169" s="154" t="s">
        <v>175</v>
      </c>
      <c r="AU169" s="154" t="s">
        <v>95</v>
      </c>
      <c r="AY169" s="20" t="s">
        <v>173</v>
      </c>
      <c r="BE169" s="155">
        <f t="shared" si="4"/>
        <v>0</v>
      </c>
      <c r="BF169" s="155">
        <f t="shared" si="5"/>
        <v>0</v>
      </c>
      <c r="BG169" s="155">
        <f t="shared" si="6"/>
        <v>0</v>
      </c>
      <c r="BH169" s="155">
        <f t="shared" si="7"/>
        <v>0</v>
      </c>
      <c r="BI169" s="155">
        <f t="shared" si="8"/>
        <v>0</v>
      </c>
      <c r="BJ169" s="20" t="s">
        <v>93</v>
      </c>
      <c r="BK169" s="155">
        <f t="shared" si="9"/>
        <v>0</v>
      </c>
      <c r="BL169" s="20" t="s">
        <v>180</v>
      </c>
      <c r="BM169" s="154" t="s">
        <v>4722</v>
      </c>
    </row>
    <row r="170" spans="2:65" s="35" customFormat="1" ht="16.5" customHeight="1">
      <c r="B170" s="34"/>
      <c r="C170" s="144" t="s">
        <v>663</v>
      </c>
      <c r="D170" s="144" t="s">
        <v>175</v>
      </c>
      <c r="E170" s="145" t="s">
        <v>4723</v>
      </c>
      <c r="F170" s="146" t="s">
        <v>4724</v>
      </c>
      <c r="G170" s="147" t="s">
        <v>524</v>
      </c>
      <c r="H170" s="148">
        <v>1</v>
      </c>
      <c r="I170" s="3"/>
      <c r="J170" s="149">
        <f t="shared" si="0"/>
        <v>0</v>
      </c>
      <c r="K170" s="146" t="s">
        <v>1</v>
      </c>
      <c r="L170" s="34"/>
      <c r="M170" s="150" t="s">
        <v>1</v>
      </c>
      <c r="N170" s="151" t="s">
        <v>50</v>
      </c>
      <c r="P170" s="152">
        <f t="shared" si="1"/>
        <v>0</v>
      </c>
      <c r="Q170" s="152">
        <v>0</v>
      </c>
      <c r="R170" s="152">
        <f t="shared" si="2"/>
        <v>0</v>
      </c>
      <c r="S170" s="152">
        <v>0</v>
      </c>
      <c r="T170" s="153">
        <f t="shared" si="3"/>
        <v>0</v>
      </c>
      <c r="AR170" s="154" t="s">
        <v>180</v>
      </c>
      <c r="AT170" s="154" t="s">
        <v>175</v>
      </c>
      <c r="AU170" s="154" t="s">
        <v>95</v>
      </c>
      <c r="AY170" s="20" t="s">
        <v>173</v>
      </c>
      <c r="BE170" s="155">
        <f t="shared" si="4"/>
        <v>0</v>
      </c>
      <c r="BF170" s="155">
        <f t="shared" si="5"/>
        <v>0</v>
      </c>
      <c r="BG170" s="155">
        <f t="shared" si="6"/>
        <v>0</v>
      </c>
      <c r="BH170" s="155">
        <f t="shared" si="7"/>
        <v>0</v>
      </c>
      <c r="BI170" s="155">
        <f t="shared" si="8"/>
        <v>0</v>
      </c>
      <c r="BJ170" s="20" t="s">
        <v>93</v>
      </c>
      <c r="BK170" s="155">
        <f t="shared" si="9"/>
        <v>0</v>
      </c>
      <c r="BL170" s="20" t="s">
        <v>180</v>
      </c>
      <c r="BM170" s="154" t="s">
        <v>4725</v>
      </c>
    </row>
    <row r="171" spans="2:65" s="133" customFormat="1" ht="22.9" customHeight="1">
      <c r="B171" s="132"/>
      <c r="D171" s="134" t="s">
        <v>84</v>
      </c>
      <c r="E171" s="142" t="s">
        <v>4726</v>
      </c>
      <c r="F171" s="142" t="s">
        <v>4727</v>
      </c>
      <c r="J171" s="143">
        <f>BK171</f>
        <v>0</v>
      </c>
      <c r="L171" s="132"/>
      <c r="M171" s="137"/>
      <c r="P171" s="138">
        <f>SUM(P172:P180)</f>
        <v>0</v>
      </c>
      <c r="R171" s="138">
        <f>SUM(R172:R180)</f>
        <v>0</v>
      </c>
      <c r="T171" s="139">
        <f>SUM(T172:T180)</f>
        <v>0</v>
      </c>
      <c r="AR171" s="134" t="s">
        <v>93</v>
      </c>
      <c r="AT171" s="140" t="s">
        <v>84</v>
      </c>
      <c r="AU171" s="140" t="s">
        <v>93</v>
      </c>
      <c r="AY171" s="134" t="s">
        <v>173</v>
      </c>
      <c r="BK171" s="141">
        <f>SUM(BK172:BK180)</f>
        <v>0</v>
      </c>
    </row>
    <row r="172" spans="2:65" s="35" customFormat="1" ht="24.2" customHeight="1">
      <c r="B172" s="34"/>
      <c r="C172" s="144" t="s">
        <v>668</v>
      </c>
      <c r="D172" s="144" t="s">
        <v>175</v>
      </c>
      <c r="E172" s="145" t="s">
        <v>4728</v>
      </c>
      <c r="F172" s="146" t="s">
        <v>4729</v>
      </c>
      <c r="G172" s="147" t="s">
        <v>586</v>
      </c>
      <c r="H172" s="148">
        <v>50</v>
      </c>
      <c r="I172" s="3"/>
      <c r="J172" s="149">
        <f t="shared" ref="J172:J180" si="10">ROUND(I172*H172,2)</f>
        <v>0</v>
      </c>
      <c r="K172" s="146" t="s">
        <v>1</v>
      </c>
      <c r="L172" s="34"/>
      <c r="M172" s="150" t="s">
        <v>1</v>
      </c>
      <c r="N172" s="151" t="s">
        <v>50</v>
      </c>
      <c r="P172" s="152">
        <f t="shared" ref="P172:P180" si="11">O172*H172</f>
        <v>0</v>
      </c>
      <c r="Q172" s="152">
        <v>0</v>
      </c>
      <c r="R172" s="152">
        <f t="shared" ref="R172:R180" si="12">Q172*H172</f>
        <v>0</v>
      </c>
      <c r="S172" s="152">
        <v>0</v>
      </c>
      <c r="T172" s="153">
        <f t="shared" ref="T172:T180" si="13">S172*H172</f>
        <v>0</v>
      </c>
      <c r="AR172" s="154" t="s">
        <v>180</v>
      </c>
      <c r="AT172" s="154" t="s">
        <v>175</v>
      </c>
      <c r="AU172" s="154" t="s">
        <v>95</v>
      </c>
      <c r="AY172" s="20" t="s">
        <v>173</v>
      </c>
      <c r="BE172" s="155">
        <f t="shared" ref="BE172:BE180" si="14">IF(N172="základní",J172,0)</f>
        <v>0</v>
      </c>
      <c r="BF172" s="155">
        <f t="shared" ref="BF172:BF180" si="15">IF(N172="snížená",J172,0)</f>
        <v>0</v>
      </c>
      <c r="BG172" s="155">
        <f t="shared" ref="BG172:BG180" si="16">IF(N172="zákl. přenesená",J172,0)</f>
        <v>0</v>
      </c>
      <c r="BH172" s="155">
        <f t="shared" ref="BH172:BH180" si="17">IF(N172="sníž. přenesená",J172,0)</f>
        <v>0</v>
      </c>
      <c r="BI172" s="155">
        <f t="shared" ref="BI172:BI180" si="18">IF(N172="nulová",J172,0)</f>
        <v>0</v>
      </c>
      <c r="BJ172" s="20" t="s">
        <v>93</v>
      </c>
      <c r="BK172" s="155">
        <f t="shared" ref="BK172:BK180" si="19">ROUND(I172*H172,2)</f>
        <v>0</v>
      </c>
      <c r="BL172" s="20" t="s">
        <v>180</v>
      </c>
      <c r="BM172" s="154" t="s">
        <v>4730</v>
      </c>
    </row>
    <row r="173" spans="2:65" s="35" customFormat="1" ht="16.5" customHeight="1">
      <c r="B173" s="34"/>
      <c r="C173" s="144" t="s">
        <v>674</v>
      </c>
      <c r="D173" s="144" t="s">
        <v>175</v>
      </c>
      <c r="E173" s="145" t="s">
        <v>4731</v>
      </c>
      <c r="F173" s="146" t="s">
        <v>4732</v>
      </c>
      <c r="G173" s="147" t="s">
        <v>1464</v>
      </c>
      <c r="H173" s="148">
        <v>2</v>
      </c>
      <c r="I173" s="3"/>
      <c r="J173" s="149">
        <f t="shared" si="10"/>
        <v>0</v>
      </c>
      <c r="K173" s="146" t="s">
        <v>1</v>
      </c>
      <c r="L173" s="34"/>
      <c r="M173" s="150" t="s">
        <v>1</v>
      </c>
      <c r="N173" s="151" t="s">
        <v>50</v>
      </c>
      <c r="P173" s="152">
        <f t="shared" si="11"/>
        <v>0</v>
      </c>
      <c r="Q173" s="152">
        <v>0</v>
      </c>
      <c r="R173" s="152">
        <f t="shared" si="12"/>
        <v>0</v>
      </c>
      <c r="S173" s="152">
        <v>0</v>
      </c>
      <c r="T173" s="153">
        <f t="shared" si="13"/>
        <v>0</v>
      </c>
      <c r="AR173" s="154" t="s">
        <v>180</v>
      </c>
      <c r="AT173" s="154" t="s">
        <v>175</v>
      </c>
      <c r="AU173" s="154" t="s">
        <v>95</v>
      </c>
      <c r="AY173" s="20" t="s">
        <v>173</v>
      </c>
      <c r="BE173" s="155">
        <f t="shared" si="14"/>
        <v>0</v>
      </c>
      <c r="BF173" s="155">
        <f t="shared" si="15"/>
        <v>0</v>
      </c>
      <c r="BG173" s="155">
        <f t="shared" si="16"/>
        <v>0</v>
      </c>
      <c r="BH173" s="155">
        <f t="shared" si="17"/>
        <v>0</v>
      </c>
      <c r="BI173" s="155">
        <f t="shared" si="18"/>
        <v>0</v>
      </c>
      <c r="BJ173" s="20" t="s">
        <v>93</v>
      </c>
      <c r="BK173" s="155">
        <f t="shared" si="19"/>
        <v>0</v>
      </c>
      <c r="BL173" s="20" t="s">
        <v>180</v>
      </c>
      <c r="BM173" s="154" t="s">
        <v>4733</v>
      </c>
    </row>
    <row r="174" spans="2:65" s="35" customFormat="1" ht="16.5" customHeight="1">
      <c r="B174" s="34"/>
      <c r="C174" s="144" t="s">
        <v>681</v>
      </c>
      <c r="D174" s="144" t="s">
        <v>175</v>
      </c>
      <c r="E174" s="145" t="s">
        <v>4734</v>
      </c>
      <c r="F174" s="146" t="s">
        <v>4735</v>
      </c>
      <c r="G174" s="147" t="s">
        <v>1464</v>
      </c>
      <c r="H174" s="148">
        <v>66</v>
      </c>
      <c r="I174" s="3"/>
      <c r="J174" s="149">
        <f t="shared" si="10"/>
        <v>0</v>
      </c>
      <c r="K174" s="146" t="s">
        <v>1</v>
      </c>
      <c r="L174" s="34"/>
      <c r="M174" s="150" t="s">
        <v>1</v>
      </c>
      <c r="N174" s="151" t="s">
        <v>50</v>
      </c>
      <c r="P174" s="152">
        <f t="shared" si="11"/>
        <v>0</v>
      </c>
      <c r="Q174" s="152">
        <v>0</v>
      </c>
      <c r="R174" s="152">
        <f t="shared" si="12"/>
        <v>0</v>
      </c>
      <c r="S174" s="152">
        <v>0</v>
      </c>
      <c r="T174" s="153">
        <f t="shared" si="13"/>
        <v>0</v>
      </c>
      <c r="AR174" s="154" t="s">
        <v>180</v>
      </c>
      <c r="AT174" s="154" t="s">
        <v>175</v>
      </c>
      <c r="AU174" s="154" t="s">
        <v>95</v>
      </c>
      <c r="AY174" s="20" t="s">
        <v>173</v>
      </c>
      <c r="BE174" s="155">
        <f t="shared" si="14"/>
        <v>0</v>
      </c>
      <c r="BF174" s="155">
        <f t="shared" si="15"/>
        <v>0</v>
      </c>
      <c r="BG174" s="155">
        <f t="shared" si="16"/>
        <v>0</v>
      </c>
      <c r="BH174" s="155">
        <f t="shared" si="17"/>
        <v>0</v>
      </c>
      <c r="BI174" s="155">
        <f t="shared" si="18"/>
        <v>0</v>
      </c>
      <c r="BJ174" s="20" t="s">
        <v>93</v>
      </c>
      <c r="BK174" s="155">
        <f t="shared" si="19"/>
        <v>0</v>
      </c>
      <c r="BL174" s="20" t="s">
        <v>180</v>
      </c>
      <c r="BM174" s="154" t="s">
        <v>4736</v>
      </c>
    </row>
    <row r="175" spans="2:65" s="35" customFormat="1" ht="24.2" customHeight="1">
      <c r="B175" s="34"/>
      <c r="C175" s="144" t="s">
        <v>686</v>
      </c>
      <c r="D175" s="144" t="s">
        <v>175</v>
      </c>
      <c r="E175" s="145" t="s">
        <v>4737</v>
      </c>
      <c r="F175" s="146" t="s">
        <v>4738</v>
      </c>
      <c r="G175" s="147" t="s">
        <v>1464</v>
      </c>
      <c r="H175" s="148">
        <v>20</v>
      </c>
      <c r="I175" s="3"/>
      <c r="J175" s="149">
        <f t="shared" si="10"/>
        <v>0</v>
      </c>
      <c r="K175" s="146" t="s">
        <v>1</v>
      </c>
      <c r="L175" s="34"/>
      <c r="M175" s="150" t="s">
        <v>1</v>
      </c>
      <c r="N175" s="151" t="s">
        <v>50</v>
      </c>
      <c r="P175" s="152">
        <f t="shared" si="11"/>
        <v>0</v>
      </c>
      <c r="Q175" s="152">
        <v>0</v>
      </c>
      <c r="R175" s="152">
        <f t="shared" si="12"/>
        <v>0</v>
      </c>
      <c r="S175" s="152">
        <v>0</v>
      </c>
      <c r="T175" s="153">
        <f t="shared" si="13"/>
        <v>0</v>
      </c>
      <c r="AR175" s="154" t="s">
        <v>180</v>
      </c>
      <c r="AT175" s="154" t="s">
        <v>175</v>
      </c>
      <c r="AU175" s="154" t="s">
        <v>95</v>
      </c>
      <c r="AY175" s="20" t="s">
        <v>173</v>
      </c>
      <c r="BE175" s="155">
        <f t="shared" si="14"/>
        <v>0</v>
      </c>
      <c r="BF175" s="155">
        <f t="shared" si="15"/>
        <v>0</v>
      </c>
      <c r="BG175" s="155">
        <f t="shared" si="16"/>
        <v>0</v>
      </c>
      <c r="BH175" s="155">
        <f t="shared" si="17"/>
        <v>0</v>
      </c>
      <c r="BI175" s="155">
        <f t="shared" si="18"/>
        <v>0</v>
      </c>
      <c r="BJ175" s="20" t="s">
        <v>93</v>
      </c>
      <c r="BK175" s="155">
        <f t="shared" si="19"/>
        <v>0</v>
      </c>
      <c r="BL175" s="20" t="s">
        <v>180</v>
      </c>
      <c r="BM175" s="154" t="s">
        <v>4739</v>
      </c>
    </row>
    <row r="176" spans="2:65" s="35" customFormat="1" ht="21.75" customHeight="1">
      <c r="B176" s="34"/>
      <c r="C176" s="144" t="s">
        <v>691</v>
      </c>
      <c r="D176" s="144" t="s">
        <v>175</v>
      </c>
      <c r="E176" s="145" t="s">
        <v>4740</v>
      </c>
      <c r="F176" s="146" t="s">
        <v>4741</v>
      </c>
      <c r="G176" s="147" t="s">
        <v>1464</v>
      </c>
      <c r="H176" s="148">
        <v>30</v>
      </c>
      <c r="I176" s="3"/>
      <c r="J176" s="149">
        <f t="shared" si="10"/>
        <v>0</v>
      </c>
      <c r="K176" s="146" t="s">
        <v>1</v>
      </c>
      <c r="L176" s="34"/>
      <c r="M176" s="150" t="s">
        <v>1</v>
      </c>
      <c r="N176" s="151" t="s">
        <v>50</v>
      </c>
      <c r="P176" s="152">
        <f t="shared" si="11"/>
        <v>0</v>
      </c>
      <c r="Q176" s="152">
        <v>0</v>
      </c>
      <c r="R176" s="152">
        <f t="shared" si="12"/>
        <v>0</v>
      </c>
      <c r="S176" s="152">
        <v>0</v>
      </c>
      <c r="T176" s="153">
        <f t="shared" si="13"/>
        <v>0</v>
      </c>
      <c r="AR176" s="154" t="s">
        <v>180</v>
      </c>
      <c r="AT176" s="154" t="s">
        <v>175</v>
      </c>
      <c r="AU176" s="154" t="s">
        <v>95</v>
      </c>
      <c r="AY176" s="20" t="s">
        <v>173</v>
      </c>
      <c r="BE176" s="155">
        <f t="shared" si="14"/>
        <v>0</v>
      </c>
      <c r="BF176" s="155">
        <f t="shared" si="15"/>
        <v>0</v>
      </c>
      <c r="BG176" s="155">
        <f t="shared" si="16"/>
        <v>0</v>
      </c>
      <c r="BH176" s="155">
        <f t="shared" si="17"/>
        <v>0</v>
      </c>
      <c r="BI176" s="155">
        <f t="shared" si="18"/>
        <v>0</v>
      </c>
      <c r="BJ176" s="20" t="s">
        <v>93</v>
      </c>
      <c r="BK176" s="155">
        <f t="shared" si="19"/>
        <v>0</v>
      </c>
      <c r="BL176" s="20" t="s">
        <v>180</v>
      </c>
      <c r="BM176" s="154" t="s">
        <v>4742</v>
      </c>
    </row>
    <row r="177" spans="2:65" s="35" customFormat="1" ht="16.5" customHeight="1">
      <c r="B177" s="34"/>
      <c r="C177" s="144" t="s">
        <v>696</v>
      </c>
      <c r="D177" s="144" t="s">
        <v>175</v>
      </c>
      <c r="E177" s="145" t="s">
        <v>4743</v>
      </c>
      <c r="F177" s="146" t="s">
        <v>4744</v>
      </c>
      <c r="G177" s="147" t="s">
        <v>1464</v>
      </c>
      <c r="H177" s="148">
        <v>6</v>
      </c>
      <c r="I177" s="3"/>
      <c r="J177" s="149">
        <f t="shared" si="10"/>
        <v>0</v>
      </c>
      <c r="K177" s="146" t="s">
        <v>1</v>
      </c>
      <c r="L177" s="34"/>
      <c r="M177" s="150" t="s">
        <v>1</v>
      </c>
      <c r="N177" s="151" t="s">
        <v>50</v>
      </c>
      <c r="P177" s="152">
        <f t="shared" si="11"/>
        <v>0</v>
      </c>
      <c r="Q177" s="152">
        <v>0</v>
      </c>
      <c r="R177" s="152">
        <f t="shared" si="12"/>
        <v>0</v>
      </c>
      <c r="S177" s="152">
        <v>0</v>
      </c>
      <c r="T177" s="153">
        <f t="shared" si="13"/>
        <v>0</v>
      </c>
      <c r="AR177" s="154" t="s">
        <v>180</v>
      </c>
      <c r="AT177" s="154" t="s">
        <v>175</v>
      </c>
      <c r="AU177" s="154" t="s">
        <v>95</v>
      </c>
      <c r="AY177" s="20" t="s">
        <v>173</v>
      </c>
      <c r="BE177" s="155">
        <f t="shared" si="14"/>
        <v>0</v>
      </c>
      <c r="BF177" s="155">
        <f t="shared" si="15"/>
        <v>0</v>
      </c>
      <c r="BG177" s="155">
        <f t="shared" si="16"/>
        <v>0</v>
      </c>
      <c r="BH177" s="155">
        <f t="shared" si="17"/>
        <v>0</v>
      </c>
      <c r="BI177" s="155">
        <f t="shared" si="18"/>
        <v>0</v>
      </c>
      <c r="BJ177" s="20" t="s">
        <v>93</v>
      </c>
      <c r="BK177" s="155">
        <f t="shared" si="19"/>
        <v>0</v>
      </c>
      <c r="BL177" s="20" t="s">
        <v>180</v>
      </c>
      <c r="BM177" s="154" t="s">
        <v>4745</v>
      </c>
    </row>
    <row r="178" spans="2:65" s="35" customFormat="1" ht="16.5" customHeight="1">
      <c r="B178" s="34"/>
      <c r="C178" s="144" t="s">
        <v>702</v>
      </c>
      <c r="D178" s="144" t="s">
        <v>175</v>
      </c>
      <c r="E178" s="145" t="s">
        <v>4746</v>
      </c>
      <c r="F178" s="146" t="s">
        <v>4747</v>
      </c>
      <c r="G178" s="147" t="s">
        <v>1464</v>
      </c>
      <c r="H178" s="148">
        <v>6</v>
      </c>
      <c r="I178" s="3"/>
      <c r="J178" s="149">
        <f t="shared" si="10"/>
        <v>0</v>
      </c>
      <c r="K178" s="146" t="s">
        <v>1</v>
      </c>
      <c r="L178" s="34"/>
      <c r="M178" s="150" t="s">
        <v>1</v>
      </c>
      <c r="N178" s="151" t="s">
        <v>50</v>
      </c>
      <c r="P178" s="152">
        <f t="shared" si="11"/>
        <v>0</v>
      </c>
      <c r="Q178" s="152">
        <v>0</v>
      </c>
      <c r="R178" s="152">
        <f t="shared" si="12"/>
        <v>0</v>
      </c>
      <c r="S178" s="152">
        <v>0</v>
      </c>
      <c r="T178" s="153">
        <f t="shared" si="13"/>
        <v>0</v>
      </c>
      <c r="AR178" s="154" t="s">
        <v>180</v>
      </c>
      <c r="AT178" s="154" t="s">
        <v>175</v>
      </c>
      <c r="AU178" s="154" t="s">
        <v>95</v>
      </c>
      <c r="AY178" s="20" t="s">
        <v>173</v>
      </c>
      <c r="BE178" s="155">
        <f t="shared" si="14"/>
        <v>0</v>
      </c>
      <c r="BF178" s="155">
        <f t="shared" si="15"/>
        <v>0</v>
      </c>
      <c r="BG178" s="155">
        <f t="shared" si="16"/>
        <v>0</v>
      </c>
      <c r="BH178" s="155">
        <f t="shared" si="17"/>
        <v>0</v>
      </c>
      <c r="BI178" s="155">
        <f t="shared" si="18"/>
        <v>0</v>
      </c>
      <c r="BJ178" s="20" t="s">
        <v>93</v>
      </c>
      <c r="BK178" s="155">
        <f t="shared" si="19"/>
        <v>0</v>
      </c>
      <c r="BL178" s="20" t="s">
        <v>180</v>
      </c>
      <c r="BM178" s="154" t="s">
        <v>4748</v>
      </c>
    </row>
    <row r="179" spans="2:65" s="35" customFormat="1" ht="21.75" customHeight="1">
      <c r="B179" s="34"/>
      <c r="C179" s="144" t="s">
        <v>711</v>
      </c>
      <c r="D179" s="144" t="s">
        <v>175</v>
      </c>
      <c r="E179" s="145" t="s">
        <v>4749</v>
      </c>
      <c r="F179" s="146" t="s">
        <v>4750</v>
      </c>
      <c r="G179" s="147" t="s">
        <v>1464</v>
      </c>
      <c r="H179" s="148">
        <v>75</v>
      </c>
      <c r="I179" s="3"/>
      <c r="J179" s="149">
        <f t="shared" si="10"/>
        <v>0</v>
      </c>
      <c r="K179" s="146" t="s">
        <v>1</v>
      </c>
      <c r="L179" s="34"/>
      <c r="M179" s="150" t="s">
        <v>1</v>
      </c>
      <c r="N179" s="151" t="s">
        <v>50</v>
      </c>
      <c r="P179" s="152">
        <f t="shared" si="11"/>
        <v>0</v>
      </c>
      <c r="Q179" s="152">
        <v>0</v>
      </c>
      <c r="R179" s="152">
        <f t="shared" si="12"/>
        <v>0</v>
      </c>
      <c r="S179" s="152">
        <v>0</v>
      </c>
      <c r="T179" s="153">
        <f t="shared" si="13"/>
        <v>0</v>
      </c>
      <c r="AR179" s="154" t="s">
        <v>180</v>
      </c>
      <c r="AT179" s="154" t="s">
        <v>175</v>
      </c>
      <c r="AU179" s="154" t="s">
        <v>95</v>
      </c>
      <c r="AY179" s="20" t="s">
        <v>173</v>
      </c>
      <c r="BE179" s="155">
        <f t="shared" si="14"/>
        <v>0</v>
      </c>
      <c r="BF179" s="155">
        <f t="shared" si="15"/>
        <v>0</v>
      </c>
      <c r="BG179" s="155">
        <f t="shared" si="16"/>
        <v>0</v>
      </c>
      <c r="BH179" s="155">
        <f t="shared" si="17"/>
        <v>0</v>
      </c>
      <c r="BI179" s="155">
        <f t="shared" si="18"/>
        <v>0</v>
      </c>
      <c r="BJ179" s="20" t="s">
        <v>93</v>
      </c>
      <c r="BK179" s="155">
        <f t="shared" si="19"/>
        <v>0</v>
      </c>
      <c r="BL179" s="20" t="s">
        <v>180</v>
      </c>
      <c r="BM179" s="154" t="s">
        <v>4751</v>
      </c>
    </row>
    <row r="180" spans="2:65" s="35" customFormat="1" ht="24.2" customHeight="1">
      <c r="B180" s="34"/>
      <c r="C180" s="144" t="s">
        <v>716</v>
      </c>
      <c r="D180" s="144" t="s">
        <v>175</v>
      </c>
      <c r="E180" s="145" t="s">
        <v>4752</v>
      </c>
      <c r="F180" s="146" t="s">
        <v>4753</v>
      </c>
      <c r="G180" s="147" t="s">
        <v>586</v>
      </c>
      <c r="H180" s="148">
        <v>140</v>
      </c>
      <c r="I180" s="3"/>
      <c r="J180" s="149">
        <f t="shared" si="10"/>
        <v>0</v>
      </c>
      <c r="K180" s="146" t="s">
        <v>1</v>
      </c>
      <c r="L180" s="34"/>
      <c r="M180" s="150" t="s">
        <v>1</v>
      </c>
      <c r="N180" s="151" t="s">
        <v>50</v>
      </c>
      <c r="P180" s="152">
        <f t="shared" si="11"/>
        <v>0</v>
      </c>
      <c r="Q180" s="152">
        <v>0</v>
      </c>
      <c r="R180" s="152">
        <f t="shared" si="12"/>
        <v>0</v>
      </c>
      <c r="S180" s="152">
        <v>0</v>
      </c>
      <c r="T180" s="153">
        <f t="shared" si="13"/>
        <v>0</v>
      </c>
      <c r="AR180" s="154" t="s">
        <v>180</v>
      </c>
      <c r="AT180" s="154" t="s">
        <v>175</v>
      </c>
      <c r="AU180" s="154" t="s">
        <v>95</v>
      </c>
      <c r="AY180" s="20" t="s">
        <v>173</v>
      </c>
      <c r="BE180" s="155">
        <f t="shared" si="14"/>
        <v>0</v>
      </c>
      <c r="BF180" s="155">
        <f t="shared" si="15"/>
        <v>0</v>
      </c>
      <c r="BG180" s="155">
        <f t="shared" si="16"/>
        <v>0</v>
      </c>
      <c r="BH180" s="155">
        <f t="shared" si="17"/>
        <v>0</v>
      </c>
      <c r="BI180" s="155">
        <f t="shared" si="18"/>
        <v>0</v>
      </c>
      <c r="BJ180" s="20" t="s">
        <v>93</v>
      </c>
      <c r="BK180" s="155">
        <f t="shared" si="19"/>
        <v>0</v>
      </c>
      <c r="BL180" s="20" t="s">
        <v>180</v>
      </c>
      <c r="BM180" s="154" t="s">
        <v>4754</v>
      </c>
    </row>
    <row r="181" spans="2:65" s="133" customFormat="1" ht="22.9" customHeight="1">
      <c r="B181" s="132"/>
      <c r="D181" s="134" t="s">
        <v>84</v>
      </c>
      <c r="E181" s="142" t="s">
        <v>773</v>
      </c>
      <c r="F181" s="142" t="s">
        <v>4755</v>
      </c>
      <c r="J181" s="143">
        <f>BK181</f>
        <v>0</v>
      </c>
      <c r="L181" s="132"/>
      <c r="M181" s="137"/>
      <c r="P181" s="138">
        <f>SUM(P182:P187)</f>
        <v>0</v>
      </c>
      <c r="R181" s="138">
        <f>SUM(R182:R187)</f>
        <v>0</v>
      </c>
      <c r="T181" s="139">
        <f>SUM(T182:T187)</f>
        <v>0</v>
      </c>
      <c r="AR181" s="134" t="s">
        <v>93</v>
      </c>
      <c r="AT181" s="140" t="s">
        <v>84</v>
      </c>
      <c r="AU181" s="140" t="s">
        <v>93</v>
      </c>
      <c r="AY181" s="134" t="s">
        <v>173</v>
      </c>
      <c r="BK181" s="141">
        <f>SUM(BK182:BK187)</f>
        <v>0</v>
      </c>
    </row>
    <row r="182" spans="2:65" s="35" customFormat="1" ht="24.2" customHeight="1">
      <c r="B182" s="34"/>
      <c r="C182" s="144" t="s">
        <v>726</v>
      </c>
      <c r="D182" s="144" t="s">
        <v>175</v>
      </c>
      <c r="E182" s="145" t="s">
        <v>4756</v>
      </c>
      <c r="F182" s="146" t="s">
        <v>4757</v>
      </c>
      <c r="G182" s="147" t="s">
        <v>524</v>
      </c>
      <c r="H182" s="148">
        <v>1</v>
      </c>
      <c r="I182" s="3"/>
      <c r="J182" s="149">
        <f t="shared" ref="J182:J187" si="20">ROUND(I182*H182,2)</f>
        <v>0</v>
      </c>
      <c r="K182" s="146" t="s">
        <v>1</v>
      </c>
      <c r="L182" s="34"/>
      <c r="M182" s="150" t="s">
        <v>1</v>
      </c>
      <c r="N182" s="151" t="s">
        <v>50</v>
      </c>
      <c r="P182" s="152">
        <f t="shared" ref="P182:P187" si="21">O182*H182</f>
        <v>0</v>
      </c>
      <c r="Q182" s="152">
        <v>0</v>
      </c>
      <c r="R182" s="152">
        <f t="shared" ref="R182:R187" si="22">Q182*H182</f>
        <v>0</v>
      </c>
      <c r="S182" s="152">
        <v>0</v>
      </c>
      <c r="T182" s="153">
        <f t="shared" ref="T182:T187" si="23">S182*H182</f>
        <v>0</v>
      </c>
      <c r="AR182" s="154" t="s">
        <v>180</v>
      </c>
      <c r="AT182" s="154" t="s">
        <v>175</v>
      </c>
      <c r="AU182" s="154" t="s">
        <v>95</v>
      </c>
      <c r="AY182" s="20" t="s">
        <v>173</v>
      </c>
      <c r="BE182" s="155">
        <f t="shared" ref="BE182:BE187" si="24">IF(N182="základní",J182,0)</f>
        <v>0</v>
      </c>
      <c r="BF182" s="155">
        <f t="shared" ref="BF182:BF187" si="25">IF(N182="snížená",J182,0)</f>
        <v>0</v>
      </c>
      <c r="BG182" s="155">
        <f t="shared" ref="BG182:BG187" si="26">IF(N182="zákl. přenesená",J182,0)</f>
        <v>0</v>
      </c>
      <c r="BH182" s="155">
        <f t="shared" ref="BH182:BH187" si="27">IF(N182="sníž. přenesená",J182,0)</f>
        <v>0</v>
      </c>
      <c r="BI182" s="155">
        <f t="shared" ref="BI182:BI187" si="28">IF(N182="nulová",J182,0)</f>
        <v>0</v>
      </c>
      <c r="BJ182" s="20" t="s">
        <v>93</v>
      </c>
      <c r="BK182" s="155">
        <f t="shared" ref="BK182:BK187" si="29">ROUND(I182*H182,2)</f>
        <v>0</v>
      </c>
      <c r="BL182" s="20" t="s">
        <v>180</v>
      </c>
      <c r="BM182" s="154" t="s">
        <v>4758</v>
      </c>
    </row>
    <row r="183" spans="2:65" s="35" customFormat="1" ht="16.5" customHeight="1">
      <c r="B183" s="34"/>
      <c r="C183" s="144" t="s">
        <v>797</v>
      </c>
      <c r="D183" s="144" t="s">
        <v>175</v>
      </c>
      <c r="E183" s="145" t="s">
        <v>4759</v>
      </c>
      <c r="F183" s="146" t="s">
        <v>4760</v>
      </c>
      <c r="G183" s="147" t="s">
        <v>524</v>
      </c>
      <c r="H183" s="148">
        <v>1</v>
      </c>
      <c r="I183" s="3"/>
      <c r="J183" s="149">
        <f t="shared" si="20"/>
        <v>0</v>
      </c>
      <c r="K183" s="146" t="s">
        <v>1</v>
      </c>
      <c r="L183" s="34"/>
      <c r="M183" s="150" t="s">
        <v>1</v>
      </c>
      <c r="N183" s="151" t="s">
        <v>50</v>
      </c>
      <c r="P183" s="152">
        <f t="shared" si="21"/>
        <v>0</v>
      </c>
      <c r="Q183" s="152">
        <v>0</v>
      </c>
      <c r="R183" s="152">
        <f t="shared" si="22"/>
        <v>0</v>
      </c>
      <c r="S183" s="152">
        <v>0</v>
      </c>
      <c r="T183" s="153">
        <f t="shared" si="23"/>
        <v>0</v>
      </c>
      <c r="AR183" s="154" t="s">
        <v>180</v>
      </c>
      <c r="AT183" s="154" t="s">
        <v>175</v>
      </c>
      <c r="AU183" s="154" t="s">
        <v>95</v>
      </c>
      <c r="AY183" s="20" t="s">
        <v>173</v>
      </c>
      <c r="BE183" s="155">
        <f t="shared" si="24"/>
        <v>0</v>
      </c>
      <c r="BF183" s="155">
        <f t="shared" si="25"/>
        <v>0</v>
      </c>
      <c r="BG183" s="155">
        <f t="shared" si="26"/>
        <v>0</v>
      </c>
      <c r="BH183" s="155">
        <f t="shared" si="27"/>
        <v>0</v>
      </c>
      <c r="BI183" s="155">
        <f t="shared" si="28"/>
        <v>0</v>
      </c>
      <c r="BJ183" s="20" t="s">
        <v>93</v>
      </c>
      <c r="BK183" s="155">
        <f t="shared" si="29"/>
        <v>0</v>
      </c>
      <c r="BL183" s="20" t="s">
        <v>180</v>
      </c>
      <c r="BM183" s="154" t="s">
        <v>4761</v>
      </c>
    </row>
    <row r="184" spans="2:65" s="35" customFormat="1" ht="16.5" customHeight="1">
      <c r="B184" s="34"/>
      <c r="C184" s="144" t="s">
        <v>807</v>
      </c>
      <c r="D184" s="144" t="s">
        <v>175</v>
      </c>
      <c r="E184" s="145" t="s">
        <v>4762</v>
      </c>
      <c r="F184" s="146" t="s">
        <v>4763</v>
      </c>
      <c r="G184" s="147" t="s">
        <v>1464</v>
      </c>
      <c r="H184" s="148">
        <v>1</v>
      </c>
      <c r="I184" s="3"/>
      <c r="J184" s="149">
        <f t="shared" si="20"/>
        <v>0</v>
      </c>
      <c r="K184" s="146" t="s">
        <v>1</v>
      </c>
      <c r="L184" s="34"/>
      <c r="M184" s="150" t="s">
        <v>1</v>
      </c>
      <c r="N184" s="151" t="s">
        <v>50</v>
      </c>
      <c r="P184" s="152">
        <f t="shared" si="21"/>
        <v>0</v>
      </c>
      <c r="Q184" s="152">
        <v>0</v>
      </c>
      <c r="R184" s="152">
        <f t="shared" si="22"/>
        <v>0</v>
      </c>
      <c r="S184" s="152">
        <v>0</v>
      </c>
      <c r="T184" s="153">
        <f t="shared" si="23"/>
        <v>0</v>
      </c>
      <c r="AR184" s="154" t="s">
        <v>180</v>
      </c>
      <c r="AT184" s="154" t="s">
        <v>175</v>
      </c>
      <c r="AU184" s="154" t="s">
        <v>95</v>
      </c>
      <c r="AY184" s="20" t="s">
        <v>173</v>
      </c>
      <c r="BE184" s="155">
        <f t="shared" si="24"/>
        <v>0</v>
      </c>
      <c r="BF184" s="155">
        <f t="shared" si="25"/>
        <v>0</v>
      </c>
      <c r="BG184" s="155">
        <f t="shared" si="26"/>
        <v>0</v>
      </c>
      <c r="BH184" s="155">
        <f t="shared" si="27"/>
        <v>0</v>
      </c>
      <c r="BI184" s="155">
        <f t="shared" si="28"/>
        <v>0</v>
      </c>
      <c r="BJ184" s="20" t="s">
        <v>93</v>
      </c>
      <c r="BK184" s="155">
        <f t="shared" si="29"/>
        <v>0</v>
      </c>
      <c r="BL184" s="20" t="s">
        <v>180</v>
      </c>
      <c r="BM184" s="154" t="s">
        <v>4764</v>
      </c>
    </row>
    <row r="185" spans="2:65" s="35" customFormat="1" ht="16.5" customHeight="1">
      <c r="B185" s="34"/>
      <c r="C185" s="144" t="s">
        <v>812</v>
      </c>
      <c r="D185" s="144" t="s">
        <v>175</v>
      </c>
      <c r="E185" s="145" t="s">
        <v>4765</v>
      </c>
      <c r="F185" s="146" t="s">
        <v>4766</v>
      </c>
      <c r="G185" s="147" t="s">
        <v>1464</v>
      </c>
      <c r="H185" s="148">
        <v>1</v>
      </c>
      <c r="I185" s="3"/>
      <c r="J185" s="149">
        <f t="shared" si="20"/>
        <v>0</v>
      </c>
      <c r="K185" s="146" t="s">
        <v>1</v>
      </c>
      <c r="L185" s="34"/>
      <c r="M185" s="150" t="s">
        <v>1</v>
      </c>
      <c r="N185" s="151" t="s">
        <v>50</v>
      </c>
      <c r="P185" s="152">
        <f t="shared" si="21"/>
        <v>0</v>
      </c>
      <c r="Q185" s="152">
        <v>0</v>
      </c>
      <c r="R185" s="152">
        <f t="shared" si="22"/>
        <v>0</v>
      </c>
      <c r="S185" s="152">
        <v>0</v>
      </c>
      <c r="T185" s="153">
        <f t="shared" si="23"/>
        <v>0</v>
      </c>
      <c r="AR185" s="154" t="s">
        <v>180</v>
      </c>
      <c r="AT185" s="154" t="s">
        <v>175</v>
      </c>
      <c r="AU185" s="154" t="s">
        <v>95</v>
      </c>
      <c r="AY185" s="20" t="s">
        <v>173</v>
      </c>
      <c r="BE185" s="155">
        <f t="shared" si="24"/>
        <v>0</v>
      </c>
      <c r="BF185" s="155">
        <f t="shared" si="25"/>
        <v>0</v>
      </c>
      <c r="BG185" s="155">
        <f t="shared" si="26"/>
        <v>0</v>
      </c>
      <c r="BH185" s="155">
        <f t="shared" si="27"/>
        <v>0</v>
      </c>
      <c r="BI185" s="155">
        <f t="shared" si="28"/>
        <v>0</v>
      </c>
      <c r="BJ185" s="20" t="s">
        <v>93</v>
      </c>
      <c r="BK185" s="155">
        <f t="shared" si="29"/>
        <v>0</v>
      </c>
      <c r="BL185" s="20" t="s">
        <v>180</v>
      </c>
      <c r="BM185" s="154" t="s">
        <v>4767</v>
      </c>
    </row>
    <row r="186" spans="2:65" s="35" customFormat="1" ht="16.5" customHeight="1">
      <c r="B186" s="34"/>
      <c r="C186" s="144" t="s">
        <v>830</v>
      </c>
      <c r="D186" s="144" t="s">
        <v>175</v>
      </c>
      <c r="E186" s="145" t="s">
        <v>4768</v>
      </c>
      <c r="F186" s="146" t="s">
        <v>4769</v>
      </c>
      <c r="G186" s="147" t="s">
        <v>4770</v>
      </c>
      <c r="H186" s="148">
        <v>7</v>
      </c>
      <c r="I186" s="3"/>
      <c r="J186" s="149">
        <f t="shared" si="20"/>
        <v>0</v>
      </c>
      <c r="K186" s="146" t="s">
        <v>1</v>
      </c>
      <c r="L186" s="34"/>
      <c r="M186" s="150" t="s">
        <v>1</v>
      </c>
      <c r="N186" s="151" t="s">
        <v>50</v>
      </c>
      <c r="P186" s="152">
        <f t="shared" si="21"/>
        <v>0</v>
      </c>
      <c r="Q186" s="152">
        <v>0</v>
      </c>
      <c r="R186" s="152">
        <f t="shared" si="22"/>
        <v>0</v>
      </c>
      <c r="S186" s="152">
        <v>0</v>
      </c>
      <c r="T186" s="153">
        <f t="shared" si="23"/>
        <v>0</v>
      </c>
      <c r="AR186" s="154" t="s">
        <v>180</v>
      </c>
      <c r="AT186" s="154" t="s">
        <v>175</v>
      </c>
      <c r="AU186" s="154" t="s">
        <v>95</v>
      </c>
      <c r="AY186" s="20" t="s">
        <v>173</v>
      </c>
      <c r="BE186" s="155">
        <f t="shared" si="24"/>
        <v>0</v>
      </c>
      <c r="BF186" s="155">
        <f t="shared" si="25"/>
        <v>0</v>
      </c>
      <c r="BG186" s="155">
        <f t="shared" si="26"/>
        <v>0</v>
      </c>
      <c r="BH186" s="155">
        <f t="shared" si="27"/>
        <v>0</v>
      </c>
      <c r="BI186" s="155">
        <f t="shared" si="28"/>
        <v>0</v>
      </c>
      <c r="BJ186" s="20" t="s">
        <v>93</v>
      </c>
      <c r="BK186" s="155">
        <f t="shared" si="29"/>
        <v>0</v>
      </c>
      <c r="BL186" s="20" t="s">
        <v>180</v>
      </c>
      <c r="BM186" s="154" t="s">
        <v>4771</v>
      </c>
    </row>
    <row r="187" spans="2:65" s="35" customFormat="1" ht="16.5" customHeight="1">
      <c r="B187" s="34"/>
      <c r="C187" s="144" t="s">
        <v>835</v>
      </c>
      <c r="D187" s="144" t="s">
        <v>175</v>
      </c>
      <c r="E187" s="145" t="s">
        <v>4772</v>
      </c>
      <c r="F187" s="146" t="s">
        <v>4773</v>
      </c>
      <c r="G187" s="147" t="s">
        <v>1464</v>
      </c>
      <c r="H187" s="148">
        <v>1</v>
      </c>
      <c r="I187" s="3"/>
      <c r="J187" s="149">
        <f t="shared" si="20"/>
        <v>0</v>
      </c>
      <c r="K187" s="146" t="s">
        <v>1</v>
      </c>
      <c r="L187" s="34"/>
      <c r="M187" s="150" t="s">
        <v>1</v>
      </c>
      <c r="N187" s="151" t="s">
        <v>50</v>
      </c>
      <c r="P187" s="152">
        <f t="shared" si="21"/>
        <v>0</v>
      </c>
      <c r="Q187" s="152">
        <v>0</v>
      </c>
      <c r="R187" s="152">
        <f t="shared" si="22"/>
        <v>0</v>
      </c>
      <c r="S187" s="152">
        <v>0</v>
      </c>
      <c r="T187" s="153">
        <f t="shared" si="23"/>
        <v>0</v>
      </c>
      <c r="AR187" s="154" t="s">
        <v>180</v>
      </c>
      <c r="AT187" s="154" t="s">
        <v>175</v>
      </c>
      <c r="AU187" s="154" t="s">
        <v>95</v>
      </c>
      <c r="AY187" s="20" t="s">
        <v>173</v>
      </c>
      <c r="BE187" s="155">
        <f t="shared" si="24"/>
        <v>0</v>
      </c>
      <c r="BF187" s="155">
        <f t="shared" si="25"/>
        <v>0</v>
      </c>
      <c r="BG187" s="155">
        <f t="shared" si="26"/>
        <v>0</v>
      </c>
      <c r="BH187" s="155">
        <f t="shared" si="27"/>
        <v>0</v>
      </c>
      <c r="BI187" s="155">
        <f t="shared" si="28"/>
        <v>0</v>
      </c>
      <c r="BJ187" s="20" t="s">
        <v>93</v>
      </c>
      <c r="BK187" s="155">
        <f t="shared" si="29"/>
        <v>0</v>
      </c>
      <c r="BL187" s="20" t="s">
        <v>180</v>
      </c>
      <c r="BM187" s="154" t="s">
        <v>4774</v>
      </c>
    </row>
    <row r="188" spans="2:65" s="133" customFormat="1" ht="22.9" customHeight="1">
      <c r="B188" s="132"/>
      <c r="D188" s="134" t="s">
        <v>84</v>
      </c>
      <c r="E188" s="142" t="s">
        <v>4775</v>
      </c>
      <c r="F188" s="142" t="s">
        <v>4776</v>
      </c>
      <c r="J188" s="143">
        <f>BK188</f>
        <v>0</v>
      </c>
      <c r="L188" s="132"/>
      <c r="M188" s="137"/>
      <c r="P188" s="138">
        <f>SUM(P189:P272)</f>
        <v>0</v>
      </c>
      <c r="R188" s="138">
        <f>SUM(R189:R272)</f>
        <v>0</v>
      </c>
      <c r="T188" s="139">
        <f>SUM(T189:T272)</f>
        <v>0</v>
      </c>
      <c r="AR188" s="134" t="s">
        <v>93</v>
      </c>
      <c r="AT188" s="140" t="s">
        <v>84</v>
      </c>
      <c r="AU188" s="140" t="s">
        <v>93</v>
      </c>
      <c r="AY188" s="134" t="s">
        <v>173</v>
      </c>
      <c r="BK188" s="141">
        <f>SUM(BK189:BK272)</f>
        <v>0</v>
      </c>
    </row>
    <row r="189" spans="2:65" s="35" customFormat="1" ht="16.5" customHeight="1">
      <c r="B189" s="34"/>
      <c r="C189" s="144" t="s">
        <v>860</v>
      </c>
      <c r="D189" s="144" t="s">
        <v>175</v>
      </c>
      <c r="E189" s="145" t="s">
        <v>4777</v>
      </c>
      <c r="F189" s="146" t="s">
        <v>4778</v>
      </c>
      <c r="G189" s="147" t="s">
        <v>1464</v>
      </c>
      <c r="H189" s="148">
        <v>4</v>
      </c>
      <c r="I189" s="3"/>
      <c r="J189" s="149">
        <f t="shared" ref="J189:J220" si="30">ROUND(I189*H189,2)</f>
        <v>0</v>
      </c>
      <c r="K189" s="146" t="s">
        <v>1</v>
      </c>
      <c r="L189" s="34"/>
      <c r="M189" s="150" t="s">
        <v>1</v>
      </c>
      <c r="N189" s="151" t="s">
        <v>50</v>
      </c>
      <c r="P189" s="152">
        <f t="shared" ref="P189:P220" si="31">O189*H189</f>
        <v>0</v>
      </c>
      <c r="Q189" s="152">
        <v>0</v>
      </c>
      <c r="R189" s="152">
        <f t="shared" ref="R189:R220" si="32">Q189*H189</f>
        <v>0</v>
      </c>
      <c r="S189" s="152">
        <v>0</v>
      </c>
      <c r="T189" s="153">
        <f t="shared" ref="T189:T220" si="33">S189*H189</f>
        <v>0</v>
      </c>
      <c r="AR189" s="154" t="s">
        <v>180</v>
      </c>
      <c r="AT189" s="154" t="s">
        <v>175</v>
      </c>
      <c r="AU189" s="154" t="s">
        <v>95</v>
      </c>
      <c r="AY189" s="20" t="s">
        <v>173</v>
      </c>
      <c r="BE189" s="155">
        <f t="shared" ref="BE189:BE220" si="34">IF(N189="základní",J189,0)</f>
        <v>0</v>
      </c>
      <c r="BF189" s="155">
        <f t="shared" ref="BF189:BF220" si="35">IF(N189="snížená",J189,0)</f>
        <v>0</v>
      </c>
      <c r="BG189" s="155">
        <f t="shared" ref="BG189:BG220" si="36">IF(N189="zákl. přenesená",J189,0)</f>
        <v>0</v>
      </c>
      <c r="BH189" s="155">
        <f t="shared" ref="BH189:BH220" si="37">IF(N189="sníž. přenesená",J189,0)</f>
        <v>0</v>
      </c>
      <c r="BI189" s="155">
        <f t="shared" ref="BI189:BI220" si="38">IF(N189="nulová",J189,0)</f>
        <v>0</v>
      </c>
      <c r="BJ189" s="20" t="s">
        <v>93</v>
      </c>
      <c r="BK189" s="155">
        <f t="shared" ref="BK189:BK220" si="39">ROUND(I189*H189,2)</f>
        <v>0</v>
      </c>
      <c r="BL189" s="20" t="s">
        <v>180</v>
      </c>
      <c r="BM189" s="154" t="s">
        <v>4779</v>
      </c>
    </row>
    <row r="190" spans="2:65" s="35" customFormat="1" ht="16.5" customHeight="1">
      <c r="B190" s="34"/>
      <c r="C190" s="144" t="s">
        <v>864</v>
      </c>
      <c r="D190" s="144" t="s">
        <v>175</v>
      </c>
      <c r="E190" s="145" t="s">
        <v>4780</v>
      </c>
      <c r="F190" s="146" t="s">
        <v>4781</v>
      </c>
      <c r="G190" s="147" t="s">
        <v>1464</v>
      </c>
      <c r="H190" s="148">
        <v>1</v>
      </c>
      <c r="I190" s="3"/>
      <c r="J190" s="149">
        <f t="shared" si="30"/>
        <v>0</v>
      </c>
      <c r="K190" s="146" t="s">
        <v>1</v>
      </c>
      <c r="L190" s="34"/>
      <c r="M190" s="150" t="s">
        <v>1</v>
      </c>
      <c r="N190" s="151" t="s">
        <v>50</v>
      </c>
      <c r="P190" s="152">
        <f t="shared" si="31"/>
        <v>0</v>
      </c>
      <c r="Q190" s="152">
        <v>0</v>
      </c>
      <c r="R190" s="152">
        <f t="shared" si="32"/>
        <v>0</v>
      </c>
      <c r="S190" s="152">
        <v>0</v>
      </c>
      <c r="T190" s="153">
        <f t="shared" si="33"/>
        <v>0</v>
      </c>
      <c r="AR190" s="154" t="s">
        <v>180</v>
      </c>
      <c r="AT190" s="154" t="s">
        <v>175</v>
      </c>
      <c r="AU190" s="154" t="s">
        <v>95</v>
      </c>
      <c r="AY190" s="20" t="s">
        <v>173</v>
      </c>
      <c r="BE190" s="155">
        <f t="shared" si="34"/>
        <v>0</v>
      </c>
      <c r="BF190" s="155">
        <f t="shared" si="35"/>
        <v>0</v>
      </c>
      <c r="BG190" s="155">
        <f t="shared" si="36"/>
        <v>0</v>
      </c>
      <c r="BH190" s="155">
        <f t="shared" si="37"/>
        <v>0</v>
      </c>
      <c r="BI190" s="155">
        <f t="shared" si="38"/>
        <v>0</v>
      </c>
      <c r="BJ190" s="20" t="s">
        <v>93</v>
      </c>
      <c r="BK190" s="155">
        <f t="shared" si="39"/>
        <v>0</v>
      </c>
      <c r="BL190" s="20" t="s">
        <v>180</v>
      </c>
      <c r="BM190" s="154" t="s">
        <v>4782</v>
      </c>
    </row>
    <row r="191" spans="2:65" s="35" customFormat="1" ht="16.5" customHeight="1">
      <c r="B191" s="34"/>
      <c r="C191" s="144" t="s">
        <v>873</v>
      </c>
      <c r="D191" s="144" t="s">
        <v>175</v>
      </c>
      <c r="E191" s="145" t="s">
        <v>4783</v>
      </c>
      <c r="F191" s="146" t="s">
        <v>4784</v>
      </c>
      <c r="G191" s="147" t="s">
        <v>1464</v>
      </c>
      <c r="H191" s="148">
        <v>12</v>
      </c>
      <c r="I191" s="3"/>
      <c r="J191" s="149">
        <f t="shared" si="30"/>
        <v>0</v>
      </c>
      <c r="K191" s="146" t="s">
        <v>1</v>
      </c>
      <c r="L191" s="34"/>
      <c r="M191" s="150" t="s">
        <v>1</v>
      </c>
      <c r="N191" s="151" t="s">
        <v>50</v>
      </c>
      <c r="P191" s="152">
        <f t="shared" si="31"/>
        <v>0</v>
      </c>
      <c r="Q191" s="152">
        <v>0</v>
      </c>
      <c r="R191" s="152">
        <f t="shared" si="32"/>
        <v>0</v>
      </c>
      <c r="S191" s="152">
        <v>0</v>
      </c>
      <c r="T191" s="153">
        <f t="shared" si="33"/>
        <v>0</v>
      </c>
      <c r="AR191" s="154" t="s">
        <v>180</v>
      </c>
      <c r="AT191" s="154" t="s">
        <v>175</v>
      </c>
      <c r="AU191" s="154" t="s">
        <v>95</v>
      </c>
      <c r="AY191" s="20" t="s">
        <v>173</v>
      </c>
      <c r="BE191" s="155">
        <f t="shared" si="34"/>
        <v>0</v>
      </c>
      <c r="BF191" s="155">
        <f t="shared" si="35"/>
        <v>0</v>
      </c>
      <c r="BG191" s="155">
        <f t="shared" si="36"/>
        <v>0</v>
      </c>
      <c r="BH191" s="155">
        <f t="shared" si="37"/>
        <v>0</v>
      </c>
      <c r="BI191" s="155">
        <f t="shared" si="38"/>
        <v>0</v>
      </c>
      <c r="BJ191" s="20" t="s">
        <v>93</v>
      </c>
      <c r="BK191" s="155">
        <f t="shared" si="39"/>
        <v>0</v>
      </c>
      <c r="BL191" s="20" t="s">
        <v>180</v>
      </c>
      <c r="BM191" s="154" t="s">
        <v>4785</v>
      </c>
    </row>
    <row r="192" spans="2:65" s="35" customFormat="1" ht="16.5" customHeight="1">
      <c r="B192" s="34"/>
      <c r="C192" s="144" t="s">
        <v>892</v>
      </c>
      <c r="D192" s="144" t="s">
        <v>175</v>
      </c>
      <c r="E192" s="145" t="s">
        <v>4786</v>
      </c>
      <c r="F192" s="146" t="s">
        <v>4787</v>
      </c>
      <c r="G192" s="147" t="s">
        <v>1464</v>
      </c>
      <c r="H192" s="148">
        <v>1</v>
      </c>
      <c r="I192" s="3"/>
      <c r="J192" s="149">
        <f t="shared" si="30"/>
        <v>0</v>
      </c>
      <c r="K192" s="146" t="s">
        <v>1</v>
      </c>
      <c r="L192" s="34"/>
      <c r="M192" s="150" t="s">
        <v>1</v>
      </c>
      <c r="N192" s="151" t="s">
        <v>50</v>
      </c>
      <c r="P192" s="152">
        <f t="shared" si="31"/>
        <v>0</v>
      </c>
      <c r="Q192" s="152">
        <v>0</v>
      </c>
      <c r="R192" s="152">
        <f t="shared" si="32"/>
        <v>0</v>
      </c>
      <c r="S192" s="152">
        <v>0</v>
      </c>
      <c r="T192" s="153">
        <f t="shared" si="33"/>
        <v>0</v>
      </c>
      <c r="AR192" s="154" t="s">
        <v>180</v>
      </c>
      <c r="AT192" s="154" t="s">
        <v>175</v>
      </c>
      <c r="AU192" s="154" t="s">
        <v>95</v>
      </c>
      <c r="AY192" s="20" t="s">
        <v>173</v>
      </c>
      <c r="BE192" s="155">
        <f t="shared" si="34"/>
        <v>0</v>
      </c>
      <c r="BF192" s="155">
        <f t="shared" si="35"/>
        <v>0</v>
      </c>
      <c r="BG192" s="155">
        <f t="shared" si="36"/>
        <v>0</v>
      </c>
      <c r="BH192" s="155">
        <f t="shared" si="37"/>
        <v>0</v>
      </c>
      <c r="BI192" s="155">
        <f t="shared" si="38"/>
        <v>0</v>
      </c>
      <c r="BJ192" s="20" t="s">
        <v>93</v>
      </c>
      <c r="BK192" s="155">
        <f t="shared" si="39"/>
        <v>0</v>
      </c>
      <c r="BL192" s="20" t="s">
        <v>180</v>
      </c>
      <c r="BM192" s="154" t="s">
        <v>4788</v>
      </c>
    </row>
    <row r="193" spans="2:65" s="35" customFormat="1" ht="16.5" customHeight="1">
      <c r="B193" s="34"/>
      <c r="C193" s="144" t="s">
        <v>928</v>
      </c>
      <c r="D193" s="144" t="s">
        <v>175</v>
      </c>
      <c r="E193" s="145" t="s">
        <v>4789</v>
      </c>
      <c r="F193" s="146" t="s">
        <v>4790</v>
      </c>
      <c r="G193" s="147" t="s">
        <v>1464</v>
      </c>
      <c r="H193" s="148">
        <v>6</v>
      </c>
      <c r="I193" s="3"/>
      <c r="J193" s="149">
        <f t="shared" si="30"/>
        <v>0</v>
      </c>
      <c r="K193" s="146" t="s">
        <v>1</v>
      </c>
      <c r="L193" s="34"/>
      <c r="M193" s="150" t="s">
        <v>1</v>
      </c>
      <c r="N193" s="151" t="s">
        <v>50</v>
      </c>
      <c r="P193" s="152">
        <f t="shared" si="31"/>
        <v>0</v>
      </c>
      <c r="Q193" s="152">
        <v>0</v>
      </c>
      <c r="R193" s="152">
        <f t="shared" si="32"/>
        <v>0</v>
      </c>
      <c r="S193" s="152">
        <v>0</v>
      </c>
      <c r="T193" s="153">
        <f t="shared" si="33"/>
        <v>0</v>
      </c>
      <c r="AR193" s="154" t="s">
        <v>180</v>
      </c>
      <c r="AT193" s="154" t="s">
        <v>175</v>
      </c>
      <c r="AU193" s="154" t="s">
        <v>95</v>
      </c>
      <c r="AY193" s="20" t="s">
        <v>173</v>
      </c>
      <c r="BE193" s="155">
        <f t="shared" si="34"/>
        <v>0</v>
      </c>
      <c r="BF193" s="155">
        <f t="shared" si="35"/>
        <v>0</v>
      </c>
      <c r="BG193" s="155">
        <f t="shared" si="36"/>
        <v>0</v>
      </c>
      <c r="BH193" s="155">
        <f t="shared" si="37"/>
        <v>0</v>
      </c>
      <c r="BI193" s="155">
        <f t="shared" si="38"/>
        <v>0</v>
      </c>
      <c r="BJ193" s="20" t="s">
        <v>93</v>
      </c>
      <c r="BK193" s="155">
        <f t="shared" si="39"/>
        <v>0</v>
      </c>
      <c r="BL193" s="20" t="s">
        <v>180</v>
      </c>
      <c r="BM193" s="154" t="s">
        <v>4791</v>
      </c>
    </row>
    <row r="194" spans="2:65" s="35" customFormat="1" ht="16.5" customHeight="1">
      <c r="B194" s="34"/>
      <c r="C194" s="144" t="s">
        <v>999</v>
      </c>
      <c r="D194" s="144" t="s">
        <v>175</v>
      </c>
      <c r="E194" s="145" t="s">
        <v>4792</v>
      </c>
      <c r="F194" s="146" t="s">
        <v>4793</v>
      </c>
      <c r="G194" s="147" t="s">
        <v>1464</v>
      </c>
      <c r="H194" s="148">
        <v>17</v>
      </c>
      <c r="I194" s="3"/>
      <c r="J194" s="149">
        <f t="shared" si="30"/>
        <v>0</v>
      </c>
      <c r="K194" s="146" t="s">
        <v>1</v>
      </c>
      <c r="L194" s="34"/>
      <c r="M194" s="150" t="s">
        <v>1</v>
      </c>
      <c r="N194" s="151" t="s">
        <v>50</v>
      </c>
      <c r="P194" s="152">
        <f t="shared" si="31"/>
        <v>0</v>
      </c>
      <c r="Q194" s="152">
        <v>0</v>
      </c>
      <c r="R194" s="152">
        <f t="shared" si="32"/>
        <v>0</v>
      </c>
      <c r="S194" s="152">
        <v>0</v>
      </c>
      <c r="T194" s="153">
        <f t="shared" si="33"/>
        <v>0</v>
      </c>
      <c r="AR194" s="154" t="s">
        <v>180</v>
      </c>
      <c r="AT194" s="154" t="s">
        <v>175</v>
      </c>
      <c r="AU194" s="154" t="s">
        <v>95</v>
      </c>
      <c r="AY194" s="20" t="s">
        <v>173</v>
      </c>
      <c r="BE194" s="155">
        <f t="shared" si="34"/>
        <v>0</v>
      </c>
      <c r="BF194" s="155">
        <f t="shared" si="35"/>
        <v>0</v>
      </c>
      <c r="BG194" s="155">
        <f t="shared" si="36"/>
        <v>0</v>
      </c>
      <c r="BH194" s="155">
        <f t="shared" si="37"/>
        <v>0</v>
      </c>
      <c r="BI194" s="155">
        <f t="shared" si="38"/>
        <v>0</v>
      </c>
      <c r="BJ194" s="20" t="s">
        <v>93</v>
      </c>
      <c r="BK194" s="155">
        <f t="shared" si="39"/>
        <v>0</v>
      </c>
      <c r="BL194" s="20" t="s">
        <v>180</v>
      </c>
      <c r="BM194" s="154" t="s">
        <v>4794</v>
      </c>
    </row>
    <row r="195" spans="2:65" s="35" customFormat="1" ht="16.5" customHeight="1">
      <c r="B195" s="34"/>
      <c r="C195" s="144" t="s">
        <v>1080</v>
      </c>
      <c r="D195" s="144" t="s">
        <v>175</v>
      </c>
      <c r="E195" s="145" t="s">
        <v>4795</v>
      </c>
      <c r="F195" s="146" t="s">
        <v>4796</v>
      </c>
      <c r="G195" s="147" t="s">
        <v>1464</v>
      </c>
      <c r="H195" s="148">
        <v>13</v>
      </c>
      <c r="I195" s="3"/>
      <c r="J195" s="149">
        <f t="shared" si="30"/>
        <v>0</v>
      </c>
      <c r="K195" s="146" t="s">
        <v>1</v>
      </c>
      <c r="L195" s="34"/>
      <c r="M195" s="150" t="s">
        <v>1</v>
      </c>
      <c r="N195" s="151" t="s">
        <v>50</v>
      </c>
      <c r="P195" s="152">
        <f t="shared" si="31"/>
        <v>0</v>
      </c>
      <c r="Q195" s="152">
        <v>0</v>
      </c>
      <c r="R195" s="152">
        <f t="shared" si="32"/>
        <v>0</v>
      </c>
      <c r="S195" s="152">
        <v>0</v>
      </c>
      <c r="T195" s="153">
        <f t="shared" si="33"/>
        <v>0</v>
      </c>
      <c r="AR195" s="154" t="s">
        <v>180</v>
      </c>
      <c r="AT195" s="154" t="s">
        <v>175</v>
      </c>
      <c r="AU195" s="154" t="s">
        <v>95</v>
      </c>
      <c r="AY195" s="20" t="s">
        <v>173</v>
      </c>
      <c r="BE195" s="155">
        <f t="shared" si="34"/>
        <v>0</v>
      </c>
      <c r="BF195" s="155">
        <f t="shared" si="35"/>
        <v>0</v>
      </c>
      <c r="BG195" s="155">
        <f t="shared" si="36"/>
        <v>0</v>
      </c>
      <c r="BH195" s="155">
        <f t="shared" si="37"/>
        <v>0</v>
      </c>
      <c r="BI195" s="155">
        <f t="shared" si="38"/>
        <v>0</v>
      </c>
      <c r="BJ195" s="20" t="s">
        <v>93</v>
      </c>
      <c r="BK195" s="155">
        <f t="shared" si="39"/>
        <v>0</v>
      </c>
      <c r="BL195" s="20" t="s">
        <v>180</v>
      </c>
      <c r="BM195" s="154" t="s">
        <v>4797</v>
      </c>
    </row>
    <row r="196" spans="2:65" s="35" customFormat="1" ht="16.5" customHeight="1">
      <c r="B196" s="34"/>
      <c r="C196" s="144" t="s">
        <v>1091</v>
      </c>
      <c r="D196" s="144" t="s">
        <v>175</v>
      </c>
      <c r="E196" s="145" t="s">
        <v>4798</v>
      </c>
      <c r="F196" s="146" t="s">
        <v>4799</v>
      </c>
      <c r="G196" s="147" t="s">
        <v>1464</v>
      </c>
      <c r="H196" s="148">
        <v>15</v>
      </c>
      <c r="I196" s="3"/>
      <c r="J196" s="149">
        <f t="shared" si="30"/>
        <v>0</v>
      </c>
      <c r="K196" s="146" t="s">
        <v>1</v>
      </c>
      <c r="L196" s="34"/>
      <c r="M196" s="150" t="s">
        <v>1</v>
      </c>
      <c r="N196" s="151" t="s">
        <v>50</v>
      </c>
      <c r="P196" s="152">
        <f t="shared" si="31"/>
        <v>0</v>
      </c>
      <c r="Q196" s="152">
        <v>0</v>
      </c>
      <c r="R196" s="152">
        <f t="shared" si="32"/>
        <v>0</v>
      </c>
      <c r="S196" s="152">
        <v>0</v>
      </c>
      <c r="T196" s="153">
        <f t="shared" si="33"/>
        <v>0</v>
      </c>
      <c r="AR196" s="154" t="s">
        <v>180</v>
      </c>
      <c r="AT196" s="154" t="s">
        <v>175</v>
      </c>
      <c r="AU196" s="154" t="s">
        <v>95</v>
      </c>
      <c r="AY196" s="20" t="s">
        <v>173</v>
      </c>
      <c r="BE196" s="155">
        <f t="shared" si="34"/>
        <v>0</v>
      </c>
      <c r="BF196" s="155">
        <f t="shared" si="35"/>
        <v>0</v>
      </c>
      <c r="BG196" s="155">
        <f t="shared" si="36"/>
        <v>0</v>
      </c>
      <c r="BH196" s="155">
        <f t="shared" si="37"/>
        <v>0</v>
      </c>
      <c r="BI196" s="155">
        <f t="shared" si="38"/>
        <v>0</v>
      </c>
      <c r="BJ196" s="20" t="s">
        <v>93</v>
      </c>
      <c r="BK196" s="155">
        <f t="shared" si="39"/>
        <v>0</v>
      </c>
      <c r="BL196" s="20" t="s">
        <v>180</v>
      </c>
      <c r="BM196" s="154" t="s">
        <v>4800</v>
      </c>
    </row>
    <row r="197" spans="2:65" s="35" customFormat="1" ht="16.5" customHeight="1">
      <c r="B197" s="34"/>
      <c r="C197" s="144" t="s">
        <v>1097</v>
      </c>
      <c r="D197" s="144" t="s">
        <v>175</v>
      </c>
      <c r="E197" s="145" t="s">
        <v>4801</v>
      </c>
      <c r="F197" s="146" t="s">
        <v>4802</v>
      </c>
      <c r="G197" s="147" t="s">
        <v>1464</v>
      </c>
      <c r="H197" s="148">
        <v>2</v>
      </c>
      <c r="I197" s="3"/>
      <c r="J197" s="149">
        <f t="shared" si="30"/>
        <v>0</v>
      </c>
      <c r="K197" s="146" t="s">
        <v>1</v>
      </c>
      <c r="L197" s="34"/>
      <c r="M197" s="150" t="s">
        <v>1</v>
      </c>
      <c r="N197" s="151" t="s">
        <v>50</v>
      </c>
      <c r="P197" s="152">
        <f t="shared" si="31"/>
        <v>0</v>
      </c>
      <c r="Q197" s="152">
        <v>0</v>
      </c>
      <c r="R197" s="152">
        <f t="shared" si="32"/>
        <v>0</v>
      </c>
      <c r="S197" s="152">
        <v>0</v>
      </c>
      <c r="T197" s="153">
        <f t="shared" si="33"/>
        <v>0</v>
      </c>
      <c r="AR197" s="154" t="s">
        <v>180</v>
      </c>
      <c r="AT197" s="154" t="s">
        <v>175</v>
      </c>
      <c r="AU197" s="154" t="s">
        <v>95</v>
      </c>
      <c r="AY197" s="20" t="s">
        <v>173</v>
      </c>
      <c r="BE197" s="155">
        <f t="shared" si="34"/>
        <v>0</v>
      </c>
      <c r="BF197" s="155">
        <f t="shared" si="35"/>
        <v>0</v>
      </c>
      <c r="BG197" s="155">
        <f t="shared" si="36"/>
        <v>0</v>
      </c>
      <c r="BH197" s="155">
        <f t="shared" si="37"/>
        <v>0</v>
      </c>
      <c r="BI197" s="155">
        <f t="shared" si="38"/>
        <v>0</v>
      </c>
      <c r="BJ197" s="20" t="s">
        <v>93</v>
      </c>
      <c r="BK197" s="155">
        <f t="shared" si="39"/>
        <v>0</v>
      </c>
      <c r="BL197" s="20" t="s">
        <v>180</v>
      </c>
      <c r="BM197" s="154" t="s">
        <v>4803</v>
      </c>
    </row>
    <row r="198" spans="2:65" s="35" customFormat="1" ht="16.5" customHeight="1">
      <c r="B198" s="34"/>
      <c r="C198" s="144" t="s">
        <v>1108</v>
      </c>
      <c r="D198" s="144" t="s">
        <v>175</v>
      </c>
      <c r="E198" s="145" t="s">
        <v>4804</v>
      </c>
      <c r="F198" s="146" t="s">
        <v>4805</v>
      </c>
      <c r="G198" s="147" t="s">
        <v>1464</v>
      </c>
      <c r="H198" s="148">
        <v>6</v>
      </c>
      <c r="I198" s="3"/>
      <c r="J198" s="149">
        <f t="shared" si="30"/>
        <v>0</v>
      </c>
      <c r="K198" s="146" t="s">
        <v>1</v>
      </c>
      <c r="L198" s="34"/>
      <c r="M198" s="150" t="s">
        <v>1</v>
      </c>
      <c r="N198" s="151" t="s">
        <v>50</v>
      </c>
      <c r="P198" s="152">
        <f t="shared" si="31"/>
        <v>0</v>
      </c>
      <c r="Q198" s="152">
        <v>0</v>
      </c>
      <c r="R198" s="152">
        <f t="shared" si="32"/>
        <v>0</v>
      </c>
      <c r="S198" s="152">
        <v>0</v>
      </c>
      <c r="T198" s="153">
        <f t="shared" si="33"/>
        <v>0</v>
      </c>
      <c r="AR198" s="154" t="s">
        <v>180</v>
      </c>
      <c r="AT198" s="154" t="s">
        <v>175</v>
      </c>
      <c r="AU198" s="154" t="s">
        <v>95</v>
      </c>
      <c r="AY198" s="20" t="s">
        <v>173</v>
      </c>
      <c r="BE198" s="155">
        <f t="shared" si="34"/>
        <v>0</v>
      </c>
      <c r="BF198" s="155">
        <f t="shared" si="35"/>
        <v>0</v>
      </c>
      <c r="BG198" s="155">
        <f t="shared" si="36"/>
        <v>0</v>
      </c>
      <c r="BH198" s="155">
        <f t="shared" si="37"/>
        <v>0</v>
      </c>
      <c r="BI198" s="155">
        <f t="shared" si="38"/>
        <v>0</v>
      </c>
      <c r="BJ198" s="20" t="s">
        <v>93</v>
      </c>
      <c r="BK198" s="155">
        <f t="shared" si="39"/>
        <v>0</v>
      </c>
      <c r="BL198" s="20" t="s">
        <v>180</v>
      </c>
      <c r="BM198" s="154" t="s">
        <v>4806</v>
      </c>
    </row>
    <row r="199" spans="2:65" s="35" customFormat="1" ht="16.5" customHeight="1">
      <c r="B199" s="34"/>
      <c r="C199" s="144" t="s">
        <v>1113</v>
      </c>
      <c r="D199" s="144" t="s">
        <v>175</v>
      </c>
      <c r="E199" s="145" t="s">
        <v>4807</v>
      </c>
      <c r="F199" s="146" t="s">
        <v>4808</v>
      </c>
      <c r="G199" s="147" t="s">
        <v>1464</v>
      </c>
      <c r="H199" s="148">
        <v>2</v>
      </c>
      <c r="I199" s="3"/>
      <c r="J199" s="149">
        <f t="shared" si="30"/>
        <v>0</v>
      </c>
      <c r="K199" s="146" t="s">
        <v>1</v>
      </c>
      <c r="L199" s="34"/>
      <c r="M199" s="150" t="s">
        <v>1</v>
      </c>
      <c r="N199" s="151" t="s">
        <v>50</v>
      </c>
      <c r="P199" s="152">
        <f t="shared" si="31"/>
        <v>0</v>
      </c>
      <c r="Q199" s="152">
        <v>0</v>
      </c>
      <c r="R199" s="152">
        <f t="shared" si="32"/>
        <v>0</v>
      </c>
      <c r="S199" s="152">
        <v>0</v>
      </c>
      <c r="T199" s="153">
        <f t="shared" si="33"/>
        <v>0</v>
      </c>
      <c r="AR199" s="154" t="s">
        <v>180</v>
      </c>
      <c r="AT199" s="154" t="s">
        <v>175</v>
      </c>
      <c r="AU199" s="154" t="s">
        <v>95</v>
      </c>
      <c r="AY199" s="20" t="s">
        <v>173</v>
      </c>
      <c r="BE199" s="155">
        <f t="shared" si="34"/>
        <v>0</v>
      </c>
      <c r="BF199" s="155">
        <f t="shared" si="35"/>
        <v>0</v>
      </c>
      <c r="BG199" s="155">
        <f t="shared" si="36"/>
        <v>0</v>
      </c>
      <c r="BH199" s="155">
        <f t="shared" si="37"/>
        <v>0</v>
      </c>
      <c r="BI199" s="155">
        <f t="shared" si="38"/>
        <v>0</v>
      </c>
      <c r="BJ199" s="20" t="s">
        <v>93</v>
      </c>
      <c r="BK199" s="155">
        <f t="shared" si="39"/>
        <v>0</v>
      </c>
      <c r="BL199" s="20" t="s">
        <v>180</v>
      </c>
      <c r="BM199" s="154" t="s">
        <v>4809</v>
      </c>
    </row>
    <row r="200" spans="2:65" s="35" customFormat="1" ht="16.5" customHeight="1">
      <c r="B200" s="34"/>
      <c r="C200" s="144" t="s">
        <v>1139</v>
      </c>
      <c r="D200" s="144" t="s">
        <v>175</v>
      </c>
      <c r="E200" s="145" t="s">
        <v>4810</v>
      </c>
      <c r="F200" s="146" t="s">
        <v>4811</v>
      </c>
      <c r="G200" s="147" t="s">
        <v>1464</v>
      </c>
      <c r="H200" s="148">
        <v>1</v>
      </c>
      <c r="I200" s="3"/>
      <c r="J200" s="149">
        <f t="shared" si="30"/>
        <v>0</v>
      </c>
      <c r="K200" s="146" t="s">
        <v>1</v>
      </c>
      <c r="L200" s="34"/>
      <c r="M200" s="150" t="s">
        <v>1</v>
      </c>
      <c r="N200" s="151" t="s">
        <v>50</v>
      </c>
      <c r="P200" s="152">
        <f t="shared" si="31"/>
        <v>0</v>
      </c>
      <c r="Q200" s="152">
        <v>0</v>
      </c>
      <c r="R200" s="152">
        <f t="shared" si="32"/>
        <v>0</v>
      </c>
      <c r="S200" s="152">
        <v>0</v>
      </c>
      <c r="T200" s="153">
        <f t="shared" si="33"/>
        <v>0</v>
      </c>
      <c r="AR200" s="154" t="s">
        <v>180</v>
      </c>
      <c r="AT200" s="154" t="s">
        <v>175</v>
      </c>
      <c r="AU200" s="154" t="s">
        <v>95</v>
      </c>
      <c r="AY200" s="20" t="s">
        <v>173</v>
      </c>
      <c r="BE200" s="155">
        <f t="shared" si="34"/>
        <v>0</v>
      </c>
      <c r="BF200" s="155">
        <f t="shared" si="35"/>
        <v>0</v>
      </c>
      <c r="BG200" s="155">
        <f t="shared" si="36"/>
        <v>0</v>
      </c>
      <c r="BH200" s="155">
        <f t="shared" si="37"/>
        <v>0</v>
      </c>
      <c r="BI200" s="155">
        <f t="shared" si="38"/>
        <v>0</v>
      </c>
      <c r="BJ200" s="20" t="s">
        <v>93</v>
      </c>
      <c r="BK200" s="155">
        <f t="shared" si="39"/>
        <v>0</v>
      </c>
      <c r="BL200" s="20" t="s">
        <v>180</v>
      </c>
      <c r="BM200" s="154" t="s">
        <v>4812</v>
      </c>
    </row>
    <row r="201" spans="2:65" s="35" customFormat="1" ht="16.5" customHeight="1">
      <c r="B201" s="34"/>
      <c r="C201" s="144" t="s">
        <v>1160</v>
      </c>
      <c r="D201" s="144" t="s">
        <v>175</v>
      </c>
      <c r="E201" s="145" t="s">
        <v>4813</v>
      </c>
      <c r="F201" s="146" t="s">
        <v>4814</v>
      </c>
      <c r="G201" s="147" t="s">
        <v>1464</v>
      </c>
      <c r="H201" s="148">
        <v>2</v>
      </c>
      <c r="I201" s="3"/>
      <c r="J201" s="149">
        <f t="shared" si="30"/>
        <v>0</v>
      </c>
      <c r="K201" s="146" t="s">
        <v>1</v>
      </c>
      <c r="L201" s="34"/>
      <c r="M201" s="150" t="s">
        <v>1</v>
      </c>
      <c r="N201" s="151" t="s">
        <v>50</v>
      </c>
      <c r="P201" s="152">
        <f t="shared" si="31"/>
        <v>0</v>
      </c>
      <c r="Q201" s="152">
        <v>0</v>
      </c>
      <c r="R201" s="152">
        <f t="shared" si="32"/>
        <v>0</v>
      </c>
      <c r="S201" s="152">
        <v>0</v>
      </c>
      <c r="T201" s="153">
        <f t="shared" si="33"/>
        <v>0</v>
      </c>
      <c r="AR201" s="154" t="s">
        <v>180</v>
      </c>
      <c r="AT201" s="154" t="s">
        <v>175</v>
      </c>
      <c r="AU201" s="154" t="s">
        <v>95</v>
      </c>
      <c r="AY201" s="20" t="s">
        <v>173</v>
      </c>
      <c r="BE201" s="155">
        <f t="shared" si="34"/>
        <v>0</v>
      </c>
      <c r="BF201" s="155">
        <f t="shared" si="35"/>
        <v>0</v>
      </c>
      <c r="BG201" s="155">
        <f t="shared" si="36"/>
        <v>0</v>
      </c>
      <c r="BH201" s="155">
        <f t="shared" si="37"/>
        <v>0</v>
      </c>
      <c r="BI201" s="155">
        <f t="shared" si="38"/>
        <v>0</v>
      </c>
      <c r="BJ201" s="20" t="s">
        <v>93</v>
      </c>
      <c r="BK201" s="155">
        <f t="shared" si="39"/>
        <v>0</v>
      </c>
      <c r="BL201" s="20" t="s">
        <v>180</v>
      </c>
      <c r="BM201" s="154" t="s">
        <v>4815</v>
      </c>
    </row>
    <row r="202" spans="2:65" s="35" customFormat="1" ht="16.5" customHeight="1">
      <c r="B202" s="34"/>
      <c r="C202" s="144" t="s">
        <v>1166</v>
      </c>
      <c r="D202" s="144" t="s">
        <v>175</v>
      </c>
      <c r="E202" s="145" t="s">
        <v>4816</v>
      </c>
      <c r="F202" s="146" t="s">
        <v>4817</v>
      </c>
      <c r="G202" s="147" t="s">
        <v>1464</v>
      </c>
      <c r="H202" s="148">
        <v>23</v>
      </c>
      <c r="I202" s="3"/>
      <c r="J202" s="149">
        <f t="shared" si="30"/>
        <v>0</v>
      </c>
      <c r="K202" s="146" t="s">
        <v>1</v>
      </c>
      <c r="L202" s="34"/>
      <c r="M202" s="150" t="s">
        <v>1</v>
      </c>
      <c r="N202" s="151" t="s">
        <v>50</v>
      </c>
      <c r="P202" s="152">
        <f t="shared" si="31"/>
        <v>0</v>
      </c>
      <c r="Q202" s="152">
        <v>0</v>
      </c>
      <c r="R202" s="152">
        <f t="shared" si="32"/>
        <v>0</v>
      </c>
      <c r="S202" s="152">
        <v>0</v>
      </c>
      <c r="T202" s="153">
        <f t="shared" si="33"/>
        <v>0</v>
      </c>
      <c r="AR202" s="154" t="s">
        <v>180</v>
      </c>
      <c r="AT202" s="154" t="s">
        <v>175</v>
      </c>
      <c r="AU202" s="154" t="s">
        <v>95</v>
      </c>
      <c r="AY202" s="20" t="s">
        <v>173</v>
      </c>
      <c r="BE202" s="155">
        <f t="shared" si="34"/>
        <v>0</v>
      </c>
      <c r="BF202" s="155">
        <f t="shared" si="35"/>
        <v>0</v>
      </c>
      <c r="BG202" s="155">
        <f t="shared" si="36"/>
        <v>0</v>
      </c>
      <c r="BH202" s="155">
        <f t="shared" si="37"/>
        <v>0</v>
      </c>
      <c r="BI202" s="155">
        <f t="shared" si="38"/>
        <v>0</v>
      </c>
      <c r="BJ202" s="20" t="s">
        <v>93</v>
      </c>
      <c r="BK202" s="155">
        <f t="shared" si="39"/>
        <v>0</v>
      </c>
      <c r="BL202" s="20" t="s">
        <v>180</v>
      </c>
      <c r="BM202" s="154" t="s">
        <v>4818</v>
      </c>
    </row>
    <row r="203" spans="2:65" s="35" customFormat="1" ht="16.5" customHeight="1">
      <c r="B203" s="34"/>
      <c r="C203" s="144" t="s">
        <v>1206</v>
      </c>
      <c r="D203" s="144" t="s">
        <v>175</v>
      </c>
      <c r="E203" s="145" t="s">
        <v>4819</v>
      </c>
      <c r="F203" s="146" t="s">
        <v>4820</v>
      </c>
      <c r="G203" s="147" t="s">
        <v>1464</v>
      </c>
      <c r="H203" s="148">
        <v>14</v>
      </c>
      <c r="I203" s="3"/>
      <c r="J203" s="149">
        <f t="shared" si="30"/>
        <v>0</v>
      </c>
      <c r="K203" s="146" t="s">
        <v>1</v>
      </c>
      <c r="L203" s="34"/>
      <c r="M203" s="150" t="s">
        <v>1</v>
      </c>
      <c r="N203" s="151" t="s">
        <v>50</v>
      </c>
      <c r="P203" s="152">
        <f t="shared" si="31"/>
        <v>0</v>
      </c>
      <c r="Q203" s="152">
        <v>0</v>
      </c>
      <c r="R203" s="152">
        <f t="shared" si="32"/>
        <v>0</v>
      </c>
      <c r="S203" s="152">
        <v>0</v>
      </c>
      <c r="T203" s="153">
        <f t="shared" si="33"/>
        <v>0</v>
      </c>
      <c r="AR203" s="154" t="s">
        <v>180</v>
      </c>
      <c r="AT203" s="154" t="s">
        <v>175</v>
      </c>
      <c r="AU203" s="154" t="s">
        <v>95</v>
      </c>
      <c r="AY203" s="20" t="s">
        <v>173</v>
      </c>
      <c r="BE203" s="155">
        <f t="shared" si="34"/>
        <v>0</v>
      </c>
      <c r="BF203" s="155">
        <f t="shared" si="35"/>
        <v>0</v>
      </c>
      <c r="BG203" s="155">
        <f t="shared" si="36"/>
        <v>0</v>
      </c>
      <c r="BH203" s="155">
        <f t="shared" si="37"/>
        <v>0</v>
      </c>
      <c r="BI203" s="155">
        <f t="shared" si="38"/>
        <v>0</v>
      </c>
      <c r="BJ203" s="20" t="s">
        <v>93</v>
      </c>
      <c r="BK203" s="155">
        <f t="shared" si="39"/>
        <v>0</v>
      </c>
      <c r="BL203" s="20" t="s">
        <v>180</v>
      </c>
      <c r="BM203" s="154" t="s">
        <v>4821</v>
      </c>
    </row>
    <row r="204" spans="2:65" s="35" customFormat="1" ht="16.5" customHeight="1">
      <c r="B204" s="34"/>
      <c r="C204" s="144" t="s">
        <v>1223</v>
      </c>
      <c r="D204" s="144" t="s">
        <v>175</v>
      </c>
      <c r="E204" s="145" t="s">
        <v>4822</v>
      </c>
      <c r="F204" s="146" t="s">
        <v>4823</v>
      </c>
      <c r="G204" s="147" t="s">
        <v>1464</v>
      </c>
      <c r="H204" s="148">
        <v>2</v>
      </c>
      <c r="I204" s="3"/>
      <c r="J204" s="149">
        <f t="shared" si="30"/>
        <v>0</v>
      </c>
      <c r="K204" s="146" t="s">
        <v>1</v>
      </c>
      <c r="L204" s="34"/>
      <c r="M204" s="150" t="s">
        <v>1</v>
      </c>
      <c r="N204" s="151" t="s">
        <v>50</v>
      </c>
      <c r="P204" s="152">
        <f t="shared" si="31"/>
        <v>0</v>
      </c>
      <c r="Q204" s="152">
        <v>0</v>
      </c>
      <c r="R204" s="152">
        <f t="shared" si="32"/>
        <v>0</v>
      </c>
      <c r="S204" s="152">
        <v>0</v>
      </c>
      <c r="T204" s="153">
        <f t="shared" si="33"/>
        <v>0</v>
      </c>
      <c r="AR204" s="154" t="s">
        <v>180</v>
      </c>
      <c r="AT204" s="154" t="s">
        <v>175</v>
      </c>
      <c r="AU204" s="154" t="s">
        <v>95</v>
      </c>
      <c r="AY204" s="20" t="s">
        <v>173</v>
      </c>
      <c r="BE204" s="155">
        <f t="shared" si="34"/>
        <v>0</v>
      </c>
      <c r="BF204" s="155">
        <f t="shared" si="35"/>
        <v>0</v>
      </c>
      <c r="BG204" s="155">
        <f t="shared" si="36"/>
        <v>0</v>
      </c>
      <c r="BH204" s="155">
        <f t="shared" si="37"/>
        <v>0</v>
      </c>
      <c r="BI204" s="155">
        <f t="shared" si="38"/>
        <v>0</v>
      </c>
      <c r="BJ204" s="20" t="s">
        <v>93</v>
      </c>
      <c r="BK204" s="155">
        <f t="shared" si="39"/>
        <v>0</v>
      </c>
      <c r="BL204" s="20" t="s">
        <v>180</v>
      </c>
      <c r="BM204" s="154" t="s">
        <v>4824</v>
      </c>
    </row>
    <row r="205" spans="2:65" s="35" customFormat="1" ht="16.5" customHeight="1">
      <c r="B205" s="34"/>
      <c r="C205" s="144" t="s">
        <v>1228</v>
      </c>
      <c r="D205" s="144" t="s">
        <v>175</v>
      </c>
      <c r="E205" s="145" t="s">
        <v>4825</v>
      </c>
      <c r="F205" s="146" t="s">
        <v>4826</v>
      </c>
      <c r="G205" s="147" t="s">
        <v>1464</v>
      </c>
      <c r="H205" s="148">
        <v>1</v>
      </c>
      <c r="I205" s="3"/>
      <c r="J205" s="149">
        <f t="shared" si="30"/>
        <v>0</v>
      </c>
      <c r="K205" s="146" t="s">
        <v>1</v>
      </c>
      <c r="L205" s="34"/>
      <c r="M205" s="150" t="s">
        <v>1</v>
      </c>
      <c r="N205" s="151" t="s">
        <v>50</v>
      </c>
      <c r="P205" s="152">
        <f t="shared" si="31"/>
        <v>0</v>
      </c>
      <c r="Q205" s="152">
        <v>0</v>
      </c>
      <c r="R205" s="152">
        <f t="shared" si="32"/>
        <v>0</v>
      </c>
      <c r="S205" s="152">
        <v>0</v>
      </c>
      <c r="T205" s="153">
        <f t="shared" si="33"/>
        <v>0</v>
      </c>
      <c r="AR205" s="154" t="s">
        <v>180</v>
      </c>
      <c r="AT205" s="154" t="s">
        <v>175</v>
      </c>
      <c r="AU205" s="154" t="s">
        <v>95</v>
      </c>
      <c r="AY205" s="20" t="s">
        <v>173</v>
      </c>
      <c r="BE205" s="155">
        <f t="shared" si="34"/>
        <v>0</v>
      </c>
      <c r="BF205" s="155">
        <f t="shared" si="35"/>
        <v>0</v>
      </c>
      <c r="BG205" s="155">
        <f t="shared" si="36"/>
        <v>0</v>
      </c>
      <c r="BH205" s="155">
        <f t="shared" si="37"/>
        <v>0</v>
      </c>
      <c r="BI205" s="155">
        <f t="shared" si="38"/>
        <v>0</v>
      </c>
      <c r="BJ205" s="20" t="s">
        <v>93</v>
      </c>
      <c r="BK205" s="155">
        <f t="shared" si="39"/>
        <v>0</v>
      </c>
      <c r="BL205" s="20" t="s">
        <v>180</v>
      </c>
      <c r="BM205" s="154" t="s">
        <v>4827</v>
      </c>
    </row>
    <row r="206" spans="2:65" s="35" customFormat="1" ht="16.5" customHeight="1">
      <c r="B206" s="34"/>
      <c r="C206" s="144" t="s">
        <v>1233</v>
      </c>
      <c r="D206" s="144" t="s">
        <v>175</v>
      </c>
      <c r="E206" s="145" t="s">
        <v>4828</v>
      </c>
      <c r="F206" s="146" t="s">
        <v>4829</v>
      </c>
      <c r="G206" s="147" t="s">
        <v>1464</v>
      </c>
      <c r="H206" s="148">
        <v>1</v>
      </c>
      <c r="I206" s="3"/>
      <c r="J206" s="149">
        <f t="shared" si="30"/>
        <v>0</v>
      </c>
      <c r="K206" s="146" t="s">
        <v>1</v>
      </c>
      <c r="L206" s="34"/>
      <c r="M206" s="150" t="s">
        <v>1</v>
      </c>
      <c r="N206" s="151" t="s">
        <v>50</v>
      </c>
      <c r="P206" s="152">
        <f t="shared" si="31"/>
        <v>0</v>
      </c>
      <c r="Q206" s="152">
        <v>0</v>
      </c>
      <c r="R206" s="152">
        <f t="shared" si="32"/>
        <v>0</v>
      </c>
      <c r="S206" s="152">
        <v>0</v>
      </c>
      <c r="T206" s="153">
        <f t="shared" si="33"/>
        <v>0</v>
      </c>
      <c r="AR206" s="154" t="s">
        <v>180</v>
      </c>
      <c r="AT206" s="154" t="s">
        <v>175</v>
      </c>
      <c r="AU206" s="154" t="s">
        <v>95</v>
      </c>
      <c r="AY206" s="20" t="s">
        <v>173</v>
      </c>
      <c r="BE206" s="155">
        <f t="shared" si="34"/>
        <v>0</v>
      </c>
      <c r="BF206" s="155">
        <f t="shared" si="35"/>
        <v>0</v>
      </c>
      <c r="BG206" s="155">
        <f t="shared" si="36"/>
        <v>0</v>
      </c>
      <c r="BH206" s="155">
        <f t="shared" si="37"/>
        <v>0</v>
      </c>
      <c r="BI206" s="155">
        <f t="shared" si="38"/>
        <v>0</v>
      </c>
      <c r="BJ206" s="20" t="s">
        <v>93</v>
      </c>
      <c r="BK206" s="155">
        <f t="shared" si="39"/>
        <v>0</v>
      </c>
      <c r="BL206" s="20" t="s">
        <v>180</v>
      </c>
      <c r="BM206" s="154" t="s">
        <v>4830</v>
      </c>
    </row>
    <row r="207" spans="2:65" s="35" customFormat="1" ht="16.5" customHeight="1">
      <c r="B207" s="34"/>
      <c r="C207" s="144" t="s">
        <v>1245</v>
      </c>
      <c r="D207" s="144" t="s">
        <v>175</v>
      </c>
      <c r="E207" s="145" t="s">
        <v>4831</v>
      </c>
      <c r="F207" s="146" t="s">
        <v>4832</v>
      </c>
      <c r="G207" s="147" t="s">
        <v>1464</v>
      </c>
      <c r="H207" s="148">
        <v>1</v>
      </c>
      <c r="I207" s="3"/>
      <c r="J207" s="149">
        <f t="shared" si="30"/>
        <v>0</v>
      </c>
      <c r="K207" s="146" t="s">
        <v>1</v>
      </c>
      <c r="L207" s="34"/>
      <c r="M207" s="150" t="s">
        <v>1</v>
      </c>
      <c r="N207" s="151" t="s">
        <v>50</v>
      </c>
      <c r="P207" s="152">
        <f t="shared" si="31"/>
        <v>0</v>
      </c>
      <c r="Q207" s="152">
        <v>0</v>
      </c>
      <c r="R207" s="152">
        <f t="shared" si="32"/>
        <v>0</v>
      </c>
      <c r="S207" s="152">
        <v>0</v>
      </c>
      <c r="T207" s="153">
        <f t="shared" si="33"/>
        <v>0</v>
      </c>
      <c r="AR207" s="154" t="s">
        <v>180</v>
      </c>
      <c r="AT207" s="154" t="s">
        <v>175</v>
      </c>
      <c r="AU207" s="154" t="s">
        <v>95</v>
      </c>
      <c r="AY207" s="20" t="s">
        <v>173</v>
      </c>
      <c r="BE207" s="155">
        <f t="shared" si="34"/>
        <v>0</v>
      </c>
      <c r="BF207" s="155">
        <f t="shared" si="35"/>
        <v>0</v>
      </c>
      <c r="BG207" s="155">
        <f t="shared" si="36"/>
        <v>0</v>
      </c>
      <c r="BH207" s="155">
        <f t="shared" si="37"/>
        <v>0</v>
      </c>
      <c r="BI207" s="155">
        <f t="shared" si="38"/>
        <v>0</v>
      </c>
      <c r="BJ207" s="20" t="s">
        <v>93</v>
      </c>
      <c r="BK207" s="155">
        <f t="shared" si="39"/>
        <v>0</v>
      </c>
      <c r="BL207" s="20" t="s">
        <v>180</v>
      </c>
      <c r="BM207" s="154" t="s">
        <v>4833</v>
      </c>
    </row>
    <row r="208" spans="2:65" s="35" customFormat="1" ht="16.5" customHeight="1">
      <c r="B208" s="34"/>
      <c r="C208" s="144" t="s">
        <v>1249</v>
      </c>
      <c r="D208" s="144" t="s">
        <v>175</v>
      </c>
      <c r="E208" s="145" t="s">
        <v>4834</v>
      </c>
      <c r="F208" s="146" t="s">
        <v>4835</v>
      </c>
      <c r="G208" s="147" t="s">
        <v>1464</v>
      </c>
      <c r="H208" s="148">
        <v>1</v>
      </c>
      <c r="I208" s="3"/>
      <c r="J208" s="149">
        <f t="shared" si="30"/>
        <v>0</v>
      </c>
      <c r="K208" s="146" t="s">
        <v>1</v>
      </c>
      <c r="L208" s="34"/>
      <c r="M208" s="150" t="s">
        <v>1</v>
      </c>
      <c r="N208" s="151" t="s">
        <v>50</v>
      </c>
      <c r="P208" s="152">
        <f t="shared" si="31"/>
        <v>0</v>
      </c>
      <c r="Q208" s="152">
        <v>0</v>
      </c>
      <c r="R208" s="152">
        <f t="shared" si="32"/>
        <v>0</v>
      </c>
      <c r="S208" s="152">
        <v>0</v>
      </c>
      <c r="T208" s="153">
        <f t="shared" si="33"/>
        <v>0</v>
      </c>
      <c r="AR208" s="154" t="s">
        <v>180</v>
      </c>
      <c r="AT208" s="154" t="s">
        <v>175</v>
      </c>
      <c r="AU208" s="154" t="s">
        <v>95</v>
      </c>
      <c r="AY208" s="20" t="s">
        <v>173</v>
      </c>
      <c r="BE208" s="155">
        <f t="shared" si="34"/>
        <v>0</v>
      </c>
      <c r="BF208" s="155">
        <f t="shared" si="35"/>
        <v>0</v>
      </c>
      <c r="BG208" s="155">
        <f t="shared" si="36"/>
        <v>0</v>
      </c>
      <c r="BH208" s="155">
        <f t="shared" si="37"/>
        <v>0</v>
      </c>
      <c r="BI208" s="155">
        <f t="shared" si="38"/>
        <v>0</v>
      </c>
      <c r="BJ208" s="20" t="s">
        <v>93</v>
      </c>
      <c r="BK208" s="155">
        <f t="shared" si="39"/>
        <v>0</v>
      </c>
      <c r="BL208" s="20" t="s">
        <v>180</v>
      </c>
      <c r="BM208" s="154" t="s">
        <v>4836</v>
      </c>
    </row>
    <row r="209" spans="2:65" s="35" customFormat="1" ht="16.5" customHeight="1">
      <c r="B209" s="34"/>
      <c r="C209" s="144" t="s">
        <v>1283</v>
      </c>
      <c r="D209" s="144" t="s">
        <v>175</v>
      </c>
      <c r="E209" s="145" t="s">
        <v>4837</v>
      </c>
      <c r="F209" s="146" t="s">
        <v>4838</v>
      </c>
      <c r="G209" s="147" t="s">
        <v>1464</v>
      </c>
      <c r="H209" s="148">
        <v>1</v>
      </c>
      <c r="I209" s="3"/>
      <c r="J209" s="149">
        <f t="shared" si="30"/>
        <v>0</v>
      </c>
      <c r="K209" s="146" t="s">
        <v>1</v>
      </c>
      <c r="L209" s="34"/>
      <c r="M209" s="150" t="s">
        <v>1</v>
      </c>
      <c r="N209" s="151" t="s">
        <v>50</v>
      </c>
      <c r="P209" s="152">
        <f t="shared" si="31"/>
        <v>0</v>
      </c>
      <c r="Q209" s="152">
        <v>0</v>
      </c>
      <c r="R209" s="152">
        <f t="shared" si="32"/>
        <v>0</v>
      </c>
      <c r="S209" s="152">
        <v>0</v>
      </c>
      <c r="T209" s="153">
        <f t="shared" si="33"/>
        <v>0</v>
      </c>
      <c r="AR209" s="154" t="s">
        <v>180</v>
      </c>
      <c r="AT209" s="154" t="s">
        <v>175</v>
      </c>
      <c r="AU209" s="154" t="s">
        <v>95</v>
      </c>
      <c r="AY209" s="20" t="s">
        <v>173</v>
      </c>
      <c r="BE209" s="155">
        <f t="shared" si="34"/>
        <v>0</v>
      </c>
      <c r="BF209" s="155">
        <f t="shared" si="35"/>
        <v>0</v>
      </c>
      <c r="BG209" s="155">
        <f t="shared" si="36"/>
        <v>0</v>
      </c>
      <c r="BH209" s="155">
        <f t="shared" si="37"/>
        <v>0</v>
      </c>
      <c r="BI209" s="155">
        <f t="shared" si="38"/>
        <v>0</v>
      </c>
      <c r="BJ209" s="20" t="s">
        <v>93</v>
      </c>
      <c r="BK209" s="155">
        <f t="shared" si="39"/>
        <v>0</v>
      </c>
      <c r="BL209" s="20" t="s">
        <v>180</v>
      </c>
      <c r="BM209" s="154" t="s">
        <v>4839</v>
      </c>
    </row>
    <row r="210" spans="2:65" s="35" customFormat="1" ht="16.5" customHeight="1">
      <c r="B210" s="34"/>
      <c r="C210" s="144" t="s">
        <v>1290</v>
      </c>
      <c r="D210" s="144" t="s">
        <v>175</v>
      </c>
      <c r="E210" s="145" t="s">
        <v>4840</v>
      </c>
      <c r="F210" s="146" t="s">
        <v>4841</v>
      </c>
      <c r="G210" s="147" t="s">
        <v>1464</v>
      </c>
      <c r="H210" s="148">
        <v>1</v>
      </c>
      <c r="I210" s="3"/>
      <c r="J210" s="149">
        <f t="shared" si="30"/>
        <v>0</v>
      </c>
      <c r="K210" s="146" t="s">
        <v>1</v>
      </c>
      <c r="L210" s="34"/>
      <c r="M210" s="150" t="s">
        <v>1</v>
      </c>
      <c r="N210" s="151" t="s">
        <v>50</v>
      </c>
      <c r="P210" s="152">
        <f t="shared" si="31"/>
        <v>0</v>
      </c>
      <c r="Q210" s="152">
        <v>0</v>
      </c>
      <c r="R210" s="152">
        <f t="shared" si="32"/>
        <v>0</v>
      </c>
      <c r="S210" s="152">
        <v>0</v>
      </c>
      <c r="T210" s="153">
        <f t="shared" si="33"/>
        <v>0</v>
      </c>
      <c r="AR210" s="154" t="s">
        <v>180</v>
      </c>
      <c r="AT210" s="154" t="s">
        <v>175</v>
      </c>
      <c r="AU210" s="154" t="s">
        <v>95</v>
      </c>
      <c r="AY210" s="20" t="s">
        <v>173</v>
      </c>
      <c r="BE210" s="155">
        <f t="shared" si="34"/>
        <v>0</v>
      </c>
      <c r="BF210" s="155">
        <f t="shared" si="35"/>
        <v>0</v>
      </c>
      <c r="BG210" s="155">
        <f t="shared" si="36"/>
        <v>0</v>
      </c>
      <c r="BH210" s="155">
        <f t="shared" si="37"/>
        <v>0</v>
      </c>
      <c r="BI210" s="155">
        <f t="shared" si="38"/>
        <v>0</v>
      </c>
      <c r="BJ210" s="20" t="s">
        <v>93</v>
      </c>
      <c r="BK210" s="155">
        <f t="shared" si="39"/>
        <v>0</v>
      </c>
      <c r="BL210" s="20" t="s">
        <v>180</v>
      </c>
      <c r="BM210" s="154" t="s">
        <v>4842</v>
      </c>
    </row>
    <row r="211" spans="2:65" s="35" customFormat="1" ht="16.5" customHeight="1">
      <c r="B211" s="34"/>
      <c r="C211" s="144" t="s">
        <v>1301</v>
      </c>
      <c r="D211" s="144" t="s">
        <v>175</v>
      </c>
      <c r="E211" s="145" t="s">
        <v>4843</v>
      </c>
      <c r="F211" s="146" t="s">
        <v>4844</v>
      </c>
      <c r="G211" s="147" t="s">
        <v>1464</v>
      </c>
      <c r="H211" s="148">
        <v>1</v>
      </c>
      <c r="I211" s="3"/>
      <c r="J211" s="149">
        <f t="shared" si="30"/>
        <v>0</v>
      </c>
      <c r="K211" s="146" t="s">
        <v>1</v>
      </c>
      <c r="L211" s="34"/>
      <c r="M211" s="150" t="s">
        <v>1</v>
      </c>
      <c r="N211" s="151" t="s">
        <v>50</v>
      </c>
      <c r="P211" s="152">
        <f t="shared" si="31"/>
        <v>0</v>
      </c>
      <c r="Q211" s="152">
        <v>0</v>
      </c>
      <c r="R211" s="152">
        <f t="shared" si="32"/>
        <v>0</v>
      </c>
      <c r="S211" s="152">
        <v>0</v>
      </c>
      <c r="T211" s="153">
        <f t="shared" si="33"/>
        <v>0</v>
      </c>
      <c r="AR211" s="154" t="s">
        <v>180</v>
      </c>
      <c r="AT211" s="154" t="s">
        <v>175</v>
      </c>
      <c r="AU211" s="154" t="s">
        <v>95</v>
      </c>
      <c r="AY211" s="20" t="s">
        <v>173</v>
      </c>
      <c r="BE211" s="155">
        <f t="shared" si="34"/>
        <v>0</v>
      </c>
      <c r="BF211" s="155">
        <f t="shared" si="35"/>
        <v>0</v>
      </c>
      <c r="BG211" s="155">
        <f t="shared" si="36"/>
        <v>0</v>
      </c>
      <c r="BH211" s="155">
        <f t="shared" si="37"/>
        <v>0</v>
      </c>
      <c r="BI211" s="155">
        <f t="shared" si="38"/>
        <v>0</v>
      </c>
      <c r="BJ211" s="20" t="s">
        <v>93</v>
      </c>
      <c r="BK211" s="155">
        <f t="shared" si="39"/>
        <v>0</v>
      </c>
      <c r="BL211" s="20" t="s">
        <v>180</v>
      </c>
      <c r="BM211" s="154" t="s">
        <v>4845</v>
      </c>
    </row>
    <row r="212" spans="2:65" s="35" customFormat="1" ht="16.5" customHeight="1">
      <c r="B212" s="34"/>
      <c r="C212" s="144" t="s">
        <v>1307</v>
      </c>
      <c r="D212" s="144" t="s">
        <v>175</v>
      </c>
      <c r="E212" s="145" t="s">
        <v>4846</v>
      </c>
      <c r="F212" s="146" t="s">
        <v>4847</v>
      </c>
      <c r="G212" s="147" t="s">
        <v>1464</v>
      </c>
      <c r="H212" s="148">
        <v>6</v>
      </c>
      <c r="I212" s="3"/>
      <c r="J212" s="149">
        <f t="shared" si="30"/>
        <v>0</v>
      </c>
      <c r="K212" s="146" t="s">
        <v>1</v>
      </c>
      <c r="L212" s="34"/>
      <c r="M212" s="150" t="s">
        <v>1</v>
      </c>
      <c r="N212" s="151" t="s">
        <v>50</v>
      </c>
      <c r="P212" s="152">
        <f t="shared" si="31"/>
        <v>0</v>
      </c>
      <c r="Q212" s="152">
        <v>0</v>
      </c>
      <c r="R212" s="152">
        <f t="shared" si="32"/>
        <v>0</v>
      </c>
      <c r="S212" s="152">
        <v>0</v>
      </c>
      <c r="T212" s="153">
        <f t="shared" si="33"/>
        <v>0</v>
      </c>
      <c r="AR212" s="154" t="s">
        <v>180</v>
      </c>
      <c r="AT212" s="154" t="s">
        <v>175</v>
      </c>
      <c r="AU212" s="154" t="s">
        <v>95</v>
      </c>
      <c r="AY212" s="20" t="s">
        <v>173</v>
      </c>
      <c r="BE212" s="155">
        <f t="shared" si="34"/>
        <v>0</v>
      </c>
      <c r="BF212" s="155">
        <f t="shared" si="35"/>
        <v>0</v>
      </c>
      <c r="BG212" s="155">
        <f t="shared" si="36"/>
        <v>0</v>
      </c>
      <c r="BH212" s="155">
        <f t="shared" si="37"/>
        <v>0</v>
      </c>
      <c r="BI212" s="155">
        <f t="shared" si="38"/>
        <v>0</v>
      </c>
      <c r="BJ212" s="20" t="s">
        <v>93</v>
      </c>
      <c r="BK212" s="155">
        <f t="shared" si="39"/>
        <v>0</v>
      </c>
      <c r="BL212" s="20" t="s">
        <v>180</v>
      </c>
      <c r="BM212" s="154" t="s">
        <v>4848</v>
      </c>
    </row>
    <row r="213" spans="2:65" s="35" customFormat="1" ht="16.5" customHeight="1">
      <c r="B213" s="34"/>
      <c r="C213" s="144" t="s">
        <v>1326</v>
      </c>
      <c r="D213" s="144" t="s">
        <v>175</v>
      </c>
      <c r="E213" s="145" t="s">
        <v>4849</v>
      </c>
      <c r="F213" s="146" t="s">
        <v>4850</v>
      </c>
      <c r="G213" s="147" t="s">
        <v>1464</v>
      </c>
      <c r="H213" s="148">
        <v>1</v>
      </c>
      <c r="I213" s="3"/>
      <c r="J213" s="149">
        <f t="shared" si="30"/>
        <v>0</v>
      </c>
      <c r="K213" s="146" t="s">
        <v>1</v>
      </c>
      <c r="L213" s="34"/>
      <c r="M213" s="150" t="s">
        <v>1</v>
      </c>
      <c r="N213" s="151" t="s">
        <v>50</v>
      </c>
      <c r="P213" s="152">
        <f t="shared" si="31"/>
        <v>0</v>
      </c>
      <c r="Q213" s="152">
        <v>0</v>
      </c>
      <c r="R213" s="152">
        <f t="shared" si="32"/>
        <v>0</v>
      </c>
      <c r="S213" s="152">
        <v>0</v>
      </c>
      <c r="T213" s="153">
        <f t="shared" si="33"/>
        <v>0</v>
      </c>
      <c r="AR213" s="154" t="s">
        <v>180</v>
      </c>
      <c r="AT213" s="154" t="s">
        <v>175</v>
      </c>
      <c r="AU213" s="154" t="s">
        <v>95</v>
      </c>
      <c r="AY213" s="20" t="s">
        <v>173</v>
      </c>
      <c r="BE213" s="155">
        <f t="shared" si="34"/>
        <v>0</v>
      </c>
      <c r="BF213" s="155">
        <f t="shared" si="35"/>
        <v>0</v>
      </c>
      <c r="BG213" s="155">
        <f t="shared" si="36"/>
        <v>0</v>
      </c>
      <c r="BH213" s="155">
        <f t="shared" si="37"/>
        <v>0</v>
      </c>
      <c r="BI213" s="155">
        <f t="shared" si="38"/>
        <v>0</v>
      </c>
      <c r="BJ213" s="20" t="s">
        <v>93</v>
      </c>
      <c r="BK213" s="155">
        <f t="shared" si="39"/>
        <v>0</v>
      </c>
      <c r="BL213" s="20" t="s">
        <v>180</v>
      </c>
      <c r="BM213" s="154" t="s">
        <v>4851</v>
      </c>
    </row>
    <row r="214" spans="2:65" s="35" customFormat="1" ht="16.5" customHeight="1">
      <c r="B214" s="34"/>
      <c r="C214" s="144" t="s">
        <v>1335</v>
      </c>
      <c r="D214" s="144" t="s">
        <v>175</v>
      </c>
      <c r="E214" s="145" t="s">
        <v>4852</v>
      </c>
      <c r="F214" s="146" t="s">
        <v>4853</v>
      </c>
      <c r="G214" s="147" t="s">
        <v>1464</v>
      </c>
      <c r="H214" s="148">
        <v>5</v>
      </c>
      <c r="I214" s="3"/>
      <c r="J214" s="149">
        <f t="shared" si="30"/>
        <v>0</v>
      </c>
      <c r="K214" s="146" t="s">
        <v>1</v>
      </c>
      <c r="L214" s="34"/>
      <c r="M214" s="150" t="s">
        <v>1</v>
      </c>
      <c r="N214" s="151" t="s">
        <v>50</v>
      </c>
      <c r="P214" s="152">
        <f t="shared" si="31"/>
        <v>0</v>
      </c>
      <c r="Q214" s="152">
        <v>0</v>
      </c>
      <c r="R214" s="152">
        <f t="shared" si="32"/>
        <v>0</v>
      </c>
      <c r="S214" s="152">
        <v>0</v>
      </c>
      <c r="T214" s="153">
        <f t="shared" si="33"/>
        <v>0</v>
      </c>
      <c r="AR214" s="154" t="s">
        <v>180</v>
      </c>
      <c r="AT214" s="154" t="s">
        <v>175</v>
      </c>
      <c r="AU214" s="154" t="s">
        <v>95</v>
      </c>
      <c r="AY214" s="20" t="s">
        <v>173</v>
      </c>
      <c r="BE214" s="155">
        <f t="shared" si="34"/>
        <v>0</v>
      </c>
      <c r="BF214" s="155">
        <f t="shared" si="35"/>
        <v>0</v>
      </c>
      <c r="BG214" s="155">
        <f t="shared" si="36"/>
        <v>0</v>
      </c>
      <c r="BH214" s="155">
        <f t="shared" si="37"/>
        <v>0</v>
      </c>
      <c r="BI214" s="155">
        <f t="shared" si="38"/>
        <v>0</v>
      </c>
      <c r="BJ214" s="20" t="s">
        <v>93</v>
      </c>
      <c r="BK214" s="155">
        <f t="shared" si="39"/>
        <v>0</v>
      </c>
      <c r="BL214" s="20" t="s">
        <v>180</v>
      </c>
      <c r="BM214" s="154" t="s">
        <v>4854</v>
      </c>
    </row>
    <row r="215" spans="2:65" s="35" customFormat="1" ht="16.5" customHeight="1">
      <c r="B215" s="34"/>
      <c r="C215" s="144" t="s">
        <v>1350</v>
      </c>
      <c r="D215" s="144" t="s">
        <v>175</v>
      </c>
      <c r="E215" s="145" t="s">
        <v>4855</v>
      </c>
      <c r="F215" s="146" t="s">
        <v>4856</v>
      </c>
      <c r="G215" s="147" t="s">
        <v>1464</v>
      </c>
      <c r="H215" s="148">
        <v>3</v>
      </c>
      <c r="I215" s="3"/>
      <c r="J215" s="149">
        <f t="shared" si="30"/>
        <v>0</v>
      </c>
      <c r="K215" s="146" t="s">
        <v>1</v>
      </c>
      <c r="L215" s="34"/>
      <c r="M215" s="150" t="s">
        <v>1</v>
      </c>
      <c r="N215" s="151" t="s">
        <v>50</v>
      </c>
      <c r="P215" s="152">
        <f t="shared" si="31"/>
        <v>0</v>
      </c>
      <c r="Q215" s="152">
        <v>0</v>
      </c>
      <c r="R215" s="152">
        <f t="shared" si="32"/>
        <v>0</v>
      </c>
      <c r="S215" s="152">
        <v>0</v>
      </c>
      <c r="T215" s="153">
        <f t="shared" si="33"/>
        <v>0</v>
      </c>
      <c r="AR215" s="154" t="s">
        <v>180</v>
      </c>
      <c r="AT215" s="154" t="s">
        <v>175</v>
      </c>
      <c r="AU215" s="154" t="s">
        <v>95</v>
      </c>
      <c r="AY215" s="20" t="s">
        <v>173</v>
      </c>
      <c r="BE215" s="155">
        <f t="shared" si="34"/>
        <v>0</v>
      </c>
      <c r="BF215" s="155">
        <f t="shared" si="35"/>
        <v>0</v>
      </c>
      <c r="BG215" s="155">
        <f t="shared" si="36"/>
        <v>0</v>
      </c>
      <c r="BH215" s="155">
        <f t="shared" si="37"/>
        <v>0</v>
      </c>
      <c r="BI215" s="155">
        <f t="shared" si="38"/>
        <v>0</v>
      </c>
      <c r="BJ215" s="20" t="s">
        <v>93</v>
      </c>
      <c r="BK215" s="155">
        <f t="shared" si="39"/>
        <v>0</v>
      </c>
      <c r="BL215" s="20" t="s">
        <v>180</v>
      </c>
      <c r="BM215" s="154" t="s">
        <v>4857</v>
      </c>
    </row>
    <row r="216" spans="2:65" s="35" customFormat="1" ht="16.5" customHeight="1">
      <c r="B216" s="34"/>
      <c r="C216" s="144" t="s">
        <v>1399</v>
      </c>
      <c r="D216" s="144" t="s">
        <v>175</v>
      </c>
      <c r="E216" s="145" t="s">
        <v>4858</v>
      </c>
      <c r="F216" s="146" t="s">
        <v>4859</v>
      </c>
      <c r="G216" s="147" t="s">
        <v>1464</v>
      </c>
      <c r="H216" s="148">
        <v>80</v>
      </c>
      <c r="I216" s="3"/>
      <c r="J216" s="149">
        <f t="shared" si="30"/>
        <v>0</v>
      </c>
      <c r="K216" s="146" t="s">
        <v>1</v>
      </c>
      <c r="L216" s="34"/>
      <c r="M216" s="150" t="s">
        <v>1</v>
      </c>
      <c r="N216" s="151" t="s">
        <v>50</v>
      </c>
      <c r="P216" s="152">
        <f t="shared" si="31"/>
        <v>0</v>
      </c>
      <c r="Q216" s="152">
        <v>0</v>
      </c>
      <c r="R216" s="152">
        <f t="shared" si="32"/>
        <v>0</v>
      </c>
      <c r="S216" s="152">
        <v>0</v>
      </c>
      <c r="T216" s="153">
        <f t="shared" si="33"/>
        <v>0</v>
      </c>
      <c r="AR216" s="154" t="s">
        <v>180</v>
      </c>
      <c r="AT216" s="154" t="s">
        <v>175</v>
      </c>
      <c r="AU216" s="154" t="s">
        <v>95</v>
      </c>
      <c r="AY216" s="20" t="s">
        <v>173</v>
      </c>
      <c r="BE216" s="155">
        <f t="shared" si="34"/>
        <v>0</v>
      </c>
      <c r="BF216" s="155">
        <f t="shared" si="35"/>
        <v>0</v>
      </c>
      <c r="BG216" s="155">
        <f t="shared" si="36"/>
        <v>0</v>
      </c>
      <c r="BH216" s="155">
        <f t="shared" si="37"/>
        <v>0</v>
      </c>
      <c r="BI216" s="155">
        <f t="shared" si="38"/>
        <v>0</v>
      </c>
      <c r="BJ216" s="20" t="s">
        <v>93</v>
      </c>
      <c r="BK216" s="155">
        <f t="shared" si="39"/>
        <v>0</v>
      </c>
      <c r="BL216" s="20" t="s">
        <v>180</v>
      </c>
      <c r="BM216" s="154" t="s">
        <v>4860</v>
      </c>
    </row>
    <row r="217" spans="2:65" s="35" customFormat="1" ht="16.5" customHeight="1">
      <c r="B217" s="34"/>
      <c r="C217" s="144" t="s">
        <v>1403</v>
      </c>
      <c r="D217" s="144" t="s">
        <v>175</v>
      </c>
      <c r="E217" s="145" t="s">
        <v>4861</v>
      </c>
      <c r="F217" s="146" t="s">
        <v>4862</v>
      </c>
      <c r="G217" s="147" t="s">
        <v>586</v>
      </c>
      <c r="H217" s="148">
        <v>20</v>
      </c>
      <c r="I217" s="3"/>
      <c r="J217" s="149">
        <f t="shared" si="30"/>
        <v>0</v>
      </c>
      <c r="K217" s="146" t="s">
        <v>1</v>
      </c>
      <c r="L217" s="34"/>
      <c r="M217" s="150" t="s">
        <v>1</v>
      </c>
      <c r="N217" s="151" t="s">
        <v>50</v>
      </c>
      <c r="P217" s="152">
        <f t="shared" si="31"/>
        <v>0</v>
      </c>
      <c r="Q217" s="152">
        <v>0</v>
      </c>
      <c r="R217" s="152">
        <f t="shared" si="32"/>
        <v>0</v>
      </c>
      <c r="S217" s="152">
        <v>0</v>
      </c>
      <c r="T217" s="153">
        <f t="shared" si="33"/>
        <v>0</v>
      </c>
      <c r="AR217" s="154" t="s">
        <v>180</v>
      </c>
      <c r="AT217" s="154" t="s">
        <v>175</v>
      </c>
      <c r="AU217" s="154" t="s">
        <v>95</v>
      </c>
      <c r="AY217" s="20" t="s">
        <v>173</v>
      </c>
      <c r="BE217" s="155">
        <f t="shared" si="34"/>
        <v>0</v>
      </c>
      <c r="BF217" s="155">
        <f t="shared" si="35"/>
        <v>0</v>
      </c>
      <c r="BG217" s="155">
        <f t="shared" si="36"/>
        <v>0</v>
      </c>
      <c r="BH217" s="155">
        <f t="shared" si="37"/>
        <v>0</v>
      </c>
      <c r="BI217" s="155">
        <f t="shared" si="38"/>
        <v>0</v>
      </c>
      <c r="BJ217" s="20" t="s">
        <v>93</v>
      </c>
      <c r="BK217" s="155">
        <f t="shared" si="39"/>
        <v>0</v>
      </c>
      <c r="BL217" s="20" t="s">
        <v>180</v>
      </c>
      <c r="BM217" s="154" t="s">
        <v>4863</v>
      </c>
    </row>
    <row r="218" spans="2:65" s="35" customFormat="1" ht="16.5" customHeight="1">
      <c r="B218" s="34"/>
      <c r="C218" s="144" t="s">
        <v>1408</v>
      </c>
      <c r="D218" s="144" t="s">
        <v>175</v>
      </c>
      <c r="E218" s="145" t="s">
        <v>4864</v>
      </c>
      <c r="F218" s="146" t="s">
        <v>4865</v>
      </c>
      <c r="G218" s="147" t="s">
        <v>586</v>
      </c>
      <c r="H218" s="148">
        <v>300</v>
      </c>
      <c r="I218" s="3"/>
      <c r="J218" s="149">
        <f t="shared" si="30"/>
        <v>0</v>
      </c>
      <c r="K218" s="146" t="s">
        <v>1</v>
      </c>
      <c r="L218" s="34"/>
      <c r="M218" s="150" t="s">
        <v>1</v>
      </c>
      <c r="N218" s="151" t="s">
        <v>50</v>
      </c>
      <c r="P218" s="152">
        <f t="shared" si="31"/>
        <v>0</v>
      </c>
      <c r="Q218" s="152">
        <v>0</v>
      </c>
      <c r="R218" s="152">
        <f t="shared" si="32"/>
        <v>0</v>
      </c>
      <c r="S218" s="152">
        <v>0</v>
      </c>
      <c r="T218" s="153">
        <f t="shared" si="33"/>
        <v>0</v>
      </c>
      <c r="AR218" s="154" t="s">
        <v>180</v>
      </c>
      <c r="AT218" s="154" t="s">
        <v>175</v>
      </c>
      <c r="AU218" s="154" t="s">
        <v>95</v>
      </c>
      <c r="AY218" s="20" t="s">
        <v>173</v>
      </c>
      <c r="BE218" s="155">
        <f t="shared" si="34"/>
        <v>0</v>
      </c>
      <c r="BF218" s="155">
        <f t="shared" si="35"/>
        <v>0</v>
      </c>
      <c r="BG218" s="155">
        <f t="shared" si="36"/>
        <v>0</v>
      </c>
      <c r="BH218" s="155">
        <f t="shared" si="37"/>
        <v>0</v>
      </c>
      <c r="BI218" s="155">
        <f t="shared" si="38"/>
        <v>0</v>
      </c>
      <c r="BJ218" s="20" t="s">
        <v>93</v>
      </c>
      <c r="BK218" s="155">
        <f t="shared" si="39"/>
        <v>0</v>
      </c>
      <c r="BL218" s="20" t="s">
        <v>180</v>
      </c>
      <c r="BM218" s="154" t="s">
        <v>4866</v>
      </c>
    </row>
    <row r="219" spans="2:65" s="35" customFormat="1" ht="16.5" customHeight="1">
      <c r="B219" s="34"/>
      <c r="C219" s="144" t="s">
        <v>1413</v>
      </c>
      <c r="D219" s="144" t="s">
        <v>175</v>
      </c>
      <c r="E219" s="145" t="s">
        <v>4867</v>
      </c>
      <c r="F219" s="146" t="s">
        <v>4868</v>
      </c>
      <c r="G219" s="147" t="s">
        <v>586</v>
      </c>
      <c r="H219" s="148">
        <v>440</v>
      </c>
      <c r="I219" s="3"/>
      <c r="J219" s="149">
        <f t="shared" si="30"/>
        <v>0</v>
      </c>
      <c r="K219" s="146" t="s">
        <v>1</v>
      </c>
      <c r="L219" s="34"/>
      <c r="M219" s="150" t="s">
        <v>1</v>
      </c>
      <c r="N219" s="151" t="s">
        <v>50</v>
      </c>
      <c r="P219" s="152">
        <f t="shared" si="31"/>
        <v>0</v>
      </c>
      <c r="Q219" s="152">
        <v>0</v>
      </c>
      <c r="R219" s="152">
        <f t="shared" si="32"/>
        <v>0</v>
      </c>
      <c r="S219" s="152">
        <v>0</v>
      </c>
      <c r="T219" s="153">
        <f t="shared" si="33"/>
        <v>0</v>
      </c>
      <c r="AR219" s="154" t="s">
        <v>180</v>
      </c>
      <c r="AT219" s="154" t="s">
        <v>175</v>
      </c>
      <c r="AU219" s="154" t="s">
        <v>95</v>
      </c>
      <c r="AY219" s="20" t="s">
        <v>173</v>
      </c>
      <c r="BE219" s="155">
        <f t="shared" si="34"/>
        <v>0</v>
      </c>
      <c r="BF219" s="155">
        <f t="shared" si="35"/>
        <v>0</v>
      </c>
      <c r="BG219" s="155">
        <f t="shared" si="36"/>
        <v>0</v>
      </c>
      <c r="BH219" s="155">
        <f t="shared" si="37"/>
        <v>0</v>
      </c>
      <c r="BI219" s="155">
        <f t="shared" si="38"/>
        <v>0</v>
      </c>
      <c r="BJ219" s="20" t="s">
        <v>93</v>
      </c>
      <c r="BK219" s="155">
        <f t="shared" si="39"/>
        <v>0</v>
      </c>
      <c r="BL219" s="20" t="s">
        <v>180</v>
      </c>
      <c r="BM219" s="154" t="s">
        <v>4869</v>
      </c>
    </row>
    <row r="220" spans="2:65" s="35" customFormat="1" ht="16.5" customHeight="1">
      <c r="B220" s="34"/>
      <c r="C220" s="144" t="s">
        <v>1421</v>
      </c>
      <c r="D220" s="144" t="s">
        <v>175</v>
      </c>
      <c r="E220" s="145" t="s">
        <v>4870</v>
      </c>
      <c r="F220" s="146" t="s">
        <v>4871</v>
      </c>
      <c r="G220" s="147" t="s">
        <v>586</v>
      </c>
      <c r="H220" s="148">
        <v>70</v>
      </c>
      <c r="I220" s="3"/>
      <c r="J220" s="149">
        <f t="shared" si="30"/>
        <v>0</v>
      </c>
      <c r="K220" s="146" t="s">
        <v>1</v>
      </c>
      <c r="L220" s="34"/>
      <c r="M220" s="150" t="s">
        <v>1</v>
      </c>
      <c r="N220" s="151" t="s">
        <v>50</v>
      </c>
      <c r="P220" s="152">
        <f t="shared" si="31"/>
        <v>0</v>
      </c>
      <c r="Q220" s="152">
        <v>0</v>
      </c>
      <c r="R220" s="152">
        <f t="shared" si="32"/>
        <v>0</v>
      </c>
      <c r="S220" s="152">
        <v>0</v>
      </c>
      <c r="T220" s="153">
        <f t="shared" si="33"/>
        <v>0</v>
      </c>
      <c r="AR220" s="154" t="s">
        <v>180</v>
      </c>
      <c r="AT220" s="154" t="s">
        <v>175</v>
      </c>
      <c r="AU220" s="154" t="s">
        <v>95</v>
      </c>
      <c r="AY220" s="20" t="s">
        <v>173</v>
      </c>
      <c r="BE220" s="155">
        <f t="shared" si="34"/>
        <v>0</v>
      </c>
      <c r="BF220" s="155">
        <f t="shared" si="35"/>
        <v>0</v>
      </c>
      <c r="BG220" s="155">
        <f t="shared" si="36"/>
        <v>0</v>
      </c>
      <c r="BH220" s="155">
        <f t="shared" si="37"/>
        <v>0</v>
      </c>
      <c r="BI220" s="155">
        <f t="shared" si="38"/>
        <v>0</v>
      </c>
      <c r="BJ220" s="20" t="s">
        <v>93</v>
      </c>
      <c r="BK220" s="155">
        <f t="shared" si="39"/>
        <v>0</v>
      </c>
      <c r="BL220" s="20" t="s">
        <v>180</v>
      </c>
      <c r="BM220" s="154" t="s">
        <v>4872</v>
      </c>
    </row>
    <row r="221" spans="2:65" s="35" customFormat="1" ht="16.5" customHeight="1">
      <c r="B221" s="34"/>
      <c r="C221" s="144" t="s">
        <v>1426</v>
      </c>
      <c r="D221" s="144" t="s">
        <v>175</v>
      </c>
      <c r="E221" s="145" t="s">
        <v>4873</v>
      </c>
      <c r="F221" s="146" t="s">
        <v>4874</v>
      </c>
      <c r="G221" s="147" t="s">
        <v>1464</v>
      </c>
      <c r="H221" s="148">
        <v>100</v>
      </c>
      <c r="I221" s="3"/>
      <c r="J221" s="149">
        <f t="shared" ref="J221:J252" si="40">ROUND(I221*H221,2)</f>
        <v>0</v>
      </c>
      <c r="K221" s="146" t="s">
        <v>1</v>
      </c>
      <c r="L221" s="34"/>
      <c r="M221" s="150" t="s">
        <v>1</v>
      </c>
      <c r="N221" s="151" t="s">
        <v>50</v>
      </c>
      <c r="P221" s="152">
        <f t="shared" ref="P221:P252" si="41">O221*H221</f>
        <v>0</v>
      </c>
      <c r="Q221" s="152">
        <v>0</v>
      </c>
      <c r="R221" s="152">
        <f t="shared" ref="R221:R252" si="42">Q221*H221</f>
        <v>0</v>
      </c>
      <c r="S221" s="152">
        <v>0</v>
      </c>
      <c r="T221" s="153">
        <f t="shared" ref="T221:T252" si="43">S221*H221</f>
        <v>0</v>
      </c>
      <c r="AR221" s="154" t="s">
        <v>180</v>
      </c>
      <c r="AT221" s="154" t="s">
        <v>175</v>
      </c>
      <c r="AU221" s="154" t="s">
        <v>95</v>
      </c>
      <c r="AY221" s="20" t="s">
        <v>173</v>
      </c>
      <c r="BE221" s="155">
        <f t="shared" ref="BE221:BE252" si="44">IF(N221="základní",J221,0)</f>
        <v>0</v>
      </c>
      <c r="BF221" s="155">
        <f t="shared" ref="BF221:BF252" si="45">IF(N221="snížená",J221,0)</f>
        <v>0</v>
      </c>
      <c r="BG221" s="155">
        <f t="shared" ref="BG221:BG252" si="46">IF(N221="zákl. přenesená",J221,0)</f>
        <v>0</v>
      </c>
      <c r="BH221" s="155">
        <f t="shared" ref="BH221:BH252" si="47">IF(N221="sníž. přenesená",J221,0)</f>
        <v>0</v>
      </c>
      <c r="BI221" s="155">
        <f t="shared" ref="BI221:BI252" si="48">IF(N221="nulová",J221,0)</f>
        <v>0</v>
      </c>
      <c r="BJ221" s="20" t="s">
        <v>93</v>
      </c>
      <c r="BK221" s="155">
        <f t="shared" ref="BK221:BK252" si="49">ROUND(I221*H221,2)</f>
        <v>0</v>
      </c>
      <c r="BL221" s="20" t="s">
        <v>180</v>
      </c>
      <c r="BM221" s="154" t="s">
        <v>4875</v>
      </c>
    </row>
    <row r="222" spans="2:65" s="35" customFormat="1" ht="16.5" customHeight="1">
      <c r="B222" s="34"/>
      <c r="C222" s="144" t="s">
        <v>1431</v>
      </c>
      <c r="D222" s="144" t="s">
        <v>175</v>
      </c>
      <c r="E222" s="145" t="s">
        <v>4876</v>
      </c>
      <c r="F222" s="146" t="s">
        <v>4877</v>
      </c>
      <c r="G222" s="147" t="s">
        <v>1464</v>
      </c>
      <c r="H222" s="148">
        <v>20</v>
      </c>
      <c r="I222" s="3"/>
      <c r="J222" s="149">
        <f t="shared" si="40"/>
        <v>0</v>
      </c>
      <c r="K222" s="146" t="s">
        <v>1</v>
      </c>
      <c r="L222" s="34"/>
      <c r="M222" s="150" t="s">
        <v>1</v>
      </c>
      <c r="N222" s="151" t="s">
        <v>50</v>
      </c>
      <c r="P222" s="152">
        <f t="shared" si="41"/>
        <v>0</v>
      </c>
      <c r="Q222" s="152">
        <v>0</v>
      </c>
      <c r="R222" s="152">
        <f t="shared" si="42"/>
        <v>0</v>
      </c>
      <c r="S222" s="152">
        <v>0</v>
      </c>
      <c r="T222" s="153">
        <f t="shared" si="43"/>
        <v>0</v>
      </c>
      <c r="AR222" s="154" t="s">
        <v>180</v>
      </c>
      <c r="AT222" s="154" t="s">
        <v>175</v>
      </c>
      <c r="AU222" s="154" t="s">
        <v>95</v>
      </c>
      <c r="AY222" s="20" t="s">
        <v>173</v>
      </c>
      <c r="BE222" s="155">
        <f t="shared" si="44"/>
        <v>0</v>
      </c>
      <c r="BF222" s="155">
        <f t="shared" si="45"/>
        <v>0</v>
      </c>
      <c r="BG222" s="155">
        <f t="shared" si="46"/>
        <v>0</v>
      </c>
      <c r="BH222" s="155">
        <f t="shared" si="47"/>
        <v>0</v>
      </c>
      <c r="BI222" s="155">
        <f t="shared" si="48"/>
        <v>0</v>
      </c>
      <c r="BJ222" s="20" t="s">
        <v>93</v>
      </c>
      <c r="BK222" s="155">
        <f t="shared" si="49"/>
        <v>0</v>
      </c>
      <c r="BL222" s="20" t="s">
        <v>180</v>
      </c>
      <c r="BM222" s="154" t="s">
        <v>4878</v>
      </c>
    </row>
    <row r="223" spans="2:65" s="35" customFormat="1" ht="16.5" customHeight="1">
      <c r="B223" s="34"/>
      <c r="C223" s="144" t="s">
        <v>1436</v>
      </c>
      <c r="D223" s="144" t="s">
        <v>175</v>
      </c>
      <c r="E223" s="145" t="s">
        <v>4879</v>
      </c>
      <c r="F223" s="146" t="s">
        <v>4880</v>
      </c>
      <c r="G223" s="147" t="s">
        <v>1464</v>
      </c>
      <c r="H223" s="148">
        <v>190</v>
      </c>
      <c r="I223" s="3"/>
      <c r="J223" s="149">
        <f t="shared" si="40"/>
        <v>0</v>
      </c>
      <c r="K223" s="146" t="s">
        <v>1</v>
      </c>
      <c r="L223" s="34"/>
      <c r="M223" s="150" t="s">
        <v>1</v>
      </c>
      <c r="N223" s="151" t="s">
        <v>50</v>
      </c>
      <c r="P223" s="152">
        <f t="shared" si="41"/>
        <v>0</v>
      </c>
      <c r="Q223" s="152">
        <v>0</v>
      </c>
      <c r="R223" s="152">
        <f t="shared" si="42"/>
        <v>0</v>
      </c>
      <c r="S223" s="152">
        <v>0</v>
      </c>
      <c r="T223" s="153">
        <f t="shared" si="43"/>
        <v>0</v>
      </c>
      <c r="AR223" s="154" t="s">
        <v>180</v>
      </c>
      <c r="AT223" s="154" t="s">
        <v>175</v>
      </c>
      <c r="AU223" s="154" t="s">
        <v>95</v>
      </c>
      <c r="AY223" s="20" t="s">
        <v>173</v>
      </c>
      <c r="BE223" s="155">
        <f t="shared" si="44"/>
        <v>0</v>
      </c>
      <c r="BF223" s="155">
        <f t="shared" si="45"/>
        <v>0</v>
      </c>
      <c r="BG223" s="155">
        <f t="shared" si="46"/>
        <v>0</v>
      </c>
      <c r="BH223" s="155">
        <f t="shared" si="47"/>
        <v>0</v>
      </c>
      <c r="BI223" s="155">
        <f t="shared" si="48"/>
        <v>0</v>
      </c>
      <c r="BJ223" s="20" t="s">
        <v>93</v>
      </c>
      <c r="BK223" s="155">
        <f t="shared" si="49"/>
        <v>0</v>
      </c>
      <c r="BL223" s="20" t="s">
        <v>180</v>
      </c>
      <c r="BM223" s="154" t="s">
        <v>4881</v>
      </c>
    </row>
    <row r="224" spans="2:65" s="35" customFormat="1" ht="16.5" customHeight="1">
      <c r="B224" s="34"/>
      <c r="C224" s="144" t="s">
        <v>1440</v>
      </c>
      <c r="D224" s="144" t="s">
        <v>175</v>
      </c>
      <c r="E224" s="145" t="s">
        <v>4882</v>
      </c>
      <c r="F224" s="146" t="s">
        <v>4883</v>
      </c>
      <c r="G224" s="147" t="s">
        <v>1464</v>
      </c>
      <c r="H224" s="148">
        <v>11</v>
      </c>
      <c r="I224" s="3"/>
      <c r="J224" s="149">
        <f t="shared" si="40"/>
        <v>0</v>
      </c>
      <c r="K224" s="146" t="s">
        <v>1</v>
      </c>
      <c r="L224" s="34"/>
      <c r="M224" s="150" t="s">
        <v>1</v>
      </c>
      <c r="N224" s="151" t="s">
        <v>50</v>
      </c>
      <c r="P224" s="152">
        <f t="shared" si="41"/>
        <v>0</v>
      </c>
      <c r="Q224" s="152">
        <v>0</v>
      </c>
      <c r="R224" s="152">
        <f t="shared" si="42"/>
        <v>0</v>
      </c>
      <c r="S224" s="152">
        <v>0</v>
      </c>
      <c r="T224" s="153">
        <f t="shared" si="43"/>
        <v>0</v>
      </c>
      <c r="AR224" s="154" t="s">
        <v>180</v>
      </c>
      <c r="AT224" s="154" t="s">
        <v>175</v>
      </c>
      <c r="AU224" s="154" t="s">
        <v>95</v>
      </c>
      <c r="AY224" s="20" t="s">
        <v>173</v>
      </c>
      <c r="BE224" s="155">
        <f t="shared" si="44"/>
        <v>0</v>
      </c>
      <c r="BF224" s="155">
        <f t="shared" si="45"/>
        <v>0</v>
      </c>
      <c r="BG224" s="155">
        <f t="shared" si="46"/>
        <v>0</v>
      </c>
      <c r="BH224" s="155">
        <f t="shared" si="47"/>
        <v>0</v>
      </c>
      <c r="BI224" s="155">
        <f t="shared" si="48"/>
        <v>0</v>
      </c>
      <c r="BJ224" s="20" t="s">
        <v>93</v>
      </c>
      <c r="BK224" s="155">
        <f t="shared" si="49"/>
        <v>0</v>
      </c>
      <c r="BL224" s="20" t="s">
        <v>180</v>
      </c>
      <c r="BM224" s="154" t="s">
        <v>4884</v>
      </c>
    </row>
    <row r="225" spans="2:65" s="35" customFormat="1" ht="16.5" customHeight="1">
      <c r="B225" s="34"/>
      <c r="C225" s="144" t="s">
        <v>1446</v>
      </c>
      <c r="D225" s="144" t="s">
        <v>175</v>
      </c>
      <c r="E225" s="145" t="s">
        <v>4885</v>
      </c>
      <c r="F225" s="146" t="s">
        <v>4886</v>
      </c>
      <c r="G225" s="147" t="s">
        <v>1464</v>
      </c>
      <c r="H225" s="148">
        <v>1</v>
      </c>
      <c r="I225" s="3"/>
      <c r="J225" s="149">
        <f t="shared" si="40"/>
        <v>0</v>
      </c>
      <c r="K225" s="146" t="s">
        <v>1</v>
      </c>
      <c r="L225" s="34"/>
      <c r="M225" s="150" t="s">
        <v>1</v>
      </c>
      <c r="N225" s="151" t="s">
        <v>50</v>
      </c>
      <c r="P225" s="152">
        <f t="shared" si="41"/>
        <v>0</v>
      </c>
      <c r="Q225" s="152">
        <v>0</v>
      </c>
      <c r="R225" s="152">
        <f t="shared" si="42"/>
        <v>0</v>
      </c>
      <c r="S225" s="152">
        <v>0</v>
      </c>
      <c r="T225" s="153">
        <f t="shared" si="43"/>
        <v>0</v>
      </c>
      <c r="AR225" s="154" t="s">
        <v>180</v>
      </c>
      <c r="AT225" s="154" t="s">
        <v>175</v>
      </c>
      <c r="AU225" s="154" t="s">
        <v>95</v>
      </c>
      <c r="AY225" s="20" t="s">
        <v>173</v>
      </c>
      <c r="BE225" s="155">
        <f t="shared" si="44"/>
        <v>0</v>
      </c>
      <c r="BF225" s="155">
        <f t="shared" si="45"/>
        <v>0</v>
      </c>
      <c r="BG225" s="155">
        <f t="shared" si="46"/>
        <v>0</v>
      </c>
      <c r="BH225" s="155">
        <f t="shared" si="47"/>
        <v>0</v>
      </c>
      <c r="BI225" s="155">
        <f t="shared" si="48"/>
        <v>0</v>
      </c>
      <c r="BJ225" s="20" t="s">
        <v>93</v>
      </c>
      <c r="BK225" s="155">
        <f t="shared" si="49"/>
        <v>0</v>
      </c>
      <c r="BL225" s="20" t="s">
        <v>180</v>
      </c>
      <c r="BM225" s="154" t="s">
        <v>4887</v>
      </c>
    </row>
    <row r="226" spans="2:65" s="35" customFormat="1" ht="16.5" customHeight="1">
      <c r="B226" s="34"/>
      <c r="C226" s="144" t="s">
        <v>1450</v>
      </c>
      <c r="D226" s="144" t="s">
        <v>175</v>
      </c>
      <c r="E226" s="145" t="s">
        <v>4888</v>
      </c>
      <c r="F226" s="146" t="s">
        <v>4889</v>
      </c>
      <c r="G226" s="147" t="s">
        <v>1464</v>
      </c>
      <c r="H226" s="148">
        <v>24</v>
      </c>
      <c r="I226" s="3"/>
      <c r="J226" s="149">
        <f t="shared" si="40"/>
        <v>0</v>
      </c>
      <c r="K226" s="146" t="s">
        <v>1</v>
      </c>
      <c r="L226" s="34"/>
      <c r="M226" s="150" t="s">
        <v>1</v>
      </c>
      <c r="N226" s="151" t="s">
        <v>50</v>
      </c>
      <c r="P226" s="152">
        <f t="shared" si="41"/>
        <v>0</v>
      </c>
      <c r="Q226" s="152">
        <v>0</v>
      </c>
      <c r="R226" s="152">
        <f t="shared" si="42"/>
        <v>0</v>
      </c>
      <c r="S226" s="152">
        <v>0</v>
      </c>
      <c r="T226" s="153">
        <f t="shared" si="43"/>
        <v>0</v>
      </c>
      <c r="AR226" s="154" t="s">
        <v>180</v>
      </c>
      <c r="AT226" s="154" t="s">
        <v>175</v>
      </c>
      <c r="AU226" s="154" t="s">
        <v>95</v>
      </c>
      <c r="AY226" s="20" t="s">
        <v>173</v>
      </c>
      <c r="BE226" s="155">
        <f t="shared" si="44"/>
        <v>0</v>
      </c>
      <c r="BF226" s="155">
        <f t="shared" si="45"/>
        <v>0</v>
      </c>
      <c r="BG226" s="155">
        <f t="shared" si="46"/>
        <v>0</v>
      </c>
      <c r="BH226" s="155">
        <f t="shared" si="47"/>
        <v>0</v>
      </c>
      <c r="BI226" s="155">
        <f t="shared" si="48"/>
        <v>0</v>
      </c>
      <c r="BJ226" s="20" t="s">
        <v>93</v>
      </c>
      <c r="BK226" s="155">
        <f t="shared" si="49"/>
        <v>0</v>
      </c>
      <c r="BL226" s="20" t="s">
        <v>180</v>
      </c>
      <c r="BM226" s="154" t="s">
        <v>4890</v>
      </c>
    </row>
    <row r="227" spans="2:65" s="35" customFormat="1" ht="16.5" customHeight="1">
      <c r="B227" s="34"/>
      <c r="C227" s="144" t="s">
        <v>1456</v>
      </c>
      <c r="D227" s="144" t="s">
        <v>175</v>
      </c>
      <c r="E227" s="145" t="s">
        <v>4891</v>
      </c>
      <c r="F227" s="146" t="s">
        <v>4892</v>
      </c>
      <c r="G227" s="147" t="s">
        <v>1464</v>
      </c>
      <c r="H227" s="148">
        <v>2</v>
      </c>
      <c r="I227" s="3"/>
      <c r="J227" s="149">
        <f t="shared" si="40"/>
        <v>0</v>
      </c>
      <c r="K227" s="146" t="s">
        <v>1</v>
      </c>
      <c r="L227" s="34"/>
      <c r="M227" s="150" t="s">
        <v>1</v>
      </c>
      <c r="N227" s="151" t="s">
        <v>50</v>
      </c>
      <c r="P227" s="152">
        <f t="shared" si="41"/>
        <v>0</v>
      </c>
      <c r="Q227" s="152">
        <v>0</v>
      </c>
      <c r="R227" s="152">
        <f t="shared" si="42"/>
        <v>0</v>
      </c>
      <c r="S227" s="152">
        <v>0</v>
      </c>
      <c r="T227" s="153">
        <f t="shared" si="43"/>
        <v>0</v>
      </c>
      <c r="AR227" s="154" t="s">
        <v>180</v>
      </c>
      <c r="AT227" s="154" t="s">
        <v>175</v>
      </c>
      <c r="AU227" s="154" t="s">
        <v>95</v>
      </c>
      <c r="AY227" s="20" t="s">
        <v>173</v>
      </c>
      <c r="BE227" s="155">
        <f t="shared" si="44"/>
        <v>0</v>
      </c>
      <c r="BF227" s="155">
        <f t="shared" si="45"/>
        <v>0</v>
      </c>
      <c r="BG227" s="155">
        <f t="shared" si="46"/>
        <v>0</v>
      </c>
      <c r="BH227" s="155">
        <f t="shared" si="47"/>
        <v>0</v>
      </c>
      <c r="BI227" s="155">
        <f t="shared" si="48"/>
        <v>0</v>
      </c>
      <c r="BJ227" s="20" t="s">
        <v>93</v>
      </c>
      <c r="BK227" s="155">
        <f t="shared" si="49"/>
        <v>0</v>
      </c>
      <c r="BL227" s="20" t="s">
        <v>180</v>
      </c>
      <c r="BM227" s="154" t="s">
        <v>4893</v>
      </c>
    </row>
    <row r="228" spans="2:65" s="35" customFormat="1" ht="16.5" customHeight="1">
      <c r="B228" s="34"/>
      <c r="C228" s="144" t="s">
        <v>1461</v>
      </c>
      <c r="D228" s="144" t="s">
        <v>175</v>
      </c>
      <c r="E228" s="145" t="s">
        <v>4894</v>
      </c>
      <c r="F228" s="146" t="s">
        <v>4895</v>
      </c>
      <c r="G228" s="147" t="s">
        <v>1464</v>
      </c>
      <c r="H228" s="148">
        <v>34</v>
      </c>
      <c r="I228" s="3"/>
      <c r="J228" s="149">
        <f t="shared" si="40"/>
        <v>0</v>
      </c>
      <c r="K228" s="146" t="s">
        <v>1</v>
      </c>
      <c r="L228" s="34"/>
      <c r="M228" s="150" t="s">
        <v>1</v>
      </c>
      <c r="N228" s="151" t="s">
        <v>50</v>
      </c>
      <c r="P228" s="152">
        <f t="shared" si="41"/>
        <v>0</v>
      </c>
      <c r="Q228" s="152">
        <v>0</v>
      </c>
      <c r="R228" s="152">
        <f t="shared" si="42"/>
        <v>0</v>
      </c>
      <c r="S228" s="152">
        <v>0</v>
      </c>
      <c r="T228" s="153">
        <f t="shared" si="43"/>
        <v>0</v>
      </c>
      <c r="AR228" s="154" t="s">
        <v>180</v>
      </c>
      <c r="AT228" s="154" t="s">
        <v>175</v>
      </c>
      <c r="AU228" s="154" t="s">
        <v>95</v>
      </c>
      <c r="AY228" s="20" t="s">
        <v>173</v>
      </c>
      <c r="BE228" s="155">
        <f t="shared" si="44"/>
        <v>0</v>
      </c>
      <c r="BF228" s="155">
        <f t="shared" si="45"/>
        <v>0</v>
      </c>
      <c r="BG228" s="155">
        <f t="shared" si="46"/>
        <v>0</v>
      </c>
      <c r="BH228" s="155">
        <f t="shared" si="47"/>
        <v>0</v>
      </c>
      <c r="BI228" s="155">
        <f t="shared" si="48"/>
        <v>0</v>
      </c>
      <c r="BJ228" s="20" t="s">
        <v>93</v>
      </c>
      <c r="BK228" s="155">
        <f t="shared" si="49"/>
        <v>0</v>
      </c>
      <c r="BL228" s="20" t="s">
        <v>180</v>
      </c>
      <c r="BM228" s="154" t="s">
        <v>4896</v>
      </c>
    </row>
    <row r="229" spans="2:65" s="35" customFormat="1" ht="16.5" customHeight="1">
      <c r="B229" s="34"/>
      <c r="C229" s="144" t="s">
        <v>1467</v>
      </c>
      <c r="D229" s="144" t="s">
        <v>175</v>
      </c>
      <c r="E229" s="145" t="s">
        <v>4897</v>
      </c>
      <c r="F229" s="146" t="s">
        <v>4898</v>
      </c>
      <c r="G229" s="147" t="s">
        <v>1464</v>
      </c>
      <c r="H229" s="148">
        <v>71</v>
      </c>
      <c r="I229" s="3"/>
      <c r="J229" s="149">
        <f t="shared" si="40"/>
        <v>0</v>
      </c>
      <c r="K229" s="146" t="s">
        <v>1</v>
      </c>
      <c r="L229" s="34"/>
      <c r="M229" s="150" t="s">
        <v>1</v>
      </c>
      <c r="N229" s="151" t="s">
        <v>50</v>
      </c>
      <c r="P229" s="152">
        <f t="shared" si="41"/>
        <v>0</v>
      </c>
      <c r="Q229" s="152">
        <v>0</v>
      </c>
      <c r="R229" s="152">
        <f t="shared" si="42"/>
        <v>0</v>
      </c>
      <c r="S229" s="152">
        <v>0</v>
      </c>
      <c r="T229" s="153">
        <f t="shared" si="43"/>
        <v>0</v>
      </c>
      <c r="AR229" s="154" t="s">
        <v>180</v>
      </c>
      <c r="AT229" s="154" t="s">
        <v>175</v>
      </c>
      <c r="AU229" s="154" t="s">
        <v>95</v>
      </c>
      <c r="AY229" s="20" t="s">
        <v>173</v>
      </c>
      <c r="BE229" s="155">
        <f t="shared" si="44"/>
        <v>0</v>
      </c>
      <c r="BF229" s="155">
        <f t="shared" si="45"/>
        <v>0</v>
      </c>
      <c r="BG229" s="155">
        <f t="shared" si="46"/>
        <v>0</v>
      </c>
      <c r="BH229" s="155">
        <f t="shared" si="47"/>
        <v>0</v>
      </c>
      <c r="BI229" s="155">
        <f t="shared" si="48"/>
        <v>0</v>
      </c>
      <c r="BJ229" s="20" t="s">
        <v>93</v>
      </c>
      <c r="BK229" s="155">
        <f t="shared" si="49"/>
        <v>0</v>
      </c>
      <c r="BL229" s="20" t="s">
        <v>180</v>
      </c>
      <c r="BM229" s="154" t="s">
        <v>4899</v>
      </c>
    </row>
    <row r="230" spans="2:65" s="35" customFormat="1" ht="16.5" customHeight="1">
      <c r="B230" s="34"/>
      <c r="C230" s="144" t="s">
        <v>1472</v>
      </c>
      <c r="D230" s="144" t="s">
        <v>175</v>
      </c>
      <c r="E230" s="145" t="s">
        <v>4900</v>
      </c>
      <c r="F230" s="146" t="s">
        <v>4901</v>
      </c>
      <c r="G230" s="147" t="s">
        <v>1464</v>
      </c>
      <c r="H230" s="148">
        <v>3</v>
      </c>
      <c r="I230" s="3"/>
      <c r="J230" s="149">
        <f t="shared" si="40"/>
        <v>0</v>
      </c>
      <c r="K230" s="146" t="s">
        <v>1</v>
      </c>
      <c r="L230" s="34"/>
      <c r="M230" s="150" t="s">
        <v>1</v>
      </c>
      <c r="N230" s="151" t="s">
        <v>50</v>
      </c>
      <c r="P230" s="152">
        <f t="shared" si="41"/>
        <v>0</v>
      </c>
      <c r="Q230" s="152">
        <v>0</v>
      </c>
      <c r="R230" s="152">
        <f t="shared" si="42"/>
        <v>0</v>
      </c>
      <c r="S230" s="152">
        <v>0</v>
      </c>
      <c r="T230" s="153">
        <f t="shared" si="43"/>
        <v>0</v>
      </c>
      <c r="AR230" s="154" t="s">
        <v>180</v>
      </c>
      <c r="AT230" s="154" t="s">
        <v>175</v>
      </c>
      <c r="AU230" s="154" t="s">
        <v>95</v>
      </c>
      <c r="AY230" s="20" t="s">
        <v>173</v>
      </c>
      <c r="BE230" s="155">
        <f t="shared" si="44"/>
        <v>0</v>
      </c>
      <c r="BF230" s="155">
        <f t="shared" si="45"/>
        <v>0</v>
      </c>
      <c r="BG230" s="155">
        <f t="shared" si="46"/>
        <v>0</v>
      </c>
      <c r="BH230" s="155">
        <f t="shared" si="47"/>
        <v>0</v>
      </c>
      <c r="BI230" s="155">
        <f t="shared" si="48"/>
        <v>0</v>
      </c>
      <c r="BJ230" s="20" t="s">
        <v>93</v>
      </c>
      <c r="BK230" s="155">
        <f t="shared" si="49"/>
        <v>0</v>
      </c>
      <c r="BL230" s="20" t="s">
        <v>180</v>
      </c>
      <c r="BM230" s="154" t="s">
        <v>4902</v>
      </c>
    </row>
    <row r="231" spans="2:65" s="35" customFormat="1" ht="16.5" customHeight="1">
      <c r="B231" s="34"/>
      <c r="C231" s="144" t="s">
        <v>1476</v>
      </c>
      <c r="D231" s="144" t="s">
        <v>175</v>
      </c>
      <c r="E231" s="145" t="s">
        <v>4903</v>
      </c>
      <c r="F231" s="146" t="s">
        <v>4904</v>
      </c>
      <c r="G231" s="147" t="s">
        <v>586</v>
      </c>
      <c r="H231" s="148">
        <v>140</v>
      </c>
      <c r="I231" s="3"/>
      <c r="J231" s="149">
        <f t="shared" si="40"/>
        <v>0</v>
      </c>
      <c r="K231" s="146" t="s">
        <v>1</v>
      </c>
      <c r="L231" s="34"/>
      <c r="M231" s="150" t="s">
        <v>1</v>
      </c>
      <c r="N231" s="151" t="s">
        <v>50</v>
      </c>
      <c r="P231" s="152">
        <f t="shared" si="41"/>
        <v>0</v>
      </c>
      <c r="Q231" s="152">
        <v>0</v>
      </c>
      <c r="R231" s="152">
        <f t="shared" si="42"/>
        <v>0</v>
      </c>
      <c r="S231" s="152">
        <v>0</v>
      </c>
      <c r="T231" s="153">
        <f t="shared" si="43"/>
        <v>0</v>
      </c>
      <c r="AR231" s="154" t="s">
        <v>180</v>
      </c>
      <c r="AT231" s="154" t="s">
        <v>175</v>
      </c>
      <c r="AU231" s="154" t="s">
        <v>95</v>
      </c>
      <c r="AY231" s="20" t="s">
        <v>173</v>
      </c>
      <c r="BE231" s="155">
        <f t="shared" si="44"/>
        <v>0</v>
      </c>
      <c r="BF231" s="155">
        <f t="shared" si="45"/>
        <v>0</v>
      </c>
      <c r="BG231" s="155">
        <f t="shared" si="46"/>
        <v>0</v>
      </c>
      <c r="BH231" s="155">
        <f t="shared" si="47"/>
        <v>0</v>
      </c>
      <c r="BI231" s="155">
        <f t="shared" si="48"/>
        <v>0</v>
      </c>
      <c r="BJ231" s="20" t="s">
        <v>93</v>
      </c>
      <c r="BK231" s="155">
        <f t="shared" si="49"/>
        <v>0</v>
      </c>
      <c r="BL231" s="20" t="s">
        <v>180</v>
      </c>
      <c r="BM231" s="154" t="s">
        <v>4905</v>
      </c>
    </row>
    <row r="232" spans="2:65" s="35" customFormat="1" ht="16.5" customHeight="1">
      <c r="B232" s="34"/>
      <c r="C232" s="144" t="s">
        <v>1482</v>
      </c>
      <c r="D232" s="144" t="s">
        <v>175</v>
      </c>
      <c r="E232" s="145" t="s">
        <v>4906</v>
      </c>
      <c r="F232" s="146" t="s">
        <v>4907</v>
      </c>
      <c r="G232" s="147" t="s">
        <v>586</v>
      </c>
      <c r="H232" s="148">
        <v>110</v>
      </c>
      <c r="I232" s="3"/>
      <c r="J232" s="149">
        <f t="shared" si="40"/>
        <v>0</v>
      </c>
      <c r="K232" s="146" t="s">
        <v>1</v>
      </c>
      <c r="L232" s="34"/>
      <c r="M232" s="150" t="s">
        <v>1</v>
      </c>
      <c r="N232" s="151" t="s">
        <v>50</v>
      </c>
      <c r="P232" s="152">
        <f t="shared" si="41"/>
        <v>0</v>
      </c>
      <c r="Q232" s="152">
        <v>0</v>
      </c>
      <c r="R232" s="152">
        <f t="shared" si="42"/>
        <v>0</v>
      </c>
      <c r="S232" s="152">
        <v>0</v>
      </c>
      <c r="T232" s="153">
        <f t="shared" si="43"/>
        <v>0</v>
      </c>
      <c r="AR232" s="154" t="s">
        <v>180</v>
      </c>
      <c r="AT232" s="154" t="s">
        <v>175</v>
      </c>
      <c r="AU232" s="154" t="s">
        <v>95</v>
      </c>
      <c r="AY232" s="20" t="s">
        <v>173</v>
      </c>
      <c r="BE232" s="155">
        <f t="shared" si="44"/>
        <v>0</v>
      </c>
      <c r="BF232" s="155">
        <f t="shared" si="45"/>
        <v>0</v>
      </c>
      <c r="BG232" s="155">
        <f t="shared" si="46"/>
        <v>0</v>
      </c>
      <c r="BH232" s="155">
        <f t="shared" si="47"/>
        <v>0</v>
      </c>
      <c r="BI232" s="155">
        <f t="shared" si="48"/>
        <v>0</v>
      </c>
      <c r="BJ232" s="20" t="s">
        <v>93</v>
      </c>
      <c r="BK232" s="155">
        <f t="shared" si="49"/>
        <v>0</v>
      </c>
      <c r="BL232" s="20" t="s">
        <v>180</v>
      </c>
      <c r="BM232" s="154" t="s">
        <v>4908</v>
      </c>
    </row>
    <row r="233" spans="2:65" s="35" customFormat="1" ht="16.5" customHeight="1">
      <c r="B233" s="34"/>
      <c r="C233" s="144" t="s">
        <v>1486</v>
      </c>
      <c r="D233" s="144" t="s">
        <v>175</v>
      </c>
      <c r="E233" s="145" t="s">
        <v>4909</v>
      </c>
      <c r="F233" s="146" t="s">
        <v>4910</v>
      </c>
      <c r="G233" s="147" t="s">
        <v>1464</v>
      </c>
      <c r="H233" s="148">
        <v>30</v>
      </c>
      <c r="I233" s="3"/>
      <c r="J233" s="149">
        <f t="shared" si="40"/>
        <v>0</v>
      </c>
      <c r="K233" s="146" t="s">
        <v>1</v>
      </c>
      <c r="L233" s="34"/>
      <c r="M233" s="150" t="s">
        <v>1</v>
      </c>
      <c r="N233" s="151" t="s">
        <v>50</v>
      </c>
      <c r="P233" s="152">
        <f t="shared" si="41"/>
        <v>0</v>
      </c>
      <c r="Q233" s="152">
        <v>0</v>
      </c>
      <c r="R233" s="152">
        <f t="shared" si="42"/>
        <v>0</v>
      </c>
      <c r="S233" s="152">
        <v>0</v>
      </c>
      <c r="T233" s="153">
        <f t="shared" si="43"/>
        <v>0</v>
      </c>
      <c r="AR233" s="154" t="s">
        <v>180</v>
      </c>
      <c r="AT233" s="154" t="s">
        <v>175</v>
      </c>
      <c r="AU233" s="154" t="s">
        <v>95</v>
      </c>
      <c r="AY233" s="20" t="s">
        <v>173</v>
      </c>
      <c r="BE233" s="155">
        <f t="shared" si="44"/>
        <v>0</v>
      </c>
      <c r="BF233" s="155">
        <f t="shared" si="45"/>
        <v>0</v>
      </c>
      <c r="BG233" s="155">
        <f t="shared" si="46"/>
        <v>0</v>
      </c>
      <c r="BH233" s="155">
        <f t="shared" si="47"/>
        <v>0</v>
      </c>
      <c r="BI233" s="155">
        <f t="shared" si="48"/>
        <v>0</v>
      </c>
      <c r="BJ233" s="20" t="s">
        <v>93</v>
      </c>
      <c r="BK233" s="155">
        <f t="shared" si="49"/>
        <v>0</v>
      </c>
      <c r="BL233" s="20" t="s">
        <v>180</v>
      </c>
      <c r="BM233" s="154" t="s">
        <v>4911</v>
      </c>
    </row>
    <row r="234" spans="2:65" s="35" customFormat="1" ht="16.5" customHeight="1">
      <c r="B234" s="34"/>
      <c r="C234" s="144" t="s">
        <v>1493</v>
      </c>
      <c r="D234" s="144" t="s">
        <v>175</v>
      </c>
      <c r="E234" s="145" t="s">
        <v>4912</v>
      </c>
      <c r="F234" s="146" t="s">
        <v>4913</v>
      </c>
      <c r="G234" s="147" t="s">
        <v>1464</v>
      </c>
      <c r="H234" s="148">
        <v>6</v>
      </c>
      <c r="I234" s="3"/>
      <c r="J234" s="149">
        <f t="shared" si="40"/>
        <v>0</v>
      </c>
      <c r="K234" s="146" t="s">
        <v>1</v>
      </c>
      <c r="L234" s="34"/>
      <c r="M234" s="150" t="s">
        <v>1</v>
      </c>
      <c r="N234" s="151" t="s">
        <v>50</v>
      </c>
      <c r="P234" s="152">
        <f t="shared" si="41"/>
        <v>0</v>
      </c>
      <c r="Q234" s="152">
        <v>0</v>
      </c>
      <c r="R234" s="152">
        <f t="shared" si="42"/>
        <v>0</v>
      </c>
      <c r="S234" s="152">
        <v>0</v>
      </c>
      <c r="T234" s="153">
        <f t="shared" si="43"/>
        <v>0</v>
      </c>
      <c r="AR234" s="154" t="s">
        <v>180</v>
      </c>
      <c r="AT234" s="154" t="s">
        <v>175</v>
      </c>
      <c r="AU234" s="154" t="s">
        <v>95</v>
      </c>
      <c r="AY234" s="20" t="s">
        <v>173</v>
      </c>
      <c r="BE234" s="155">
        <f t="shared" si="44"/>
        <v>0</v>
      </c>
      <c r="BF234" s="155">
        <f t="shared" si="45"/>
        <v>0</v>
      </c>
      <c r="BG234" s="155">
        <f t="shared" si="46"/>
        <v>0</v>
      </c>
      <c r="BH234" s="155">
        <f t="shared" si="47"/>
        <v>0</v>
      </c>
      <c r="BI234" s="155">
        <f t="shared" si="48"/>
        <v>0</v>
      </c>
      <c r="BJ234" s="20" t="s">
        <v>93</v>
      </c>
      <c r="BK234" s="155">
        <f t="shared" si="49"/>
        <v>0</v>
      </c>
      <c r="BL234" s="20" t="s">
        <v>180</v>
      </c>
      <c r="BM234" s="154" t="s">
        <v>4914</v>
      </c>
    </row>
    <row r="235" spans="2:65" s="35" customFormat="1" ht="16.5" customHeight="1">
      <c r="B235" s="34"/>
      <c r="C235" s="144" t="s">
        <v>1504</v>
      </c>
      <c r="D235" s="144" t="s">
        <v>175</v>
      </c>
      <c r="E235" s="145" t="s">
        <v>4915</v>
      </c>
      <c r="F235" s="146" t="s">
        <v>4916</v>
      </c>
      <c r="G235" s="147" t="s">
        <v>1464</v>
      </c>
      <c r="H235" s="148">
        <v>12</v>
      </c>
      <c r="I235" s="3"/>
      <c r="J235" s="149">
        <f t="shared" si="40"/>
        <v>0</v>
      </c>
      <c r="K235" s="146" t="s">
        <v>1</v>
      </c>
      <c r="L235" s="34"/>
      <c r="M235" s="150" t="s">
        <v>1</v>
      </c>
      <c r="N235" s="151" t="s">
        <v>50</v>
      </c>
      <c r="P235" s="152">
        <f t="shared" si="41"/>
        <v>0</v>
      </c>
      <c r="Q235" s="152">
        <v>0</v>
      </c>
      <c r="R235" s="152">
        <f t="shared" si="42"/>
        <v>0</v>
      </c>
      <c r="S235" s="152">
        <v>0</v>
      </c>
      <c r="T235" s="153">
        <f t="shared" si="43"/>
        <v>0</v>
      </c>
      <c r="AR235" s="154" t="s">
        <v>180</v>
      </c>
      <c r="AT235" s="154" t="s">
        <v>175</v>
      </c>
      <c r="AU235" s="154" t="s">
        <v>95</v>
      </c>
      <c r="AY235" s="20" t="s">
        <v>173</v>
      </c>
      <c r="BE235" s="155">
        <f t="shared" si="44"/>
        <v>0</v>
      </c>
      <c r="BF235" s="155">
        <f t="shared" si="45"/>
        <v>0</v>
      </c>
      <c r="BG235" s="155">
        <f t="shared" si="46"/>
        <v>0</v>
      </c>
      <c r="BH235" s="155">
        <f t="shared" si="47"/>
        <v>0</v>
      </c>
      <c r="BI235" s="155">
        <f t="shared" si="48"/>
        <v>0</v>
      </c>
      <c r="BJ235" s="20" t="s">
        <v>93</v>
      </c>
      <c r="BK235" s="155">
        <f t="shared" si="49"/>
        <v>0</v>
      </c>
      <c r="BL235" s="20" t="s">
        <v>180</v>
      </c>
      <c r="BM235" s="154" t="s">
        <v>4917</v>
      </c>
    </row>
    <row r="236" spans="2:65" s="35" customFormat="1" ht="16.5" customHeight="1">
      <c r="B236" s="34"/>
      <c r="C236" s="144" t="s">
        <v>1506</v>
      </c>
      <c r="D236" s="144" t="s">
        <v>175</v>
      </c>
      <c r="E236" s="145" t="s">
        <v>4918</v>
      </c>
      <c r="F236" s="146" t="s">
        <v>4919</v>
      </c>
      <c r="G236" s="147" t="s">
        <v>1464</v>
      </c>
      <c r="H236" s="148">
        <v>1</v>
      </c>
      <c r="I236" s="3"/>
      <c r="J236" s="149">
        <f t="shared" si="40"/>
        <v>0</v>
      </c>
      <c r="K236" s="146" t="s">
        <v>1</v>
      </c>
      <c r="L236" s="34"/>
      <c r="M236" s="150" t="s">
        <v>1</v>
      </c>
      <c r="N236" s="151" t="s">
        <v>50</v>
      </c>
      <c r="P236" s="152">
        <f t="shared" si="41"/>
        <v>0</v>
      </c>
      <c r="Q236" s="152">
        <v>0</v>
      </c>
      <c r="R236" s="152">
        <f t="shared" si="42"/>
        <v>0</v>
      </c>
      <c r="S236" s="152">
        <v>0</v>
      </c>
      <c r="T236" s="153">
        <f t="shared" si="43"/>
        <v>0</v>
      </c>
      <c r="AR236" s="154" t="s">
        <v>180</v>
      </c>
      <c r="AT236" s="154" t="s">
        <v>175</v>
      </c>
      <c r="AU236" s="154" t="s">
        <v>95</v>
      </c>
      <c r="AY236" s="20" t="s">
        <v>173</v>
      </c>
      <c r="BE236" s="155">
        <f t="shared" si="44"/>
        <v>0</v>
      </c>
      <c r="BF236" s="155">
        <f t="shared" si="45"/>
        <v>0</v>
      </c>
      <c r="BG236" s="155">
        <f t="shared" si="46"/>
        <v>0</v>
      </c>
      <c r="BH236" s="155">
        <f t="shared" si="47"/>
        <v>0</v>
      </c>
      <c r="BI236" s="155">
        <f t="shared" si="48"/>
        <v>0</v>
      </c>
      <c r="BJ236" s="20" t="s">
        <v>93</v>
      </c>
      <c r="BK236" s="155">
        <f t="shared" si="49"/>
        <v>0</v>
      </c>
      <c r="BL236" s="20" t="s">
        <v>180</v>
      </c>
      <c r="BM236" s="154" t="s">
        <v>4920</v>
      </c>
    </row>
    <row r="237" spans="2:65" s="35" customFormat="1" ht="16.5" customHeight="1">
      <c r="B237" s="34"/>
      <c r="C237" s="144" t="s">
        <v>1511</v>
      </c>
      <c r="D237" s="144" t="s">
        <v>175</v>
      </c>
      <c r="E237" s="145" t="s">
        <v>4921</v>
      </c>
      <c r="F237" s="146" t="s">
        <v>4922</v>
      </c>
      <c r="G237" s="147" t="s">
        <v>1464</v>
      </c>
      <c r="H237" s="148">
        <v>3</v>
      </c>
      <c r="I237" s="3"/>
      <c r="J237" s="149">
        <f t="shared" si="40"/>
        <v>0</v>
      </c>
      <c r="K237" s="146" t="s">
        <v>1</v>
      </c>
      <c r="L237" s="34"/>
      <c r="M237" s="150" t="s">
        <v>1</v>
      </c>
      <c r="N237" s="151" t="s">
        <v>50</v>
      </c>
      <c r="P237" s="152">
        <f t="shared" si="41"/>
        <v>0</v>
      </c>
      <c r="Q237" s="152">
        <v>0</v>
      </c>
      <c r="R237" s="152">
        <f t="shared" si="42"/>
        <v>0</v>
      </c>
      <c r="S237" s="152">
        <v>0</v>
      </c>
      <c r="T237" s="153">
        <f t="shared" si="43"/>
        <v>0</v>
      </c>
      <c r="AR237" s="154" t="s">
        <v>180</v>
      </c>
      <c r="AT237" s="154" t="s">
        <v>175</v>
      </c>
      <c r="AU237" s="154" t="s">
        <v>95</v>
      </c>
      <c r="AY237" s="20" t="s">
        <v>173</v>
      </c>
      <c r="BE237" s="155">
        <f t="shared" si="44"/>
        <v>0</v>
      </c>
      <c r="BF237" s="155">
        <f t="shared" si="45"/>
        <v>0</v>
      </c>
      <c r="BG237" s="155">
        <f t="shared" si="46"/>
        <v>0</v>
      </c>
      <c r="BH237" s="155">
        <f t="shared" si="47"/>
        <v>0</v>
      </c>
      <c r="BI237" s="155">
        <f t="shared" si="48"/>
        <v>0</v>
      </c>
      <c r="BJ237" s="20" t="s">
        <v>93</v>
      </c>
      <c r="BK237" s="155">
        <f t="shared" si="49"/>
        <v>0</v>
      </c>
      <c r="BL237" s="20" t="s">
        <v>180</v>
      </c>
      <c r="BM237" s="154" t="s">
        <v>4923</v>
      </c>
    </row>
    <row r="238" spans="2:65" s="35" customFormat="1" ht="16.5" customHeight="1">
      <c r="B238" s="34"/>
      <c r="C238" s="144" t="s">
        <v>1516</v>
      </c>
      <c r="D238" s="144" t="s">
        <v>175</v>
      </c>
      <c r="E238" s="145" t="s">
        <v>4924</v>
      </c>
      <c r="F238" s="146" t="s">
        <v>4925</v>
      </c>
      <c r="G238" s="147" t="s">
        <v>1464</v>
      </c>
      <c r="H238" s="148">
        <v>1</v>
      </c>
      <c r="I238" s="3"/>
      <c r="J238" s="149">
        <f t="shared" si="40"/>
        <v>0</v>
      </c>
      <c r="K238" s="146" t="s">
        <v>1</v>
      </c>
      <c r="L238" s="34"/>
      <c r="M238" s="150" t="s">
        <v>1</v>
      </c>
      <c r="N238" s="151" t="s">
        <v>50</v>
      </c>
      <c r="P238" s="152">
        <f t="shared" si="41"/>
        <v>0</v>
      </c>
      <c r="Q238" s="152">
        <v>0</v>
      </c>
      <c r="R238" s="152">
        <f t="shared" si="42"/>
        <v>0</v>
      </c>
      <c r="S238" s="152">
        <v>0</v>
      </c>
      <c r="T238" s="153">
        <f t="shared" si="43"/>
        <v>0</v>
      </c>
      <c r="AR238" s="154" t="s">
        <v>180</v>
      </c>
      <c r="AT238" s="154" t="s">
        <v>175</v>
      </c>
      <c r="AU238" s="154" t="s">
        <v>95</v>
      </c>
      <c r="AY238" s="20" t="s">
        <v>173</v>
      </c>
      <c r="BE238" s="155">
        <f t="shared" si="44"/>
        <v>0</v>
      </c>
      <c r="BF238" s="155">
        <f t="shared" si="45"/>
        <v>0</v>
      </c>
      <c r="BG238" s="155">
        <f t="shared" si="46"/>
        <v>0</v>
      </c>
      <c r="BH238" s="155">
        <f t="shared" si="47"/>
        <v>0</v>
      </c>
      <c r="BI238" s="155">
        <f t="shared" si="48"/>
        <v>0</v>
      </c>
      <c r="BJ238" s="20" t="s">
        <v>93</v>
      </c>
      <c r="BK238" s="155">
        <f t="shared" si="49"/>
        <v>0</v>
      </c>
      <c r="BL238" s="20" t="s">
        <v>180</v>
      </c>
      <c r="BM238" s="154" t="s">
        <v>4926</v>
      </c>
    </row>
    <row r="239" spans="2:65" s="35" customFormat="1" ht="16.5" customHeight="1">
      <c r="B239" s="34"/>
      <c r="C239" s="144" t="s">
        <v>1521</v>
      </c>
      <c r="D239" s="144" t="s">
        <v>175</v>
      </c>
      <c r="E239" s="145" t="s">
        <v>4927</v>
      </c>
      <c r="F239" s="146" t="s">
        <v>4928</v>
      </c>
      <c r="G239" s="147" t="s">
        <v>1464</v>
      </c>
      <c r="H239" s="148">
        <v>1</v>
      </c>
      <c r="I239" s="3"/>
      <c r="J239" s="149">
        <f t="shared" si="40"/>
        <v>0</v>
      </c>
      <c r="K239" s="146" t="s">
        <v>1</v>
      </c>
      <c r="L239" s="34"/>
      <c r="M239" s="150" t="s">
        <v>1</v>
      </c>
      <c r="N239" s="151" t="s">
        <v>50</v>
      </c>
      <c r="P239" s="152">
        <f t="shared" si="41"/>
        <v>0</v>
      </c>
      <c r="Q239" s="152">
        <v>0</v>
      </c>
      <c r="R239" s="152">
        <f t="shared" si="42"/>
        <v>0</v>
      </c>
      <c r="S239" s="152">
        <v>0</v>
      </c>
      <c r="T239" s="153">
        <f t="shared" si="43"/>
        <v>0</v>
      </c>
      <c r="AR239" s="154" t="s">
        <v>180</v>
      </c>
      <c r="AT239" s="154" t="s">
        <v>175</v>
      </c>
      <c r="AU239" s="154" t="s">
        <v>95</v>
      </c>
      <c r="AY239" s="20" t="s">
        <v>173</v>
      </c>
      <c r="BE239" s="155">
        <f t="shared" si="44"/>
        <v>0</v>
      </c>
      <c r="BF239" s="155">
        <f t="shared" si="45"/>
        <v>0</v>
      </c>
      <c r="BG239" s="155">
        <f t="shared" si="46"/>
        <v>0</v>
      </c>
      <c r="BH239" s="155">
        <f t="shared" si="47"/>
        <v>0</v>
      </c>
      <c r="BI239" s="155">
        <f t="shared" si="48"/>
        <v>0</v>
      </c>
      <c r="BJ239" s="20" t="s">
        <v>93</v>
      </c>
      <c r="BK239" s="155">
        <f t="shared" si="49"/>
        <v>0</v>
      </c>
      <c r="BL239" s="20" t="s">
        <v>180</v>
      </c>
      <c r="BM239" s="154" t="s">
        <v>4929</v>
      </c>
    </row>
    <row r="240" spans="2:65" s="35" customFormat="1" ht="16.5" customHeight="1">
      <c r="B240" s="34"/>
      <c r="C240" s="144" t="s">
        <v>1541</v>
      </c>
      <c r="D240" s="144" t="s">
        <v>175</v>
      </c>
      <c r="E240" s="145" t="s">
        <v>4930</v>
      </c>
      <c r="F240" s="146" t="s">
        <v>4931</v>
      </c>
      <c r="G240" s="147" t="s">
        <v>1464</v>
      </c>
      <c r="H240" s="148">
        <v>2</v>
      </c>
      <c r="I240" s="3"/>
      <c r="J240" s="149">
        <f t="shared" si="40"/>
        <v>0</v>
      </c>
      <c r="K240" s="146" t="s">
        <v>1</v>
      </c>
      <c r="L240" s="34"/>
      <c r="M240" s="150" t="s">
        <v>1</v>
      </c>
      <c r="N240" s="151" t="s">
        <v>50</v>
      </c>
      <c r="P240" s="152">
        <f t="shared" si="41"/>
        <v>0</v>
      </c>
      <c r="Q240" s="152">
        <v>0</v>
      </c>
      <c r="R240" s="152">
        <f t="shared" si="42"/>
        <v>0</v>
      </c>
      <c r="S240" s="152">
        <v>0</v>
      </c>
      <c r="T240" s="153">
        <f t="shared" si="43"/>
        <v>0</v>
      </c>
      <c r="AR240" s="154" t="s">
        <v>180</v>
      </c>
      <c r="AT240" s="154" t="s">
        <v>175</v>
      </c>
      <c r="AU240" s="154" t="s">
        <v>95</v>
      </c>
      <c r="AY240" s="20" t="s">
        <v>173</v>
      </c>
      <c r="BE240" s="155">
        <f t="shared" si="44"/>
        <v>0</v>
      </c>
      <c r="BF240" s="155">
        <f t="shared" si="45"/>
        <v>0</v>
      </c>
      <c r="BG240" s="155">
        <f t="shared" si="46"/>
        <v>0</v>
      </c>
      <c r="BH240" s="155">
        <f t="shared" si="47"/>
        <v>0</v>
      </c>
      <c r="BI240" s="155">
        <f t="shared" si="48"/>
        <v>0</v>
      </c>
      <c r="BJ240" s="20" t="s">
        <v>93</v>
      </c>
      <c r="BK240" s="155">
        <f t="shared" si="49"/>
        <v>0</v>
      </c>
      <c r="BL240" s="20" t="s">
        <v>180</v>
      </c>
      <c r="BM240" s="154" t="s">
        <v>4932</v>
      </c>
    </row>
    <row r="241" spans="2:65" s="35" customFormat="1" ht="16.5" customHeight="1">
      <c r="B241" s="34"/>
      <c r="C241" s="144" t="s">
        <v>1567</v>
      </c>
      <c r="D241" s="144" t="s">
        <v>175</v>
      </c>
      <c r="E241" s="145" t="s">
        <v>4933</v>
      </c>
      <c r="F241" s="146" t="s">
        <v>4934</v>
      </c>
      <c r="G241" s="147" t="s">
        <v>1464</v>
      </c>
      <c r="H241" s="148">
        <v>6</v>
      </c>
      <c r="I241" s="3"/>
      <c r="J241" s="149">
        <f t="shared" si="40"/>
        <v>0</v>
      </c>
      <c r="K241" s="146" t="s">
        <v>1</v>
      </c>
      <c r="L241" s="34"/>
      <c r="M241" s="150" t="s">
        <v>1</v>
      </c>
      <c r="N241" s="151" t="s">
        <v>50</v>
      </c>
      <c r="P241" s="152">
        <f t="shared" si="41"/>
        <v>0</v>
      </c>
      <c r="Q241" s="152">
        <v>0</v>
      </c>
      <c r="R241" s="152">
        <f t="shared" si="42"/>
        <v>0</v>
      </c>
      <c r="S241" s="152">
        <v>0</v>
      </c>
      <c r="T241" s="153">
        <f t="shared" si="43"/>
        <v>0</v>
      </c>
      <c r="AR241" s="154" t="s">
        <v>180</v>
      </c>
      <c r="AT241" s="154" t="s">
        <v>175</v>
      </c>
      <c r="AU241" s="154" t="s">
        <v>95</v>
      </c>
      <c r="AY241" s="20" t="s">
        <v>173</v>
      </c>
      <c r="BE241" s="155">
        <f t="shared" si="44"/>
        <v>0</v>
      </c>
      <c r="BF241" s="155">
        <f t="shared" si="45"/>
        <v>0</v>
      </c>
      <c r="BG241" s="155">
        <f t="shared" si="46"/>
        <v>0</v>
      </c>
      <c r="BH241" s="155">
        <f t="shared" si="47"/>
        <v>0</v>
      </c>
      <c r="BI241" s="155">
        <f t="shared" si="48"/>
        <v>0</v>
      </c>
      <c r="BJ241" s="20" t="s">
        <v>93</v>
      </c>
      <c r="BK241" s="155">
        <f t="shared" si="49"/>
        <v>0</v>
      </c>
      <c r="BL241" s="20" t="s">
        <v>180</v>
      </c>
      <c r="BM241" s="154" t="s">
        <v>4935</v>
      </c>
    </row>
    <row r="242" spans="2:65" s="35" customFormat="1" ht="16.5" customHeight="1">
      <c r="B242" s="34"/>
      <c r="C242" s="144" t="s">
        <v>1577</v>
      </c>
      <c r="D242" s="144" t="s">
        <v>175</v>
      </c>
      <c r="E242" s="145" t="s">
        <v>4936</v>
      </c>
      <c r="F242" s="146" t="s">
        <v>4937</v>
      </c>
      <c r="G242" s="147" t="s">
        <v>1464</v>
      </c>
      <c r="H242" s="148">
        <v>6</v>
      </c>
      <c r="I242" s="3"/>
      <c r="J242" s="149">
        <f t="shared" si="40"/>
        <v>0</v>
      </c>
      <c r="K242" s="146" t="s">
        <v>1</v>
      </c>
      <c r="L242" s="34"/>
      <c r="M242" s="150" t="s">
        <v>1</v>
      </c>
      <c r="N242" s="151" t="s">
        <v>50</v>
      </c>
      <c r="P242" s="152">
        <f t="shared" si="41"/>
        <v>0</v>
      </c>
      <c r="Q242" s="152">
        <v>0</v>
      </c>
      <c r="R242" s="152">
        <f t="shared" si="42"/>
        <v>0</v>
      </c>
      <c r="S242" s="152">
        <v>0</v>
      </c>
      <c r="T242" s="153">
        <f t="shared" si="43"/>
        <v>0</v>
      </c>
      <c r="AR242" s="154" t="s">
        <v>180</v>
      </c>
      <c r="AT242" s="154" t="s">
        <v>175</v>
      </c>
      <c r="AU242" s="154" t="s">
        <v>95</v>
      </c>
      <c r="AY242" s="20" t="s">
        <v>173</v>
      </c>
      <c r="BE242" s="155">
        <f t="shared" si="44"/>
        <v>0</v>
      </c>
      <c r="BF242" s="155">
        <f t="shared" si="45"/>
        <v>0</v>
      </c>
      <c r="BG242" s="155">
        <f t="shared" si="46"/>
        <v>0</v>
      </c>
      <c r="BH242" s="155">
        <f t="shared" si="47"/>
        <v>0</v>
      </c>
      <c r="BI242" s="155">
        <f t="shared" si="48"/>
        <v>0</v>
      </c>
      <c r="BJ242" s="20" t="s">
        <v>93</v>
      </c>
      <c r="BK242" s="155">
        <f t="shared" si="49"/>
        <v>0</v>
      </c>
      <c r="BL242" s="20" t="s">
        <v>180</v>
      </c>
      <c r="BM242" s="154" t="s">
        <v>4938</v>
      </c>
    </row>
    <row r="243" spans="2:65" s="35" customFormat="1" ht="16.5" customHeight="1">
      <c r="B243" s="34"/>
      <c r="C243" s="144" t="s">
        <v>1584</v>
      </c>
      <c r="D243" s="144" t="s">
        <v>175</v>
      </c>
      <c r="E243" s="145" t="s">
        <v>4939</v>
      </c>
      <c r="F243" s="146" t="s">
        <v>4940</v>
      </c>
      <c r="G243" s="147" t="s">
        <v>1464</v>
      </c>
      <c r="H243" s="148">
        <v>39</v>
      </c>
      <c r="I243" s="3"/>
      <c r="J243" s="149">
        <f t="shared" si="40"/>
        <v>0</v>
      </c>
      <c r="K243" s="146" t="s">
        <v>1</v>
      </c>
      <c r="L243" s="34"/>
      <c r="M243" s="150" t="s">
        <v>1</v>
      </c>
      <c r="N243" s="151" t="s">
        <v>50</v>
      </c>
      <c r="P243" s="152">
        <f t="shared" si="41"/>
        <v>0</v>
      </c>
      <c r="Q243" s="152">
        <v>0</v>
      </c>
      <c r="R243" s="152">
        <f t="shared" si="42"/>
        <v>0</v>
      </c>
      <c r="S243" s="152">
        <v>0</v>
      </c>
      <c r="T243" s="153">
        <f t="shared" si="43"/>
        <v>0</v>
      </c>
      <c r="AR243" s="154" t="s">
        <v>180</v>
      </c>
      <c r="AT243" s="154" t="s">
        <v>175</v>
      </c>
      <c r="AU243" s="154" t="s">
        <v>95</v>
      </c>
      <c r="AY243" s="20" t="s">
        <v>173</v>
      </c>
      <c r="BE243" s="155">
        <f t="shared" si="44"/>
        <v>0</v>
      </c>
      <c r="BF243" s="155">
        <f t="shared" si="45"/>
        <v>0</v>
      </c>
      <c r="BG243" s="155">
        <f t="shared" si="46"/>
        <v>0</v>
      </c>
      <c r="BH243" s="155">
        <f t="shared" si="47"/>
        <v>0</v>
      </c>
      <c r="BI243" s="155">
        <f t="shared" si="48"/>
        <v>0</v>
      </c>
      <c r="BJ243" s="20" t="s">
        <v>93</v>
      </c>
      <c r="BK243" s="155">
        <f t="shared" si="49"/>
        <v>0</v>
      </c>
      <c r="BL243" s="20" t="s">
        <v>180</v>
      </c>
      <c r="BM243" s="154" t="s">
        <v>4941</v>
      </c>
    </row>
    <row r="244" spans="2:65" s="35" customFormat="1" ht="16.5" customHeight="1">
      <c r="B244" s="34"/>
      <c r="C244" s="144" t="s">
        <v>1591</v>
      </c>
      <c r="D244" s="144" t="s">
        <v>175</v>
      </c>
      <c r="E244" s="145" t="s">
        <v>4942</v>
      </c>
      <c r="F244" s="146" t="s">
        <v>4943</v>
      </c>
      <c r="G244" s="147" t="s">
        <v>1464</v>
      </c>
      <c r="H244" s="148">
        <v>60</v>
      </c>
      <c r="I244" s="3"/>
      <c r="J244" s="149">
        <f t="shared" si="40"/>
        <v>0</v>
      </c>
      <c r="K244" s="146" t="s">
        <v>1</v>
      </c>
      <c r="L244" s="34"/>
      <c r="M244" s="150" t="s">
        <v>1</v>
      </c>
      <c r="N244" s="151" t="s">
        <v>50</v>
      </c>
      <c r="P244" s="152">
        <f t="shared" si="41"/>
        <v>0</v>
      </c>
      <c r="Q244" s="152">
        <v>0</v>
      </c>
      <c r="R244" s="152">
        <f t="shared" si="42"/>
        <v>0</v>
      </c>
      <c r="S244" s="152">
        <v>0</v>
      </c>
      <c r="T244" s="153">
        <f t="shared" si="43"/>
        <v>0</v>
      </c>
      <c r="AR244" s="154" t="s">
        <v>180</v>
      </c>
      <c r="AT244" s="154" t="s">
        <v>175</v>
      </c>
      <c r="AU244" s="154" t="s">
        <v>95</v>
      </c>
      <c r="AY244" s="20" t="s">
        <v>173</v>
      </c>
      <c r="BE244" s="155">
        <f t="shared" si="44"/>
        <v>0</v>
      </c>
      <c r="BF244" s="155">
        <f t="shared" si="45"/>
        <v>0</v>
      </c>
      <c r="BG244" s="155">
        <f t="shared" si="46"/>
        <v>0</v>
      </c>
      <c r="BH244" s="155">
        <f t="shared" si="47"/>
        <v>0</v>
      </c>
      <c r="BI244" s="155">
        <f t="shared" si="48"/>
        <v>0</v>
      </c>
      <c r="BJ244" s="20" t="s">
        <v>93</v>
      </c>
      <c r="BK244" s="155">
        <f t="shared" si="49"/>
        <v>0</v>
      </c>
      <c r="BL244" s="20" t="s">
        <v>180</v>
      </c>
      <c r="BM244" s="154" t="s">
        <v>4944</v>
      </c>
    </row>
    <row r="245" spans="2:65" s="35" customFormat="1" ht="16.5" customHeight="1">
      <c r="B245" s="34"/>
      <c r="C245" s="144" t="s">
        <v>1597</v>
      </c>
      <c r="D245" s="144" t="s">
        <v>175</v>
      </c>
      <c r="E245" s="145" t="s">
        <v>4945</v>
      </c>
      <c r="F245" s="146" t="s">
        <v>4946</v>
      </c>
      <c r="G245" s="147" t="s">
        <v>1464</v>
      </c>
      <c r="H245" s="148">
        <v>65</v>
      </c>
      <c r="I245" s="3"/>
      <c r="J245" s="149">
        <f t="shared" si="40"/>
        <v>0</v>
      </c>
      <c r="K245" s="146" t="s">
        <v>1</v>
      </c>
      <c r="L245" s="34"/>
      <c r="M245" s="150" t="s">
        <v>1</v>
      </c>
      <c r="N245" s="151" t="s">
        <v>50</v>
      </c>
      <c r="P245" s="152">
        <f t="shared" si="41"/>
        <v>0</v>
      </c>
      <c r="Q245" s="152">
        <v>0</v>
      </c>
      <c r="R245" s="152">
        <f t="shared" si="42"/>
        <v>0</v>
      </c>
      <c r="S245" s="152">
        <v>0</v>
      </c>
      <c r="T245" s="153">
        <f t="shared" si="43"/>
        <v>0</v>
      </c>
      <c r="AR245" s="154" t="s">
        <v>180</v>
      </c>
      <c r="AT245" s="154" t="s">
        <v>175</v>
      </c>
      <c r="AU245" s="154" t="s">
        <v>95</v>
      </c>
      <c r="AY245" s="20" t="s">
        <v>173</v>
      </c>
      <c r="BE245" s="155">
        <f t="shared" si="44"/>
        <v>0</v>
      </c>
      <c r="BF245" s="155">
        <f t="shared" si="45"/>
        <v>0</v>
      </c>
      <c r="BG245" s="155">
        <f t="shared" si="46"/>
        <v>0</v>
      </c>
      <c r="BH245" s="155">
        <f t="shared" si="47"/>
        <v>0</v>
      </c>
      <c r="BI245" s="155">
        <f t="shared" si="48"/>
        <v>0</v>
      </c>
      <c r="BJ245" s="20" t="s">
        <v>93</v>
      </c>
      <c r="BK245" s="155">
        <f t="shared" si="49"/>
        <v>0</v>
      </c>
      <c r="BL245" s="20" t="s">
        <v>180</v>
      </c>
      <c r="BM245" s="154" t="s">
        <v>4947</v>
      </c>
    </row>
    <row r="246" spans="2:65" s="35" customFormat="1" ht="16.5" customHeight="1">
      <c r="B246" s="34"/>
      <c r="C246" s="144" t="s">
        <v>1603</v>
      </c>
      <c r="D246" s="144" t="s">
        <v>175</v>
      </c>
      <c r="E246" s="145" t="s">
        <v>4948</v>
      </c>
      <c r="F246" s="146" t="s">
        <v>4949</v>
      </c>
      <c r="G246" s="147" t="s">
        <v>1464</v>
      </c>
      <c r="H246" s="148">
        <v>7</v>
      </c>
      <c r="I246" s="3"/>
      <c r="J246" s="149">
        <f t="shared" si="40"/>
        <v>0</v>
      </c>
      <c r="K246" s="146" t="s">
        <v>1</v>
      </c>
      <c r="L246" s="34"/>
      <c r="M246" s="150" t="s">
        <v>1</v>
      </c>
      <c r="N246" s="151" t="s">
        <v>50</v>
      </c>
      <c r="P246" s="152">
        <f t="shared" si="41"/>
        <v>0</v>
      </c>
      <c r="Q246" s="152">
        <v>0</v>
      </c>
      <c r="R246" s="152">
        <f t="shared" si="42"/>
        <v>0</v>
      </c>
      <c r="S246" s="152">
        <v>0</v>
      </c>
      <c r="T246" s="153">
        <f t="shared" si="43"/>
        <v>0</v>
      </c>
      <c r="AR246" s="154" t="s">
        <v>180</v>
      </c>
      <c r="AT246" s="154" t="s">
        <v>175</v>
      </c>
      <c r="AU246" s="154" t="s">
        <v>95</v>
      </c>
      <c r="AY246" s="20" t="s">
        <v>173</v>
      </c>
      <c r="BE246" s="155">
        <f t="shared" si="44"/>
        <v>0</v>
      </c>
      <c r="BF246" s="155">
        <f t="shared" si="45"/>
        <v>0</v>
      </c>
      <c r="BG246" s="155">
        <f t="shared" si="46"/>
        <v>0</v>
      </c>
      <c r="BH246" s="155">
        <f t="shared" si="47"/>
        <v>0</v>
      </c>
      <c r="BI246" s="155">
        <f t="shared" si="48"/>
        <v>0</v>
      </c>
      <c r="BJ246" s="20" t="s">
        <v>93</v>
      </c>
      <c r="BK246" s="155">
        <f t="shared" si="49"/>
        <v>0</v>
      </c>
      <c r="BL246" s="20" t="s">
        <v>180</v>
      </c>
      <c r="BM246" s="154" t="s">
        <v>4950</v>
      </c>
    </row>
    <row r="247" spans="2:65" s="35" customFormat="1" ht="16.5" customHeight="1">
      <c r="B247" s="34"/>
      <c r="C247" s="144" t="s">
        <v>1617</v>
      </c>
      <c r="D247" s="144" t="s">
        <v>175</v>
      </c>
      <c r="E247" s="145" t="s">
        <v>4951</v>
      </c>
      <c r="F247" s="146" t="s">
        <v>4952</v>
      </c>
      <c r="G247" s="147" t="s">
        <v>1464</v>
      </c>
      <c r="H247" s="148">
        <v>3</v>
      </c>
      <c r="I247" s="3"/>
      <c r="J247" s="149">
        <f t="shared" si="40"/>
        <v>0</v>
      </c>
      <c r="K247" s="146" t="s">
        <v>1</v>
      </c>
      <c r="L247" s="34"/>
      <c r="M247" s="150" t="s">
        <v>1</v>
      </c>
      <c r="N247" s="151" t="s">
        <v>50</v>
      </c>
      <c r="P247" s="152">
        <f t="shared" si="41"/>
        <v>0</v>
      </c>
      <c r="Q247" s="152">
        <v>0</v>
      </c>
      <c r="R247" s="152">
        <f t="shared" si="42"/>
        <v>0</v>
      </c>
      <c r="S247" s="152">
        <v>0</v>
      </c>
      <c r="T247" s="153">
        <f t="shared" si="43"/>
        <v>0</v>
      </c>
      <c r="AR247" s="154" t="s">
        <v>180</v>
      </c>
      <c r="AT247" s="154" t="s">
        <v>175</v>
      </c>
      <c r="AU247" s="154" t="s">
        <v>95</v>
      </c>
      <c r="AY247" s="20" t="s">
        <v>173</v>
      </c>
      <c r="BE247" s="155">
        <f t="shared" si="44"/>
        <v>0</v>
      </c>
      <c r="BF247" s="155">
        <f t="shared" si="45"/>
        <v>0</v>
      </c>
      <c r="BG247" s="155">
        <f t="shared" si="46"/>
        <v>0</v>
      </c>
      <c r="BH247" s="155">
        <f t="shared" si="47"/>
        <v>0</v>
      </c>
      <c r="BI247" s="155">
        <f t="shared" si="48"/>
        <v>0</v>
      </c>
      <c r="BJ247" s="20" t="s">
        <v>93</v>
      </c>
      <c r="BK247" s="155">
        <f t="shared" si="49"/>
        <v>0</v>
      </c>
      <c r="BL247" s="20" t="s">
        <v>180</v>
      </c>
      <c r="BM247" s="154" t="s">
        <v>4953</v>
      </c>
    </row>
    <row r="248" spans="2:65" s="35" customFormat="1" ht="16.5" customHeight="1">
      <c r="B248" s="34"/>
      <c r="C248" s="144" t="s">
        <v>1647</v>
      </c>
      <c r="D248" s="144" t="s">
        <v>175</v>
      </c>
      <c r="E248" s="145" t="s">
        <v>4954</v>
      </c>
      <c r="F248" s="146" t="s">
        <v>4955</v>
      </c>
      <c r="G248" s="147" t="s">
        <v>1464</v>
      </c>
      <c r="H248" s="148">
        <v>8</v>
      </c>
      <c r="I248" s="3"/>
      <c r="J248" s="149">
        <f t="shared" si="40"/>
        <v>0</v>
      </c>
      <c r="K248" s="146" t="s">
        <v>1</v>
      </c>
      <c r="L248" s="34"/>
      <c r="M248" s="150" t="s">
        <v>1</v>
      </c>
      <c r="N248" s="151" t="s">
        <v>50</v>
      </c>
      <c r="P248" s="152">
        <f t="shared" si="41"/>
        <v>0</v>
      </c>
      <c r="Q248" s="152">
        <v>0</v>
      </c>
      <c r="R248" s="152">
        <f t="shared" si="42"/>
        <v>0</v>
      </c>
      <c r="S248" s="152">
        <v>0</v>
      </c>
      <c r="T248" s="153">
        <f t="shared" si="43"/>
        <v>0</v>
      </c>
      <c r="AR248" s="154" t="s">
        <v>180</v>
      </c>
      <c r="AT248" s="154" t="s">
        <v>175</v>
      </c>
      <c r="AU248" s="154" t="s">
        <v>95</v>
      </c>
      <c r="AY248" s="20" t="s">
        <v>173</v>
      </c>
      <c r="BE248" s="155">
        <f t="shared" si="44"/>
        <v>0</v>
      </c>
      <c r="BF248" s="155">
        <f t="shared" si="45"/>
        <v>0</v>
      </c>
      <c r="BG248" s="155">
        <f t="shared" si="46"/>
        <v>0</v>
      </c>
      <c r="BH248" s="155">
        <f t="shared" si="47"/>
        <v>0</v>
      </c>
      <c r="BI248" s="155">
        <f t="shared" si="48"/>
        <v>0</v>
      </c>
      <c r="BJ248" s="20" t="s">
        <v>93</v>
      </c>
      <c r="BK248" s="155">
        <f t="shared" si="49"/>
        <v>0</v>
      </c>
      <c r="BL248" s="20" t="s">
        <v>180</v>
      </c>
      <c r="BM248" s="154" t="s">
        <v>4956</v>
      </c>
    </row>
    <row r="249" spans="2:65" s="35" customFormat="1" ht="16.5" customHeight="1">
      <c r="B249" s="34"/>
      <c r="C249" s="144" t="s">
        <v>1655</v>
      </c>
      <c r="D249" s="144" t="s">
        <v>175</v>
      </c>
      <c r="E249" s="145" t="s">
        <v>4957</v>
      </c>
      <c r="F249" s="146" t="s">
        <v>4958</v>
      </c>
      <c r="G249" s="147" t="s">
        <v>1464</v>
      </c>
      <c r="H249" s="148">
        <v>66</v>
      </c>
      <c r="I249" s="3"/>
      <c r="J249" s="149">
        <f t="shared" si="40"/>
        <v>0</v>
      </c>
      <c r="K249" s="146" t="s">
        <v>1</v>
      </c>
      <c r="L249" s="34"/>
      <c r="M249" s="150" t="s">
        <v>1</v>
      </c>
      <c r="N249" s="151" t="s">
        <v>50</v>
      </c>
      <c r="P249" s="152">
        <f t="shared" si="41"/>
        <v>0</v>
      </c>
      <c r="Q249" s="152">
        <v>0</v>
      </c>
      <c r="R249" s="152">
        <f t="shared" si="42"/>
        <v>0</v>
      </c>
      <c r="S249" s="152">
        <v>0</v>
      </c>
      <c r="T249" s="153">
        <f t="shared" si="43"/>
        <v>0</v>
      </c>
      <c r="AR249" s="154" t="s">
        <v>180</v>
      </c>
      <c r="AT249" s="154" t="s">
        <v>175</v>
      </c>
      <c r="AU249" s="154" t="s">
        <v>95</v>
      </c>
      <c r="AY249" s="20" t="s">
        <v>173</v>
      </c>
      <c r="BE249" s="155">
        <f t="shared" si="44"/>
        <v>0</v>
      </c>
      <c r="BF249" s="155">
        <f t="shared" si="45"/>
        <v>0</v>
      </c>
      <c r="BG249" s="155">
        <f t="shared" si="46"/>
        <v>0</v>
      </c>
      <c r="BH249" s="155">
        <f t="shared" si="47"/>
        <v>0</v>
      </c>
      <c r="BI249" s="155">
        <f t="shared" si="48"/>
        <v>0</v>
      </c>
      <c r="BJ249" s="20" t="s">
        <v>93</v>
      </c>
      <c r="BK249" s="155">
        <f t="shared" si="49"/>
        <v>0</v>
      </c>
      <c r="BL249" s="20" t="s">
        <v>180</v>
      </c>
      <c r="BM249" s="154" t="s">
        <v>4959</v>
      </c>
    </row>
    <row r="250" spans="2:65" s="35" customFormat="1" ht="16.5" customHeight="1">
      <c r="B250" s="34"/>
      <c r="C250" s="144" t="s">
        <v>1681</v>
      </c>
      <c r="D250" s="144" t="s">
        <v>175</v>
      </c>
      <c r="E250" s="145" t="s">
        <v>4960</v>
      </c>
      <c r="F250" s="146" t="s">
        <v>4961</v>
      </c>
      <c r="G250" s="147" t="s">
        <v>1464</v>
      </c>
      <c r="H250" s="148">
        <v>1</v>
      </c>
      <c r="I250" s="3"/>
      <c r="J250" s="149">
        <f t="shared" si="40"/>
        <v>0</v>
      </c>
      <c r="K250" s="146" t="s">
        <v>1</v>
      </c>
      <c r="L250" s="34"/>
      <c r="M250" s="150" t="s">
        <v>1</v>
      </c>
      <c r="N250" s="151" t="s">
        <v>50</v>
      </c>
      <c r="P250" s="152">
        <f t="shared" si="41"/>
        <v>0</v>
      </c>
      <c r="Q250" s="152">
        <v>0</v>
      </c>
      <c r="R250" s="152">
        <f t="shared" si="42"/>
        <v>0</v>
      </c>
      <c r="S250" s="152">
        <v>0</v>
      </c>
      <c r="T250" s="153">
        <f t="shared" si="43"/>
        <v>0</v>
      </c>
      <c r="AR250" s="154" t="s">
        <v>180</v>
      </c>
      <c r="AT250" s="154" t="s">
        <v>175</v>
      </c>
      <c r="AU250" s="154" t="s">
        <v>95</v>
      </c>
      <c r="AY250" s="20" t="s">
        <v>173</v>
      </c>
      <c r="BE250" s="155">
        <f t="shared" si="44"/>
        <v>0</v>
      </c>
      <c r="BF250" s="155">
        <f t="shared" si="45"/>
        <v>0</v>
      </c>
      <c r="BG250" s="155">
        <f t="shared" si="46"/>
        <v>0</v>
      </c>
      <c r="BH250" s="155">
        <f t="shared" si="47"/>
        <v>0</v>
      </c>
      <c r="BI250" s="155">
        <f t="shared" si="48"/>
        <v>0</v>
      </c>
      <c r="BJ250" s="20" t="s">
        <v>93</v>
      </c>
      <c r="BK250" s="155">
        <f t="shared" si="49"/>
        <v>0</v>
      </c>
      <c r="BL250" s="20" t="s">
        <v>180</v>
      </c>
      <c r="BM250" s="154" t="s">
        <v>4962</v>
      </c>
    </row>
    <row r="251" spans="2:65" s="35" customFormat="1" ht="16.5" customHeight="1">
      <c r="B251" s="34"/>
      <c r="C251" s="144" t="s">
        <v>1686</v>
      </c>
      <c r="D251" s="144" t="s">
        <v>175</v>
      </c>
      <c r="E251" s="145" t="s">
        <v>4963</v>
      </c>
      <c r="F251" s="146" t="s">
        <v>4964</v>
      </c>
      <c r="G251" s="147" t="s">
        <v>1464</v>
      </c>
      <c r="H251" s="148">
        <v>1</v>
      </c>
      <c r="I251" s="3"/>
      <c r="J251" s="149">
        <f t="shared" si="40"/>
        <v>0</v>
      </c>
      <c r="K251" s="146" t="s">
        <v>1</v>
      </c>
      <c r="L251" s="34"/>
      <c r="M251" s="150" t="s">
        <v>1</v>
      </c>
      <c r="N251" s="151" t="s">
        <v>50</v>
      </c>
      <c r="P251" s="152">
        <f t="shared" si="41"/>
        <v>0</v>
      </c>
      <c r="Q251" s="152">
        <v>0</v>
      </c>
      <c r="R251" s="152">
        <f t="shared" si="42"/>
        <v>0</v>
      </c>
      <c r="S251" s="152">
        <v>0</v>
      </c>
      <c r="T251" s="153">
        <f t="shared" si="43"/>
        <v>0</v>
      </c>
      <c r="AR251" s="154" t="s">
        <v>180</v>
      </c>
      <c r="AT251" s="154" t="s">
        <v>175</v>
      </c>
      <c r="AU251" s="154" t="s">
        <v>95</v>
      </c>
      <c r="AY251" s="20" t="s">
        <v>173</v>
      </c>
      <c r="BE251" s="155">
        <f t="shared" si="44"/>
        <v>0</v>
      </c>
      <c r="BF251" s="155">
        <f t="shared" si="45"/>
        <v>0</v>
      </c>
      <c r="BG251" s="155">
        <f t="shared" si="46"/>
        <v>0</v>
      </c>
      <c r="BH251" s="155">
        <f t="shared" si="47"/>
        <v>0</v>
      </c>
      <c r="BI251" s="155">
        <f t="shared" si="48"/>
        <v>0</v>
      </c>
      <c r="BJ251" s="20" t="s">
        <v>93</v>
      </c>
      <c r="BK251" s="155">
        <f t="shared" si="49"/>
        <v>0</v>
      </c>
      <c r="BL251" s="20" t="s">
        <v>180</v>
      </c>
      <c r="BM251" s="154" t="s">
        <v>4965</v>
      </c>
    </row>
    <row r="252" spans="2:65" s="35" customFormat="1" ht="16.5" customHeight="1">
      <c r="B252" s="34"/>
      <c r="C252" s="144" t="s">
        <v>1691</v>
      </c>
      <c r="D252" s="144" t="s">
        <v>175</v>
      </c>
      <c r="E252" s="145" t="s">
        <v>4966</v>
      </c>
      <c r="F252" s="146" t="s">
        <v>4967</v>
      </c>
      <c r="G252" s="147" t="s">
        <v>586</v>
      </c>
      <c r="H252" s="148">
        <v>150</v>
      </c>
      <c r="I252" s="3"/>
      <c r="J252" s="149">
        <f t="shared" si="40"/>
        <v>0</v>
      </c>
      <c r="K252" s="146" t="s">
        <v>1</v>
      </c>
      <c r="L252" s="34"/>
      <c r="M252" s="150" t="s">
        <v>1</v>
      </c>
      <c r="N252" s="151" t="s">
        <v>50</v>
      </c>
      <c r="P252" s="152">
        <f t="shared" si="41"/>
        <v>0</v>
      </c>
      <c r="Q252" s="152">
        <v>0</v>
      </c>
      <c r="R252" s="152">
        <f t="shared" si="42"/>
        <v>0</v>
      </c>
      <c r="S252" s="152">
        <v>0</v>
      </c>
      <c r="T252" s="153">
        <f t="shared" si="43"/>
        <v>0</v>
      </c>
      <c r="AR252" s="154" t="s">
        <v>180</v>
      </c>
      <c r="AT252" s="154" t="s">
        <v>175</v>
      </c>
      <c r="AU252" s="154" t="s">
        <v>95</v>
      </c>
      <c r="AY252" s="20" t="s">
        <v>173</v>
      </c>
      <c r="BE252" s="155">
        <f t="shared" si="44"/>
        <v>0</v>
      </c>
      <c r="BF252" s="155">
        <f t="shared" si="45"/>
        <v>0</v>
      </c>
      <c r="BG252" s="155">
        <f t="shared" si="46"/>
        <v>0</v>
      </c>
      <c r="BH252" s="155">
        <f t="shared" si="47"/>
        <v>0</v>
      </c>
      <c r="BI252" s="155">
        <f t="shared" si="48"/>
        <v>0</v>
      </c>
      <c r="BJ252" s="20" t="s">
        <v>93</v>
      </c>
      <c r="BK252" s="155">
        <f t="shared" si="49"/>
        <v>0</v>
      </c>
      <c r="BL252" s="20" t="s">
        <v>180</v>
      </c>
      <c r="BM252" s="154" t="s">
        <v>4968</v>
      </c>
    </row>
    <row r="253" spans="2:65" s="35" customFormat="1" ht="16.5" customHeight="1">
      <c r="B253" s="34"/>
      <c r="C253" s="144" t="s">
        <v>1729</v>
      </c>
      <c r="D253" s="144" t="s">
        <v>175</v>
      </c>
      <c r="E253" s="145" t="s">
        <v>4969</v>
      </c>
      <c r="F253" s="146" t="s">
        <v>4970</v>
      </c>
      <c r="G253" s="147" t="s">
        <v>586</v>
      </c>
      <c r="H253" s="148">
        <v>40</v>
      </c>
      <c r="I253" s="3"/>
      <c r="J253" s="149">
        <f t="shared" ref="J253:J272" si="50">ROUND(I253*H253,2)</f>
        <v>0</v>
      </c>
      <c r="K253" s="146" t="s">
        <v>1</v>
      </c>
      <c r="L253" s="34"/>
      <c r="M253" s="150" t="s">
        <v>1</v>
      </c>
      <c r="N253" s="151" t="s">
        <v>50</v>
      </c>
      <c r="P253" s="152">
        <f t="shared" ref="P253:P272" si="51">O253*H253</f>
        <v>0</v>
      </c>
      <c r="Q253" s="152">
        <v>0</v>
      </c>
      <c r="R253" s="152">
        <f t="shared" ref="R253:R272" si="52">Q253*H253</f>
        <v>0</v>
      </c>
      <c r="S253" s="152">
        <v>0</v>
      </c>
      <c r="T253" s="153">
        <f t="shared" ref="T253:T272" si="53">S253*H253</f>
        <v>0</v>
      </c>
      <c r="AR253" s="154" t="s">
        <v>180</v>
      </c>
      <c r="AT253" s="154" t="s">
        <v>175</v>
      </c>
      <c r="AU253" s="154" t="s">
        <v>95</v>
      </c>
      <c r="AY253" s="20" t="s">
        <v>173</v>
      </c>
      <c r="BE253" s="155">
        <f t="shared" ref="BE253:BE272" si="54">IF(N253="základní",J253,0)</f>
        <v>0</v>
      </c>
      <c r="BF253" s="155">
        <f t="shared" ref="BF253:BF272" si="55">IF(N253="snížená",J253,0)</f>
        <v>0</v>
      </c>
      <c r="BG253" s="155">
        <f t="shared" ref="BG253:BG272" si="56">IF(N253="zákl. přenesená",J253,0)</f>
        <v>0</v>
      </c>
      <c r="BH253" s="155">
        <f t="shared" ref="BH253:BH272" si="57">IF(N253="sníž. přenesená",J253,0)</f>
        <v>0</v>
      </c>
      <c r="BI253" s="155">
        <f t="shared" ref="BI253:BI272" si="58">IF(N253="nulová",J253,0)</f>
        <v>0</v>
      </c>
      <c r="BJ253" s="20" t="s">
        <v>93</v>
      </c>
      <c r="BK253" s="155">
        <f t="shared" ref="BK253:BK272" si="59">ROUND(I253*H253,2)</f>
        <v>0</v>
      </c>
      <c r="BL253" s="20" t="s">
        <v>180</v>
      </c>
      <c r="BM253" s="154" t="s">
        <v>4971</v>
      </c>
    </row>
    <row r="254" spans="2:65" s="35" customFormat="1" ht="16.5" customHeight="1">
      <c r="B254" s="34"/>
      <c r="C254" s="144" t="s">
        <v>21</v>
      </c>
      <c r="D254" s="144" t="s">
        <v>175</v>
      </c>
      <c r="E254" s="145" t="s">
        <v>4972</v>
      </c>
      <c r="F254" s="146" t="s">
        <v>4973</v>
      </c>
      <c r="G254" s="147" t="s">
        <v>586</v>
      </c>
      <c r="H254" s="148">
        <v>25</v>
      </c>
      <c r="I254" s="3"/>
      <c r="J254" s="149">
        <f t="shared" si="50"/>
        <v>0</v>
      </c>
      <c r="K254" s="146" t="s">
        <v>1</v>
      </c>
      <c r="L254" s="34"/>
      <c r="M254" s="150" t="s">
        <v>1</v>
      </c>
      <c r="N254" s="151" t="s">
        <v>50</v>
      </c>
      <c r="P254" s="152">
        <f t="shared" si="51"/>
        <v>0</v>
      </c>
      <c r="Q254" s="152">
        <v>0</v>
      </c>
      <c r="R254" s="152">
        <f t="shared" si="52"/>
        <v>0</v>
      </c>
      <c r="S254" s="152">
        <v>0</v>
      </c>
      <c r="T254" s="153">
        <f t="shared" si="53"/>
        <v>0</v>
      </c>
      <c r="AR254" s="154" t="s">
        <v>180</v>
      </c>
      <c r="AT254" s="154" t="s">
        <v>175</v>
      </c>
      <c r="AU254" s="154" t="s">
        <v>95</v>
      </c>
      <c r="AY254" s="20" t="s">
        <v>173</v>
      </c>
      <c r="BE254" s="155">
        <f t="shared" si="54"/>
        <v>0</v>
      </c>
      <c r="BF254" s="155">
        <f t="shared" si="55"/>
        <v>0</v>
      </c>
      <c r="BG254" s="155">
        <f t="shared" si="56"/>
        <v>0</v>
      </c>
      <c r="BH254" s="155">
        <f t="shared" si="57"/>
        <v>0</v>
      </c>
      <c r="BI254" s="155">
        <f t="shared" si="58"/>
        <v>0</v>
      </c>
      <c r="BJ254" s="20" t="s">
        <v>93</v>
      </c>
      <c r="BK254" s="155">
        <f t="shared" si="59"/>
        <v>0</v>
      </c>
      <c r="BL254" s="20" t="s">
        <v>180</v>
      </c>
      <c r="BM254" s="154" t="s">
        <v>4974</v>
      </c>
    </row>
    <row r="255" spans="2:65" s="35" customFormat="1" ht="16.5" customHeight="1">
      <c r="B255" s="34"/>
      <c r="C255" s="144" t="s">
        <v>1765</v>
      </c>
      <c r="D255" s="144" t="s">
        <v>175</v>
      </c>
      <c r="E255" s="145" t="s">
        <v>4975</v>
      </c>
      <c r="F255" s="146" t="s">
        <v>4976</v>
      </c>
      <c r="G255" s="147" t="s">
        <v>586</v>
      </c>
      <c r="H255" s="148">
        <v>40</v>
      </c>
      <c r="I255" s="3"/>
      <c r="J255" s="149">
        <f t="shared" si="50"/>
        <v>0</v>
      </c>
      <c r="K255" s="146" t="s">
        <v>1</v>
      </c>
      <c r="L255" s="34"/>
      <c r="M255" s="150" t="s">
        <v>1</v>
      </c>
      <c r="N255" s="151" t="s">
        <v>50</v>
      </c>
      <c r="P255" s="152">
        <f t="shared" si="51"/>
        <v>0</v>
      </c>
      <c r="Q255" s="152">
        <v>0</v>
      </c>
      <c r="R255" s="152">
        <f t="shared" si="52"/>
        <v>0</v>
      </c>
      <c r="S255" s="152">
        <v>0</v>
      </c>
      <c r="T255" s="153">
        <f t="shared" si="53"/>
        <v>0</v>
      </c>
      <c r="AR255" s="154" t="s">
        <v>180</v>
      </c>
      <c r="AT255" s="154" t="s">
        <v>175</v>
      </c>
      <c r="AU255" s="154" t="s">
        <v>95</v>
      </c>
      <c r="AY255" s="20" t="s">
        <v>173</v>
      </c>
      <c r="BE255" s="155">
        <f t="shared" si="54"/>
        <v>0</v>
      </c>
      <c r="BF255" s="155">
        <f t="shared" si="55"/>
        <v>0</v>
      </c>
      <c r="BG255" s="155">
        <f t="shared" si="56"/>
        <v>0</v>
      </c>
      <c r="BH255" s="155">
        <f t="shared" si="57"/>
        <v>0</v>
      </c>
      <c r="BI255" s="155">
        <f t="shared" si="58"/>
        <v>0</v>
      </c>
      <c r="BJ255" s="20" t="s">
        <v>93</v>
      </c>
      <c r="BK255" s="155">
        <f t="shared" si="59"/>
        <v>0</v>
      </c>
      <c r="BL255" s="20" t="s">
        <v>180</v>
      </c>
      <c r="BM255" s="154" t="s">
        <v>4977</v>
      </c>
    </row>
    <row r="256" spans="2:65" s="35" customFormat="1" ht="16.5" customHeight="1">
      <c r="B256" s="34"/>
      <c r="C256" s="144" t="s">
        <v>1771</v>
      </c>
      <c r="D256" s="144" t="s">
        <v>175</v>
      </c>
      <c r="E256" s="145" t="s">
        <v>4978</v>
      </c>
      <c r="F256" s="146" t="s">
        <v>4979</v>
      </c>
      <c r="G256" s="147" t="s">
        <v>586</v>
      </c>
      <c r="H256" s="148">
        <v>350</v>
      </c>
      <c r="I256" s="3"/>
      <c r="J256" s="149">
        <f t="shared" si="50"/>
        <v>0</v>
      </c>
      <c r="K256" s="146" t="s">
        <v>1</v>
      </c>
      <c r="L256" s="34"/>
      <c r="M256" s="150" t="s">
        <v>1</v>
      </c>
      <c r="N256" s="151" t="s">
        <v>50</v>
      </c>
      <c r="P256" s="152">
        <f t="shared" si="51"/>
        <v>0</v>
      </c>
      <c r="Q256" s="152">
        <v>0</v>
      </c>
      <c r="R256" s="152">
        <f t="shared" si="52"/>
        <v>0</v>
      </c>
      <c r="S256" s="152">
        <v>0</v>
      </c>
      <c r="T256" s="153">
        <f t="shared" si="53"/>
        <v>0</v>
      </c>
      <c r="AR256" s="154" t="s">
        <v>180</v>
      </c>
      <c r="AT256" s="154" t="s">
        <v>175</v>
      </c>
      <c r="AU256" s="154" t="s">
        <v>95</v>
      </c>
      <c r="AY256" s="20" t="s">
        <v>173</v>
      </c>
      <c r="BE256" s="155">
        <f t="shared" si="54"/>
        <v>0</v>
      </c>
      <c r="BF256" s="155">
        <f t="shared" si="55"/>
        <v>0</v>
      </c>
      <c r="BG256" s="155">
        <f t="shared" si="56"/>
        <v>0</v>
      </c>
      <c r="BH256" s="155">
        <f t="shared" si="57"/>
        <v>0</v>
      </c>
      <c r="BI256" s="155">
        <f t="shared" si="58"/>
        <v>0</v>
      </c>
      <c r="BJ256" s="20" t="s">
        <v>93</v>
      </c>
      <c r="BK256" s="155">
        <f t="shared" si="59"/>
        <v>0</v>
      </c>
      <c r="BL256" s="20" t="s">
        <v>180</v>
      </c>
      <c r="BM256" s="154" t="s">
        <v>4980</v>
      </c>
    </row>
    <row r="257" spans="2:65" s="35" customFormat="1" ht="16.5" customHeight="1">
      <c r="B257" s="34"/>
      <c r="C257" s="144" t="s">
        <v>1777</v>
      </c>
      <c r="D257" s="144" t="s">
        <v>175</v>
      </c>
      <c r="E257" s="145" t="s">
        <v>4981</v>
      </c>
      <c r="F257" s="146" t="s">
        <v>4982</v>
      </c>
      <c r="G257" s="147" t="s">
        <v>586</v>
      </c>
      <c r="H257" s="148">
        <v>12</v>
      </c>
      <c r="I257" s="3"/>
      <c r="J257" s="149">
        <f t="shared" si="50"/>
        <v>0</v>
      </c>
      <c r="K257" s="146" t="s">
        <v>1</v>
      </c>
      <c r="L257" s="34"/>
      <c r="M257" s="150" t="s">
        <v>1</v>
      </c>
      <c r="N257" s="151" t="s">
        <v>50</v>
      </c>
      <c r="P257" s="152">
        <f t="shared" si="51"/>
        <v>0</v>
      </c>
      <c r="Q257" s="152">
        <v>0</v>
      </c>
      <c r="R257" s="152">
        <f t="shared" si="52"/>
        <v>0</v>
      </c>
      <c r="S257" s="152">
        <v>0</v>
      </c>
      <c r="T257" s="153">
        <f t="shared" si="53"/>
        <v>0</v>
      </c>
      <c r="AR257" s="154" t="s">
        <v>180</v>
      </c>
      <c r="AT257" s="154" t="s">
        <v>175</v>
      </c>
      <c r="AU257" s="154" t="s">
        <v>95</v>
      </c>
      <c r="AY257" s="20" t="s">
        <v>173</v>
      </c>
      <c r="BE257" s="155">
        <f t="shared" si="54"/>
        <v>0</v>
      </c>
      <c r="BF257" s="155">
        <f t="shared" si="55"/>
        <v>0</v>
      </c>
      <c r="BG257" s="155">
        <f t="shared" si="56"/>
        <v>0</v>
      </c>
      <c r="BH257" s="155">
        <f t="shared" si="57"/>
        <v>0</v>
      </c>
      <c r="BI257" s="155">
        <f t="shared" si="58"/>
        <v>0</v>
      </c>
      <c r="BJ257" s="20" t="s">
        <v>93</v>
      </c>
      <c r="BK257" s="155">
        <f t="shared" si="59"/>
        <v>0</v>
      </c>
      <c r="BL257" s="20" t="s">
        <v>180</v>
      </c>
      <c r="BM257" s="154" t="s">
        <v>4983</v>
      </c>
    </row>
    <row r="258" spans="2:65" s="35" customFormat="1" ht="16.5" customHeight="1">
      <c r="B258" s="34"/>
      <c r="C258" s="144" t="s">
        <v>1784</v>
      </c>
      <c r="D258" s="144" t="s">
        <v>175</v>
      </c>
      <c r="E258" s="145" t="s">
        <v>4984</v>
      </c>
      <c r="F258" s="146" t="s">
        <v>4985</v>
      </c>
      <c r="G258" s="147" t="s">
        <v>586</v>
      </c>
      <c r="H258" s="148">
        <v>30</v>
      </c>
      <c r="I258" s="3"/>
      <c r="J258" s="149">
        <f t="shared" si="50"/>
        <v>0</v>
      </c>
      <c r="K258" s="146" t="s">
        <v>1</v>
      </c>
      <c r="L258" s="34"/>
      <c r="M258" s="150" t="s">
        <v>1</v>
      </c>
      <c r="N258" s="151" t="s">
        <v>50</v>
      </c>
      <c r="P258" s="152">
        <f t="shared" si="51"/>
        <v>0</v>
      </c>
      <c r="Q258" s="152">
        <v>0</v>
      </c>
      <c r="R258" s="152">
        <f t="shared" si="52"/>
        <v>0</v>
      </c>
      <c r="S258" s="152">
        <v>0</v>
      </c>
      <c r="T258" s="153">
        <f t="shared" si="53"/>
        <v>0</v>
      </c>
      <c r="AR258" s="154" t="s">
        <v>180</v>
      </c>
      <c r="AT258" s="154" t="s">
        <v>175</v>
      </c>
      <c r="AU258" s="154" t="s">
        <v>95</v>
      </c>
      <c r="AY258" s="20" t="s">
        <v>173</v>
      </c>
      <c r="BE258" s="155">
        <f t="shared" si="54"/>
        <v>0</v>
      </c>
      <c r="BF258" s="155">
        <f t="shared" si="55"/>
        <v>0</v>
      </c>
      <c r="BG258" s="155">
        <f t="shared" si="56"/>
        <v>0</v>
      </c>
      <c r="BH258" s="155">
        <f t="shared" si="57"/>
        <v>0</v>
      </c>
      <c r="BI258" s="155">
        <f t="shared" si="58"/>
        <v>0</v>
      </c>
      <c r="BJ258" s="20" t="s">
        <v>93</v>
      </c>
      <c r="BK258" s="155">
        <f t="shared" si="59"/>
        <v>0</v>
      </c>
      <c r="BL258" s="20" t="s">
        <v>180</v>
      </c>
      <c r="BM258" s="154" t="s">
        <v>4986</v>
      </c>
    </row>
    <row r="259" spans="2:65" s="35" customFormat="1" ht="16.5" customHeight="1">
      <c r="B259" s="34"/>
      <c r="C259" s="144" t="s">
        <v>1792</v>
      </c>
      <c r="D259" s="144" t="s">
        <v>175</v>
      </c>
      <c r="E259" s="145" t="s">
        <v>4987</v>
      </c>
      <c r="F259" s="146" t="s">
        <v>4706</v>
      </c>
      <c r="G259" s="147" t="s">
        <v>586</v>
      </c>
      <c r="H259" s="148">
        <v>20</v>
      </c>
      <c r="I259" s="3"/>
      <c r="J259" s="149">
        <f t="shared" si="50"/>
        <v>0</v>
      </c>
      <c r="K259" s="146" t="s">
        <v>1</v>
      </c>
      <c r="L259" s="34"/>
      <c r="M259" s="150" t="s">
        <v>1</v>
      </c>
      <c r="N259" s="151" t="s">
        <v>50</v>
      </c>
      <c r="P259" s="152">
        <f t="shared" si="51"/>
        <v>0</v>
      </c>
      <c r="Q259" s="152">
        <v>0</v>
      </c>
      <c r="R259" s="152">
        <f t="shared" si="52"/>
        <v>0</v>
      </c>
      <c r="S259" s="152">
        <v>0</v>
      </c>
      <c r="T259" s="153">
        <f t="shared" si="53"/>
        <v>0</v>
      </c>
      <c r="AR259" s="154" t="s">
        <v>180</v>
      </c>
      <c r="AT259" s="154" t="s">
        <v>175</v>
      </c>
      <c r="AU259" s="154" t="s">
        <v>95</v>
      </c>
      <c r="AY259" s="20" t="s">
        <v>173</v>
      </c>
      <c r="BE259" s="155">
        <f t="shared" si="54"/>
        <v>0</v>
      </c>
      <c r="BF259" s="155">
        <f t="shared" si="55"/>
        <v>0</v>
      </c>
      <c r="BG259" s="155">
        <f t="shared" si="56"/>
        <v>0</v>
      </c>
      <c r="BH259" s="155">
        <f t="shared" si="57"/>
        <v>0</v>
      </c>
      <c r="BI259" s="155">
        <f t="shared" si="58"/>
        <v>0</v>
      </c>
      <c r="BJ259" s="20" t="s">
        <v>93</v>
      </c>
      <c r="BK259" s="155">
        <f t="shared" si="59"/>
        <v>0</v>
      </c>
      <c r="BL259" s="20" t="s">
        <v>180</v>
      </c>
      <c r="BM259" s="154" t="s">
        <v>4988</v>
      </c>
    </row>
    <row r="260" spans="2:65" s="35" customFormat="1" ht="16.5" customHeight="1">
      <c r="B260" s="34"/>
      <c r="C260" s="144" t="s">
        <v>1799</v>
      </c>
      <c r="D260" s="144" t="s">
        <v>175</v>
      </c>
      <c r="E260" s="145" t="s">
        <v>4989</v>
      </c>
      <c r="F260" s="146" t="s">
        <v>4990</v>
      </c>
      <c r="G260" s="147" t="s">
        <v>1464</v>
      </c>
      <c r="H260" s="148">
        <v>450</v>
      </c>
      <c r="I260" s="3"/>
      <c r="J260" s="149">
        <f t="shared" si="50"/>
        <v>0</v>
      </c>
      <c r="K260" s="146" t="s">
        <v>1</v>
      </c>
      <c r="L260" s="34"/>
      <c r="M260" s="150" t="s">
        <v>1</v>
      </c>
      <c r="N260" s="151" t="s">
        <v>50</v>
      </c>
      <c r="P260" s="152">
        <f t="shared" si="51"/>
        <v>0</v>
      </c>
      <c r="Q260" s="152">
        <v>0</v>
      </c>
      <c r="R260" s="152">
        <f t="shared" si="52"/>
        <v>0</v>
      </c>
      <c r="S260" s="152">
        <v>0</v>
      </c>
      <c r="T260" s="153">
        <f t="shared" si="53"/>
        <v>0</v>
      </c>
      <c r="AR260" s="154" t="s">
        <v>180</v>
      </c>
      <c r="AT260" s="154" t="s">
        <v>175</v>
      </c>
      <c r="AU260" s="154" t="s">
        <v>95</v>
      </c>
      <c r="AY260" s="20" t="s">
        <v>173</v>
      </c>
      <c r="BE260" s="155">
        <f t="shared" si="54"/>
        <v>0</v>
      </c>
      <c r="BF260" s="155">
        <f t="shared" si="55"/>
        <v>0</v>
      </c>
      <c r="BG260" s="155">
        <f t="shared" si="56"/>
        <v>0</v>
      </c>
      <c r="BH260" s="155">
        <f t="shared" si="57"/>
        <v>0</v>
      </c>
      <c r="BI260" s="155">
        <f t="shared" si="58"/>
        <v>0</v>
      </c>
      <c r="BJ260" s="20" t="s">
        <v>93</v>
      </c>
      <c r="BK260" s="155">
        <f t="shared" si="59"/>
        <v>0</v>
      </c>
      <c r="BL260" s="20" t="s">
        <v>180</v>
      </c>
      <c r="BM260" s="154" t="s">
        <v>4991</v>
      </c>
    </row>
    <row r="261" spans="2:65" s="35" customFormat="1" ht="16.5" customHeight="1">
      <c r="B261" s="34"/>
      <c r="C261" s="144" t="s">
        <v>1808</v>
      </c>
      <c r="D261" s="144" t="s">
        <v>175</v>
      </c>
      <c r="E261" s="145" t="s">
        <v>4992</v>
      </c>
      <c r="F261" s="146" t="s">
        <v>4993</v>
      </c>
      <c r="G261" s="147" t="s">
        <v>1464</v>
      </c>
      <c r="H261" s="148">
        <v>30</v>
      </c>
      <c r="I261" s="3"/>
      <c r="J261" s="149">
        <f t="shared" si="50"/>
        <v>0</v>
      </c>
      <c r="K261" s="146" t="s">
        <v>1</v>
      </c>
      <c r="L261" s="34"/>
      <c r="M261" s="150" t="s">
        <v>1</v>
      </c>
      <c r="N261" s="151" t="s">
        <v>50</v>
      </c>
      <c r="P261" s="152">
        <f t="shared" si="51"/>
        <v>0</v>
      </c>
      <c r="Q261" s="152">
        <v>0</v>
      </c>
      <c r="R261" s="152">
        <f t="shared" si="52"/>
        <v>0</v>
      </c>
      <c r="S261" s="152">
        <v>0</v>
      </c>
      <c r="T261" s="153">
        <f t="shared" si="53"/>
        <v>0</v>
      </c>
      <c r="AR261" s="154" t="s">
        <v>180</v>
      </c>
      <c r="AT261" s="154" t="s">
        <v>175</v>
      </c>
      <c r="AU261" s="154" t="s">
        <v>95</v>
      </c>
      <c r="AY261" s="20" t="s">
        <v>173</v>
      </c>
      <c r="BE261" s="155">
        <f t="shared" si="54"/>
        <v>0</v>
      </c>
      <c r="BF261" s="155">
        <f t="shared" si="55"/>
        <v>0</v>
      </c>
      <c r="BG261" s="155">
        <f t="shared" si="56"/>
        <v>0</v>
      </c>
      <c r="BH261" s="155">
        <f t="shared" si="57"/>
        <v>0</v>
      </c>
      <c r="BI261" s="155">
        <f t="shared" si="58"/>
        <v>0</v>
      </c>
      <c r="BJ261" s="20" t="s">
        <v>93</v>
      </c>
      <c r="BK261" s="155">
        <f t="shared" si="59"/>
        <v>0</v>
      </c>
      <c r="BL261" s="20" t="s">
        <v>180</v>
      </c>
      <c r="BM261" s="154" t="s">
        <v>4994</v>
      </c>
    </row>
    <row r="262" spans="2:65" s="35" customFormat="1" ht="16.5" customHeight="1">
      <c r="B262" s="34"/>
      <c r="C262" s="144" t="s">
        <v>1814</v>
      </c>
      <c r="D262" s="144" t="s">
        <v>175</v>
      </c>
      <c r="E262" s="145" t="s">
        <v>4995</v>
      </c>
      <c r="F262" s="146" t="s">
        <v>4715</v>
      </c>
      <c r="G262" s="147" t="s">
        <v>586</v>
      </c>
      <c r="H262" s="148">
        <v>820</v>
      </c>
      <c r="I262" s="3"/>
      <c r="J262" s="149">
        <f t="shared" si="50"/>
        <v>0</v>
      </c>
      <c r="K262" s="146" t="s">
        <v>1</v>
      </c>
      <c r="L262" s="34"/>
      <c r="M262" s="150" t="s">
        <v>1</v>
      </c>
      <c r="N262" s="151" t="s">
        <v>50</v>
      </c>
      <c r="P262" s="152">
        <f t="shared" si="51"/>
        <v>0</v>
      </c>
      <c r="Q262" s="152">
        <v>0</v>
      </c>
      <c r="R262" s="152">
        <f t="shared" si="52"/>
        <v>0</v>
      </c>
      <c r="S262" s="152">
        <v>0</v>
      </c>
      <c r="T262" s="153">
        <f t="shared" si="53"/>
        <v>0</v>
      </c>
      <c r="AR262" s="154" t="s">
        <v>180</v>
      </c>
      <c r="AT262" s="154" t="s">
        <v>175</v>
      </c>
      <c r="AU262" s="154" t="s">
        <v>95</v>
      </c>
      <c r="AY262" s="20" t="s">
        <v>173</v>
      </c>
      <c r="BE262" s="155">
        <f t="shared" si="54"/>
        <v>0</v>
      </c>
      <c r="BF262" s="155">
        <f t="shared" si="55"/>
        <v>0</v>
      </c>
      <c r="BG262" s="155">
        <f t="shared" si="56"/>
        <v>0</v>
      </c>
      <c r="BH262" s="155">
        <f t="shared" si="57"/>
        <v>0</v>
      </c>
      <c r="BI262" s="155">
        <f t="shared" si="58"/>
        <v>0</v>
      </c>
      <c r="BJ262" s="20" t="s">
        <v>93</v>
      </c>
      <c r="BK262" s="155">
        <f t="shared" si="59"/>
        <v>0</v>
      </c>
      <c r="BL262" s="20" t="s">
        <v>180</v>
      </c>
      <c r="BM262" s="154" t="s">
        <v>4996</v>
      </c>
    </row>
    <row r="263" spans="2:65" s="35" customFormat="1" ht="16.5" customHeight="1">
      <c r="B263" s="34"/>
      <c r="C263" s="144" t="s">
        <v>1834</v>
      </c>
      <c r="D263" s="144" t="s">
        <v>175</v>
      </c>
      <c r="E263" s="145" t="s">
        <v>4997</v>
      </c>
      <c r="F263" s="146" t="s">
        <v>4718</v>
      </c>
      <c r="G263" s="147" t="s">
        <v>1464</v>
      </c>
      <c r="H263" s="148">
        <v>22</v>
      </c>
      <c r="I263" s="3"/>
      <c r="J263" s="149">
        <f t="shared" si="50"/>
        <v>0</v>
      </c>
      <c r="K263" s="146" t="s">
        <v>1</v>
      </c>
      <c r="L263" s="34"/>
      <c r="M263" s="150" t="s">
        <v>1</v>
      </c>
      <c r="N263" s="151" t="s">
        <v>50</v>
      </c>
      <c r="P263" s="152">
        <f t="shared" si="51"/>
        <v>0</v>
      </c>
      <c r="Q263" s="152">
        <v>0</v>
      </c>
      <c r="R263" s="152">
        <f t="shared" si="52"/>
        <v>0</v>
      </c>
      <c r="S263" s="152">
        <v>0</v>
      </c>
      <c r="T263" s="153">
        <f t="shared" si="53"/>
        <v>0</v>
      </c>
      <c r="AR263" s="154" t="s">
        <v>180</v>
      </c>
      <c r="AT263" s="154" t="s">
        <v>175</v>
      </c>
      <c r="AU263" s="154" t="s">
        <v>95</v>
      </c>
      <c r="AY263" s="20" t="s">
        <v>173</v>
      </c>
      <c r="BE263" s="155">
        <f t="shared" si="54"/>
        <v>0</v>
      </c>
      <c r="BF263" s="155">
        <f t="shared" si="55"/>
        <v>0</v>
      </c>
      <c r="BG263" s="155">
        <f t="shared" si="56"/>
        <v>0</v>
      </c>
      <c r="BH263" s="155">
        <f t="shared" si="57"/>
        <v>0</v>
      </c>
      <c r="BI263" s="155">
        <f t="shared" si="58"/>
        <v>0</v>
      </c>
      <c r="BJ263" s="20" t="s">
        <v>93</v>
      </c>
      <c r="BK263" s="155">
        <f t="shared" si="59"/>
        <v>0</v>
      </c>
      <c r="BL263" s="20" t="s">
        <v>180</v>
      </c>
      <c r="BM263" s="154" t="s">
        <v>4998</v>
      </c>
    </row>
    <row r="264" spans="2:65" s="35" customFormat="1" ht="16.5" customHeight="1">
      <c r="B264" s="34"/>
      <c r="C264" s="144" t="s">
        <v>1852</v>
      </c>
      <c r="D264" s="144" t="s">
        <v>175</v>
      </c>
      <c r="E264" s="145" t="s">
        <v>4999</v>
      </c>
      <c r="F264" s="146" t="s">
        <v>5000</v>
      </c>
      <c r="G264" s="147" t="s">
        <v>586</v>
      </c>
      <c r="H264" s="148">
        <v>150</v>
      </c>
      <c r="I264" s="3"/>
      <c r="J264" s="149">
        <f t="shared" si="50"/>
        <v>0</v>
      </c>
      <c r="K264" s="146" t="s">
        <v>1</v>
      </c>
      <c r="L264" s="34"/>
      <c r="M264" s="150" t="s">
        <v>1</v>
      </c>
      <c r="N264" s="151" t="s">
        <v>50</v>
      </c>
      <c r="P264" s="152">
        <f t="shared" si="51"/>
        <v>0</v>
      </c>
      <c r="Q264" s="152">
        <v>0</v>
      </c>
      <c r="R264" s="152">
        <f t="shared" si="52"/>
        <v>0</v>
      </c>
      <c r="S264" s="152">
        <v>0</v>
      </c>
      <c r="T264" s="153">
        <f t="shared" si="53"/>
        <v>0</v>
      </c>
      <c r="AR264" s="154" t="s">
        <v>180</v>
      </c>
      <c r="AT264" s="154" t="s">
        <v>175</v>
      </c>
      <c r="AU264" s="154" t="s">
        <v>95</v>
      </c>
      <c r="AY264" s="20" t="s">
        <v>173</v>
      </c>
      <c r="BE264" s="155">
        <f t="shared" si="54"/>
        <v>0</v>
      </c>
      <c r="BF264" s="155">
        <f t="shared" si="55"/>
        <v>0</v>
      </c>
      <c r="BG264" s="155">
        <f t="shared" si="56"/>
        <v>0</v>
      </c>
      <c r="BH264" s="155">
        <f t="shared" si="57"/>
        <v>0</v>
      </c>
      <c r="BI264" s="155">
        <f t="shared" si="58"/>
        <v>0</v>
      </c>
      <c r="BJ264" s="20" t="s">
        <v>93</v>
      </c>
      <c r="BK264" s="155">
        <f t="shared" si="59"/>
        <v>0</v>
      </c>
      <c r="BL264" s="20" t="s">
        <v>180</v>
      </c>
      <c r="BM264" s="154" t="s">
        <v>5001</v>
      </c>
    </row>
    <row r="265" spans="2:65" s="35" customFormat="1" ht="16.5" customHeight="1">
      <c r="B265" s="34"/>
      <c r="C265" s="144" t="s">
        <v>1860</v>
      </c>
      <c r="D265" s="144" t="s">
        <v>175</v>
      </c>
      <c r="E265" s="145" t="s">
        <v>5002</v>
      </c>
      <c r="F265" s="146" t="s">
        <v>5003</v>
      </c>
      <c r="G265" s="147" t="s">
        <v>586</v>
      </c>
      <c r="H265" s="148">
        <v>175</v>
      </c>
      <c r="I265" s="3"/>
      <c r="J265" s="149">
        <f t="shared" si="50"/>
        <v>0</v>
      </c>
      <c r="K265" s="146" t="s">
        <v>1</v>
      </c>
      <c r="L265" s="34"/>
      <c r="M265" s="150" t="s">
        <v>1</v>
      </c>
      <c r="N265" s="151" t="s">
        <v>50</v>
      </c>
      <c r="P265" s="152">
        <f t="shared" si="51"/>
        <v>0</v>
      </c>
      <c r="Q265" s="152">
        <v>0</v>
      </c>
      <c r="R265" s="152">
        <f t="shared" si="52"/>
        <v>0</v>
      </c>
      <c r="S265" s="152">
        <v>0</v>
      </c>
      <c r="T265" s="153">
        <f t="shared" si="53"/>
        <v>0</v>
      </c>
      <c r="AR265" s="154" t="s">
        <v>180</v>
      </c>
      <c r="AT265" s="154" t="s">
        <v>175</v>
      </c>
      <c r="AU265" s="154" t="s">
        <v>95</v>
      </c>
      <c r="AY265" s="20" t="s">
        <v>173</v>
      </c>
      <c r="BE265" s="155">
        <f t="shared" si="54"/>
        <v>0</v>
      </c>
      <c r="BF265" s="155">
        <f t="shared" si="55"/>
        <v>0</v>
      </c>
      <c r="BG265" s="155">
        <f t="shared" si="56"/>
        <v>0</v>
      </c>
      <c r="BH265" s="155">
        <f t="shared" si="57"/>
        <v>0</v>
      </c>
      <c r="BI265" s="155">
        <f t="shared" si="58"/>
        <v>0</v>
      </c>
      <c r="BJ265" s="20" t="s">
        <v>93</v>
      </c>
      <c r="BK265" s="155">
        <f t="shared" si="59"/>
        <v>0</v>
      </c>
      <c r="BL265" s="20" t="s">
        <v>180</v>
      </c>
      <c r="BM265" s="154" t="s">
        <v>5004</v>
      </c>
    </row>
    <row r="266" spans="2:65" s="35" customFormat="1" ht="16.5" customHeight="1">
      <c r="B266" s="34"/>
      <c r="C266" s="144" t="s">
        <v>1873</v>
      </c>
      <c r="D266" s="144" t="s">
        <v>175</v>
      </c>
      <c r="E266" s="145" t="s">
        <v>5005</v>
      </c>
      <c r="F266" s="146" t="s">
        <v>5006</v>
      </c>
      <c r="G266" s="147" t="s">
        <v>586</v>
      </c>
      <c r="H266" s="148">
        <v>60</v>
      </c>
      <c r="I266" s="3"/>
      <c r="J266" s="149">
        <f t="shared" si="50"/>
        <v>0</v>
      </c>
      <c r="K266" s="146" t="s">
        <v>1</v>
      </c>
      <c r="L266" s="34"/>
      <c r="M266" s="150" t="s">
        <v>1</v>
      </c>
      <c r="N266" s="151" t="s">
        <v>50</v>
      </c>
      <c r="P266" s="152">
        <f t="shared" si="51"/>
        <v>0</v>
      </c>
      <c r="Q266" s="152">
        <v>0</v>
      </c>
      <c r="R266" s="152">
        <f t="shared" si="52"/>
        <v>0</v>
      </c>
      <c r="S266" s="152">
        <v>0</v>
      </c>
      <c r="T266" s="153">
        <f t="shared" si="53"/>
        <v>0</v>
      </c>
      <c r="AR266" s="154" t="s">
        <v>180</v>
      </c>
      <c r="AT266" s="154" t="s">
        <v>175</v>
      </c>
      <c r="AU266" s="154" t="s">
        <v>95</v>
      </c>
      <c r="AY266" s="20" t="s">
        <v>173</v>
      </c>
      <c r="BE266" s="155">
        <f t="shared" si="54"/>
        <v>0</v>
      </c>
      <c r="BF266" s="155">
        <f t="shared" si="55"/>
        <v>0</v>
      </c>
      <c r="BG266" s="155">
        <f t="shared" si="56"/>
        <v>0</v>
      </c>
      <c r="BH266" s="155">
        <f t="shared" si="57"/>
        <v>0</v>
      </c>
      <c r="BI266" s="155">
        <f t="shared" si="58"/>
        <v>0</v>
      </c>
      <c r="BJ266" s="20" t="s">
        <v>93</v>
      </c>
      <c r="BK266" s="155">
        <f t="shared" si="59"/>
        <v>0</v>
      </c>
      <c r="BL266" s="20" t="s">
        <v>180</v>
      </c>
      <c r="BM266" s="154" t="s">
        <v>5007</v>
      </c>
    </row>
    <row r="267" spans="2:65" s="35" customFormat="1" ht="16.5" customHeight="1">
      <c r="B267" s="34"/>
      <c r="C267" s="144" t="s">
        <v>1881</v>
      </c>
      <c r="D267" s="144" t="s">
        <v>175</v>
      </c>
      <c r="E267" s="145" t="s">
        <v>5008</v>
      </c>
      <c r="F267" s="146" t="s">
        <v>4670</v>
      </c>
      <c r="G267" s="147" t="s">
        <v>586</v>
      </c>
      <c r="H267" s="148">
        <v>17</v>
      </c>
      <c r="I267" s="3"/>
      <c r="J267" s="149">
        <f t="shared" si="50"/>
        <v>0</v>
      </c>
      <c r="K267" s="146" t="s">
        <v>1</v>
      </c>
      <c r="L267" s="34"/>
      <c r="M267" s="150" t="s">
        <v>1</v>
      </c>
      <c r="N267" s="151" t="s">
        <v>50</v>
      </c>
      <c r="P267" s="152">
        <f t="shared" si="51"/>
        <v>0</v>
      </c>
      <c r="Q267" s="152">
        <v>0</v>
      </c>
      <c r="R267" s="152">
        <f t="shared" si="52"/>
        <v>0</v>
      </c>
      <c r="S267" s="152">
        <v>0</v>
      </c>
      <c r="T267" s="153">
        <f t="shared" si="53"/>
        <v>0</v>
      </c>
      <c r="AR267" s="154" t="s">
        <v>180</v>
      </c>
      <c r="AT267" s="154" t="s">
        <v>175</v>
      </c>
      <c r="AU267" s="154" t="s">
        <v>95</v>
      </c>
      <c r="AY267" s="20" t="s">
        <v>173</v>
      </c>
      <c r="BE267" s="155">
        <f t="shared" si="54"/>
        <v>0</v>
      </c>
      <c r="BF267" s="155">
        <f t="shared" si="55"/>
        <v>0</v>
      </c>
      <c r="BG267" s="155">
        <f t="shared" si="56"/>
        <v>0</v>
      </c>
      <c r="BH267" s="155">
        <f t="shared" si="57"/>
        <v>0</v>
      </c>
      <c r="BI267" s="155">
        <f t="shared" si="58"/>
        <v>0</v>
      </c>
      <c r="BJ267" s="20" t="s">
        <v>93</v>
      </c>
      <c r="BK267" s="155">
        <f t="shared" si="59"/>
        <v>0</v>
      </c>
      <c r="BL267" s="20" t="s">
        <v>180</v>
      </c>
      <c r="BM267" s="154" t="s">
        <v>5009</v>
      </c>
    </row>
    <row r="268" spans="2:65" s="35" customFormat="1" ht="16.5" customHeight="1">
      <c r="B268" s="34"/>
      <c r="C268" s="144" t="s">
        <v>1889</v>
      </c>
      <c r="D268" s="144" t="s">
        <v>175</v>
      </c>
      <c r="E268" s="145" t="s">
        <v>5010</v>
      </c>
      <c r="F268" s="146" t="s">
        <v>4673</v>
      </c>
      <c r="G268" s="147" t="s">
        <v>586</v>
      </c>
      <c r="H268" s="148">
        <v>200</v>
      </c>
      <c r="I268" s="3"/>
      <c r="J268" s="149">
        <f t="shared" si="50"/>
        <v>0</v>
      </c>
      <c r="K268" s="146" t="s">
        <v>1</v>
      </c>
      <c r="L268" s="34"/>
      <c r="M268" s="150" t="s">
        <v>1</v>
      </c>
      <c r="N268" s="151" t="s">
        <v>50</v>
      </c>
      <c r="P268" s="152">
        <f t="shared" si="51"/>
        <v>0</v>
      </c>
      <c r="Q268" s="152">
        <v>0</v>
      </c>
      <c r="R268" s="152">
        <f t="shared" si="52"/>
        <v>0</v>
      </c>
      <c r="S268" s="152">
        <v>0</v>
      </c>
      <c r="T268" s="153">
        <f t="shared" si="53"/>
        <v>0</v>
      </c>
      <c r="AR268" s="154" t="s">
        <v>180</v>
      </c>
      <c r="AT268" s="154" t="s">
        <v>175</v>
      </c>
      <c r="AU268" s="154" t="s">
        <v>95</v>
      </c>
      <c r="AY268" s="20" t="s">
        <v>173</v>
      </c>
      <c r="BE268" s="155">
        <f t="shared" si="54"/>
        <v>0</v>
      </c>
      <c r="BF268" s="155">
        <f t="shared" si="55"/>
        <v>0</v>
      </c>
      <c r="BG268" s="155">
        <f t="shared" si="56"/>
        <v>0</v>
      </c>
      <c r="BH268" s="155">
        <f t="shared" si="57"/>
        <v>0</v>
      </c>
      <c r="BI268" s="155">
        <f t="shared" si="58"/>
        <v>0</v>
      </c>
      <c r="BJ268" s="20" t="s">
        <v>93</v>
      </c>
      <c r="BK268" s="155">
        <f t="shared" si="59"/>
        <v>0</v>
      </c>
      <c r="BL268" s="20" t="s">
        <v>180</v>
      </c>
      <c r="BM268" s="154" t="s">
        <v>5011</v>
      </c>
    </row>
    <row r="269" spans="2:65" s="35" customFormat="1" ht="16.5" customHeight="1">
      <c r="B269" s="34"/>
      <c r="C269" s="144" t="s">
        <v>1907</v>
      </c>
      <c r="D269" s="144" t="s">
        <v>175</v>
      </c>
      <c r="E269" s="145" t="s">
        <v>5012</v>
      </c>
      <c r="F269" s="146" t="s">
        <v>4676</v>
      </c>
      <c r="G269" s="147" t="s">
        <v>586</v>
      </c>
      <c r="H269" s="148">
        <v>30</v>
      </c>
      <c r="I269" s="3"/>
      <c r="J269" s="149">
        <f t="shared" si="50"/>
        <v>0</v>
      </c>
      <c r="K269" s="146" t="s">
        <v>1</v>
      </c>
      <c r="L269" s="34"/>
      <c r="M269" s="150" t="s">
        <v>1</v>
      </c>
      <c r="N269" s="151" t="s">
        <v>50</v>
      </c>
      <c r="P269" s="152">
        <f t="shared" si="51"/>
        <v>0</v>
      </c>
      <c r="Q269" s="152">
        <v>0</v>
      </c>
      <c r="R269" s="152">
        <f t="shared" si="52"/>
        <v>0</v>
      </c>
      <c r="S269" s="152">
        <v>0</v>
      </c>
      <c r="T269" s="153">
        <f t="shared" si="53"/>
        <v>0</v>
      </c>
      <c r="AR269" s="154" t="s">
        <v>180</v>
      </c>
      <c r="AT269" s="154" t="s">
        <v>175</v>
      </c>
      <c r="AU269" s="154" t="s">
        <v>95</v>
      </c>
      <c r="AY269" s="20" t="s">
        <v>173</v>
      </c>
      <c r="BE269" s="155">
        <f t="shared" si="54"/>
        <v>0</v>
      </c>
      <c r="BF269" s="155">
        <f t="shared" si="55"/>
        <v>0</v>
      </c>
      <c r="BG269" s="155">
        <f t="shared" si="56"/>
        <v>0</v>
      </c>
      <c r="BH269" s="155">
        <f t="shared" si="57"/>
        <v>0</v>
      </c>
      <c r="BI269" s="155">
        <f t="shared" si="58"/>
        <v>0</v>
      </c>
      <c r="BJ269" s="20" t="s">
        <v>93</v>
      </c>
      <c r="BK269" s="155">
        <f t="shared" si="59"/>
        <v>0</v>
      </c>
      <c r="BL269" s="20" t="s">
        <v>180</v>
      </c>
      <c r="BM269" s="154" t="s">
        <v>5013</v>
      </c>
    </row>
    <row r="270" spans="2:65" s="35" customFormat="1" ht="16.5" customHeight="1">
      <c r="B270" s="34"/>
      <c r="C270" s="144" t="s">
        <v>1923</v>
      </c>
      <c r="D270" s="144" t="s">
        <v>175</v>
      </c>
      <c r="E270" s="145" t="s">
        <v>5014</v>
      </c>
      <c r="F270" s="146" t="s">
        <v>5015</v>
      </c>
      <c r="G270" s="147" t="s">
        <v>586</v>
      </c>
      <c r="H270" s="148">
        <v>1630</v>
      </c>
      <c r="I270" s="3"/>
      <c r="J270" s="149">
        <f t="shared" si="50"/>
        <v>0</v>
      </c>
      <c r="K270" s="146" t="s">
        <v>1</v>
      </c>
      <c r="L270" s="34"/>
      <c r="M270" s="150" t="s">
        <v>1</v>
      </c>
      <c r="N270" s="151" t="s">
        <v>50</v>
      </c>
      <c r="P270" s="152">
        <f t="shared" si="51"/>
        <v>0</v>
      </c>
      <c r="Q270" s="152">
        <v>0</v>
      </c>
      <c r="R270" s="152">
        <f t="shared" si="52"/>
        <v>0</v>
      </c>
      <c r="S270" s="152">
        <v>0</v>
      </c>
      <c r="T270" s="153">
        <f t="shared" si="53"/>
        <v>0</v>
      </c>
      <c r="AR270" s="154" t="s">
        <v>180</v>
      </c>
      <c r="AT270" s="154" t="s">
        <v>175</v>
      </c>
      <c r="AU270" s="154" t="s">
        <v>95</v>
      </c>
      <c r="AY270" s="20" t="s">
        <v>173</v>
      </c>
      <c r="BE270" s="155">
        <f t="shared" si="54"/>
        <v>0</v>
      </c>
      <c r="BF270" s="155">
        <f t="shared" si="55"/>
        <v>0</v>
      </c>
      <c r="BG270" s="155">
        <f t="shared" si="56"/>
        <v>0</v>
      </c>
      <c r="BH270" s="155">
        <f t="shared" si="57"/>
        <v>0</v>
      </c>
      <c r="BI270" s="155">
        <f t="shared" si="58"/>
        <v>0</v>
      </c>
      <c r="BJ270" s="20" t="s">
        <v>93</v>
      </c>
      <c r="BK270" s="155">
        <f t="shared" si="59"/>
        <v>0</v>
      </c>
      <c r="BL270" s="20" t="s">
        <v>180</v>
      </c>
      <c r="BM270" s="154" t="s">
        <v>5016</v>
      </c>
    </row>
    <row r="271" spans="2:65" s="35" customFormat="1" ht="16.5" customHeight="1">
      <c r="B271" s="34"/>
      <c r="C271" s="144" t="s">
        <v>1928</v>
      </c>
      <c r="D271" s="144" t="s">
        <v>175</v>
      </c>
      <c r="E271" s="145" t="s">
        <v>5017</v>
      </c>
      <c r="F271" s="146" t="s">
        <v>5018</v>
      </c>
      <c r="G271" s="147" t="s">
        <v>586</v>
      </c>
      <c r="H271" s="148">
        <v>1380</v>
      </c>
      <c r="I271" s="3"/>
      <c r="J271" s="149">
        <f t="shared" si="50"/>
        <v>0</v>
      </c>
      <c r="K271" s="146" t="s">
        <v>1</v>
      </c>
      <c r="L271" s="34"/>
      <c r="M271" s="150" t="s">
        <v>1</v>
      </c>
      <c r="N271" s="151" t="s">
        <v>50</v>
      </c>
      <c r="P271" s="152">
        <f t="shared" si="51"/>
        <v>0</v>
      </c>
      <c r="Q271" s="152">
        <v>0</v>
      </c>
      <c r="R271" s="152">
        <f t="shared" si="52"/>
        <v>0</v>
      </c>
      <c r="S271" s="152">
        <v>0</v>
      </c>
      <c r="T271" s="153">
        <f t="shared" si="53"/>
        <v>0</v>
      </c>
      <c r="AR271" s="154" t="s">
        <v>180</v>
      </c>
      <c r="AT271" s="154" t="s">
        <v>175</v>
      </c>
      <c r="AU271" s="154" t="s">
        <v>95</v>
      </c>
      <c r="AY271" s="20" t="s">
        <v>173</v>
      </c>
      <c r="BE271" s="155">
        <f t="shared" si="54"/>
        <v>0</v>
      </c>
      <c r="BF271" s="155">
        <f t="shared" si="55"/>
        <v>0</v>
      </c>
      <c r="BG271" s="155">
        <f t="shared" si="56"/>
        <v>0</v>
      </c>
      <c r="BH271" s="155">
        <f t="shared" si="57"/>
        <v>0</v>
      </c>
      <c r="BI271" s="155">
        <f t="shared" si="58"/>
        <v>0</v>
      </c>
      <c r="BJ271" s="20" t="s">
        <v>93</v>
      </c>
      <c r="BK271" s="155">
        <f t="shared" si="59"/>
        <v>0</v>
      </c>
      <c r="BL271" s="20" t="s">
        <v>180</v>
      </c>
      <c r="BM271" s="154" t="s">
        <v>5019</v>
      </c>
    </row>
    <row r="272" spans="2:65" s="35" customFormat="1" ht="16.5" customHeight="1">
      <c r="B272" s="34"/>
      <c r="C272" s="144" t="s">
        <v>1933</v>
      </c>
      <c r="D272" s="144" t="s">
        <v>175</v>
      </c>
      <c r="E272" s="145" t="s">
        <v>5020</v>
      </c>
      <c r="F272" s="146" t="s">
        <v>5021</v>
      </c>
      <c r="G272" s="147" t="s">
        <v>524</v>
      </c>
      <c r="H272" s="148">
        <v>1</v>
      </c>
      <c r="I272" s="3"/>
      <c r="J272" s="149">
        <f t="shared" si="50"/>
        <v>0</v>
      </c>
      <c r="K272" s="146" t="s">
        <v>1</v>
      </c>
      <c r="L272" s="34"/>
      <c r="M272" s="200" t="s">
        <v>1</v>
      </c>
      <c r="N272" s="201" t="s">
        <v>50</v>
      </c>
      <c r="O272" s="202"/>
      <c r="P272" s="203">
        <f t="shared" si="51"/>
        <v>0</v>
      </c>
      <c r="Q272" s="203">
        <v>0</v>
      </c>
      <c r="R272" s="203">
        <f t="shared" si="52"/>
        <v>0</v>
      </c>
      <c r="S272" s="203">
        <v>0</v>
      </c>
      <c r="T272" s="204">
        <f t="shared" si="53"/>
        <v>0</v>
      </c>
      <c r="AR272" s="154" t="s">
        <v>180</v>
      </c>
      <c r="AT272" s="154" t="s">
        <v>175</v>
      </c>
      <c r="AU272" s="154" t="s">
        <v>95</v>
      </c>
      <c r="AY272" s="20" t="s">
        <v>173</v>
      </c>
      <c r="BE272" s="155">
        <f t="shared" si="54"/>
        <v>0</v>
      </c>
      <c r="BF272" s="155">
        <f t="shared" si="55"/>
        <v>0</v>
      </c>
      <c r="BG272" s="155">
        <f t="shared" si="56"/>
        <v>0</v>
      </c>
      <c r="BH272" s="155">
        <f t="shared" si="57"/>
        <v>0</v>
      </c>
      <c r="BI272" s="155">
        <f t="shared" si="58"/>
        <v>0</v>
      </c>
      <c r="BJ272" s="20" t="s">
        <v>93</v>
      </c>
      <c r="BK272" s="155">
        <f t="shared" si="59"/>
        <v>0</v>
      </c>
      <c r="BL272" s="20" t="s">
        <v>180</v>
      </c>
      <c r="BM272" s="154" t="s">
        <v>5022</v>
      </c>
    </row>
    <row r="273" spans="2:12" s="35" customFormat="1" ht="6.95" customHeight="1">
      <c r="B273" s="48"/>
      <c r="C273" s="49"/>
      <c r="D273" s="49"/>
      <c r="E273" s="49"/>
      <c r="F273" s="49"/>
      <c r="G273" s="49"/>
      <c r="H273" s="49"/>
      <c r="I273" s="49"/>
      <c r="J273" s="49"/>
      <c r="K273" s="49"/>
      <c r="L273" s="34"/>
    </row>
  </sheetData>
  <sheetProtection algorithmName="SHA-512" hashValue="t3kc9hihjZ3K72Tj4u12xdeZsRcPz66OYNNrRRNwSoBwhK46r3y3reDl29tbrmPKuIKE/y2hC1WbsPkiTUuCrg==" saltValue="zKaRSBA7gqipGjAXg3g7lg==" spinCount="100000" sheet="1" objects="1" scenarios="1"/>
  <autoFilter ref="C121:K272" xr:uid="{00000000-0009-0000-0000-000005000000}"/>
  <mergeCells count="10">
    <mergeCell ref="E87:H87"/>
    <mergeCell ref="E112:H112"/>
    <mergeCell ref="E114:H114"/>
    <mergeCell ref="L2:V2"/>
    <mergeCell ref="E24:H24"/>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81"/>
  <sheetViews>
    <sheetView showGridLines="0" workbookViewId="0"/>
  </sheetViews>
  <sheetFormatPr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49" t="s">
        <v>5</v>
      </c>
      <c r="M2" s="250"/>
      <c r="N2" s="250"/>
      <c r="O2" s="250"/>
      <c r="P2" s="250"/>
      <c r="Q2" s="250"/>
      <c r="R2" s="250"/>
      <c r="S2" s="250"/>
      <c r="T2" s="250"/>
      <c r="U2" s="250"/>
      <c r="V2" s="250"/>
      <c r="AT2" s="20" t="s">
        <v>110</v>
      </c>
    </row>
    <row r="3" spans="2:46" ht="6.95" customHeight="1">
      <c r="B3" s="21"/>
      <c r="C3" s="22"/>
      <c r="D3" s="22"/>
      <c r="E3" s="22"/>
      <c r="F3" s="22"/>
      <c r="G3" s="22"/>
      <c r="H3" s="22"/>
      <c r="I3" s="22"/>
      <c r="J3" s="22"/>
      <c r="K3" s="22"/>
      <c r="L3" s="23"/>
      <c r="AT3" s="20" t="s">
        <v>95</v>
      </c>
    </row>
    <row r="4" spans="2:46" ht="24.95" customHeight="1">
      <c r="B4" s="23"/>
      <c r="D4" s="24" t="s">
        <v>120</v>
      </c>
      <c r="L4" s="23"/>
      <c r="M4" s="96" t="s">
        <v>10</v>
      </c>
      <c r="AT4" s="20" t="s">
        <v>3</v>
      </c>
    </row>
    <row r="5" spans="2:46" ht="6.95" customHeight="1">
      <c r="B5" s="23"/>
      <c r="L5" s="23"/>
    </row>
    <row r="6" spans="2:46" ht="12" customHeight="1">
      <c r="B6" s="23"/>
      <c r="D6" s="30" t="s">
        <v>16</v>
      </c>
      <c r="L6" s="23"/>
    </row>
    <row r="7" spans="2:46" ht="16.5" customHeight="1">
      <c r="B7" s="23"/>
      <c r="E7" s="263" t="str">
        <f>'Rekapitulace stavby'!K6</f>
        <v>Rekonstrukce objektu Bubenečského nádraží</v>
      </c>
      <c r="F7" s="264"/>
      <c r="G7" s="264"/>
      <c r="H7" s="264"/>
      <c r="L7" s="23"/>
    </row>
    <row r="8" spans="2:46" s="35" customFormat="1" ht="12" customHeight="1">
      <c r="B8" s="34"/>
      <c r="D8" s="30" t="s">
        <v>121</v>
      </c>
      <c r="L8" s="34"/>
    </row>
    <row r="9" spans="2:46" s="35" customFormat="1" ht="16.5" customHeight="1">
      <c r="B9" s="34"/>
      <c r="E9" s="223" t="s">
        <v>5023</v>
      </c>
      <c r="F9" s="262"/>
      <c r="G9" s="262"/>
      <c r="H9" s="262"/>
      <c r="L9" s="34"/>
    </row>
    <row r="10" spans="2:46" s="35" customFormat="1">
      <c r="B10" s="34"/>
      <c r="L10" s="34"/>
    </row>
    <row r="11" spans="2:46" s="35" customFormat="1" ht="12" customHeight="1">
      <c r="B11" s="34"/>
      <c r="D11" s="30" t="s">
        <v>18</v>
      </c>
      <c r="F11" s="28" t="s">
        <v>19</v>
      </c>
      <c r="I11" s="30" t="s">
        <v>20</v>
      </c>
      <c r="J11" s="28" t="s">
        <v>1</v>
      </c>
      <c r="L11" s="34"/>
    </row>
    <row r="12" spans="2:46" s="35" customFormat="1" ht="12" customHeight="1">
      <c r="B12" s="34"/>
      <c r="D12" s="30" t="s">
        <v>22</v>
      </c>
      <c r="F12" s="28" t="s">
        <v>23</v>
      </c>
      <c r="I12" s="30" t="s">
        <v>24</v>
      </c>
      <c r="J12" s="58" t="str">
        <f>'Rekapitulace stavby'!AN8</f>
        <v>8. 3. 2023</v>
      </c>
      <c r="L12" s="34"/>
    </row>
    <row r="13" spans="2:46" s="35" customFormat="1" ht="10.9" customHeight="1">
      <c r="B13" s="34"/>
      <c r="L13" s="34"/>
    </row>
    <row r="14" spans="2:46" s="35" customFormat="1" ht="12" customHeight="1">
      <c r="B14" s="34"/>
      <c r="D14" s="30" t="s">
        <v>30</v>
      </c>
      <c r="I14" s="30" t="s">
        <v>31</v>
      </c>
      <c r="J14" s="28" t="s">
        <v>32</v>
      </c>
      <c r="L14" s="34"/>
    </row>
    <row r="15" spans="2:46" s="35" customFormat="1" ht="18" customHeight="1">
      <c r="B15" s="34"/>
      <c r="E15" s="28" t="s">
        <v>33</v>
      </c>
      <c r="I15" s="30" t="s">
        <v>34</v>
      </c>
      <c r="J15" s="28" t="s">
        <v>1</v>
      </c>
      <c r="L15" s="34"/>
    </row>
    <row r="16" spans="2:46" s="35" customFormat="1" ht="6.95" customHeight="1">
      <c r="B16" s="34"/>
      <c r="L16" s="34"/>
    </row>
    <row r="17" spans="2:12" s="35" customFormat="1" ht="12" customHeight="1">
      <c r="B17" s="34"/>
      <c r="D17" s="30" t="s">
        <v>35</v>
      </c>
      <c r="I17" s="30" t="s">
        <v>31</v>
      </c>
      <c r="J17" s="1" t="str">
        <f>'Rekapitulace stavby'!AN13</f>
        <v>Vyplň údaj</v>
      </c>
      <c r="L17" s="34"/>
    </row>
    <row r="18" spans="2:12" s="35" customFormat="1" ht="18" customHeight="1">
      <c r="B18" s="34"/>
      <c r="E18" s="265" t="str">
        <f>'Rekapitulace stavby'!E14</f>
        <v>Vyplň údaj</v>
      </c>
      <c r="F18" s="266"/>
      <c r="G18" s="266"/>
      <c r="H18" s="266"/>
      <c r="I18" s="30" t="s">
        <v>34</v>
      </c>
      <c r="J18" s="1" t="str">
        <f>'Rekapitulace stavby'!AN14</f>
        <v>Vyplň údaj</v>
      </c>
      <c r="L18" s="34"/>
    </row>
    <row r="19" spans="2:12" s="35" customFormat="1" ht="6.95" customHeight="1">
      <c r="B19" s="34"/>
      <c r="L19" s="34"/>
    </row>
    <row r="20" spans="2:12" s="35" customFormat="1" ht="12" customHeight="1">
      <c r="B20" s="34"/>
      <c r="D20" s="30" t="s">
        <v>37</v>
      </c>
      <c r="I20" s="30" t="s">
        <v>31</v>
      </c>
      <c r="J20" s="28" t="s">
        <v>38</v>
      </c>
      <c r="L20" s="34"/>
    </row>
    <row r="21" spans="2:12" s="35" customFormat="1" ht="18" customHeight="1">
      <c r="B21" s="34"/>
      <c r="E21" s="28" t="s">
        <v>39</v>
      </c>
      <c r="I21" s="30" t="s">
        <v>34</v>
      </c>
      <c r="J21" s="28" t="s">
        <v>40</v>
      </c>
      <c r="L21" s="34"/>
    </row>
    <row r="22" spans="2:12" s="35" customFormat="1" ht="6.95" customHeight="1">
      <c r="B22" s="34"/>
      <c r="L22" s="34"/>
    </row>
    <row r="23" spans="2:12" s="35" customFormat="1" ht="12" customHeight="1">
      <c r="B23" s="34"/>
      <c r="D23" s="30" t="s">
        <v>42</v>
      </c>
      <c r="I23" s="30" t="s">
        <v>31</v>
      </c>
      <c r="J23" s="1" t="str">
        <f>'Rekapitulace stavby'!AN19</f>
        <v>Vyplň údaj</v>
      </c>
      <c r="L23" s="34"/>
    </row>
    <row r="24" spans="2:12" s="35" customFormat="1" ht="18" customHeight="1">
      <c r="B24" s="34"/>
      <c r="E24" s="265" t="str">
        <f>'Rekapitulace stavby'!E20</f>
        <v>Vyplň údaj</v>
      </c>
      <c r="F24" s="266"/>
      <c r="G24" s="266"/>
      <c r="H24" s="266"/>
      <c r="I24" s="30" t="s">
        <v>34</v>
      </c>
      <c r="J24" s="1" t="str">
        <f>'Rekapitulace stavby'!AN20</f>
        <v>Vyplň údaj</v>
      </c>
      <c r="L24" s="34"/>
    </row>
    <row r="25" spans="2:12" s="35" customFormat="1" ht="6.95" customHeight="1">
      <c r="B25" s="34"/>
      <c r="L25" s="34"/>
    </row>
    <row r="26" spans="2:12" s="35" customFormat="1" ht="12" customHeight="1">
      <c r="B26" s="34"/>
      <c r="D26" s="30" t="s">
        <v>43</v>
      </c>
      <c r="L26" s="34"/>
    </row>
    <row r="27" spans="2:12" s="98" customFormat="1" ht="191.25" customHeight="1">
      <c r="B27" s="97"/>
      <c r="E27" s="258" t="s">
        <v>123</v>
      </c>
      <c r="F27" s="258"/>
      <c r="G27" s="258"/>
      <c r="H27" s="258"/>
      <c r="L27" s="97"/>
    </row>
    <row r="28" spans="2:12" s="35" customFormat="1" ht="6.95" customHeight="1">
      <c r="B28" s="34"/>
      <c r="L28" s="34"/>
    </row>
    <row r="29" spans="2:12" s="35" customFormat="1" ht="6.95" customHeight="1">
      <c r="B29" s="34"/>
      <c r="D29" s="59"/>
      <c r="E29" s="59"/>
      <c r="F29" s="59"/>
      <c r="G29" s="59"/>
      <c r="H29" s="59"/>
      <c r="I29" s="59"/>
      <c r="J29" s="59"/>
      <c r="K29" s="59"/>
      <c r="L29" s="34"/>
    </row>
    <row r="30" spans="2:12" s="35" customFormat="1" ht="25.35" customHeight="1">
      <c r="B30" s="34"/>
      <c r="D30" s="99" t="s">
        <v>45</v>
      </c>
      <c r="J30" s="73">
        <f>ROUND(J126, 2)</f>
        <v>0</v>
      </c>
      <c r="L30" s="34"/>
    </row>
    <row r="31" spans="2:12" s="35" customFormat="1" ht="6.95" customHeight="1">
      <c r="B31" s="34"/>
      <c r="D31" s="59"/>
      <c r="E31" s="59"/>
      <c r="F31" s="59"/>
      <c r="G31" s="59"/>
      <c r="H31" s="59"/>
      <c r="I31" s="59"/>
      <c r="J31" s="59"/>
      <c r="K31" s="59"/>
      <c r="L31" s="34"/>
    </row>
    <row r="32" spans="2:12" s="35" customFormat="1" ht="14.45" customHeight="1">
      <c r="B32" s="34"/>
      <c r="F32" s="38" t="s">
        <v>47</v>
      </c>
      <c r="I32" s="38" t="s">
        <v>46</v>
      </c>
      <c r="J32" s="38" t="s">
        <v>48</v>
      </c>
      <c r="L32" s="34"/>
    </row>
    <row r="33" spans="2:12" s="35" customFormat="1" ht="14.45" customHeight="1">
      <c r="B33" s="34"/>
      <c r="D33" s="61" t="s">
        <v>49</v>
      </c>
      <c r="E33" s="30" t="s">
        <v>50</v>
      </c>
      <c r="F33" s="100">
        <f>ROUND((SUM(BE126:BE280)),  2)</f>
        <v>0</v>
      </c>
      <c r="I33" s="101">
        <v>0.21</v>
      </c>
      <c r="J33" s="100">
        <f>ROUND(((SUM(BE126:BE280))*I33),  2)</f>
        <v>0</v>
      </c>
      <c r="L33" s="34"/>
    </row>
    <row r="34" spans="2:12" s="35" customFormat="1" ht="14.45" customHeight="1">
      <c r="B34" s="34"/>
      <c r="E34" s="30" t="s">
        <v>51</v>
      </c>
      <c r="F34" s="100">
        <f>ROUND((SUM(BF126:BF280)),  2)</f>
        <v>0</v>
      </c>
      <c r="I34" s="101">
        <v>0.15</v>
      </c>
      <c r="J34" s="100">
        <f>ROUND(((SUM(BF126:BF280))*I34),  2)</f>
        <v>0</v>
      </c>
      <c r="L34" s="34"/>
    </row>
    <row r="35" spans="2:12" s="35" customFormat="1" ht="14.45" hidden="1" customHeight="1">
      <c r="B35" s="34"/>
      <c r="E35" s="30" t="s">
        <v>52</v>
      </c>
      <c r="F35" s="100">
        <f>ROUND((SUM(BG126:BG280)),  2)</f>
        <v>0</v>
      </c>
      <c r="I35" s="101">
        <v>0.21</v>
      </c>
      <c r="J35" s="100">
        <f>0</f>
        <v>0</v>
      </c>
      <c r="L35" s="34"/>
    </row>
    <row r="36" spans="2:12" s="35" customFormat="1" ht="14.45" hidden="1" customHeight="1">
      <c r="B36" s="34"/>
      <c r="E36" s="30" t="s">
        <v>53</v>
      </c>
      <c r="F36" s="100">
        <f>ROUND((SUM(BH126:BH280)),  2)</f>
        <v>0</v>
      </c>
      <c r="I36" s="101">
        <v>0.15</v>
      </c>
      <c r="J36" s="100">
        <f>0</f>
        <v>0</v>
      </c>
      <c r="L36" s="34"/>
    </row>
    <row r="37" spans="2:12" s="35" customFormat="1" ht="14.45" hidden="1" customHeight="1">
      <c r="B37" s="34"/>
      <c r="E37" s="30" t="s">
        <v>54</v>
      </c>
      <c r="F37" s="100">
        <f>ROUND((SUM(BI126:BI280)),  2)</f>
        <v>0</v>
      </c>
      <c r="I37" s="101">
        <v>0</v>
      </c>
      <c r="J37" s="100">
        <f>0</f>
        <v>0</v>
      </c>
      <c r="L37" s="34"/>
    </row>
    <row r="38" spans="2:12" s="35" customFormat="1" ht="6.95" customHeight="1">
      <c r="B38" s="34"/>
      <c r="L38" s="34"/>
    </row>
    <row r="39" spans="2:12" s="35" customFormat="1" ht="25.35" customHeight="1">
      <c r="B39" s="34"/>
      <c r="C39" s="102"/>
      <c r="D39" s="103" t="s">
        <v>55</v>
      </c>
      <c r="E39" s="63"/>
      <c r="F39" s="63"/>
      <c r="G39" s="104" t="s">
        <v>56</v>
      </c>
      <c r="H39" s="105" t="s">
        <v>57</v>
      </c>
      <c r="I39" s="63"/>
      <c r="J39" s="106">
        <f>SUM(J30:J37)</f>
        <v>0</v>
      </c>
      <c r="K39" s="107"/>
      <c r="L39" s="34"/>
    </row>
    <row r="40" spans="2:12" s="35" customFormat="1" ht="14.45" customHeight="1">
      <c r="B40" s="34"/>
      <c r="L40" s="34"/>
    </row>
    <row r="41" spans="2:12" ht="14.45" customHeight="1">
      <c r="B41" s="23"/>
      <c r="L41" s="23"/>
    </row>
    <row r="42" spans="2:12" ht="14.45" customHeight="1">
      <c r="B42" s="23"/>
      <c r="L42" s="23"/>
    </row>
    <row r="43" spans="2:12" ht="14.45" customHeight="1">
      <c r="B43" s="23"/>
      <c r="L43" s="23"/>
    </row>
    <row r="44" spans="2:12" ht="14.45" customHeight="1">
      <c r="B44" s="23"/>
      <c r="L44" s="23"/>
    </row>
    <row r="45" spans="2:12" ht="14.45" customHeight="1">
      <c r="B45" s="23"/>
      <c r="L45" s="23"/>
    </row>
    <row r="46" spans="2:12" ht="14.45" customHeight="1">
      <c r="B46" s="23"/>
      <c r="L46" s="23"/>
    </row>
    <row r="47" spans="2:12" ht="14.45" customHeight="1">
      <c r="B47" s="23"/>
      <c r="L47" s="23"/>
    </row>
    <row r="48" spans="2:12" ht="14.45" customHeight="1">
      <c r="B48" s="23"/>
      <c r="L48" s="23"/>
    </row>
    <row r="49" spans="2:12" ht="14.45" customHeight="1">
      <c r="B49" s="23"/>
      <c r="L49" s="23"/>
    </row>
    <row r="50" spans="2:12" s="35" customFormat="1" ht="14.45" customHeight="1">
      <c r="B50" s="34"/>
      <c r="D50" s="45" t="s">
        <v>58</v>
      </c>
      <c r="E50" s="46"/>
      <c r="F50" s="46"/>
      <c r="G50" s="45" t="s">
        <v>59</v>
      </c>
      <c r="H50" s="46"/>
      <c r="I50" s="46"/>
      <c r="J50" s="46"/>
      <c r="K50" s="46"/>
      <c r="L50" s="34"/>
    </row>
    <row r="51" spans="2:12">
      <c r="B51" s="23"/>
      <c r="L51" s="23"/>
    </row>
    <row r="52" spans="2:12">
      <c r="B52" s="23"/>
      <c r="L52" s="23"/>
    </row>
    <row r="53" spans="2:12">
      <c r="B53" s="23"/>
      <c r="L53" s="23"/>
    </row>
    <row r="54" spans="2:12">
      <c r="B54" s="23"/>
      <c r="L54" s="23"/>
    </row>
    <row r="55" spans="2:12">
      <c r="B55" s="23"/>
      <c r="L55" s="23"/>
    </row>
    <row r="56" spans="2:12">
      <c r="B56" s="23"/>
      <c r="L56" s="23"/>
    </row>
    <row r="57" spans="2:12">
      <c r="B57" s="23"/>
      <c r="L57" s="23"/>
    </row>
    <row r="58" spans="2:12">
      <c r="B58" s="23"/>
      <c r="L58" s="23"/>
    </row>
    <row r="59" spans="2:12">
      <c r="B59" s="23"/>
      <c r="L59" s="23"/>
    </row>
    <row r="60" spans="2:12">
      <c r="B60" s="23"/>
      <c r="L60" s="23"/>
    </row>
    <row r="61" spans="2:12" s="35" customFormat="1" ht="12.75">
      <c r="B61" s="34"/>
      <c r="D61" s="47" t="s">
        <v>60</v>
      </c>
      <c r="E61" s="37"/>
      <c r="F61" s="108" t="s">
        <v>61</v>
      </c>
      <c r="G61" s="47" t="s">
        <v>60</v>
      </c>
      <c r="H61" s="37"/>
      <c r="I61" s="37"/>
      <c r="J61" s="109" t="s">
        <v>61</v>
      </c>
      <c r="K61" s="37"/>
      <c r="L61" s="34"/>
    </row>
    <row r="62" spans="2:12">
      <c r="B62" s="23"/>
      <c r="L62" s="23"/>
    </row>
    <row r="63" spans="2:12">
      <c r="B63" s="23"/>
      <c r="L63" s="23"/>
    </row>
    <row r="64" spans="2:12">
      <c r="B64" s="23"/>
      <c r="L64" s="23"/>
    </row>
    <row r="65" spans="2:12" s="35" customFormat="1" ht="12.75">
      <c r="B65" s="34"/>
      <c r="D65" s="45" t="s">
        <v>62</v>
      </c>
      <c r="E65" s="46"/>
      <c r="F65" s="46"/>
      <c r="G65" s="45" t="s">
        <v>63</v>
      </c>
      <c r="H65" s="46"/>
      <c r="I65" s="46"/>
      <c r="J65" s="46"/>
      <c r="K65" s="46"/>
      <c r="L65" s="34"/>
    </row>
    <row r="66" spans="2:12">
      <c r="B66" s="23"/>
      <c r="L66" s="23"/>
    </row>
    <row r="67" spans="2:12">
      <c r="B67" s="23"/>
      <c r="L67" s="23"/>
    </row>
    <row r="68" spans="2:12">
      <c r="B68" s="23"/>
      <c r="L68" s="23"/>
    </row>
    <row r="69" spans="2:12">
      <c r="B69" s="23"/>
      <c r="L69" s="23"/>
    </row>
    <row r="70" spans="2:12">
      <c r="B70" s="23"/>
      <c r="L70" s="23"/>
    </row>
    <row r="71" spans="2:12">
      <c r="B71" s="23"/>
      <c r="L71" s="23"/>
    </row>
    <row r="72" spans="2:12">
      <c r="B72" s="23"/>
      <c r="L72" s="23"/>
    </row>
    <row r="73" spans="2:12">
      <c r="B73" s="23"/>
      <c r="L73" s="23"/>
    </row>
    <row r="74" spans="2:12">
      <c r="B74" s="23"/>
      <c r="L74" s="23"/>
    </row>
    <row r="75" spans="2:12">
      <c r="B75" s="23"/>
      <c r="L75" s="23"/>
    </row>
    <row r="76" spans="2:12" s="35" customFormat="1" ht="12.75">
      <c r="B76" s="34"/>
      <c r="D76" s="47" t="s">
        <v>60</v>
      </c>
      <c r="E76" s="37"/>
      <c r="F76" s="108" t="s">
        <v>61</v>
      </c>
      <c r="G76" s="47" t="s">
        <v>60</v>
      </c>
      <c r="H76" s="37"/>
      <c r="I76" s="37"/>
      <c r="J76" s="109" t="s">
        <v>61</v>
      </c>
      <c r="K76" s="37"/>
      <c r="L76" s="34"/>
    </row>
    <row r="77" spans="2:12" s="35" customFormat="1" ht="14.45" customHeight="1">
      <c r="B77" s="48"/>
      <c r="C77" s="49"/>
      <c r="D77" s="49"/>
      <c r="E77" s="49"/>
      <c r="F77" s="49"/>
      <c r="G77" s="49"/>
      <c r="H77" s="49"/>
      <c r="I77" s="49"/>
      <c r="J77" s="49"/>
      <c r="K77" s="49"/>
      <c r="L77" s="34"/>
    </row>
    <row r="81" spans="2:47" s="35" customFormat="1" ht="6.95" customHeight="1">
      <c r="B81" s="50"/>
      <c r="C81" s="51"/>
      <c r="D81" s="51"/>
      <c r="E81" s="51"/>
      <c r="F81" s="51"/>
      <c r="G81" s="51"/>
      <c r="H81" s="51"/>
      <c r="I81" s="51"/>
      <c r="J81" s="51"/>
      <c r="K81" s="51"/>
      <c r="L81" s="34"/>
    </row>
    <row r="82" spans="2:47" s="35" customFormat="1" ht="24.95" customHeight="1">
      <c r="B82" s="34"/>
      <c r="C82" s="24" t="s">
        <v>124</v>
      </c>
      <c r="L82" s="34"/>
    </row>
    <row r="83" spans="2:47" s="35" customFormat="1" ht="6.95" customHeight="1">
      <c r="B83" s="34"/>
      <c r="L83" s="34"/>
    </row>
    <row r="84" spans="2:47" s="35" customFormat="1" ht="12" customHeight="1">
      <c r="B84" s="34"/>
      <c r="C84" s="30" t="s">
        <v>16</v>
      </c>
      <c r="L84" s="34"/>
    </row>
    <row r="85" spans="2:47" s="35" customFormat="1" ht="16.5" customHeight="1">
      <c r="B85" s="34"/>
      <c r="E85" s="263" t="str">
        <f>E7</f>
        <v>Rekonstrukce objektu Bubenečského nádraží</v>
      </c>
      <c r="F85" s="264"/>
      <c r="G85" s="264"/>
      <c r="H85" s="264"/>
      <c r="L85" s="34"/>
    </row>
    <row r="86" spans="2:47" s="35" customFormat="1" ht="12" customHeight="1">
      <c r="B86" s="34"/>
      <c r="C86" s="30" t="s">
        <v>121</v>
      </c>
      <c r="L86" s="34"/>
    </row>
    <row r="87" spans="2:47" s="35" customFormat="1" ht="16.5" customHeight="1">
      <c r="B87" s="34"/>
      <c r="E87" s="223" t="str">
        <f>E9</f>
        <v>SO 06 - Vytápění a chlazení (VYT)</v>
      </c>
      <c r="F87" s="262"/>
      <c r="G87" s="262"/>
      <c r="H87" s="262"/>
      <c r="L87" s="34"/>
    </row>
    <row r="88" spans="2:47" s="35" customFormat="1" ht="6.95" customHeight="1">
      <c r="B88" s="34"/>
      <c r="L88" s="34"/>
    </row>
    <row r="89" spans="2:47" s="35" customFormat="1" ht="12" customHeight="1">
      <c r="B89" s="34"/>
      <c r="C89" s="30" t="s">
        <v>22</v>
      </c>
      <c r="F89" s="28" t="str">
        <f>F12</f>
        <v>Goetheho č.p. 61 v k.ú. Bubeneč, Praha 6</v>
      </c>
      <c r="I89" s="30" t="s">
        <v>24</v>
      </c>
      <c r="J89" s="58" t="str">
        <f>IF(J12="","",J12)</f>
        <v>8. 3. 2023</v>
      </c>
      <c r="L89" s="34"/>
    </row>
    <row r="90" spans="2:47" s="35" customFormat="1" ht="6.95" customHeight="1">
      <c r="B90" s="34"/>
      <c r="L90" s="34"/>
    </row>
    <row r="91" spans="2:47" s="35" customFormat="1" ht="25.7" customHeight="1">
      <c r="B91" s="34"/>
      <c r="C91" s="30" t="s">
        <v>30</v>
      </c>
      <c r="F91" s="28" t="str">
        <f>E15</f>
        <v>Městská část Praha 6</v>
      </c>
      <c r="I91" s="30" t="s">
        <v>37</v>
      </c>
      <c r="J91" s="32" t="str">
        <f>E21</f>
        <v>ing. arch. Ondřej Tuček</v>
      </c>
      <c r="L91" s="34"/>
    </row>
    <row r="92" spans="2:47" s="35" customFormat="1" ht="25.7" customHeight="1">
      <c r="B92" s="34"/>
      <c r="C92" s="30" t="s">
        <v>35</v>
      </c>
      <c r="F92" s="28" t="str">
        <f>IF(E18="","",E18)</f>
        <v>Vyplň údaj</v>
      </c>
      <c r="I92" s="30" t="s">
        <v>42</v>
      </c>
      <c r="J92" s="32" t="str">
        <f>E24</f>
        <v>Vyplň údaj</v>
      </c>
      <c r="L92" s="34"/>
    </row>
    <row r="93" spans="2:47" s="35" customFormat="1" ht="10.35" customHeight="1">
      <c r="B93" s="34"/>
      <c r="L93" s="34"/>
    </row>
    <row r="94" spans="2:47" s="35" customFormat="1" ht="29.25" customHeight="1">
      <c r="B94" s="34"/>
      <c r="C94" s="110" t="s">
        <v>125</v>
      </c>
      <c r="D94" s="102"/>
      <c r="E94" s="102"/>
      <c r="F94" s="102"/>
      <c r="G94" s="102"/>
      <c r="H94" s="102"/>
      <c r="I94" s="102"/>
      <c r="J94" s="111" t="s">
        <v>126</v>
      </c>
      <c r="K94" s="102"/>
      <c r="L94" s="34"/>
    </row>
    <row r="95" spans="2:47" s="35" customFormat="1" ht="10.35" customHeight="1">
      <c r="B95" s="34"/>
      <c r="L95" s="34"/>
    </row>
    <row r="96" spans="2:47" s="35" customFormat="1" ht="22.9" customHeight="1">
      <c r="B96" s="34"/>
      <c r="C96" s="112" t="s">
        <v>127</v>
      </c>
      <c r="J96" s="73">
        <f>J126</f>
        <v>0</v>
      </c>
      <c r="L96" s="34"/>
      <c r="AU96" s="20" t="s">
        <v>128</v>
      </c>
    </row>
    <row r="97" spans="2:12" s="114" customFormat="1" ht="24.95" customHeight="1">
      <c r="B97" s="113"/>
      <c r="D97" s="115" t="s">
        <v>5024</v>
      </c>
      <c r="E97" s="116"/>
      <c r="F97" s="116"/>
      <c r="G97" s="116"/>
      <c r="H97" s="116"/>
      <c r="I97" s="116"/>
      <c r="J97" s="117">
        <f>J127</f>
        <v>0</v>
      </c>
      <c r="L97" s="113"/>
    </row>
    <row r="98" spans="2:12" s="119" customFormat="1" ht="19.899999999999999" customHeight="1">
      <c r="B98" s="118"/>
      <c r="D98" s="120" t="s">
        <v>5025</v>
      </c>
      <c r="E98" s="121"/>
      <c r="F98" s="121"/>
      <c r="G98" s="121"/>
      <c r="H98" s="121"/>
      <c r="I98" s="121"/>
      <c r="J98" s="122">
        <f>J128</f>
        <v>0</v>
      </c>
      <c r="L98" s="118"/>
    </row>
    <row r="99" spans="2:12" s="119" customFormat="1" ht="19.899999999999999" customHeight="1">
      <c r="B99" s="118"/>
      <c r="D99" s="120" t="s">
        <v>5026</v>
      </c>
      <c r="E99" s="121"/>
      <c r="F99" s="121"/>
      <c r="G99" s="121"/>
      <c r="H99" s="121"/>
      <c r="I99" s="121"/>
      <c r="J99" s="122">
        <f>J131</f>
        <v>0</v>
      </c>
      <c r="L99" s="118"/>
    </row>
    <row r="100" spans="2:12" s="119" customFormat="1" ht="19.899999999999999" customHeight="1">
      <c r="B100" s="118"/>
      <c r="D100" s="120" t="s">
        <v>5027</v>
      </c>
      <c r="E100" s="121"/>
      <c r="F100" s="121"/>
      <c r="G100" s="121"/>
      <c r="H100" s="121"/>
      <c r="I100" s="121"/>
      <c r="J100" s="122">
        <f>J137</f>
        <v>0</v>
      </c>
      <c r="L100" s="118"/>
    </row>
    <row r="101" spans="2:12" s="119" customFormat="1" ht="19.899999999999999" customHeight="1">
      <c r="B101" s="118"/>
      <c r="D101" s="120" t="s">
        <v>5028</v>
      </c>
      <c r="E101" s="121"/>
      <c r="F101" s="121"/>
      <c r="G101" s="121"/>
      <c r="H101" s="121"/>
      <c r="I101" s="121"/>
      <c r="J101" s="122">
        <f>J146</f>
        <v>0</v>
      </c>
      <c r="L101" s="118"/>
    </row>
    <row r="102" spans="2:12" s="119" customFormat="1" ht="19.899999999999999" customHeight="1">
      <c r="B102" s="118"/>
      <c r="D102" s="120" t="s">
        <v>5029</v>
      </c>
      <c r="E102" s="121"/>
      <c r="F102" s="121"/>
      <c r="G102" s="121"/>
      <c r="H102" s="121"/>
      <c r="I102" s="121"/>
      <c r="J102" s="122">
        <f>J173</f>
        <v>0</v>
      </c>
      <c r="L102" s="118"/>
    </row>
    <row r="103" spans="2:12" s="119" customFormat="1" ht="19.899999999999999" customHeight="1">
      <c r="B103" s="118"/>
      <c r="D103" s="120" t="s">
        <v>5030</v>
      </c>
      <c r="E103" s="121"/>
      <c r="F103" s="121"/>
      <c r="G103" s="121"/>
      <c r="H103" s="121"/>
      <c r="I103" s="121"/>
      <c r="J103" s="122">
        <f>J191</f>
        <v>0</v>
      </c>
      <c r="L103" s="118"/>
    </row>
    <row r="104" spans="2:12" s="119" customFormat="1" ht="19.899999999999999" customHeight="1">
      <c r="B104" s="118"/>
      <c r="D104" s="120" t="s">
        <v>5031</v>
      </c>
      <c r="E104" s="121"/>
      <c r="F104" s="121"/>
      <c r="G104" s="121"/>
      <c r="H104" s="121"/>
      <c r="I104" s="121"/>
      <c r="J104" s="122">
        <f>J242</f>
        <v>0</v>
      </c>
      <c r="L104" s="118"/>
    </row>
    <row r="105" spans="2:12" s="119" customFormat="1" ht="19.899999999999999" customHeight="1">
      <c r="B105" s="118"/>
      <c r="D105" s="120" t="s">
        <v>5032</v>
      </c>
      <c r="E105" s="121"/>
      <c r="F105" s="121"/>
      <c r="G105" s="121"/>
      <c r="H105" s="121"/>
      <c r="I105" s="121"/>
      <c r="J105" s="122">
        <f>J269</f>
        <v>0</v>
      </c>
      <c r="L105" s="118"/>
    </row>
    <row r="106" spans="2:12" s="119" customFormat="1" ht="19.899999999999999" customHeight="1">
      <c r="B106" s="118"/>
      <c r="D106" s="120" t="s">
        <v>5033</v>
      </c>
      <c r="E106" s="121"/>
      <c r="F106" s="121"/>
      <c r="G106" s="121"/>
      <c r="H106" s="121"/>
      <c r="I106" s="121"/>
      <c r="J106" s="122">
        <f>J274</f>
        <v>0</v>
      </c>
      <c r="L106" s="118"/>
    </row>
    <row r="107" spans="2:12" s="35" customFormat="1" ht="21.75" customHeight="1">
      <c r="B107" s="34"/>
      <c r="L107" s="34"/>
    </row>
    <row r="108" spans="2:12" s="35" customFormat="1" ht="6.95" customHeight="1">
      <c r="B108" s="48"/>
      <c r="C108" s="49"/>
      <c r="D108" s="49"/>
      <c r="E108" s="49"/>
      <c r="F108" s="49"/>
      <c r="G108" s="49"/>
      <c r="H108" s="49"/>
      <c r="I108" s="49"/>
      <c r="J108" s="49"/>
      <c r="K108" s="49"/>
      <c r="L108" s="34"/>
    </row>
    <row r="112" spans="2:12" s="35" customFormat="1" ht="6.95" customHeight="1">
      <c r="B112" s="50"/>
      <c r="C112" s="51"/>
      <c r="D112" s="51"/>
      <c r="E112" s="51"/>
      <c r="F112" s="51"/>
      <c r="G112" s="51"/>
      <c r="H112" s="51"/>
      <c r="I112" s="51"/>
      <c r="J112" s="51"/>
      <c r="K112" s="51"/>
      <c r="L112" s="34"/>
    </row>
    <row r="113" spans="2:63" s="35" customFormat="1" ht="24.95" customHeight="1">
      <c r="B113" s="34"/>
      <c r="C113" s="24" t="s">
        <v>158</v>
      </c>
      <c r="L113" s="34"/>
    </row>
    <row r="114" spans="2:63" s="35" customFormat="1" ht="6.95" customHeight="1">
      <c r="B114" s="34"/>
      <c r="L114" s="34"/>
    </row>
    <row r="115" spans="2:63" s="35" customFormat="1" ht="12" customHeight="1">
      <c r="B115" s="34"/>
      <c r="C115" s="30" t="s">
        <v>16</v>
      </c>
      <c r="L115" s="34"/>
    </row>
    <row r="116" spans="2:63" s="35" customFormat="1" ht="16.5" customHeight="1">
      <c r="B116" s="34"/>
      <c r="E116" s="263" t="str">
        <f>E7</f>
        <v>Rekonstrukce objektu Bubenečského nádraží</v>
      </c>
      <c r="F116" s="264"/>
      <c r="G116" s="264"/>
      <c r="H116" s="264"/>
      <c r="L116" s="34"/>
    </row>
    <row r="117" spans="2:63" s="35" customFormat="1" ht="12" customHeight="1">
      <c r="B117" s="34"/>
      <c r="C117" s="30" t="s">
        <v>121</v>
      </c>
      <c r="L117" s="34"/>
    </row>
    <row r="118" spans="2:63" s="35" customFormat="1" ht="16.5" customHeight="1">
      <c r="B118" s="34"/>
      <c r="E118" s="223" t="str">
        <f>E9</f>
        <v>SO 06 - Vytápění a chlazení (VYT)</v>
      </c>
      <c r="F118" s="262"/>
      <c r="G118" s="262"/>
      <c r="H118" s="262"/>
      <c r="L118" s="34"/>
    </row>
    <row r="119" spans="2:63" s="35" customFormat="1" ht="6.95" customHeight="1">
      <c r="B119" s="34"/>
      <c r="L119" s="34"/>
    </row>
    <row r="120" spans="2:63" s="35" customFormat="1" ht="12" customHeight="1">
      <c r="B120" s="34"/>
      <c r="C120" s="30" t="s">
        <v>22</v>
      </c>
      <c r="F120" s="28" t="str">
        <f>F12</f>
        <v>Goetheho č.p. 61 v k.ú. Bubeneč, Praha 6</v>
      </c>
      <c r="I120" s="30" t="s">
        <v>24</v>
      </c>
      <c r="J120" s="58" t="str">
        <f>IF(J12="","",J12)</f>
        <v>8. 3. 2023</v>
      </c>
      <c r="L120" s="34"/>
    </row>
    <row r="121" spans="2:63" s="35" customFormat="1" ht="6.95" customHeight="1">
      <c r="B121" s="34"/>
      <c r="L121" s="34"/>
    </row>
    <row r="122" spans="2:63" s="35" customFormat="1" ht="25.7" customHeight="1">
      <c r="B122" s="34"/>
      <c r="C122" s="30" t="s">
        <v>30</v>
      </c>
      <c r="F122" s="28" t="str">
        <f>E15</f>
        <v>Městská část Praha 6</v>
      </c>
      <c r="I122" s="30" t="s">
        <v>37</v>
      </c>
      <c r="J122" s="32" t="str">
        <f>E21</f>
        <v>ing. arch. Ondřej Tuček</v>
      </c>
      <c r="L122" s="34"/>
    </row>
    <row r="123" spans="2:63" s="35" customFormat="1" ht="25.7" customHeight="1">
      <c r="B123" s="34"/>
      <c r="C123" s="30" t="s">
        <v>35</v>
      </c>
      <c r="F123" s="28" t="str">
        <f>IF(E18="","",E18)</f>
        <v>Vyplň údaj</v>
      </c>
      <c r="I123" s="30" t="s">
        <v>42</v>
      </c>
      <c r="J123" s="32" t="str">
        <f>E24</f>
        <v>Vyplň údaj</v>
      </c>
      <c r="L123" s="34"/>
    </row>
    <row r="124" spans="2:63" s="35" customFormat="1" ht="10.35" customHeight="1">
      <c r="B124" s="34"/>
      <c r="L124" s="34"/>
    </row>
    <row r="125" spans="2:63" s="127" customFormat="1" ht="29.25" customHeight="1">
      <c r="B125" s="123"/>
      <c r="C125" s="124" t="s">
        <v>159</v>
      </c>
      <c r="D125" s="125" t="s">
        <v>70</v>
      </c>
      <c r="E125" s="125" t="s">
        <v>66</v>
      </c>
      <c r="F125" s="125" t="s">
        <v>67</v>
      </c>
      <c r="G125" s="125" t="s">
        <v>160</v>
      </c>
      <c r="H125" s="125" t="s">
        <v>161</v>
      </c>
      <c r="I125" s="125" t="s">
        <v>162</v>
      </c>
      <c r="J125" s="125" t="s">
        <v>126</v>
      </c>
      <c r="K125" s="126" t="s">
        <v>163</v>
      </c>
      <c r="L125" s="123"/>
      <c r="M125" s="65" t="s">
        <v>1</v>
      </c>
      <c r="N125" s="66" t="s">
        <v>49</v>
      </c>
      <c r="O125" s="66" t="s">
        <v>164</v>
      </c>
      <c r="P125" s="66" t="s">
        <v>165</v>
      </c>
      <c r="Q125" s="66" t="s">
        <v>166</v>
      </c>
      <c r="R125" s="66" t="s">
        <v>167</v>
      </c>
      <c r="S125" s="66" t="s">
        <v>168</v>
      </c>
      <c r="T125" s="67" t="s">
        <v>169</v>
      </c>
    </row>
    <row r="126" spans="2:63" s="35" customFormat="1" ht="22.9" customHeight="1">
      <c r="B126" s="34"/>
      <c r="C126" s="71" t="s">
        <v>170</v>
      </c>
      <c r="J126" s="128">
        <f>BK126</f>
        <v>0</v>
      </c>
      <c r="L126" s="34"/>
      <c r="M126" s="68"/>
      <c r="N126" s="59"/>
      <c r="O126" s="59"/>
      <c r="P126" s="129">
        <f>P127</f>
        <v>0</v>
      </c>
      <c r="Q126" s="59"/>
      <c r="R126" s="129">
        <f>R127</f>
        <v>0</v>
      </c>
      <c r="S126" s="59"/>
      <c r="T126" s="130">
        <f>T127</f>
        <v>0</v>
      </c>
      <c r="AT126" s="20" t="s">
        <v>84</v>
      </c>
      <c r="AU126" s="20" t="s">
        <v>128</v>
      </c>
      <c r="BK126" s="131">
        <f>BK127</f>
        <v>0</v>
      </c>
    </row>
    <row r="127" spans="2:63" s="133" customFormat="1" ht="25.9" customHeight="1">
      <c r="B127" s="132"/>
      <c r="D127" s="134" t="s">
        <v>84</v>
      </c>
      <c r="E127" s="135" t="s">
        <v>5034</v>
      </c>
      <c r="F127" s="135" t="s">
        <v>5035</v>
      </c>
      <c r="J127" s="136">
        <f>BK127</f>
        <v>0</v>
      </c>
      <c r="L127" s="132"/>
      <c r="M127" s="137"/>
      <c r="P127" s="138">
        <f>P128+P131+P137+P146+P173+P191+P242+P269+P274</f>
        <v>0</v>
      </c>
      <c r="R127" s="138">
        <f>R128+R131+R137+R146+R173+R191+R242+R269+R274</f>
        <v>0</v>
      </c>
      <c r="T127" s="139">
        <f>T128+T131+T137+T146+T173+T191+T242+T269+T274</f>
        <v>0</v>
      </c>
      <c r="AR127" s="134" t="s">
        <v>93</v>
      </c>
      <c r="AT127" s="140" t="s">
        <v>84</v>
      </c>
      <c r="AU127" s="140" t="s">
        <v>85</v>
      </c>
      <c r="AY127" s="134" t="s">
        <v>173</v>
      </c>
      <c r="BK127" s="141">
        <f>BK128+BK131+BK137+BK146+BK173+BK191+BK242+BK269+BK274</f>
        <v>0</v>
      </c>
    </row>
    <row r="128" spans="2:63" s="133" customFormat="1" ht="22.9" customHeight="1">
      <c r="B128" s="132"/>
      <c r="D128" s="134" t="s">
        <v>84</v>
      </c>
      <c r="E128" s="142" t="s">
        <v>93</v>
      </c>
      <c r="F128" s="142" t="s">
        <v>5036</v>
      </c>
      <c r="J128" s="143">
        <f>BK128</f>
        <v>0</v>
      </c>
      <c r="L128" s="132"/>
      <c r="M128" s="137"/>
      <c r="P128" s="138">
        <f>SUM(P129:P130)</f>
        <v>0</v>
      </c>
      <c r="R128" s="138">
        <f>SUM(R129:R130)</f>
        <v>0</v>
      </c>
      <c r="T128" s="139">
        <f>SUM(T129:T130)</f>
        <v>0</v>
      </c>
      <c r="AR128" s="134" t="s">
        <v>93</v>
      </c>
      <c r="AT128" s="140" t="s">
        <v>84</v>
      </c>
      <c r="AU128" s="140" t="s">
        <v>93</v>
      </c>
      <c r="AY128" s="134" t="s">
        <v>173</v>
      </c>
      <c r="BK128" s="141">
        <f>SUM(BK129:BK130)</f>
        <v>0</v>
      </c>
    </row>
    <row r="129" spans="2:65" s="35" customFormat="1" ht="24.2" customHeight="1">
      <c r="B129" s="34"/>
      <c r="C129" s="144" t="s">
        <v>93</v>
      </c>
      <c r="D129" s="144" t="s">
        <v>175</v>
      </c>
      <c r="E129" s="145" t="s">
        <v>5037</v>
      </c>
      <c r="F129" s="146" t="s">
        <v>5038</v>
      </c>
      <c r="G129" s="147" t="s">
        <v>1464</v>
      </c>
      <c r="H129" s="148">
        <v>1</v>
      </c>
      <c r="I129" s="3"/>
      <c r="J129" s="149">
        <f>ROUND(I129*H129,2)</f>
        <v>0</v>
      </c>
      <c r="K129" s="146" t="s">
        <v>1</v>
      </c>
      <c r="L129" s="34"/>
      <c r="M129" s="150" t="s">
        <v>1</v>
      </c>
      <c r="N129" s="151" t="s">
        <v>50</v>
      </c>
      <c r="P129" s="152">
        <f>O129*H129</f>
        <v>0</v>
      </c>
      <c r="Q129" s="152">
        <v>0</v>
      </c>
      <c r="R129" s="152">
        <f>Q129*H129</f>
        <v>0</v>
      </c>
      <c r="S129" s="152">
        <v>0</v>
      </c>
      <c r="T129" s="153">
        <f>S129*H129</f>
        <v>0</v>
      </c>
      <c r="AR129" s="154" t="s">
        <v>180</v>
      </c>
      <c r="AT129" s="154" t="s">
        <v>175</v>
      </c>
      <c r="AU129" s="154" t="s">
        <v>95</v>
      </c>
      <c r="AY129" s="20" t="s">
        <v>173</v>
      </c>
      <c r="BE129" s="155">
        <f>IF(N129="základní",J129,0)</f>
        <v>0</v>
      </c>
      <c r="BF129" s="155">
        <f>IF(N129="snížená",J129,0)</f>
        <v>0</v>
      </c>
      <c r="BG129" s="155">
        <f>IF(N129="zákl. přenesená",J129,0)</f>
        <v>0</v>
      </c>
      <c r="BH129" s="155">
        <f>IF(N129="sníž. přenesená",J129,0)</f>
        <v>0</v>
      </c>
      <c r="BI129" s="155">
        <f>IF(N129="nulová",J129,0)</f>
        <v>0</v>
      </c>
      <c r="BJ129" s="20" t="s">
        <v>93</v>
      </c>
      <c r="BK129" s="155">
        <f>ROUND(I129*H129,2)</f>
        <v>0</v>
      </c>
      <c r="BL129" s="20" t="s">
        <v>180</v>
      </c>
      <c r="BM129" s="154" t="s">
        <v>5039</v>
      </c>
    </row>
    <row r="130" spans="2:65" s="35" customFormat="1" ht="29.25">
      <c r="B130" s="34"/>
      <c r="D130" s="161" t="s">
        <v>371</v>
      </c>
      <c r="F130" s="187" t="s">
        <v>5040</v>
      </c>
      <c r="L130" s="34"/>
      <c r="M130" s="158"/>
      <c r="T130" s="62"/>
      <c r="AT130" s="20" t="s">
        <v>371</v>
      </c>
      <c r="AU130" s="20" t="s">
        <v>95</v>
      </c>
    </row>
    <row r="131" spans="2:65" s="133" customFormat="1" ht="22.9" customHeight="1">
      <c r="B131" s="132"/>
      <c r="D131" s="134" t="s">
        <v>84</v>
      </c>
      <c r="E131" s="142" t="s">
        <v>95</v>
      </c>
      <c r="F131" s="142" t="s">
        <v>5041</v>
      </c>
      <c r="J131" s="143">
        <f>BK131</f>
        <v>0</v>
      </c>
      <c r="L131" s="132"/>
      <c r="M131" s="137"/>
      <c r="P131" s="138">
        <f>SUM(P132:P136)</f>
        <v>0</v>
      </c>
      <c r="R131" s="138">
        <f>SUM(R132:R136)</f>
        <v>0</v>
      </c>
      <c r="T131" s="139">
        <f>SUM(T132:T136)</f>
        <v>0</v>
      </c>
      <c r="AR131" s="134" t="s">
        <v>93</v>
      </c>
      <c r="AT131" s="140" t="s">
        <v>84</v>
      </c>
      <c r="AU131" s="140" t="s">
        <v>93</v>
      </c>
      <c r="AY131" s="134" t="s">
        <v>173</v>
      </c>
      <c r="BK131" s="141">
        <f>SUM(BK132:BK136)</f>
        <v>0</v>
      </c>
    </row>
    <row r="132" spans="2:65" s="35" customFormat="1" ht="24.2" customHeight="1">
      <c r="B132" s="34"/>
      <c r="C132" s="144" t="s">
        <v>95</v>
      </c>
      <c r="D132" s="144" t="s">
        <v>175</v>
      </c>
      <c r="E132" s="145" t="s">
        <v>5042</v>
      </c>
      <c r="F132" s="146" t="s">
        <v>5043</v>
      </c>
      <c r="G132" s="147" t="s">
        <v>1464</v>
      </c>
      <c r="H132" s="148">
        <v>1</v>
      </c>
      <c r="I132" s="3"/>
      <c r="J132" s="149">
        <f>ROUND(I132*H132,2)</f>
        <v>0</v>
      </c>
      <c r="K132" s="146" t="s">
        <v>1</v>
      </c>
      <c r="L132" s="34"/>
      <c r="M132" s="150" t="s">
        <v>1</v>
      </c>
      <c r="N132" s="151" t="s">
        <v>50</v>
      </c>
      <c r="P132" s="152">
        <f>O132*H132</f>
        <v>0</v>
      </c>
      <c r="Q132" s="152">
        <v>0</v>
      </c>
      <c r="R132" s="152">
        <f>Q132*H132</f>
        <v>0</v>
      </c>
      <c r="S132" s="152">
        <v>0</v>
      </c>
      <c r="T132" s="153">
        <f>S132*H132</f>
        <v>0</v>
      </c>
      <c r="AR132" s="154" t="s">
        <v>180</v>
      </c>
      <c r="AT132" s="154" t="s">
        <v>175</v>
      </c>
      <c r="AU132" s="154" t="s">
        <v>95</v>
      </c>
      <c r="AY132" s="20" t="s">
        <v>173</v>
      </c>
      <c r="BE132" s="155">
        <f>IF(N132="základní",J132,0)</f>
        <v>0</v>
      </c>
      <c r="BF132" s="155">
        <f>IF(N132="snížená",J132,0)</f>
        <v>0</v>
      </c>
      <c r="BG132" s="155">
        <f>IF(N132="zákl. přenesená",J132,0)</f>
        <v>0</v>
      </c>
      <c r="BH132" s="155">
        <f>IF(N132="sníž. přenesená",J132,0)</f>
        <v>0</v>
      </c>
      <c r="BI132" s="155">
        <f>IF(N132="nulová",J132,0)</f>
        <v>0</v>
      </c>
      <c r="BJ132" s="20" t="s">
        <v>93</v>
      </c>
      <c r="BK132" s="155">
        <f>ROUND(I132*H132,2)</f>
        <v>0</v>
      </c>
      <c r="BL132" s="20" t="s">
        <v>180</v>
      </c>
      <c r="BM132" s="154" t="s">
        <v>5044</v>
      </c>
    </row>
    <row r="133" spans="2:65" s="35" customFormat="1" ht="24.2" customHeight="1">
      <c r="B133" s="34"/>
      <c r="C133" s="188" t="s">
        <v>243</v>
      </c>
      <c r="D133" s="188" t="s">
        <v>1161</v>
      </c>
      <c r="E133" s="189" t="s">
        <v>5045</v>
      </c>
      <c r="F133" s="190" t="s">
        <v>5046</v>
      </c>
      <c r="G133" s="191" t="s">
        <v>1464</v>
      </c>
      <c r="H133" s="192">
        <v>1</v>
      </c>
      <c r="I133" s="4"/>
      <c r="J133" s="193">
        <f>ROUND(I133*H133,2)</f>
        <v>0</v>
      </c>
      <c r="K133" s="190" t="s">
        <v>1</v>
      </c>
      <c r="L133" s="194"/>
      <c r="M133" s="195" t="s">
        <v>1</v>
      </c>
      <c r="N133" s="196" t="s">
        <v>50</v>
      </c>
      <c r="P133" s="152">
        <f>O133*H133</f>
        <v>0</v>
      </c>
      <c r="Q133" s="152">
        <v>0</v>
      </c>
      <c r="R133" s="152">
        <f>Q133*H133</f>
        <v>0</v>
      </c>
      <c r="S133" s="152">
        <v>0</v>
      </c>
      <c r="T133" s="153">
        <f>S133*H133</f>
        <v>0</v>
      </c>
      <c r="AR133" s="154" t="s">
        <v>299</v>
      </c>
      <c r="AT133" s="154" t="s">
        <v>1161</v>
      </c>
      <c r="AU133" s="154" t="s">
        <v>95</v>
      </c>
      <c r="AY133" s="20" t="s">
        <v>173</v>
      </c>
      <c r="BE133" s="155">
        <f>IF(N133="základní",J133,0)</f>
        <v>0</v>
      </c>
      <c r="BF133" s="155">
        <f>IF(N133="snížená",J133,0)</f>
        <v>0</v>
      </c>
      <c r="BG133" s="155">
        <f>IF(N133="zákl. přenesená",J133,0)</f>
        <v>0</v>
      </c>
      <c r="BH133" s="155">
        <f>IF(N133="sníž. přenesená",J133,0)</f>
        <v>0</v>
      </c>
      <c r="BI133" s="155">
        <f>IF(N133="nulová",J133,0)</f>
        <v>0</v>
      </c>
      <c r="BJ133" s="20" t="s">
        <v>93</v>
      </c>
      <c r="BK133" s="155">
        <f>ROUND(I133*H133,2)</f>
        <v>0</v>
      </c>
      <c r="BL133" s="20" t="s">
        <v>180</v>
      </c>
      <c r="BM133" s="154" t="s">
        <v>5047</v>
      </c>
    </row>
    <row r="134" spans="2:65" s="35" customFormat="1" ht="185.25">
      <c r="B134" s="34"/>
      <c r="D134" s="161" t="s">
        <v>371</v>
      </c>
      <c r="F134" s="187" t="s">
        <v>5048</v>
      </c>
      <c r="L134" s="34"/>
      <c r="M134" s="158"/>
      <c r="T134" s="62"/>
      <c r="AT134" s="20" t="s">
        <v>371</v>
      </c>
      <c r="AU134" s="20" t="s">
        <v>95</v>
      </c>
    </row>
    <row r="135" spans="2:65" s="35" customFormat="1" ht="16.5" customHeight="1">
      <c r="B135" s="34"/>
      <c r="C135" s="144" t="s">
        <v>180</v>
      </c>
      <c r="D135" s="144" t="s">
        <v>175</v>
      </c>
      <c r="E135" s="145" t="s">
        <v>5049</v>
      </c>
      <c r="F135" s="146" t="s">
        <v>5021</v>
      </c>
      <c r="G135" s="147" t="s">
        <v>524</v>
      </c>
      <c r="H135" s="148">
        <v>1</v>
      </c>
      <c r="I135" s="3"/>
      <c r="J135" s="149">
        <f>ROUND(I135*H135,2)</f>
        <v>0</v>
      </c>
      <c r="K135" s="146" t="s">
        <v>1</v>
      </c>
      <c r="L135" s="34"/>
      <c r="M135" s="150" t="s">
        <v>1</v>
      </c>
      <c r="N135" s="151" t="s">
        <v>50</v>
      </c>
      <c r="P135" s="152">
        <f>O135*H135</f>
        <v>0</v>
      </c>
      <c r="Q135" s="152">
        <v>0</v>
      </c>
      <c r="R135" s="152">
        <f>Q135*H135</f>
        <v>0</v>
      </c>
      <c r="S135" s="152">
        <v>0</v>
      </c>
      <c r="T135" s="153">
        <f>S135*H135</f>
        <v>0</v>
      </c>
      <c r="AR135" s="154" t="s">
        <v>180</v>
      </c>
      <c r="AT135" s="154" t="s">
        <v>175</v>
      </c>
      <c r="AU135" s="154" t="s">
        <v>95</v>
      </c>
      <c r="AY135" s="20" t="s">
        <v>173</v>
      </c>
      <c r="BE135" s="155">
        <f>IF(N135="základní",J135,0)</f>
        <v>0</v>
      </c>
      <c r="BF135" s="155">
        <f>IF(N135="snížená",J135,0)</f>
        <v>0</v>
      </c>
      <c r="BG135" s="155">
        <f>IF(N135="zákl. přenesená",J135,0)</f>
        <v>0</v>
      </c>
      <c r="BH135" s="155">
        <f>IF(N135="sníž. přenesená",J135,0)</f>
        <v>0</v>
      </c>
      <c r="BI135" s="155">
        <f>IF(N135="nulová",J135,0)</f>
        <v>0</v>
      </c>
      <c r="BJ135" s="20" t="s">
        <v>93</v>
      </c>
      <c r="BK135" s="155">
        <f>ROUND(I135*H135,2)</f>
        <v>0</v>
      </c>
      <c r="BL135" s="20" t="s">
        <v>180</v>
      </c>
      <c r="BM135" s="154" t="s">
        <v>5050</v>
      </c>
    </row>
    <row r="136" spans="2:65" s="35" customFormat="1" ht="16.5" customHeight="1">
      <c r="B136" s="34"/>
      <c r="C136" s="144" t="s">
        <v>267</v>
      </c>
      <c r="D136" s="144" t="s">
        <v>175</v>
      </c>
      <c r="E136" s="145" t="s">
        <v>5051</v>
      </c>
      <c r="F136" s="146" t="s">
        <v>5052</v>
      </c>
      <c r="G136" s="147" t="s">
        <v>5053</v>
      </c>
      <c r="H136" s="5"/>
      <c r="I136" s="3"/>
      <c r="J136" s="149">
        <f>ROUND(I136*H136,2)</f>
        <v>0</v>
      </c>
      <c r="K136" s="146" t="s">
        <v>1</v>
      </c>
      <c r="L136" s="34"/>
      <c r="M136" s="150" t="s">
        <v>1</v>
      </c>
      <c r="N136" s="151" t="s">
        <v>50</v>
      </c>
      <c r="P136" s="152">
        <f>O136*H136</f>
        <v>0</v>
      </c>
      <c r="Q136" s="152">
        <v>0</v>
      </c>
      <c r="R136" s="152">
        <f>Q136*H136</f>
        <v>0</v>
      </c>
      <c r="S136" s="152">
        <v>0</v>
      </c>
      <c r="T136" s="153">
        <f>S136*H136</f>
        <v>0</v>
      </c>
      <c r="AR136" s="154" t="s">
        <v>180</v>
      </c>
      <c r="AT136" s="154" t="s">
        <v>175</v>
      </c>
      <c r="AU136" s="154" t="s">
        <v>95</v>
      </c>
      <c r="AY136" s="20" t="s">
        <v>173</v>
      </c>
      <c r="BE136" s="155">
        <f>IF(N136="základní",J136,0)</f>
        <v>0</v>
      </c>
      <c r="BF136" s="155">
        <f>IF(N136="snížená",J136,0)</f>
        <v>0</v>
      </c>
      <c r="BG136" s="155">
        <f>IF(N136="zákl. přenesená",J136,0)</f>
        <v>0</v>
      </c>
      <c r="BH136" s="155">
        <f>IF(N136="sníž. přenesená",J136,0)</f>
        <v>0</v>
      </c>
      <c r="BI136" s="155">
        <f>IF(N136="nulová",J136,0)</f>
        <v>0</v>
      </c>
      <c r="BJ136" s="20" t="s">
        <v>93</v>
      </c>
      <c r="BK136" s="155">
        <f>ROUND(I136*H136,2)</f>
        <v>0</v>
      </c>
      <c r="BL136" s="20" t="s">
        <v>180</v>
      </c>
      <c r="BM136" s="154" t="s">
        <v>5054</v>
      </c>
    </row>
    <row r="137" spans="2:65" s="133" customFormat="1" ht="22.9" customHeight="1">
      <c r="B137" s="132"/>
      <c r="D137" s="134" t="s">
        <v>84</v>
      </c>
      <c r="E137" s="142" t="s">
        <v>4587</v>
      </c>
      <c r="F137" s="142" t="s">
        <v>5055</v>
      </c>
      <c r="J137" s="143">
        <f>BK137</f>
        <v>0</v>
      </c>
      <c r="L137" s="132"/>
      <c r="M137" s="137"/>
      <c r="P137" s="138">
        <f>SUM(P138:P145)</f>
        <v>0</v>
      </c>
      <c r="R137" s="138">
        <f>SUM(R138:R145)</f>
        <v>0</v>
      </c>
      <c r="T137" s="139">
        <f>SUM(T138:T145)</f>
        <v>0</v>
      </c>
      <c r="AR137" s="134" t="s">
        <v>93</v>
      </c>
      <c r="AT137" s="140" t="s">
        <v>84</v>
      </c>
      <c r="AU137" s="140" t="s">
        <v>93</v>
      </c>
      <c r="AY137" s="134" t="s">
        <v>173</v>
      </c>
      <c r="BK137" s="141">
        <f>SUM(BK138:BK145)</f>
        <v>0</v>
      </c>
    </row>
    <row r="138" spans="2:65" s="35" customFormat="1" ht="24.2" customHeight="1">
      <c r="B138" s="34"/>
      <c r="C138" s="144" t="s">
        <v>275</v>
      </c>
      <c r="D138" s="144" t="s">
        <v>175</v>
      </c>
      <c r="E138" s="145" t="s">
        <v>5056</v>
      </c>
      <c r="F138" s="146" t="s">
        <v>5057</v>
      </c>
      <c r="G138" s="147" t="s">
        <v>1464</v>
      </c>
      <c r="H138" s="148">
        <v>1</v>
      </c>
      <c r="I138" s="3"/>
      <c r="J138" s="149">
        <f>ROUND(I138*H138,2)</f>
        <v>0</v>
      </c>
      <c r="K138" s="146" t="s">
        <v>1</v>
      </c>
      <c r="L138" s="34"/>
      <c r="M138" s="150" t="s">
        <v>1</v>
      </c>
      <c r="N138" s="151" t="s">
        <v>50</v>
      </c>
      <c r="P138" s="152">
        <f>O138*H138</f>
        <v>0</v>
      </c>
      <c r="Q138" s="152">
        <v>0</v>
      </c>
      <c r="R138" s="152">
        <f>Q138*H138</f>
        <v>0</v>
      </c>
      <c r="S138" s="152">
        <v>0</v>
      </c>
      <c r="T138" s="153">
        <f>S138*H138</f>
        <v>0</v>
      </c>
      <c r="AR138" s="154" t="s">
        <v>180</v>
      </c>
      <c r="AT138" s="154" t="s">
        <v>175</v>
      </c>
      <c r="AU138" s="154" t="s">
        <v>95</v>
      </c>
      <c r="AY138" s="20" t="s">
        <v>173</v>
      </c>
      <c r="BE138" s="155">
        <f>IF(N138="základní",J138,0)</f>
        <v>0</v>
      </c>
      <c r="BF138" s="155">
        <f>IF(N138="snížená",J138,0)</f>
        <v>0</v>
      </c>
      <c r="BG138" s="155">
        <f>IF(N138="zákl. přenesená",J138,0)</f>
        <v>0</v>
      </c>
      <c r="BH138" s="155">
        <f>IF(N138="sníž. přenesená",J138,0)</f>
        <v>0</v>
      </c>
      <c r="BI138" s="155">
        <f>IF(N138="nulová",J138,0)</f>
        <v>0</v>
      </c>
      <c r="BJ138" s="20" t="s">
        <v>93</v>
      </c>
      <c r="BK138" s="155">
        <f>ROUND(I138*H138,2)</f>
        <v>0</v>
      </c>
      <c r="BL138" s="20" t="s">
        <v>180</v>
      </c>
      <c r="BM138" s="154" t="s">
        <v>5058</v>
      </c>
    </row>
    <row r="139" spans="2:65" s="35" customFormat="1" ht="16.5" customHeight="1">
      <c r="B139" s="34"/>
      <c r="C139" s="188" t="s">
        <v>287</v>
      </c>
      <c r="D139" s="188" t="s">
        <v>1161</v>
      </c>
      <c r="E139" s="189" t="s">
        <v>5059</v>
      </c>
      <c r="F139" s="190" t="s">
        <v>5060</v>
      </c>
      <c r="G139" s="191" t="s">
        <v>1464</v>
      </c>
      <c r="H139" s="192">
        <v>1</v>
      </c>
      <c r="I139" s="4"/>
      <c r="J139" s="193">
        <f>ROUND(I139*H139,2)</f>
        <v>0</v>
      </c>
      <c r="K139" s="190" t="s">
        <v>1</v>
      </c>
      <c r="L139" s="194"/>
      <c r="M139" s="195" t="s">
        <v>1</v>
      </c>
      <c r="N139" s="196" t="s">
        <v>50</v>
      </c>
      <c r="P139" s="152">
        <f>O139*H139</f>
        <v>0</v>
      </c>
      <c r="Q139" s="152">
        <v>0</v>
      </c>
      <c r="R139" s="152">
        <f>Q139*H139</f>
        <v>0</v>
      </c>
      <c r="S139" s="152">
        <v>0</v>
      </c>
      <c r="T139" s="153">
        <f>S139*H139</f>
        <v>0</v>
      </c>
      <c r="AR139" s="154" t="s">
        <v>299</v>
      </c>
      <c r="AT139" s="154" t="s">
        <v>1161</v>
      </c>
      <c r="AU139" s="154" t="s">
        <v>95</v>
      </c>
      <c r="AY139" s="20" t="s">
        <v>173</v>
      </c>
      <c r="BE139" s="155">
        <f>IF(N139="základní",J139,0)</f>
        <v>0</v>
      </c>
      <c r="BF139" s="155">
        <f>IF(N139="snížená",J139,0)</f>
        <v>0</v>
      </c>
      <c r="BG139" s="155">
        <f>IF(N139="zákl. přenesená",J139,0)</f>
        <v>0</v>
      </c>
      <c r="BH139" s="155">
        <f>IF(N139="sníž. přenesená",J139,0)</f>
        <v>0</v>
      </c>
      <c r="BI139" s="155">
        <f>IF(N139="nulová",J139,0)</f>
        <v>0</v>
      </c>
      <c r="BJ139" s="20" t="s">
        <v>93</v>
      </c>
      <c r="BK139" s="155">
        <f>ROUND(I139*H139,2)</f>
        <v>0</v>
      </c>
      <c r="BL139" s="20" t="s">
        <v>180</v>
      </c>
      <c r="BM139" s="154" t="s">
        <v>5061</v>
      </c>
    </row>
    <row r="140" spans="2:65" s="35" customFormat="1" ht="39">
      <c r="B140" s="34"/>
      <c r="D140" s="161" t="s">
        <v>371</v>
      </c>
      <c r="F140" s="187" t="s">
        <v>5062</v>
      </c>
      <c r="L140" s="34"/>
      <c r="M140" s="158"/>
      <c r="T140" s="62"/>
      <c r="AT140" s="20" t="s">
        <v>371</v>
      </c>
      <c r="AU140" s="20" t="s">
        <v>95</v>
      </c>
    </row>
    <row r="141" spans="2:65" s="35" customFormat="1" ht="16.5" customHeight="1">
      <c r="B141" s="34"/>
      <c r="C141" s="144" t="s">
        <v>299</v>
      </c>
      <c r="D141" s="144" t="s">
        <v>175</v>
      </c>
      <c r="E141" s="145" t="s">
        <v>5063</v>
      </c>
      <c r="F141" s="146" t="s">
        <v>5064</v>
      </c>
      <c r="G141" s="147" t="s">
        <v>1464</v>
      </c>
      <c r="H141" s="148">
        <v>1</v>
      </c>
      <c r="I141" s="3"/>
      <c r="J141" s="149">
        <f>ROUND(I141*H141,2)</f>
        <v>0</v>
      </c>
      <c r="K141" s="146" t="s">
        <v>1</v>
      </c>
      <c r="L141" s="34"/>
      <c r="M141" s="150" t="s">
        <v>1</v>
      </c>
      <c r="N141" s="151" t="s">
        <v>50</v>
      </c>
      <c r="P141" s="152">
        <f>O141*H141</f>
        <v>0</v>
      </c>
      <c r="Q141" s="152">
        <v>0</v>
      </c>
      <c r="R141" s="152">
        <f>Q141*H141</f>
        <v>0</v>
      </c>
      <c r="S141" s="152">
        <v>0</v>
      </c>
      <c r="T141" s="153">
        <f>S141*H141</f>
        <v>0</v>
      </c>
      <c r="AR141" s="154" t="s">
        <v>180</v>
      </c>
      <c r="AT141" s="154" t="s">
        <v>175</v>
      </c>
      <c r="AU141" s="154" t="s">
        <v>95</v>
      </c>
      <c r="AY141" s="20" t="s">
        <v>173</v>
      </c>
      <c r="BE141" s="155">
        <f>IF(N141="základní",J141,0)</f>
        <v>0</v>
      </c>
      <c r="BF141" s="155">
        <f>IF(N141="snížená",J141,0)</f>
        <v>0</v>
      </c>
      <c r="BG141" s="155">
        <f>IF(N141="zákl. přenesená",J141,0)</f>
        <v>0</v>
      </c>
      <c r="BH141" s="155">
        <f>IF(N141="sníž. přenesená",J141,0)</f>
        <v>0</v>
      </c>
      <c r="BI141" s="155">
        <f>IF(N141="nulová",J141,0)</f>
        <v>0</v>
      </c>
      <c r="BJ141" s="20" t="s">
        <v>93</v>
      </c>
      <c r="BK141" s="155">
        <f>ROUND(I141*H141,2)</f>
        <v>0</v>
      </c>
      <c r="BL141" s="20" t="s">
        <v>180</v>
      </c>
      <c r="BM141" s="154" t="s">
        <v>5065</v>
      </c>
    </row>
    <row r="142" spans="2:65" s="35" customFormat="1" ht="16.5" customHeight="1">
      <c r="B142" s="34"/>
      <c r="C142" s="188" t="s">
        <v>305</v>
      </c>
      <c r="D142" s="188" t="s">
        <v>1161</v>
      </c>
      <c r="E142" s="189" t="s">
        <v>5066</v>
      </c>
      <c r="F142" s="190" t="s">
        <v>5067</v>
      </c>
      <c r="G142" s="191" t="s">
        <v>1464</v>
      </c>
      <c r="H142" s="192">
        <v>1</v>
      </c>
      <c r="I142" s="4"/>
      <c r="J142" s="193">
        <f>ROUND(I142*H142,2)</f>
        <v>0</v>
      </c>
      <c r="K142" s="190" t="s">
        <v>1</v>
      </c>
      <c r="L142" s="194"/>
      <c r="M142" s="195" t="s">
        <v>1</v>
      </c>
      <c r="N142" s="196" t="s">
        <v>50</v>
      </c>
      <c r="P142" s="152">
        <f>O142*H142</f>
        <v>0</v>
      </c>
      <c r="Q142" s="152">
        <v>0</v>
      </c>
      <c r="R142" s="152">
        <f>Q142*H142</f>
        <v>0</v>
      </c>
      <c r="S142" s="152">
        <v>0</v>
      </c>
      <c r="T142" s="153">
        <f>S142*H142</f>
        <v>0</v>
      </c>
      <c r="AR142" s="154" t="s">
        <v>299</v>
      </c>
      <c r="AT142" s="154" t="s">
        <v>1161</v>
      </c>
      <c r="AU142" s="154" t="s">
        <v>95</v>
      </c>
      <c r="AY142" s="20" t="s">
        <v>173</v>
      </c>
      <c r="BE142" s="155">
        <f>IF(N142="základní",J142,0)</f>
        <v>0</v>
      </c>
      <c r="BF142" s="155">
        <f>IF(N142="snížená",J142,0)</f>
        <v>0</v>
      </c>
      <c r="BG142" s="155">
        <f>IF(N142="zákl. přenesená",J142,0)</f>
        <v>0</v>
      </c>
      <c r="BH142" s="155">
        <f>IF(N142="sníž. přenesená",J142,0)</f>
        <v>0</v>
      </c>
      <c r="BI142" s="155">
        <f>IF(N142="nulová",J142,0)</f>
        <v>0</v>
      </c>
      <c r="BJ142" s="20" t="s">
        <v>93</v>
      </c>
      <c r="BK142" s="155">
        <f>ROUND(I142*H142,2)</f>
        <v>0</v>
      </c>
      <c r="BL142" s="20" t="s">
        <v>180</v>
      </c>
      <c r="BM142" s="154" t="s">
        <v>5068</v>
      </c>
    </row>
    <row r="143" spans="2:65" s="35" customFormat="1" ht="19.5">
      <c r="B143" s="34"/>
      <c r="D143" s="161" t="s">
        <v>371</v>
      </c>
      <c r="F143" s="187" t="s">
        <v>5069</v>
      </c>
      <c r="L143" s="34"/>
      <c r="M143" s="158"/>
      <c r="T143" s="62"/>
      <c r="AT143" s="20" t="s">
        <v>371</v>
      </c>
      <c r="AU143" s="20" t="s">
        <v>95</v>
      </c>
    </row>
    <row r="144" spans="2:65" s="35" customFormat="1" ht="16.5" customHeight="1">
      <c r="B144" s="34"/>
      <c r="C144" s="144" t="s">
        <v>311</v>
      </c>
      <c r="D144" s="144" t="s">
        <v>175</v>
      </c>
      <c r="E144" s="145" t="s">
        <v>5070</v>
      </c>
      <c r="F144" s="146" t="s">
        <v>5071</v>
      </c>
      <c r="G144" s="147" t="s">
        <v>524</v>
      </c>
      <c r="H144" s="148">
        <v>1</v>
      </c>
      <c r="I144" s="3"/>
      <c r="J144" s="149">
        <f>ROUND(I144*H144,2)</f>
        <v>0</v>
      </c>
      <c r="K144" s="146" t="s">
        <v>1</v>
      </c>
      <c r="L144" s="34"/>
      <c r="M144" s="150" t="s">
        <v>1</v>
      </c>
      <c r="N144" s="151" t="s">
        <v>50</v>
      </c>
      <c r="P144" s="152">
        <f>O144*H144</f>
        <v>0</v>
      </c>
      <c r="Q144" s="152">
        <v>0</v>
      </c>
      <c r="R144" s="152">
        <f>Q144*H144</f>
        <v>0</v>
      </c>
      <c r="S144" s="152">
        <v>0</v>
      </c>
      <c r="T144" s="153">
        <f>S144*H144</f>
        <v>0</v>
      </c>
      <c r="AR144" s="154" t="s">
        <v>180</v>
      </c>
      <c r="AT144" s="154" t="s">
        <v>175</v>
      </c>
      <c r="AU144" s="154" t="s">
        <v>95</v>
      </c>
      <c r="AY144" s="20" t="s">
        <v>173</v>
      </c>
      <c r="BE144" s="155">
        <f>IF(N144="základní",J144,0)</f>
        <v>0</v>
      </c>
      <c r="BF144" s="155">
        <f>IF(N144="snížená",J144,0)</f>
        <v>0</v>
      </c>
      <c r="BG144" s="155">
        <f>IF(N144="zákl. přenesená",J144,0)</f>
        <v>0</v>
      </c>
      <c r="BH144" s="155">
        <f>IF(N144="sníž. přenesená",J144,0)</f>
        <v>0</v>
      </c>
      <c r="BI144" s="155">
        <f>IF(N144="nulová",J144,0)</f>
        <v>0</v>
      </c>
      <c r="BJ144" s="20" t="s">
        <v>93</v>
      </c>
      <c r="BK144" s="155">
        <f>ROUND(I144*H144,2)</f>
        <v>0</v>
      </c>
      <c r="BL144" s="20" t="s">
        <v>180</v>
      </c>
      <c r="BM144" s="154" t="s">
        <v>5072</v>
      </c>
    </row>
    <row r="145" spans="2:65" s="35" customFormat="1" ht="16.5" customHeight="1">
      <c r="B145" s="34"/>
      <c r="C145" s="144" t="s">
        <v>319</v>
      </c>
      <c r="D145" s="144" t="s">
        <v>175</v>
      </c>
      <c r="E145" s="145" t="s">
        <v>5073</v>
      </c>
      <c r="F145" s="146" t="s">
        <v>5052</v>
      </c>
      <c r="G145" s="147" t="s">
        <v>5053</v>
      </c>
      <c r="H145" s="5"/>
      <c r="I145" s="3"/>
      <c r="J145" s="149">
        <f>ROUND(I145*H145,2)</f>
        <v>0</v>
      </c>
      <c r="K145" s="146" t="s">
        <v>1</v>
      </c>
      <c r="L145" s="34"/>
      <c r="M145" s="150" t="s">
        <v>1</v>
      </c>
      <c r="N145" s="151" t="s">
        <v>50</v>
      </c>
      <c r="P145" s="152">
        <f>O145*H145</f>
        <v>0</v>
      </c>
      <c r="Q145" s="152">
        <v>0</v>
      </c>
      <c r="R145" s="152">
        <f>Q145*H145</f>
        <v>0</v>
      </c>
      <c r="S145" s="152">
        <v>0</v>
      </c>
      <c r="T145" s="153">
        <f>S145*H145</f>
        <v>0</v>
      </c>
      <c r="AR145" s="154" t="s">
        <v>180</v>
      </c>
      <c r="AT145" s="154" t="s">
        <v>175</v>
      </c>
      <c r="AU145" s="154" t="s">
        <v>95</v>
      </c>
      <c r="AY145" s="20" t="s">
        <v>173</v>
      </c>
      <c r="BE145" s="155">
        <f>IF(N145="základní",J145,0)</f>
        <v>0</v>
      </c>
      <c r="BF145" s="155">
        <f>IF(N145="snížená",J145,0)</f>
        <v>0</v>
      </c>
      <c r="BG145" s="155">
        <f>IF(N145="zákl. přenesená",J145,0)</f>
        <v>0</v>
      </c>
      <c r="BH145" s="155">
        <f>IF(N145="sníž. přenesená",J145,0)</f>
        <v>0</v>
      </c>
      <c r="BI145" s="155">
        <f>IF(N145="nulová",J145,0)</f>
        <v>0</v>
      </c>
      <c r="BJ145" s="20" t="s">
        <v>93</v>
      </c>
      <c r="BK145" s="155">
        <f>ROUND(I145*H145,2)</f>
        <v>0</v>
      </c>
      <c r="BL145" s="20" t="s">
        <v>180</v>
      </c>
      <c r="BM145" s="154" t="s">
        <v>5074</v>
      </c>
    </row>
    <row r="146" spans="2:65" s="133" customFormat="1" ht="22.9" customHeight="1">
      <c r="B146" s="132"/>
      <c r="D146" s="134" t="s">
        <v>84</v>
      </c>
      <c r="E146" s="142" t="s">
        <v>243</v>
      </c>
      <c r="F146" s="142" t="s">
        <v>5075</v>
      </c>
      <c r="J146" s="143">
        <f>BK146</f>
        <v>0</v>
      </c>
      <c r="L146" s="132"/>
      <c r="M146" s="137"/>
      <c r="P146" s="138">
        <f>SUM(P147:P172)</f>
        <v>0</v>
      </c>
      <c r="R146" s="138">
        <f>SUM(R147:R172)</f>
        <v>0</v>
      </c>
      <c r="T146" s="139">
        <f>SUM(T147:T172)</f>
        <v>0</v>
      </c>
      <c r="AR146" s="134" t="s">
        <v>93</v>
      </c>
      <c r="AT146" s="140" t="s">
        <v>84</v>
      </c>
      <c r="AU146" s="140" t="s">
        <v>93</v>
      </c>
      <c r="AY146" s="134" t="s">
        <v>173</v>
      </c>
      <c r="BK146" s="141">
        <f>SUM(BK147:BK172)</f>
        <v>0</v>
      </c>
    </row>
    <row r="147" spans="2:65" s="35" customFormat="1" ht="24.2" customHeight="1">
      <c r="B147" s="34"/>
      <c r="C147" s="144" t="s">
        <v>327</v>
      </c>
      <c r="D147" s="144" t="s">
        <v>175</v>
      </c>
      <c r="E147" s="145" t="s">
        <v>5076</v>
      </c>
      <c r="F147" s="146" t="s">
        <v>5077</v>
      </c>
      <c r="G147" s="147" t="s">
        <v>586</v>
      </c>
      <c r="H147" s="148">
        <v>17</v>
      </c>
      <c r="I147" s="3"/>
      <c r="J147" s="149">
        <f>ROUND(I147*H147,2)</f>
        <v>0</v>
      </c>
      <c r="K147" s="146" t="s">
        <v>1</v>
      </c>
      <c r="L147" s="34"/>
      <c r="M147" s="150" t="s">
        <v>1</v>
      </c>
      <c r="N147" s="151" t="s">
        <v>50</v>
      </c>
      <c r="P147" s="152">
        <f>O147*H147</f>
        <v>0</v>
      </c>
      <c r="Q147" s="152">
        <v>0</v>
      </c>
      <c r="R147" s="152">
        <f>Q147*H147</f>
        <v>0</v>
      </c>
      <c r="S147" s="152">
        <v>0</v>
      </c>
      <c r="T147" s="153">
        <f>S147*H147</f>
        <v>0</v>
      </c>
      <c r="AR147" s="154" t="s">
        <v>180</v>
      </c>
      <c r="AT147" s="154" t="s">
        <v>175</v>
      </c>
      <c r="AU147" s="154" t="s">
        <v>95</v>
      </c>
      <c r="AY147" s="20" t="s">
        <v>173</v>
      </c>
      <c r="BE147" s="155">
        <f>IF(N147="základní",J147,0)</f>
        <v>0</v>
      </c>
      <c r="BF147" s="155">
        <f>IF(N147="snížená",J147,0)</f>
        <v>0</v>
      </c>
      <c r="BG147" s="155">
        <f>IF(N147="zákl. přenesená",J147,0)</f>
        <v>0</v>
      </c>
      <c r="BH147" s="155">
        <f>IF(N147="sníž. přenesená",J147,0)</f>
        <v>0</v>
      </c>
      <c r="BI147" s="155">
        <f>IF(N147="nulová",J147,0)</f>
        <v>0</v>
      </c>
      <c r="BJ147" s="20" t="s">
        <v>93</v>
      </c>
      <c r="BK147" s="155">
        <f>ROUND(I147*H147,2)</f>
        <v>0</v>
      </c>
      <c r="BL147" s="20" t="s">
        <v>180</v>
      </c>
      <c r="BM147" s="154" t="s">
        <v>5078</v>
      </c>
    </row>
    <row r="148" spans="2:65" s="35" customFormat="1" ht="24.2" customHeight="1">
      <c r="B148" s="34"/>
      <c r="C148" s="188" t="s">
        <v>333</v>
      </c>
      <c r="D148" s="188" t="s">
        <v>1161</v>
      </c>
      <c r="E148" s="189" t="s">
        <v>5079</v>
      </c>
      <c r="F148" s="190" t="s">
        <v>5080</v>
      </c>
      <c r="G148" s="191" t="s">
        <v>586</v>
      </c>
      <c r="H148" s="192">
        <v>17</v>
      </c>
      <c r="I148" s="4"/>
      <c r="J148" s="193">
        <f>ROUND(I148*H148,2)</f>
        <v>0</v>
      </c>
      <c r="K148" s="190" t="s">
        <v>1</v>
      </c>
      <c r="L148" s="194"/>
      <c r="M148" s="195" t="s">
        <v>1</v>
      </c>
      <c r="N148" s="196" t="s">
        <v>50</v>
      </c>
      <c r="P148" s="152">
        <f>O148*H148</f>
        <v>0</v>
      </c>
      <c r="Q148" s="152">
        <v>0</v>
      </c>
      <c r="R148" s="152">
        <f>Q148*H148</f>
        <v>0</v>
      </c>
      <c r="S148" s="152">
        <v>0</v>
      </c>
      <c r="T148" s="153">
        <f>S148*H148</f>
        <v>0</v>
      </c>
      <c r="AR148" s="154" t="s">
        <v>299</v>
      </c>
      <c r="AT148" s="154" t="s">
        <v>1161</v>
      </c>
      <c r="AU148" s="154" t="s">
        <v>95</v>
      </c>
      <c r="AY148" s="20" t="s">
        <v>173</v>
      </c>
      <c r="BE148" s="155">
        <f>IF(N148="základní",J148,0)</f>
        <v>0</v>
      </c>
      <c r="BF148" s="155">
        <f>IF(N148="snížená",J148,0)</f>
        <v>0</v>
      </c>
      <c r="BG148" s="155">
        <f>IF(N148="zákl. přenesená",J148,0)</f>
        <v>0</v>
      </c>
      <c r="BH148" s="155">
        <f>IF(N148="sníž. přenesená",J148,0)</f>
        <v>0</v>
      </c>
      <c r="BI148" s="155">
        <f>IF(N148="nulová",J148,0)</f>
        <v>0</v>
      </c>
      <c r="BJ148" s="20" t="s">
        <v>93</v>
      </c>
      <c r="BK148" s="155">
        <f>ROUND(I148*H148,2)</f>
        <v>0</v>
      </c>
      <c r="BL148" s="20" t="s">
        <v>180</v>
      </c>
      <c r="BM148" s="154" t="s">
        <v>5081</v>
      </c>
    </row>
    <row r="149" spans="2:65" s="35" customFormat="1" ht="19.5">
      <c r="B149" s="34"/>
      <c r="D149" s="161" t="s">
        <v>371</v>
      </c>
      <c r="F149" s="187" t="s">
        <v>5082</v>
      </c>
      <c r="L149" s="34"/>
      <c r="M149" s="158"/>
      <c r="T149" s="62"/>
      <c r="AT149" s="20" t="s">
        <v>371</v>
      </c>
      <c r="AU149" s="20" t="s">
        <v>95</v>
      </c>
    </row>
    <row r="150" spans="2:65" s="35" customFormat="1" ht="24.2" customHeight="1">
      <c r="B150" s="34"/>
      <c r="C150" s="144" t="s">
        <v>341</v>
      </c>
      <c r="D150" s="144" t="s">
        <v>175</v>
      </c>
      <c r="E150" s="145" t="s">
        <v>5083</v>
      </c>
      <c r="F150" s="146" t="s">
        <v>5084</v>
      </c>
      <c r="G150" s="147" t="s">
        <v>586</v>
      </c>
      <c r="H150" s="148">
        <v>12</v>
      </c>
      <c r="I150" s="3"/>
      <c r="J150" s="149">
        <f>ROUND(I150*H150,2)</f>
        <v>0</v>
      </c>
      <c r="K150" s="146" t="s">
        <v>1</v>
      </c>
      <c r="L150" s="34"/>
      <c r="M150" s="150" t="s">
        <v>1</v>
      </c>
      <c r="N150" s="151" t="s">
        <v>50</v>
      </c>
      <c r="P150" s="152">
        <f>O150*H150</f>
        <v>0</v>
      </c>
      <c r="Q150" s="152">
        <v>0</v>
      </c>
      <c r="R150" s="152">
        <f>Q150*H150</f>
        <v>0</v>
      </c>
      <c r="S150" s="152">
        <v>0</v>
      </c>
      <c r="T150" s="153">
        <f>S150*H150</f>
        <v>0</v>
      </c>
      <c r="AR150" s="154" t="s">
        <v>180</v>
      </c>
      <c r="AT150" s="154" t="s">
        <v>175</v>
      </c>
      <c r="AU150" s="154" t="s">
        <v>95</v>
      </c>
      <c r="AY150" s="20" t="s">
        <v>173</v>
      </c>
      <c r="BE150" s="155">
        <f>IF(N150="základní",J150,0)</f>
        <v>0</v>
      </c>
      <c r="BF150" s="155">
        <f>IF(N150="snížená",J150,0)</f>
        <v>0</v>
      </c>
      <c r="BG150" s="155">
        <f>IF(N150="zákl. přenesená",J150,0)</f>
        <v>0</v>
      </c>
      <c r="BH150" s="155">
        <f>IF(N150="sníž. přenesená",J150,0)</f>
        <v>0</v>
      </c>
      <c r="BI150" s="155">
        <f>IF(N150="nulová",J150,0)</f>
        <v>0</v>
      </c>
      <c r="BJ150" s="20" t="s">
        <v>93</v>
      </c>
      <c r="BK150" s="155">
        <f>ROUND(I150*H150,2)</f>
        <v>0</v>
      </c>
      <c r="BL150" s="20" t="s">
        <v>180</v>
      </c>
      <c r="BM150" s="154" t="s">
        <v>5085</v>
      </c>
    </row>
    <row r="151" spans="2:65" s="35" customFormat="1" ht="24.2" customHeight="1">
      <c r="B151" s="34"/>
      <c r="C151" s="188" t="s">
        <v>8</v>
      </c>
      <c r="D151" s="188" t="s">
        <v>1161</v>
      </c>
      <c r="E151" s="189" t="s">
        <v>5086</v>
      </c>
      <c r="F151" s="190" t="s">
        <v>5087</v>
      </c>
      <c r="G151" s="191" t="s">
        <v>586</v>
      </c>
      <c r="H151" s="192">
        <v>12</v>
      </c>
      <c r="I151" s="4"/>
      <c r="J151" s="193">
        <f>ROUND(I151*H151,2)</f>
        <v>0</v>
      </c>
      <c r="K151" s="190" t="s">
        <v>1</v>
      </c>
      <c r="L151" s="194"/>
      <c r="M151" s="195" t="s">
        <v>1</v>
      </c>
      <c r="N151" s="196" t="s">
        <v>50</v>
      </c>
      <c r="P151" s="152">
        <f>O151*H151</f>
        <v>0</v>
      </c>
      <c r="Q151" s="152">
        <v>0</v>
      </c>
      <c r="R151" s="152">
        <f>Q151*H151</f>
        <v>0</v>
      </c>
      <c r="S151" s="152">
        <v>0</v>
      </c>
      <c r="T151" s="153">
        <f>S151*H151</f>
        <v>0</v>
      </c>
      <c r="AR151" s="154" t="s">
        <v>299</v>
      </c>
      <c r="AT151" s="154" t="s">
        <v>1161</v>
      </c>
      <c r="AU151" s="154" t="s">
        <v>95</v>
      </c>
      <c r="AY151" s="20" t="s">
        <v>173</v>
      </c>
      <c r="BE151" s="155">
        <f>IF(N151="základní",J151,0)</f>
        <v>0</v>
      </c>
      <c r="BF151" s="155">
        <f>IF(N151="snížená",J151,0)</f>
        <v>0</v>
      </c>
      <c r="BG151" s="155">
        <f>IF(N151="zákl. přenesená",J151,0)</f>
        <v>0</v>
      </c>
      <c r="BH151" s="155">
        <f>IF(N151="sníž. přenesená",J151,0)</f>
        <v>0</v>
      </c>
      <c r="BI151" s="155">
        <f>IF(N151="nulová",J151,0)</f>
        <v>0</v>
      </c>
      <c r="BJ151" s="20" t="s">
        <v>93</v>
      </c>
      <c r="BK151" s="155">
        <f>ROUND(I151*H151,2)</f>
        <v>0</v>
      </c>
      <c r="BL151" s="20" t="s">
        <v>180</v>
      </c>
      <c r="BM151" s="154" t="s">
        <v>5088</v>
      </c>
    </row>
    <row r="152" spans="2:65" s="35" customFormat="1" ht="19.5">
      <c r="B152" s="34"/>
      <c r="D152" s="161" t="s">
        <v>371</v>
      </c>
      <c r="F152" s="187" t="s">
        <v>5082</v>
      </c>
      <c r="L152" s="34"/>
      <c r="M152" s="158"/>
      <c r="T152" s="62"/>
      <c r="AT152" s="20" t="s">
        <v>371</v>
      </c>
      <c r="AU152" s="20" t="s">
        <v>95</v>
      </c>
    </row>
    <row r="153" spans="2:65" s="35" customFormat="1" ht="24.2" customHeight="1">
      <c r="B153" s="34"/>
      <c r="C153" s="144" t="s">
        <v>354</v>
      </c>
      <c r="D153" s="144" t="s">
        <v>175</v>
      </c>
      <c r="E153" s="145" t="s">
        <v>5089</v>
      </c>
      <c r="F153" s="146" t="s">
        <v>5090</v>
      </c>
      <c r="G153" s="147" t="s">
        <v>586</v>
      </c>
      <c r="H153" s="148">
        <v>160</v>
      </c>
      <c r="I153" s="3"/>
      <c r="J153" s="149">
        <f>ROUND(I153*H153,2)</f>
        <v>0</v>
      </c>
      <c r="K153" s="146" t="s">
        <v>1</v>
      </c>
      <c r="L153" s="34"/>
      <c r="M153" s="150" t="s">
        <v>1</v>
      </c>
      <c r="N153" s="151" t="s">
        <v>50</v>
      </c>
      <c r="P153" s="152">
        <f>O153*H153</f>
        <v>0</v>
      </c>
      <c r="Q153" s="152">
        <v>0</v>
      </c>
      <c r="R153" s="152">
        <f>Q153*H153</f>
        <v>0</v>
      </c>
      <c r="S153" s="152">
        <v>0</v>
      </c>
      <c r="T153" s="153">
        <f>S153*H153</f>
        <v>0</v>
      </c>
      <c r="AR153" s="154" t="s">
        <v>180</v>
      </c>
      <c r="AT153" s="154" t="s">
        <v>175</v>
      </c>
      <c r="AU153" s="154" t="s">
        <v>95</v>
      </c>
      <c r="AY153" s="20" t="s">
        <v>173</v>
      </c>
      <c r="BE153" s="155">
        <f>IF(N153="základní",J153,0)</f>
        <v>0</v>
      </c>
      <c r="BF153" s="155">
        <f>IF(N153="snížená",J153,0)</f>
        <v>0</v>
      </c>
      <c r="BG153" s="155">
        <f>IF(N153="zákl. přenesená",J153,0)</f>
        <v>0</v>
      </c>
      <c r="BH153" s="155">
        <f>IF(N153="sníž. přenesená",J153,0)</f>
        <v>0</v>
      </c>
      <c r="BI153" s="155">
        <f>IF(N153="nulová",J153,0)</f>
        <v>0</v>
      </c>
      <c r="BJ153" s="20" t="s">
        <v>93</v>
      </c>
      <c r="BK153" s="155">
        <f>ROUND(I153*H153,2)</f>
        <v>0</v>
      </c>
      <c r="BL153" s="20" t="s">
        <v>180</v>
      </c>
      <c r="BM153" s="154" t="s">
        <v>5091</v>
      </c>
    </row>
    <row r="154" spans="2:65" s="35" customFormat="1" ht="21.75" customHeight="1">
      <c r="B154" s="34"/>
      <c r="C154" s="188" t="s">
        <v>359</v>
      </c>
      <c r="D154" s="188" t="s">
        <v>1161</v>
      </c>
      <c r="E154" s="189" t="s">
        <v>5092</v>
      </c>
      <c r="F154" s="190" t="s">
        <v>5093</v>
      </c>
      <c r="G154" s="191" t="s">
        <v>586</v>
      </c>
      <c r="H154" s="192">
        <v>160</v>
      </c>
      <c r="I154" s="4"/>
      <c r="J154" s="193">
        <f>ROUND(I154*H154,2)</f>
        <v>0</v>
      </c>
      <c r="K154" s="190" t="s">
        <v>1</v>
      </c>
      <c r="L154" s="194"/>
      <c r="M154" s="195" t="s">
        <v>1</v>
      </c>
      <c r="N154" s="196" t="s">
        <v>50</v>
      </c>
      <c r="P154" s="152">
        <f>O154*H154</f>
        <v>0</v>
      </c>
      <c r="Q154" s="152">
        <v>0</v>
      </c>
      <c r="R154" s="152">
        <f>Q154*H154</f>
        <v>0</v>
      </c>
      <c r="S154" s="152">
        <v>0</v>
      </c>
      <c r="T154" s="153">
        <f>S154*H154</f>
        <v>0</v>
      </c>
      <c r="AR154" s="154" t="s">
        <v>299</v>
      </c>
      <c r="AT154" s="154" t="s">
        <v>1161</v>
      </c>
      <c r="AU154" s="154" t="s">
        <v>95</v>
      </c>
      <c r="AY154" s="20" t="s">
        <v>173</v>
      </c>
      <c r="BE154" s="155">
        <f>IF(N154="základní",J154,0)</f>
        <v>0</v>
      </c>
      <c r="BF154" s="155">
        <f>IF(N154="snížená",J154,0)</f>
        <v>0</v>
      </c>
      <c r="BG154" s="155">
        <f>IF(N154="zákl. přenesená",J154,0)</f>
        <v>0</v>
      </c>
      <c r="BH154" s="155">
        <f>IF(N154="sníž. přenesená",J154,0)</f>
        <v>0</v>
      </c>
      <c r="BI154" s="155">
        <f>IF(N154="nulová",J154,0)</f>
        <v>0</v>
      </c>
      <c r="BJ154" s="20" t="s">
        <v>93</v>
      </c>
      <c r="BK154" s="155">
        <f>ROUND(I154*H154,2)</f>
        <v>0</v>
      </c>
      <c r="BL154" s="20" t="s">
        <v>180</v>
      </c>
      <c r="BM154" s="154" t="s">
        <v>5094</v>
      </c>
    </row>
    <row r="155" spans="2:65" s="35" customFormat="1" ht="29.25">
      <c r="B155" s="34"/>
      <c r="D155" s="161" t="s">
        <v>371</v>
      </c>
      <c r="F155" s="187" t="s">
        <v>5095</v>
      </c>
      <c r="L155" s="34"/>
      <c r="M155" s="158"/>
      <c r="T155" s="62"/>
      <c r="AT155" s="20" t="s">
        <v>371</v>
      </c>
      <c r="AU155" s="20" t="s">
        <v>95</v>
      </c>
    </row>
    <row r="156" spans="2:65" s="35" customFormat="1" ht="24.2" customHeight="1">
      <c r="B156" s="34"/>
      <c r="C156" s="144" t="s">
        <v>366</v>
      </c>
      <c r="D156" s="144" t="s">
        <v>175</v>
      </c>
      <c r="E156" s="145" t="s">
        <v>5096</v>
      </c>
      <c r="F156" s="146" t="s">
        <v>5097</v>
      </c>
      <c r="G156" s="147" t="s">
        <v>586</v>
      </c>
      <c r="H156" s="148">
        <v>102</v>
      </c>
      <c r="I156" s="3"/>
      <c r="J156" s="149">
        <f>ROUND(I156*H156,2)</f>
        <v>0</v>
      </c>
      <c r="K156" s="146" t="s">
        <v>1</v>
      </c>
      <c r="L156" s="34"/>
      <c r="M156" s="150" t="s">
        <v>1</v>
      </c>
      <c r="N156" s="151" t="s">
        <v>50</v>
      </c>
      <c r="P156" s="152">
        <f>O156*H156</f>
        <v>0</v>
      </c>
      <c r="Q156" s="152">
        <v>0</v>
      </c>
      <c r="R156" s="152">
        <f>Q156*H156</f>
        <v>0</v>
      </c>
      <c r="S156" s="152">
        <v>0</v>
      </c>
      <c r="T156" s="153">
        <f>S156*H156</f>
        <v>0</v>
      </c>
      <c r="AR156" s="154" t="s">
        <v>180</v>
      </c>
      <c r="AT156" s="154" t="s">
        <v>175</v>
      </c>
      <c r="AU156" s="154" t="s">
        <v>95</v>
      </c>
      <c r="AY156" s="20" t="s">
        <v>173</v>
      </c>
      <c r="BE156" s="155">
        <f>IF(N156="základní",J156,0)</f>
        <v>0</v>
      </c>
      <c r="BF156" s="155">
        <f>IF(N156="snížená",J156,0)</f>
        <v>0</v>
      </c>
      <c r="BG156" s="155">
        <f>IF(N156="zákl. přenesená",J156,0)</f>
        <v>0</v>
      </c>
      <c r="BH156" s="155">
        <f>IF(N156="sníž. přenesená",J156,0)</f>
        <v>0</v>
      </c>
      <c r="BI156" s="155">
        <f>IF(N156="nulová",J156,0)</f>
        <v>0</v>
      </c>
      <c r="BJ156" s="20" t="s">
        <v>93</v>
      </c>
      <c r="BK156" s="155">
        <f>ROUND(I156*H156,2)</f>
        <v>0</v>
      </c>
      <c r="BL156" s="20" t="s">
        <v>180</v>
      </c>
      <c r="BM156" s="154" t="s">
        <v>5098</v>
      </c>
    </row>
    <row r="157" spans="2:65" s="35" customFormat="1" ht="21.75" customHeight="1">
      <c r="B157" s="34"/>
      <c r="C157" s="188" t="s">
        <v>375</v>
      </c>
      <c r="D157" s="188" t="s">
        <v>1161</v>
      </c>
      <c r="E157" s="189" t="s">
        <v>5099</v>
      </c>
      <c r="F157" s="190" t="s">
        <v>5100</v>
      </c>
      <c r="G157" s="191" t="s">
        <v>586</v>
      </c>
      <c r="H157" s="192">
        <v>102</v>
      </c>
      <c r="I157" s="4"/>
      <c r="J157" s="193">
        <f>ROUND(I157*H157,2)</f>
        <v>0</v>
      </c>
      <c r="K157" s="190" t="s">
        <v>1</v>
      </c>
      <c r="L157" s="194"/>
      <c r="M157" s="195" t="s">
        <v>1</v>
      </c>
      <c r="N157" s="196" t="s">
        <v>50</v>
      </c>
      <c r="P157" s="152">
        <f>O157*H157</f>
        <v>0</v>
      </c>
      <c r="Q157" s="152">
        <v>0</v>
      </c>
      <c r="R157" s="152">
        <f>Q157*H157</f>
        <v>0</v>
      </c>
      <c r="S157" s="152">
        <v>0</v>
      </c>
      <c r="T157" s="153">
        <f>S157*H157</f>
        <v>0</v>
      </c>
      <c r="AR157" s="154" t="s">
        <v>299</v>
      </c>
      <c r="AT157" s="154" t="s">
        <v>1161</v>
      </c>
      <c r="AU157" s="154" t="s">
        <v>95</v>
      </c>
      <c r="AY157" s="20" t="s">
        <v>173</v>
      </c>
      <c r="BE157" s="155">
        <f>IF(N157="základní",J157,0)</f>
        <v>0</v>
      </c>
      <c r="BF157" s="155">
        <f>IF(N157="snížená",J157,0)</f>
        <v>0</v>
      </c>
      <c r="BG157" s="155">
        <f>IF(N157="zákl. přenesená",J157,0)</f>
        <v>0</v>
      </c>
      <c r="BH157" s="155">
        <f>IF(N157="sníž. přenesená",J157,0)</f>
        <v>0</v>
      </c>
      <c r="BI157" s="155">
        <f>IF(N157="nulová",J157,0)</f>
        <v>0</v>
      </c>
      <c r="BJ157" s="20" t="s">
        <v>93</v>
      </c>
      <c r="BK157" s="155">
        <f>ROUND(I157*H157,2)</f>
        <v>0</v>
      </c>
      <c r="BL157" s="20" t="s">
        <v>180</v>
      </c>
      <c r="BM157" s="154" t="s">
        <v>5101</v>
      </c>
    </row>
    <row r="158" spans="2:65" s="35" customFormat="1" ht="29.25">
      <c r="B158" s="34"/>
      <c r="D158" s="161" t="s">
        <v>371</v>
      </c>
      <c r="F158" s="187" t="s">
        <v>5095</v>
      </c>
      <c r="L158" s="34"/>
      <c r="M158" s="158"/>
      <c r="T158" s="62"/>
      <c r="AT158" s="20" t="s">
        <v>371</v>
      </c>
      <c r="AU158" s="20" t="s">
        <v>95</v>
      </c>
    </row>
    <row r="159" spans="2:65" s="35" customFormat="1" ht="24.2" customHeight="1">
      <c r="B159" s="34"/>
      <c r="C159" s="144" t="s">
        <v>381</v>
      </c>
      <c r="D159" s="144" t="s">
        <v>175</v>
      </c>
      <c r="E159" s="145" t="s">
        <v>5102</v>
      </c>
      <c r="F159" s="146" t="s">
        <v>5103</v>
      </c>
      <c r="G159" s="147" t="s">
        <v>586</v>
      </c>
      <c r="H159" s="148">
        <v>79</v>
      </c>
      <c r="I159" s="3"/>
      <c r="J159" s="149">
        <f>ROUND(I159*H159,2)</f>
        <v>0</v>
      </c>
      <c r="K159" s="146" t="s">
        <v>1</v>
      </c>
      <c r="L159" s="34"/>
      <c r="M159" s="150" t="s">
        <v>1</v>
      </c>
      <c r="N159" s="151" t="s">
        <v>50</v>
      </c>
      <c r="P159" s="152">
        <f>O159*H159</f>
        <v>0</v>
      </c>
      <c r="Q159" s="152">
        <v>0</v>
      </c>
      <c r="R159" s="152">
        <f>Q159*H159</f>
        <v>0</v>
      </c>
      <c r="S159" s="152">
        <v>0</v>
      </c>
      <c r="T159" s="153">
        <f>S159*H159</f>
        <v>0</v>
      </c>
      <c r="AR159" s="154" t="s">
        <v>180</v>
      </c>
      <c r="AT159" s="154" t="s">
        <v>175</v>
      </c>
      <c r="AU159" s="154" t="s">
        <v>95</v>
      </c>
      <c r="AY159" s="20" t="s">
        <v>173</v>
      </c>
      <c r="BE159" s="155">
        <f>IF(N159="základní",J159,0)</f>
        <v>0</v>
      </c>
      <c r="BF159" s="155">
        <f>IF(N159="snížená",J159,0)</f>
        <v>0</v>
      </c>
      <c r="BG159" s="155">
        <f>IF(N159="zákl. přenesená",J159,0)</f>
        <v>0</v>
      </c>
      <c r="BH159" s="155">
        <f>IF(N159="sníž. přenesená",J159,0)</f>
        <v>0</v>
      </c>
      <c r="BI159" s="155">
        <f>IF(N159="nulová",J159,0)</f>
        <v>0</v>
      </c>
      <c r="BJ159" s="20" t="s">
        <v>93</v>
      </c>
      <c r="BK159" s="155">
        <f>ROUND(I159*H159,2)</f>
        <v>0</v>
      </c>
      <c r="BL159" s="20" t="s">
        <v>180</v>
      </c>
      <c r="BM159" s="154" t="s">
        <v>5104</v>
      </c>
    </row>
    <row r="160" spans="2:65" s="35" customFormat="1" ht="21.75" customHeight="1">
      <c r="B160" s="34"/>
      <c r="C160" s="188" t="s">
        <v>7</v>
      </c>
      <c r="D160" s="188" t="s">
        <v>1161</v>
      </c>
      <c r="E160" s="189" t="s">
        <v>5105</v>
      </c>
      <c r="F160" s="190" t="s">
        <v>5106</v>
      </c>
      <c r="G160" s="191" t="s">
        <v>586</v>
      </c>
      <c r="H160" s="192">
        <v>79</v>
      </c>
      <c r="I160" s="4"/>
      <c r="J160" s="193">
        <f>ROUND(I160*H160,2)</f>
        <v>0</v>
      </c>
      <c r="K160" s="190" t="s">
        <v>1</v>
      </c>
      <c r="L160" s="194"/>
      <c r="M160" s="195" t="s">
        <v>1</v>
      </c>
      <c r="N160" s="196" t="s">
        <v>50</v>
      </c>
      <c r="P160" s="152">
        <f>O160*H160</f>
        <v>0</v>
      </c>
      <c r="Q160" s="152">
        <v>0</v>
      </c>
      <c r="R160" s="152">
        <f>Q160*H160</f>
        <v>0</v>
      </c>
      <c r="S160" s="152">
        <v>0</v>
      </c>
      <c r="T160" s="153">
        <f>S160*H160</f>
        <v>0</v>
      </c>
      <c r="AR160" s="154" t="s">
        <v>299</v>
      </c>
      <c r="AT160" s="154" t="s">
        <v>1161</v>
      </c>
      <c r="AU160" s="154" t="s">
        <v>95</v>
      </c>
      <c r="AY160" s="20" t="s">
        <v>173</v>
      </c>
      <c r="BE160" s="155">
        <f>IF(N160="základní",J160,0)</f>
        <v>0</v>
      </c>
      <c r="BF160" s="155">
        <f>IF(N160="snížená",J160,0)</f>
        <v>0</v>
      </c>
      <c r="BG160" s="155">
        <f>IF(N160="zákl. přenesená",J160,0)</f>
        <v>0</v>
      </c>
      <c r="BH160" s="155">
        <f>IF(N160="sníž. přenesená",J160,0)</f>
        <v>0</v>
      </c>
      <c r="BI160" s="155">
        <f>IF(N160="nulová",J160,0)</f>
        <v>0</v>
      </c>
      <c r="BJ160" s="20" t="s">
        <v>93</v>
      </c>
      <c r="BK160" s="155">
        <f>ROUND(I160*H160,2)</f>
        <v>0</v>
      </c>
      <c r="BL160" s="20" t="s">
        <v>180</v>
      </c>
      <c r="BM160" s="154" t="s">
        <v>5107</v>
      </c>
    </row>
    <row r="161" spans="2:65" s="35" customFormat="1" ht="29.25">
      <c r="B161" s="34"/>
      <c r="D161" s="161" t="s">
        <v>371</v>
      </c>
      <c r="F161" s="187" t="s">
        <v>5095</v>
      </c>
      <c r="L161" s="34"/>
      <c r="M161" s="158"/>
      <c r="T161" s="62"/>
      <c r="AT161" s="20" t="s">
        <v>371</v>
      </c>
      <c r="AU161" s="20" t="s">
        <v>95</v>
      </c>
    </row>
    <row r="162" spans="2:65" s="35" customFormat="1" ht="24.2" customHeight="1">
      <c r="B162" s="34"/>
      <c r="C162" s="144" t="s">
        <v>404</v>
      </c>
      <c r="D162" s="144" t="s">
        <v>175</v>
      </c>
      <c r="E162" s="145" t="s">
        <v>5108</v>
      </c>
      <c r="F162" s="146" t="s">
        <v>5109</v>
      </c>
      <c r="G162" s="147" t="s">
        <v>586</v>
      </c>
      <c r="H162" s="148">
        <v>64</v>
      </c>
      <c r="I162" s="3"/>
      <c r="J162" s="149">
        <f>ROUND(I162*H162,2)</f>
        <v>0</v>
      </c>
      <c r="K162" s="146" t="s">
        <v>1</v>
      </c>
      <c r="L162" s="34"/>
      <c r="M162" s="150" t="s">
        <v>1</v>
      </c>
      <c r="N162" s="151" t="s">
        <v>50</v>
      </c>
      <c r="P162" s="152">
        <f>O162*H162</f>
        <v>0</v>
      </c>
      <c r="Q162" s="152">
        <v>0</v>
      </c>
      <c r="R162" s="152">
        <f>Q162*H162</f>
        <v>0</v>
      </c>
      <c r="S162" s="152">
        <v>0</v>
      </c>
      <c r="T162" s="153">
        <f>S162*H162</f>
        <v>0</v>
      </c>
      <c r="AR162" s="154" t="s">
        <v>180</v>
      </c>
      <c r="AT162" s="154" t="s">
        <v>175</v>
      </c>
      <c r="AU162" s="154" t="s">
        <v>95</v>
      </c>
      <c r="AY162" s="20" t="s">
        <v>173</v>
      </c>
      <c r="BE162" s="155">
        <f>IF(N162="základní",J162,0)</f>
        <v>0</v>
      </c>
      <c r="BF162" s="155">
        <f>IF(N162="snížená",J162,0)</f>
        <v>0</v>
      </c>
      <c r="BG162" s="155">
        <f>IF(N162="zákl. přenesená",J162,0)</f>
        <v>0</v>
      </c>
      <c r="BH162" s="155">
        <f>IF(N162="sníž. přenesená",J162,0)</f>
        <v>0</v>
      </c>
      <c r="BI162" s="155">
        <f>IF(N162="nulová",J162,0)</f>
        <v>0</v>
      </c>
      <c r="BJ162" s="20" t="s">
        <v>93</v>
      </c>
      <c r="BK162" s="155">
        <f>ROUND(I162*H162,2)</f>
        <v>0</v>
      </c>
      <c r="BL162" s="20" t="s">
        <v>180</v>
      </c>
      <c r="BM162" s="154" t="s">
        <v>5110</v>
      </c>
    </row>
    <row r="163" spans="2:65" s="35" customFormat="1" ht="21.75" customHeight="1">
      <c r="B163" s="34"/>
      <c r="C163" s="188" t="s">
        <v>418</v>
      </c>
      <c r="D163" s="188" t="s">
        <v>1161</v>
      </c>
      <c r="E163" s="189" t="s">
        <v>5111</v>
      </c>
      <c r="F163" s="190" t="s">
        <v>5112</v>
      </c>
      <c r="G163" s="191" t="s">
        <v>586</v>
      </c>
      <c r="H163" s="192">
        <v>64</v>
      </c>
      <c r="I163" s="4"/>
      <c r="J163" s="193">
        <f>ROUND(I163*H163,2)</f>
        <v>0</v>
      </c>
      <c r="K163" s="190" t="s">
        <v>1</v>
      </c>
      <c r="L163" s="194"/>
      <c r="M163" s="195" t="s">
        <v>1</v>
      </c>
      <c r="N163" s="196" t="s">
        <v>50</v>
      </c>
      <c r="P163" s="152">
        <f>O163*H163</f>
        <v>0</v>
      </c>
      <c r="Q163" s="152">
        <v>0</v>
      </c>
      <c r="R163" s="152">
        <f>Q163*H163</f>
        <v>0</v>
      </c>
      <c r="S163" s="152">
        <v>0</v>
      </c>
      <c r="T163" s="153">
        <f>S163*H163</f>
        <v>0</v>
      </c>
      <c r="AR163" s="154" t="s">
        <v>299</v>
      </c>
      <c r="AT163" s="154" t="s">
        <v>1161</v>
      </c>
      <c r="AU163" s="154" t="s">
        <v>95</v>
      </c>
      <c r="AY163" s="20" t="s">
        <v>173</v>
      </c>
      <c r="BE163" s="155">
        <f>IF(N163="základní",J163,0)</f>
        <v>0</v>
      </c>
      <c r="BF163" s="155">
        <f>IF(N163="snížená",J163,0)</f>
        <v>0</v>
      </c>
      <c r="BG163" s="155">
        <f>IF(N163="zákl. přenesená",J163,0)</f>
        <v>0</v>
      </c>
      <c r="BH163" s="155">
        <f>IF(N163="sníž. přenesená",J163,0)</f>
        <v>0</v>
      </c>
      <c r="BI163" s="155">
        <f>IF(N163="nulová",J163,0)</f>
        <v>0</v>
      </c>
      <c r="BJ163" s="20" t="s">
        <v>93</v>
      </c>
      <c r="BK163" s="155">
        <f>ROUND(I163*H163,2)</f>
        <v>0</v>
      </c>
      <c r="BL163" s="20" t="s">
        <v>180</v>
      </c>
      <c r="BM163" s="154" t="s">
        <v>5113</v>
      </c>
    </row>
    <row r="164" spans="2:65" s="35" customFormat="1" ht="29.25">
      <c r="B164" s="34"/>
      <c r="D164" s="161" t="s">
        <v>371</v>
      </c>
      <c r="F164" s="187" t="s">
        <v>5095</v>
      </c>
      <c r="L164" s="34"/>
      <c r="M164" s="158"/>
      <c r="T164" s="62"/>
      <c r="AT164" s="20" t="s">
        <v>371</v>
      </c>
      <c r="AU164" s="20" t="s">
        <v>95</v>
      </c>
    </row>
    <row r="165" spans="2:65" s="35" customFormat="1" ht="24.2" customHeight="1">
      <c r="B165" s="34"/>
      <c r="C165" s="144" t="s">
        <v>428</v>
      </c>
      <c r="D165" s="144" t="s">
        <v>175</v>
      </c>
      <c r="E165" s="145" t="s">
        <v>5114</v>
      </c>
      <c r="F165" s="146" t="s">
        <v>5115</v>
      </c>
      <c r="G165" s="147" t="s">
        <v>586</v>
      </c>
      <c r="H165" s="148">
        <v>22</v>
      </c>
      <c r="I165" s="3"/>
      <c r="J165" s="149">
        <f>ROUND(I165*H165,2)</f>
        <v>0</v>
      </c>
      <c r="K165" s="146" t="s">
        <v>1</v>
      </c>
      <c r="L165" s="34"/>
      <c r="M165" s="150" t="s">
        <v>1</v>
      </c>
      <c r="N165" s="151" t="s">
        <v>50</v>
      </c>
      <c r="P165" s="152">
        <f>O165*H165</f>
        <v>0</v>
      </c>
      <c r="Q165" s="152">
        <v>0</v>
      </c>
      <c r="R165" s="152">
        <f>Q165*H165</f>
        <v>0</v>
      </c>
      <c r="S165" s="152">
        <v>0</v>
      </c>
      <c r="T165" s="153">
        <f>S165*H165</f>
        <v>0</v>
      </c>
      <c r="AR165" s="154" t="s">
        <v>180</v>
      </c>
      <c r="AT165" s="154" t="s">
        <v>175</v>
      </c>
      <c r="AU165" s="154" t="s">
        <v>95</v>
      </c>
      <c r="AY165" s="20" t="s">
        <v>173</v>
      </c>
      <c r="BE165" s="155">
        <f>IF(N165="základní",J165,0)</f>
        <v>0</v>
      </c>
      <c r="BF165" s="155">
        <f>IF(N165="snížená",J165,0)</f>
        <v>0</v>
      </c>
      <c r="BG165" s="155">
        <f>IF(N165="zákl. přenesená",J165,0)</f>
        <v>0</v>
      </c>
      <c r="BH165" s="155">
        <f>IF(N165="sníž. přenesená",J165,0)</f>
        <v>0</v>
      </c>
      <c r="BI165" s="155">
        <f>IF(N165="nulová",J165,0)</f>
        <v>0</v>
      </c>
      <c r="BJ165" s="20" t="s">
        <v>93</v>
      </c>
      <c r="BK165" s="155">
        <f>ROUND(I165*H165,2)</f>
        <v>0</v>
      </c>
      <c r="BL165" s="20" t="s">
        <v>180</v>
      </c>
      <c r="BM165" s="154" t="s">
        <v>5116</v>
      </c>
    </row>
    <row r="166" spans="2:65" s="35" customFormat="1" ht="21.75" customHeight="1">
      <c r="B166" s="34"/>
      <c r="C166" s="188" t="s">
        <v>436</v>
      </c>
      <c r="D166" s="188" t="s">
        <v>1161</v>
      </c>
      <c r="E166" s="189" t="s">
        <v>5117</v>
      </c>
      <c r="F166" s="190" t="s">
        <v>5118</v>
      </c>
      <c r="G166" s="191" t="s">
        <v>586</v>
      </c>
      <c r="H166" s="192">
        <v>22</v>
      </c>
      <c r="I166" s="4"/>
      <c r="J166" s="193">
        <f>ROUND(I166*H166,2)</f>
        <v>0</v>
      </c>
      <c r="K166" s="190" t="s">
        <v>1</v>
      </c>
      <c r="L166" s="194"/>
      <c r="M166" s="195" t="s">
        <v>1</v>
      </c>
      <c r="N166" s="196" t="s">
        <v>50</v>
      </c>
      <c r="P166" s="152">
        <f>O166*H166</f>
        <v>0</v>
      </c>
      <c r="Q166" s="152">
        <v>0</v>
      </c>
      <c r="R166" s="152">
        <f>Q166*H166</f>
        <v>0</v>
      </c>
      <c r="S166" s="152">
        <v>0</v>
      </c>
      <c r="T166" s="153">
        <f>S166*H166</f>
        <v>0</v>
      </c>
      <c r="AR166" s="154" t="s">
        <v>299</v>
      </c>
      <c r="AT166" s="154" t="s">
        <v>1161</v>
      </c>
      <c r="AU166" s="154" t="s">
        <v>95</v>
      </c>
      <c r="AY166" s="20" t="s">
        <v>173</v>
      </c>
      <c r="BE166" s="155">
        <f>IF(N166="základní",J166,0)</f>
        <v>0</v>
      </c>
      <c r="BF166" s="155">
        <f>IF(N166="snížená",J166,0)</f>
        <v>0</v>
      </c>
      <c r="BG166" s="155">
        <f>IF(N166="zákl. přenesená",J166,0)</f>
        <v>0</v>
      </c>
      <c r="BH166" s="155">
        <f>IF(N166="sníž. přenesená",J166,0)</f>
        <v>0</v>
      </c>
      <c r="BI166" s="155">
        <f>IF(N166="nulová",J166,0)</f>
        <v>0</v>
      </c>
      <c r="BJ166" s="20" t="s">
        <v>93</v>
      </c>
      <c r="BK166" s="155">
        <f>ROUND(I166*H166,2)</f>
        <v>0</v>
      </c>
      <c r="BL166" s="20" t="s">
        <v>180</v>
      </c>
      <c r="BM166" s="154" t="s">
        <v>5119</v>
      </c>
    </row>
    <row r="167" spans="2:65" s="35" customFormat="1" ht="29.25">
      <c r="B167" s="34"/>
      <c r="D167" s="161" t="s">
        <v>371</v>
      </c>
      <c r="F167" s="187" t="s">
        <v>5095</v>
      </c>
      <c r="L167" s="34"/>
      <c r="M167" s="158"/>
      <c r="T167" s="62"/>
      <c r="AT167" s="20" t="s">
        <v>371</v>
      </c>
      <c r="AU167" s="20" t="s">
        <v>95</v>
      </c>
    </row>
    <row r="168" spans="2:65" s="35" customFormat="1" ht="24.2" customHeight="1">
      <c r="B168" s="34"/>
      <c r="C168" s="144" t="s">
        <v>449</v>
      </c>
      <c r="D168" s="144" t="s">
        <v>175</v>
      </c>
      <c r="E168" s="145" t="s">
        <v>5120</v>
      </c>
      <c r="F168" s="146" t="s">
        <v>5121</v>
      </c>
      <c r="G168" s="147" t="s">
        <v>586</v>
      </c>
      <c r="H168" s="148">
        <v>77</v>
      </c>
      <c r="I168" s="3"/>
      <c r="J168" s="149">
        <f>ROUND(I168*H168,2)</f>
        <v>0</v>
      </c>
      <c r="K168" s="146" t="s">
        <v>1</v>
      </c>
      <c r="L168" s="34"/>
      <c r="M168" s="150" t="s">
        <v>1</v>
      </c>
      <c r="N168" s="151" t="s">
        <v>50</v>
      </c>
      <c r="P168" s="152">
        <f>O168*H168</f>
        <v>0</v>
      </c>
      <c r="Q168" s="152">
        <v>0</v>
      </c>
      <c r="R168" s="152">
        <f>Q168*H168</f>
        <v>0</v>
      </c>
      <c r="S168" s="152">
        <v>0</v>
      </c>
      <c r="T168" s="153">
        <f>S168*H168</f>
        <v>0</v>
      </c>
      <c r="AR168" s="154" t="s">
        <v>180</v>
      </c>
      <c r="AT168" s="154" t="s">
        <v>175</v>
      </c>
      <c r="AU168" s="154" t="s">
        <v>95</v>
      </c>
      <c r="AY168" s="20" t="s">
        <v>173</v>
      </c>
      <c r="BE168" s="155">
        <f>IF(N168="základní",J168,0)</f>
        <v>0</v>
      </c>
      <c r="BF168" s="155">
        <f>IF(N168="snížená",J168,0)</f>
        <v>0</v>
      </c>
      <c r="BG168" s="155">
        <f>IF(N168="zákl. přenesená",J168,0)</f>
        <v>0</v>
      </c>
      <c r="BH168" s="155">
        <f>IF(N168="sníž. přenesená",J168,0)</f>
        <v>0</v>
      </c>
      <c r="BI168" s="155">
        <f>IF(N168="nulová",J168,0)</f>
        <v>0</v>
      </c>
      <c r="BJ168" s="20" t="s">
        <v>93</v>
      </c>
      <c r="BK168" s="155">
        <f>ROUND(I168*H168,2)</f>
        <v>0</v>
      </c>
      <c r="BL168" s="20" t="s">
        <v>180</v>
      </c>
      <c r="BM168" s="154" t="s">
        <v>5122</v>
      </c>
    </row>
    <row r="169" spans="2:65" s="35" customFormat="1" ht="21.75" customHeight="1">
      <c r="B169" s="34"/>
      <c r="C169" s="188" t="s">
        <v>469</v>
      </c>
      <c r="D169" s="188" t="s">
        <v>1161</v>
      </c>
      <c r="E169" s="189" t="s">
        <v>5123</v>
      </c>
      <c r="F169" s="190" t="s">
        <v>5124</v>
      </c>
      <c r="G169" s="191" t="s">
        <v>586</v>
      </c>
      <c r="H169" s="192">
        <v>77</v>
      </c>
      <c r="I169" s="4"/>
      <c r="J169" s="193">
        <f>ROUND(I169*H169,2)</f>
        <v>0</v>
      </c>
      <c r="K169" s="190" t="s">
        <v>1</v>
      </c>
      <c r="L169" s="194"/>
      <c r="M169" s="195" t="s">
        <v>1</v>
      </c>
      <c r="N169" s="196" t="s">
        <v>50</v>
      </c>
      <c r="P169" s="152">
        <f>O169*H169</f>
        <v>0</v>
      </c>
      <c r="Q169" s="152">
        <v>0</v>
      </c>
      <c r="R169" s="152">
        <f>Q169*H169</f>
        <v>0</v>
      </c>
      <c r="S169" s="152">
        <v>0</v>
      </c>
      <c r="T169" s="153">
        <f>S169*H169</f>
        <v>0</v>
      </c>
      <c r="AR169" s="154" t="s">
        <v>299</v>
      </c>
      <c r="AT169" s="154" t="s">
        <v>1161</v>
      </c>
      <c r="AU169" s="154" t="s">
        <v>95</v>
      </c>
      <c r="AY169" s="20" t="s">
        <v>173</v>
      </c>
      <c r="BE169" s="155">
        <f>IF(N169="základní",J169,0)</f>
        <v>0</v>
      </c>
      <c r="BF169" s="155">
        <f>IF(N169="snížená",J169,0)</f>
        <v>0</v>
      </c>
      <c r="BG169" s="155">
        <f>IF(N169="zákl. přenesená",J169,0)</f>
        <v>0</v>
      </c>
      <c r="BH169" s="155">
        <f>IF(N169="sníž. přenesená",J169,0)</f>
        <v>0</v>
      </c>
      <c r="BI169" s="155">
        <f>IF(N169="nulová",J169,0)</f>
        <v>0</v>
      </c>
      <c r="BJ169" s="20" t="s">
        <v>93</v>
      </c>
      <c r="BK169" s="155">
        <f>ROUND(I169*H169,2)</f>
        <v>0</v>
      </c>
      <c r="BL169" s="20" t="s">
        <v>180</v>
      </c>
      <c r="BM169" s="154" t="s">
        <v>5125</v>
      </c>
    </row>
    <row r="170" spans="2:65" s="35" customFormat="1" ht="29.25">
      <c r="B170" s="34"/>
      <c r="D170" s="161" t="s">
        <v>371</v>
      </c>
      <c r="F170" s="187" t="s">
        <v>5095</v>
      </c>
      <c r="L170" s="34"/>
      <c r="M170" s="158"/>
      <c r="T170" s="62"/>
      <c r="AT170" s="20" t="s">
        <v>371</v>
      </c>
      <c r="AU170" s="20" t="s">
        <v>95</v>
      </c>
    </row>
    <row r="171" spans="2:65" s="35" customFormat="1" ht="16.5" customHeight="1">
      <c r="B171" s="34"/>
      <c r="C171" s="144" t="s">
        <v>487</v>
      </c>
      <c r="D171" s="144" t="s">
        <v>175</v>
      </c>
      <c r="E171" s="145" t="s">
        <v>5126</v>
      </c>
      <c r="F171" s="146" t="s">
        <v>5021</v>
      </c>
      <c r="G171" s="147" t="s">
        <v>524</v>
      </c>
      <c r="H171" s="148">
        <v>1</v>
      </c>
      <c r="I171" s="3"/>
      <c r="J171" s="149">
        <f>ROUND(I171*H171,2)</f>
        <v>0</v>
      </c>
      <c r="K171" s="146" t="s">
        <v>1</v>
      </c>
      <c r="L171" s="34"/>
      <c r="M171" s="150" t="s">
        <v>1</v>
      </c>
      <c r="N171" s="151" t="s">
        <v>50</v>
      </c>
      <c r="P171" s="152">
        <f>O171*H171</f>
        <v>0</v>
      </c>
      <c r="Q171" s="152">
        <v>0</v>
      </c>
      <c r="R171" s="152">
        <f>Q171*H171</f>
        <v>0</v>
      </c>
      <c r="S171" s="152">
        <v>0</v>
      </c>
      <c r="T171" s="153">
        <f>S171*H171</f>
        <v>0</v>
      </c>
      <c r="AR171" s="154" t="s">
        <v>180</v>
      </c>
      <c r="AT171" s="154" t="s">
        <v>175</v>
      </c>
      <c r="AU171" s="154" t="s">
        <v>95</v>
      </c>
      <c r="AY171" s="20" t="s">
        <v>173</v>
      </c>
      <c r="BE171" s="155">
        <f>IF(N171="základní",J171,0)</f>
        <v>0</v>
      </c>
      <c r="BF171" s="155">
        <f>IF(N171="snížená",J171,0)</f>
        <v>0</v>
      </c>
      <c r="BG171" s="155">
        <f>IF(N171="zákl. přenesená",J171,0)</f>
        <v>0</v>
      </c>
      <c r="BH171" s="155">
        <f>IF(N171="sníž. přenesená",J171,0)</f>
        <v>0</v>
      </c>
      <c r="BI171" s="155">
        <f>IF(N171="nulová",J171,0)</f>
        <v>0</v>
      </c>
      <c r="BJ171" s="20" t="s">
        <v>93</v>
      </c>
      <c r="BK171" s="155">
        <f>ROUND(I171*H171,2)</f>
        <v>0</v>
      </c>
      <c r="BL171" s="20" t="s">
        <v>180</v>
      </c>
      <c r="BM171" s="154" t="s">
        <v>5127</v>
      </c>
    </row>
    <row r="172" spans="2:65" s="35" customFormat="1" ht="16.5" customHeight="1">
      <c r="B172" s="34"/>
      <c r="C172" s="144" t="s">
        <v>494</v>
      </c>
      <c r="D172" s="144" t="s">
        <v>175</v>
      </c>
      <c r="E172" s="145" t="s">
        <v>5128</v>
      </c>
      <c r="F172" s="146" t="s">
        <v>2115</v>
      </c>
      <c r="G172" s="147" t="s">
        <v>5053</v>
      </c>
      <c r="H172" s="5"/>
      <c r="I172" s="3"/>
      <c r="J172" s="149">
        <f>ROUND(I172*H172,2)</f>
        <v>0</v>
      </c>
      <c r="K172" s="146" t="s">
        <v>1</v>
      </c>
      <c r="L172" s="34"/>
      <c r="M172" s="150" t="s">
        <v>1</v>
      </c>
      <c r="N172" s="151" t="s">
        <v>50</v>
      </c>
      <c r="P172" s="152">
        <f>O172*H172</f>
        <v>0</v>
      </c>
      <c r="Q172" s="152">
        <v>0</v>
      </c>
      <c r="R172" s="152">
        <f>Q172*H172</f>
        <v>0</v>
      </c>
      <c r="S172" s="152">
        <v>0</v>
      </c>
      <c r="T172" s="153">
        <f>S172*H172</f>
        <v>0</v>
      </c>
      <c r="AR172" s="154" t="s">
        <v>180</v>
      </c>
      <c r="AT172" s="154" t="s">
        <v>175</v>
      </c>
      <c r="AU172" s="154" t="s">
        <v>95</v>
      </c>
      <c r="AY172" s="20" t="s">
        <v>173</v>
      </c>
      <c r="BE172" s="155">
        <f>IF(N172="základní",J172,0)</f>
        <v>0</v>
      </c>
      <c r="BF172" s="155">
        <f>IF(N172="snížená",J172,0)</f>
        <v>0</v>
      </c>
      <c r="BG172" s="155">
        <f>IF(N172="zákl. přenesená",J172,0)</f>
        <v>0</v>
      </c>
      <c r="BH172" s="155">
        <f>IF(N172="sníž. přenesená",J172,0)</f>
        <v>0</v>
      </c>
      <c r="BI172" s="155">
        <f>IF(N172="nulová",J172,0)</f>
        <v>0</v>
      </c>
      <c r="BJ172" s="20" t="s">
        <v>93</v>
      </c>
      <c r="BK172" s="155">
        <f>ROUND(I172*H172,2)</f>
        <v>0</v>
      </c>
      <c r="BL172" s="20" t="s">
        <v>180</v>
      </c>
      <c r="BM172" s="154" t="s">
        <v>5129</v>
      </c>
    </row>
    <row r="173" spans="2:65" s="133" customFormat="1" ht="22.9" customHeight="1">
      <c r="B173" s="132"/>
      <c r="D173" s="134" t="s">
        <v>84</v>
      </c>
      <c r="E173" s="142" t="s">
        <v>180</v>
      </c>
      <c r="F173" s="142" t="s">
        <v>5130</v>
      </c>
      <c r="J173" s="143">
        <f>BK173</f>
        <v>0</v>
      </c>
      <c r="L173" s="132"/>
      <c r="M173" s="137"/>
      <c r="P173" s="138">
        <f>SUM(P174:P190)</f>
        <v>0</v>
      </c>
      <c r="R173" s="138">
        <f>SUM(R174:R190)</f>
        <v>0</v>
      </c>
      <c r="T173" s="139">
        <f>SUM(T174:T190)</f>
        <v>0</v>
      </c>
      <c r="AR173" s="134" t="s">
        <v>93</v>
      </c>
      <c r="AT173" s="140" t="s">
        <v>84</v>
      </c>
      <c r="AU173" s="140" t="s">
        <v>93</v>
      </c>
      <c r="AY173" s="134" t="s">
        <v>173</v>
      </c>
      <c r="BK173" s="141">
        <f>SUM(BK174:BK190)</f>
        <v>0</v>
      </c>
    </row>
    <row r="174" spans="2:65" s="35" customFormat="1" ht="16.5" customHeight="1">
      <c r="B174" s="34"/>
      <c r="C174" s="144" t="s">
        <v>521</v>
      </c>
      <c r="D174" s="144" t="s">
        <v>175</v>
      </c>
      <c r="E174" s="145" t="s">
        <v>5131</v>
      </c>
      <c r="F174" s="146" t="s">
        <v>5132</v>
      </c>
      <c r="G174" s="147" t="s">
        <v>1464</v>
      </c>
      <c r="H174" s="148">
        <v>1</v>
      </c>
      <c r="I174" s="3"/>
      <c r="J174" s="149">
        <f>ROUND(I174*H174,2)</f>
        <v>0</v>
      </c>
      <c r="K174" s="146" t="s">
        <v>1</v>
      </c>
      <c r="L174" s="34"/>
      <c r="M174" s="150" t="s">
        <v>1</v>
      </c>
      <c r="N174" s="151" t="s">
        <v>50</v>
      </c>
      <c r="P174" s="152">
        <f>O174*H174</f>
        <v>0</v>
      </c>
      <c r="Q174" s="152">
        <v>0</v>
      </c>
      <c r="R174" s="152">
        <f>Q174*H174</f>
        <v>0</v>
      </c>
      <c r="S174" s="152">
        <v>0</v>
      </c>
      <c r="T174" s="153">
        <f>S174*H174</f>
        <v>0</v>
      </c>
      <c r="AR174" s="154" t="s">
        <v>180</v>
      </c>
      <c r="AT174" s="154" t="s">
        <v>175</v>
      </c>
      <c r="AU174" s="154" t="s">
        <v>95</v>
      </c>
      <c r="AY174" s="20" t="s">
        <v>173</v>
      </c>
      <c r="BE174" s="155">
        <f>IF(N174="základní",J174,0)</f>
        <v>0</v>
      </c>
      <c r="BF174" s="155">
        <f>IF(N174="snížená",J174,0)</f>
        <v>0</v>
      </c>
      <c r="BG174" s="155">
        <f>IF(N174="zákl. přenesená",J174,0)</f>
        <v>0</v>
      </c>
      <c r="BH174" s="155">
        <f>IF(N174="sníž. přenesená",J174,0)</f>
        <v>0</v>
      </c>
      <c r="BI174" s="155">
        <f>IF(N174="nulová",J174,0)</f>
        <v>0</v>
      </c>
      <c r="BJ174" s="20" t="s">
        <v>93</v>
      </c>
      <c r="BK174" s="155">
        <f>ROUND(I174*H174,2)</f>
        <v>0</v>
      </c>
      <c r="BL174" s="20" t="s">
        <v>180</v>
      </c>
      <c r="BM174" s="154" t="s">
        <v>5133</v>
      </c>
    </row>
    <row r="175" spans="2:65" s="35" customFormat="1" ht="16.5" customHeight="1">
      <c r="B175" s="34"/>
      <c r="C175" s="188" t="s">
        <v>528</v>
      </c>
      <c r="D175" s="188" t="s">
        <v>1161</v>
      </c>
      <c r="E175" s="189" t="s">
        <v>5134</v>
      </c>
      <c r="F175" s="190" t="s">
        <v>5135</v>
      </c>
      <c r="G175" s="191" t="s">
        <v>1464</v>
      </c>
      <c r="H175" s="192">
        <v>1</v>
      </c>
      <c r="I175" s="4"/>
      <c r="J175" s="193">
        <f>ROUND(I175*H175,2)</f>
        <v>0</v>
      </c>
      <c r="K175" s="190" t="s">
        <v>1</v>
      </c>
      <c r="L175" s="194"/>
      <c r="M175" s="195" t="s">
        <v>1</v>
      </c>
      <c r="N175" s="196" t="s">
        <v>50</v>
      </c>
      <c r="P175" s="152">
        <f>O175*H175</f>
        <v>0</v>
      </c>
      <c r="Q175" s="152">
        <v>0</v>
      </c>
      <c r="R175" s="152">
        <f>Q175*H175</f>
        <v>0</v>
      </c>
      <c r="S175" s="152">
        <v>0</v>
      </c>
      <c r="T175" s="153">
        <f>S175*H175</f>
        <v>0</v>
      </c>
      <c r="AR175" s="154" t="s">
        <v>299</v>
      </c>
      <c r="AT175" s="154" t="s">
        <v>1161</v>
      </c>
      <c r="AU175" s="154" t="s">
        <v>95</v>
      </c>
      <c r="AY175" s="20" t="s">
        <v>173</v>
      </c>
      <c r="BE175" s="155">
        <f>IF(N175="základní",J175,0)</f>
        <v>0</v>
      </c>
      <c r="BF175" s="155">
        <f>IF(N175="snížená",J175,0)</f>
        <v>0</v>
      </c>
      <c r="BG175" s="155">
        <f>IF(N175="zákl. přenesená",J175,0)</f>
        <v>0</v>
      </c>
      <c r="BH175" s="155">
        <f>IF(N175="sníž. přenesená",J175,0)</f>
        <v>0</v>
      </c>
      <c r="BI175" s="155">
        <f>IF(N175="nulová",J175,0)</f>
        <v>0</v>
      </c>
      <c r="BJ175" s="20" t="s">
        <v>93</v>
      </c>
      <c r="BK175" s="155">
        <f>ROUND(I175*H175,2)</f>
        <v>0</v>
      </c>
      <c r="BL175" s="20" t="s">
        <v>180</v>
      </c>
      <c r="BM175" s="154" t="s">
        <v>5136</v>
      </c>
    </row>
    <row r="176" spans="2:65" s="35" customFormat="1" ht="19.5">
      <c r="B176" s="34"/>
      <c r="D176" s="161" t="s">
        <v>371</v>
      </c>
      <c r="F176" s="187" t="s">
        <v>5137</v>
      </c>
      <c r="L176" s="34"/>
      <c r="M176" s="158"/>
      <c r="T176" s="62"/>
      <c r="AT176" s="20" t="s">
        <v>371</v>
      </c>
      <c r="AU176" s="20" t="s">
        <v>95</v>
      </c>
    </row>
    <row r="177" spans="2:65" s="35" customFormat="1" ht="16.5" customHeight="1">
      <c r="B177" s="34"/>
      <c r="C177" s="144" t="s">
        <v>533</v>
      </c>
      <c r="D177" s="144" t="s">
        <v>175</v>
      </c>
      <c r="E177" s="145" t="s">
        <v>5138</v>
      </c>
      <c r="F177" s="146" t="s">
        <v>5139</v>
      </c>
      <c r="G177" s="147" t="s">
        <v>1464</v>
      </c>
      <c r="H177" s="148">
        <v>1</v>
      </c>
      <c r="I177" s="3"/>
      <c r="J177" s="149">
        <f t="shared" ref="J177:J190" si="0">ROUND(I177*H177,2)</f>
        <v>0</v>
      </c>
      <c r="K177" s="146" t="s">
        <v>1</v>
      </c>
      <c r="L177" s="34"/>
      <c r="M177" s="150" t="s">
        <v>1</v>
      </c>
      <c r="N177" s="151" t="s">
        <v>50</v>
      </c>
      <c r="P177" s="152">
        <f t="shared" ref="P177:P190" si="1">O177*H177</f>
        <v>0</v>
      </c>
      <c r="Q177" s="152">
        <v>0</v>
      </c>
      <c r="R177" s="152">
        <f t="shared" ref="R177:R190" si="2">Q177*H177</f>
        <v>0</v>
      </c>
      <c r="S177" s="152">
        <v>0</v>
      </c>
      <c r="T177" s="153">
        <f t="shared" ref="T177:T190" si="3">S177*H177</f>
        <v>0</v>
      </c>
      <c r="AR177" s="154" t="s">
        <v>180</v>
      </c>
      <c r="AT177" s="154" t="s">
        <v>175</v>
      </c>
      <c r="AU177" s="154" t="s">
        <v>95</v>
      </c>
      <c r="AY177" s="20" t="s">
        <v>173</v>
      </c>
      <c r="BE177" s="155">
        <f t="shared" ref="BE177:BE190" si="4">IF(N177="základní",J177,0)</f>
        <v>0</v>
      </c>
      <c r="BF177" s="155">
        <f t="shared" ref="BF177:BF190" si="5">IF(N177="snížená",J177,0)</f>
        <v>0</v>
      </c>
      <c r="BG177" s="155">
        <f t="shared" ref="BG177:BG190" si="6">IF(N177="zákl. přenesená",J177,0)</f>
        <v>0</v>
      </c>
      <c r="BH177" s="155">
        <f t="shared" ref="BH177:BH190" si="7">IF(N177="sníž. přenesená",J177,0)</f>
        <v>0</v>
      </c>
      <c r="BI177" s="155">
        <f t="shared" ref="BI177:BI190" si="8">IF(N177="nulová",J177,0)</f>
        <v>0</v>
      </c>
      <c r="BJ177" s="20" t="s">
        <v>93</v>
      </c>
      <c r="BK177" s="155">
        <f t="shared" ref="BK177:BK190" si="9">ROUND(I177*H177,2)</f>
        <v>0</v>
      </c>
      <c r="BL177" s="20" t="s">
        <v>180</v>
      </c>
      <c r="BM177" s="154" t="s">
        <v>5140</v>
      </c>
    </row>
    <row r="178" spans="2:65" s="35" customFormat="1" ht="16.5" customHeight="1">
      <c r="B178" s="34"/>
      <c r="C178" s="188" t="s">
        <v>561</v>
      </c>
      <c r="D178" s="188" t="s">
        <v>1161</v>
      </c>
      <c r="E178" s="189" t="s">
        <v>5141</v>
      </c>
      <c r="F178" s="190" t="s">
        <v>5142</v>
      </c>
      <c r="G178" s="191" t="s">
        <v>1464</v>
      </c>
      <c r="H178" s="192">
        <v>1</v>
      </c>
      <c r="I178" s="4"/>
      <c r="J178" s="193">
        <f t="shared" si="0"/>
        <v>0</v>
      </c>
      <c r="K178" s="190" t="s">
        <v>1</v>
      </c>
      <c r="L178" s="194"/>
      <c r="M178" s="195" t="s">
        <v>1</v>
      </c>
      <c r="N178" s="196" t="s">
        <v>50</v>
      </c>
      <c r="P178" s="152">
        <f t="shared" si="1"/>
        <v>0</v>
      </c>
      <c r="Q178" s="152">
        <v>0</v>
      </c>
      <c r="R178" s="152">
        <f t="shared" si="2"/>
        <v>0</v>
      </c>
      <c r="S178" s="152">
        <v>0</v>
      </c>
      <c r="T178" s="153">
        <f t="shared" si="3"/>
        <v>0</v>
      </c>
      <c r="AR178" s="154" t="s">
        <v>299</v>
      </c>
      <c r="AT178" s="154" t="s">
        <v>1161</v>
      </c>
      <c r="AU178" s="154" t="s">
        <v>95</v>
      </c>
      <c r="AY178" s="20" t="s">
        <v>173</v>
      </c>
      <c r="BE178" s="155">
        <f t="shared" si="4"/>
        <v>0</v>
      </c>
      <c r="BF178" s="155">
        <f t="shared" si="5"/>
        <v>0</v>
      </c>
      <c r="BG178" s="155">
        <f t="shared" si="6"/>
        <v>0</v>
      </c>
      <c r="BH178" s="155">
        <f t="shared" si="7"/>
        <v>0</v>
      </c>
      <c r="BI178" s="155">
        <f t="shared" si="8"/>
        <v>0</v>
      </c>
      <c r="BJ178" s="20" t="s">
        <v>93</v>
      </c>
      <c r="BK178" s="155">
        <f t="shared" si="9"/>
        <v>0</v>
      </c>
      <c r="BL178" s="20" t="s">
        <v>180</v>
      </c>
      <c r="BM178" s="154" t="s">
        <v>5143</v>
      </c>
    </row>
    <row r="179" spans="2:65" s="35" customFormat="1" ht="16.5" customHeight="1">
      <c r="B179" s="34"/>
      <c r="C179" s="144" t="s">
        <v>566</v>
      </c>
      <c r="D179" s="144" t="s">
        <v>175</v>
      </c>
      <c r="E179" s="145" t="s">
        <v>5144</v>
      </c>
      <c r="F179" s="146" t="s">
        <v>5145</v>
      </c>
      <c r="G179" s="147" t="s">
        <v>1464</v>
      </c>
      <c r="H179" s="148">
        <v>1</v>
      </c>
      <c r="I179" s="3"/>
      <c r="J179" s="149">
        <f t="shared" si="0"/>
        <v>0</v>
      </c>
      <c r="K179" s="146" t="s">
        <v>1</v>
      </c>
      <c r="L179" s="34"/>
      <c r="M179" s="150" t="s">
        <v>1</v>
      </c>
      <c r="N179" s="151" t="s">
        <v>50</v>
      </c>
      <c r="P179" s="152">
        <f t="shared" si="1"/>
        <v>0</v>
      </c>
      <c r="Q179" s="152">
        <v>0</v>
      </c>
      <c r="R179" s="152">
        <f t="shared" si="2"/>
        <v>0</v>
      </c>
      <c r="S179" s="152">
        <v>0</v>
      </c>
      <c r="T179" s="153">
        <f t="shared" si="3"/>
        <v>0</v>
      </c>
      <c r="AR179" s="154" t="s">
        <v>180</v>
      </c>
      <c r="AT179" s="154" t="s">
        <v>175</v>
      </c>
      <c r="AU179" s="154" t="s">
        <v>95</v>
      </c>
      <c r="AY179" s="20" t="s">
        <v>173</v>
      </c>
      <c r="BE179" s="155">
        <f t="shared" si="4"/>
        <v>0</v>
      </c>
      <c r="BF179" s="155">
        <f t="shared" si="5"/>
        <v>0</v>
      </c>
      <c r="BG179" s="155">
        <f t="shared" si="6"/>
        <v>0</v>
      </c>
      <c r="BH179" s="155">
        <f t="shared" si="7"/>
        <v>0</v>
      </c>
      <c r="BI179" s="155">
        <f t="shared" si="8"/>
        <v>0</v>
      </c>
      <c r="BJ179" s="20" t="s">
        <v>93</v>
      </c>
      <c r="BK179" s="155">
        <f t="shared" si="9"/>
        <v>0</v>
      </c>
      <c r="BL179" s="20" t="s">
        <v>180</v>
      </c>
      <c r="BM179" s="154" t="s">
        <v>5146</v>
      </c>
    </row>
    <row r="180" spans="2:65" s="35" customFormat="1" ht="16.5" customHeight="1">
      <c r="B180" s="34"/>
      <c r="C180" s="188" t="s">
        <v>578</v>
      </c>
      <c r="D180" s="188" t="s">
        <v>1161</v>
      </c>
      <c r="E180" s="189" t="s">
        <v>5147</v>
      </c>
      <c r="F180" s="190" t="s">
        <v>5148</v>
      </c>
      <c r="G180" s="191" t="s">
        <v>1464</v>
      </c>
      <c r="H180" s="192">
        <v>1</v>
      </c>
      <c r="I180" s="4"/>
      <c r="J180" s="193">
        <f t="shared" si="0"/>
        <v>0</v>
      </c>
      <c r="K180" s="190" t="s">
        <v>1</v>
      </c>
      <c r="L180" s="194"/>
      <c r="M180" s="195" t="s">
        <v>1</v>
      </c>
      <c r="N180" s="196" t="s">
        <v>50</v>
      </c>
      <c r="P180" s="152">
        <f t="shared" si="1"/>
        <v>0</v>
      </c>
      <c r="Q180" s="152">
        <v>0</v>
      </c>
      <c r="R180" s="152">
        <f t="shared" si="2"/>
        <v>0</v>
      </c>
      <c r="S180" s="152">
        <v>0</v>
      </c>
      <c r="T180" s="153">
        <f t="shared" si="3"/>
        <v>0</v>
      </c>
      <c r="AR180" s="154" t="s">
        <v>299</v>
      </c>
      <c r="AT180" s="154" t="s">
        <v>1161</v>
      </c>
      <c r="AU180" s="154" t="s">
        <v>95</v>
      </c>
      <c r="AY180" s="20" t="s">
        <v>173</v>
      </c>
      <c r="BE180" s="155">
        <f t="shared" si="4"/>
        <v>0</v>
      </c>
      <c r="BF180" s="155">
        <f t="shared" si="5"/>
        <v>0</v>
      </c>
      <c r="BG180" s="155">
        <f t="shared" si="6"/>
        <v>0</v>
      </c>
      <c r="BH180" s="155">
        <f t="shared" si="7"/>
        <v>0</v>
      </c>
      <c r="BI180" s="155">
        <f t="shared" si="8"/>
        <v>0</v>
      </c>
      <c r="BJ180" s="20" t="s">
        <v>93</v>
      </c>
      <c r="BK180" s="155">
        <f t="shared" si="9"/>
        <v>0</v>
      </c>
      <c r="BL180" s="20" t="s">
        <v>180</v>
      </c>
      <c r="BM180" s="154" t="s">
        <v>5149</v>
      </c>
    </row>
    <row r="181" spans="2:65" s="35" customFormat="1" ht="16.5" customHeight="1">
      <c r="B181" s="34"/>
      <c r="C181" s="144" t="s">
        <v>583</v>
      </c>
      <c r="D181" s="144" t="s">
        <v>175</v>
      </c>
      <c r="E181" s="145" t="s">
        <v>5150</v>
      </c>
      <c r="F181" s="146" t="s">
        <v>5151</v>
      </c>
      <c r="G181" s="147" t="s">
        <v>1464</v>
      </c>
      <c r="H181" s="148">
        <v>12</v>
      </c>
      <c r="I181" s="3"/>
      <c r="J181" s="149">
        <f t="shared" si="0"/>
        <v>0</v>
      </c>
      <c r="K181" s="146" t="s">
        <v>1</v>
      </c>
      <c r="L181" s="34"/>
      <c r="M181" s="150" t="s">
        <v>1</v>
      </c>
      <c r="N181" s="151" t="s">
        <v>50</v>
      </c>
      <c r="P181" s="152">
        <f t="shared" si="1"/>
        <v>0</v>
      </c>
      <c r="Q181" s="152">
        <v>0</v>
      </c>
      <c r="R181" s="152">
        <f t="shared" si="2"/>
        <v>0</v>
      </c>
      <c r="S181" s="152">
        <v>0</v>
      </c>
      <c r="T181" s="153">
        <f t="shared" si="3"/>
        <v>0</v>
      </c>
      <c r="AR181" s="154" t="s">
        <v>180</v>
      </c>
      <c r="AT181" s="154" t="s">
        <v>175</v>
      </c>
      <c r="AU181" s="154" t="s">
        <v>95</v>
      </c>
      <c r="AY181" s="20" t="s">
        <v>173</v>
      </c>
      <c r="BE181" s="155">
        <f t="shared" si="4"/>
        <v>0</v>
      </c>
      <c r="BF181" s="155">
        <f t="shared" si="5"/>
        <v>0</v>
      </c>
      <c r="BG181" s="155">
        <f t="shared" si="6"/>
        <v>0</v>
      </c>
      <c r="BH181" s="155">
        <f t="shared" si="7"/>
        <v>0</v>
      </c>
      <c r="BI181" s="155">
        <f t="shared" si="8"/>
        <v>0</v>
      </c>
      <c r="BJ181" s="20" t="s">
        <v>93</v>
      </c>
      <c r="BK181" s="155">
        <f t="shared" si="9"/>
        <v>0</v>
      </c>
      <c r="BL181" s="20" t="s">
        <v>180</v>
      </c>
      <c r="BM181" s="154" t="s">
        <v>5152</v>
      </c>
    </row>
    <row r="182" spans="2:65" s="35" customFormat="1" ht="24.2" customHeight="1">
      <c r="B182" s="34"/>
      <c r="C182" s="188" t="s">
        <v>597</v>
      </c>
      <c r="D182" s="188" t="s">
        <v>1161</v>
      </c>
      <c r="E182" s="189" t="s">
        <v>5153</v>
      </c>
      <c r="F182" s="190" t="s">
        <v>5154</v>
      </c>
      <c r="G182" s="191" t="s">
        <v>1464</v>
      </c>
      <c r="H182" s="192">
        <v>12</v>
      </c>
      <c r="I182" s="4"/>
      <c r="J182" s="193">
        <f t="shared" si="0"/>
        <v>0</v>
      </c>
      <c r="K182" s="190" t="s">
        <v>1</v>
      </c>
      <c r="L182" s="194"/>
      <c r="M182" s="195" t="s">
        <v>1</v>
      </c>
      <c r="N182" s="196" t="s">
        <v>50</v>
      </c>
      <c r="P182" s="152">
        <f t="shared" si="1"/>
        <v>0</v>
      </c>
      <c r="Q182" s="152">
        <v>0</v>
      </c>
      <c r="R182" s="152">
        <f t="shared" si="2"/>
        <v>0</v>
      </c>
      <c r="S182" s="152">
        <v>0</v>
      </c>
      <c r="T182" s="153">
        <f t="shared" si="3"/>
        <v>0</v>
      </c>
      <c r="AR182" s="154" t="s">
        <v>299</v>
      </c>
      <c r="AT182" s="154" t="s">
        <v>1161</v>
      </c>
      <c r="AU182" s="154" t="s">
        <v>95</v>
      </c>
      <c r="AY182" s="20" t="s">
        <v>173</v>
      </c>
      <c r="BE182" s="155">
        <f t="shared" si="4"/>
        <v>0</v>
      </c>
      <c r="BF182" s="155">
        <f t="shared" si="5"/>
        <v>0</v>
      </c>
      <c r="BG182" s="155">
        <f t="shared" si="6"/>
        <v>0</v>
      </c>
      <c r="BH182" s="155">
        <f t="shared" si="7"/>
        <v>0</v>
      </c>
      <c r="BI182" s="155">
        <f t="shared" si="8"/>
        <v>0</v>
      </c>
      <c r="BJ182" s="20" t="s">
        <v>93</v>
      </c>
      <c r="BK182" s="155">
        <f t="shared" si="9"/>
        <v>0</v>
      </c>
      <c r="BL182" s="20" t="s">
        <v>180</v>
      </c>
      <c r="BM182" s="154" t="s">
        <v>5155</v>
      </c>
    </row>
    <row r="183" spans="2:65" s="35" customFormat="1" ht="16.5" customHeight="1">
      <c r="B183" s="34"/>
      <c r="C183" s="144" t="s">
        <v>604</v>
      </c>
      <c r="D183" s="144" t="s">
        <v>175</v>
      </c>
      <c r="E183" s="145" t="s">
        <v>5156</v>
      </c>
      <c r="F183" s="146" t="s">
        <v>5157</v>
      </c>
      <c r="G183" s="147" t="s">
        <v>1464</v>
      </c>
      <c r="H183" s="148">
        <v>9</v>
      </c>
      <c r="I183" s="3"/>
      <c r="J183" s="149">
        <f t="shared" si="0"/>
        <v>0</v>
      </c>
      <c r="K183" s="146" t="s">
        <v>1</v>
      </c>
      <c r="L183" s="34"/>
      <c r="M183" s="150" t="s">
        <v>1</v>
      </c>
      <c r="N183" s="151" t="s">
        <v>50</v>
      </c>
      <c r="P183" s="152">
        <f t="shared" si="1"/>
        <v>0</v>
      </c>
      <c r="Q183" s="152">
        <v>0</v>
      </c>
      <c r="R183" s="152">
        <f t="shared" si="2"/>
        <v>0</v>
      </c>
      <c r="S183" s="152">
        <v>0</v>
      </c>
      <c r="T183" s="153">
        <f t="shared" si="3"/>
        <v>0</v>
      </c>
      <c r="AR183" s="154" t="s">
        <v>180</v>
      </c>
      <c r="AT183" s="154" t="s">
        <v>175</v>
      </c>
      <c r="AU183" s="154" t="s">
        <v>95</v>
      </c>
      <c r="AY183" s="20" t="s">
        <v>173</v>
      </c>
      <c r="BE183" s="155">
        <f t="shared" si="4"/>
        <v>0</v>
      </c>
      <c r="BF183" s="155">
        <f t="shared" si="5"/>
        <v>0</v>
      </c>
      <c r="BG183" s="155">
        <f t="shared" si="6"/>
        <v>0</v>
      </c>
      <c r="BH183" s="155">
        <f t="shared" si="7"/>
        <v>0</v>
      </c>
      <c r="BI183" s="155">
        <f t="shared" si="8"/>
        <v>0</v>
      </c>
      <c r="BJ183" s="20" t="s">
        <v>93</v>
      </c>
      <c r="BK183" s="155">
        <f t="shared" si="9"/>
        <v>0</v>
      </c>
      <c r="BL183" s="20" t="s">
        <v>180</v>
      </c>
      <c r="BM183" s="154" t="s">
        <v>5158</v>
      </c>
    </row>
    <row r="184" spans="2:65" s="35" customFormat="1" ht="16.5" customHeight="1">
      <c r="B184" s="34"/>
      <c r="C184" s="188" t="s">
        <v>615</v>
      </c>
      <c r="D184" s="188" t="s">
        <v>1161</v>
      </c>
      <c r="E184" s="189" t="s">
        <v>5159</v>
      </c>
      <c r="F184" s="190" t="s">
        <v>5160</v>
      </c>
      <c r="G184" s="191" t="s">
        <v>1464</v>
      </c>
      <c r="H184" s="192">
        <v>9</v>
      </c>
      <c r="I184" s="4"/>
      <c r="J184" s="193">
        <f t="shared" si="0"/>
        <v>0</v>
      </c>
      <c r="K184" s="190" t="s">
        <v>1</v>
      </c>
      <c r="L184" s="194"/>
      <c r="M184" s="195" t="s">
        <v>1</v>
      </c>
      <c r="N184" s="196" t="s">
        <v>50</v>
      </c>
      <c r="P184" s="152">
        <f t="shared" si="1"/>
        <v>0</v>
      </c>
      <c r="Q184" s="152">
        <v>0</v>
      </c>
      <c r="R184" s="152">
        <f t="shared" si="2"/>
        <v>0</v>
      </c>
      <c r="S184" s="152">
        <v>0</v>
      </c>
      <c r="T184" s="153">
        <f t="shared" si="3"/>
        <v>0</v>
      </c>
      <c r="AR184" s="154" t="s">
        <v>299</v>
      </c>
      <c r="AT184" s="154" t="s">
        <v>1161</v>
      </c>
      <c r="AU184" s="154" t="s">
        <v>95</v>
      </c>
      <c r="AY184" s="20" t="s">
        <v>173</v>
      </c>
      <c r="BE184" s="155">
        <f t="shared" si="4"/>
        <v>0</v>
      </c>
      <c r="BF184" s="155">
        <f t="shared" si="5"/>
        <v>0</v>
      </c>
      <c r="BG184" s="155">
        <f t="shared" si="6"/>
        <v>0</v>
      </c>
      <c r="BH184" s="155">
        <f t="shared" si="7"/>
        <v>0</v>
      </c>
      <c r="BI184" s="155">
        <f t="shared" si="8"/>
        <v>0</v>
      </c>
      <c r="BJ184" s="20" t="s">
        <v>93</v>
      </c>
      <c r="BK184" s="155">
        <f t="shared" si="9"/>
        <v>0</v>
      </c>
      <c r="BL184" s="20" t="s">
        <v>180</v>
      </c>
      <c r="BM184" s="154" t="s">
        <v>5161</v>
      </c>
    </row>
    <row r="185" spans="2:65" s="35" customFormat="1" ht="16.5" customHeight="1">
      <c r="B185" s="34"/>
      <c r="C185" s="144" t="s">
        <v>626</v>
      </c>
      <c r="D185" s="144" t="s">
        <v>175</v>
      </c>
      <c r="E185" s="145" t="s">
        <v>5162</v>
      </c>
      <c r="F185" s="146" t="s">
        <v>5163</v>
      </c>
      <c r="G185" s="147" t="s">
        <v>1464</v>
      </c>
      <c r="H185" s="148">
        <v>3</v>
      </c>
      <c r="I185" s="3"/>
      <c r="J185" s="149">
        <f t="shared" si="0"/>
        <v>0</v>
      </c>
      <c r="K185" s="146" t="s">
        <v>1</v>
      </c>
      <c r="L185" s="34"/>
      <c r="M185" s="150" t="s">
        <v>1</v>
      </c>
      <c r="N185" s="151" t="s">
        <v>50</v>
      </c>
      <c r="P185" s="152">
        <f t="shared" si="1"/>
        <v>0</v>
      </c>
      <c r="Q185" s="152">
        <v>0</v>
      </c>
      <c r="R185" s="152">
        <f t="shared" si="2"/>
        <v>0</v>
      </c>
      <c r="S185" s="152">
        <v>0</v>
      </c>
      <c r="T185" s="153">
        <f t="shared" si="3"/>
        <v>0</v>
      </c>
      <c r="AR185" s="154" t="s">
        <v>180</v>
      </c>
      <c r="AT185" s="154" t="s">
        <v>175</v>
      </c>
      <c r="AU185" s="154" t="s">
        <v>95</v>
      </c>
      <c r="AY185" s="20" t="s">
        <v>173</v>
      </c>
      <c r="BE185" s="155">
        <f t="shared" si="4"/>
        <v>0</v>
      </c>
      <c r="BF185" s="155">
        <f t="shared" si="5"/>
        <v>0</v>
      </c>
      <c r="BG185" s="155">
        <f t="shared" si="6"/>
        <v>0</v>
      </c>
      <c r="BH185" s="155">
        <f t="shared" si="7"/>
        <v>0</v>
      </c>
      <c r="BI185" s="155">
        <f t="shared" si="8"/>
        <v>0</v>
      </c>
      <c r="BJ185" s="20" t="s">
        <v>93</v>
      </c>
      <c r="BK185" s="155">
        <f t="shared" si="9"/>
        <v>0</v>
      </c>
      <c r="BL185" s="20" t="s">
        <v>180</v>
      </c>
      <c r="BM185" s="154" t="s">
        <v>5164</v>
      </c>
    </row>
    <row r="186" spans="2:65" s="35" customFormat="1" ht="16.5" customHeight="1">
      <c r="B186" s="34"/>
      <c r="C186" s="188" t="s">
        <v>641</v>
      </c>
      <c r="D186" s="188" t="s">
        <v>1161</v>
      </c>
      <c r="E186" s="189" t="s">
        <v>5165</v>
      </c>
      <c r="F186" s="190" t="s">
        <v>5166</v>
      </c>
      <c r="G186" s="191" t="s">
        <v>1464</v>
      </c>
      <c r="H186" s="192">
        <v>3</v>
      </c>
      <c r="I186" s="4"/>
      <c r="J186" s="193">
        <f t="shared" si="0"/>
        <v>0</v>
      </c>
      <c r="K186" s="190" t="s">
        <v>1</v>
      </c>
      <c r="L186" s="194"/>
      <c r="M186" s="195" t="s">
        <v>1</v>
      </c>
      <c r="N186" s="196" t="s">
        <v>50</v>
      </c>
      <c r="P186" s="152">
        <f t="shared" si="1"/>
        <v>0</v>
      </c>
      <c r="Q186" s="152">
        <v>0</v>
      </c>
      <c r="R186" s="152">
        <f t="shared" si="2"/>
        <v>0</v>
      </c>
      <c r="S186" s="152">
        <v>0</v>
      </c>
      <c r="T186" s="153">
        <f t="shared" si="3"/>
        <v>0</v>
      </c>
      <c r="AR186" s="154" t="s">
        <v>299</v>
      </c>
      <c r="AT186" s="154" t="s">
        <v>1161</v>
      </c>
      <c r="AU186" s="154" t="s">
        <v>95</v>
      </c>
      <c r="AY186" s="20" t="s">
        <v>173</v>
      </c>
      <c r="BE186" s="155">
        <f t="shared" si="4"/>
        <v>0</v>
      </c>
      <c r="BF186" s="155">
        <f t="shared" si="5"/>
        <v>0</v>
      </c>
      <c r="BG186" s="155">
        <f t="shared" si="6"/>
        <v>0</v>
      </c>
      <c r="BH186" s="155">
        <f t="shared" si="7"/>
        <v>0</v>
      </c>
      <c r="BI186" s="155">
        <f t="shared" si="8"/>
        <v>0</v>
      </c>
      <c r="BJ186" s="20" t="s">
        <v>93</v>
      </c>
      <c r="BK186" s="155">
        <f t="shared" si="9"/>
        <v>0</v>
      </c>
      <c r="BL186" s="20" t="s">
        <v>180</v>
      </c>
      <c r="BM186" s="154" t="s">
        <v>5167</v>
      </c>
    </row>
    <row r="187" spans="2:65" s="35" customFormat="1" ht="16.5" customHeight="1">
      <c r="B187" s="34"/>
      <c r="C187" s="144" t="s">
        <v>647</v>
      </c>
      <c r="D187" s="144" t="s">
        <v>175</v>
      </c>
      <c r="E187" s="145" t="s">
        <v>5168</v>
      </c>
      <c r="F187" s="146" t="s">
        <v>5169</v>
      </c>
      <c r="G187" s="147" t="s">
        <v>1464</v>
      </c>
      <c r="H187" s="148">
        <v>1</v>
      </c>
      <c r="I187" s="3"/>
      <c r="J187" s="149">
        <f t="shared" si="0"/>
        <v>0</v>
      </c>
      <c r="K187" s="146" t="s">
        <v>1</v>
      </c>
      <c r="L187" s="34"/>
      <c r="M187" s="150" t="s">
        <v>1</v>
      </c>
      <c r="N187" s="151" t="s">
        <v>50</v>
      </c>
      <c r="P187" s="152">
        <f t="shared" si="1"/>
        <v>0</v>
      </c>
      <c r="Q187" s="152">
        <v>0</v>
      </c>
      <c r="R187" s="152">
        <f t="shared" si="2"/>
        <v>0</v>
      </c>
      <c r="S187" s="152">
        <v>0</v>
      </c>
      <c r="T187" s="153">
        <f t="shared" si="3"/>
        <v>0</v>
      </c>
      <c r="AR187" s="154" t="s">
        <v>180</v>
      </c>
      <c r="AT187" s="154" t="s">
        <v>175</v>
      </c>
      <c r="AU187" s="154" t="s">
        <v>95</v>
      </c>
      <c r="AY187" s="20" t="s">
        <v>173</v>
      </c>
      <c r="BE187" s="155">
        <f t="shared" si="4"/>
        <v>0</v>
      </c>
      <c r="BF187" s="155">
        <f t="shared" si="5"/>
        <v>0</v>
      </c>
      <c r="BG187" s="155">
        <f t="shared" si="6"/>
        <v>0</v>
      </c>
      <c r="BH187" s="155">
        <f t="shared" si="7"/>
        <v>0</v>
      </c>
      <c r="BI187" s="155">
        <f t="shared" si="8"/>
        <v>0</v>
      </c>
      <c r="BJ187" s="20" t="s">
        <v>93</v>
      </c>
      <c r="BK187" s="155">
        <f t="shared" si="9"/>
        <v>0</v>
      </c>
      <c r="BL187" s="20" t="s">
        <v>180</v>
      </c>
      <c r="BM187" s="154" t="s">
        <v>5170</v>
      </c>
    </row>
    <row r="188" spans="2:65" s="35" customFormat="1" ht="16.5" customHeight="1">
      <c r="B188" s="34"/>
      <c r="C188" s="188" t="s">
        <v>653</v>
      </c>
      <c r="D188" s="188" t="s">
        <v>1161</v>
      </c>
      <c r="E188" s="189" t="s">
        <v>5171</v>
      </c>
      <c r="F188" s="190" t="s">
        <v>5172</v>
      </c>
      <c r="G188" s="191" t="s">
        <v>1464</v>
      </c>
      <c r="H188" s="192">
        <v>1</v>
      </c>
      <c r="I188" s="4"/>
      <c r="J188" s="193">
        <f t="shared" si="0"/>
        <v>0</v>
      </c>
      <c r="K188" s="190" t="s">
        <v>1</v>
      </c>
      <c r="L188" s="194"/>
      <c r="M188" s="195" t="s">
        <v>1</v>
      </c>
      <c r="N188" s="196" t="s">
        <v>50</v>
      </c>
      <c r="P188" s="152">
        <f t="shared" si="1"/>
        <v>0</v>
      </c>
      <c r="Q188" s="152">
        <v>0</v>
      </c>
      <c r="R188" s="152">
        <f t="shared" si="2"/>
        <v>0</v>
      </c>
      <c r="S188" s="152">
        <v>0</v>
      </c>
      <c r="T188" s="153">
        <f t="shared" si="3"/>
        <v>0</v>
      </c>
      <c r="AR188" s="154" t="s">
        <v>299</v>
      </c>
      <c r="AT188" s="154" t="s">
        <v>1161</v>
      </c>
      <c r="AU188" s="154" t="s">
        <v>95</v>
      </c>
      <c r="AY188" s="20" t="s">
        <v>173</v>
      </c>
      <c r="BE188" s="155">
        <f t="shared" si="4"/>
        <v>0</v>
      </c>
      <c r="BF188" s="155">
        <f t="shared" si="5"/>
        <v>0</v>
      </c>
      <c r="BG188" s="155">
        <f t="shared" si="6"/>
        <v>0</v>
      </c>
      <c r="BH188" s="155">
        <f t="shared" si="7"/>
        <v>0</v>
      </c>
      <c r="BI188" s="155">
        <f t="shared" si="8"/>
        <v>0</v>
      </c>
      <c r="BJ188" s="20" t="s">
        <v>93</v>
      </c>
      <c r="BK188" s="155">
        <f t="shared" si="9"/>
        <v>0</v>
      </c>
      <c r="BL188" s="20" t="s">
        <v>180</v>
      </c>
      <c r="BM188" s="154" t="s">
        <v>5173</v>
      </c>
    </row>
    <row r="189" spans="2:65" s="35" customFormat="1" ht="16.5" customHeight="1">
      <c r="B189" s="34"/>
      <c r="C189" s="144" t="s">
        <v>658</v>
      </c>
      <c r="D189" s="144" t="s">
        <v>175</v>
      </c>
      <c r="E189" s="145" t="s">
        <v>5174</v>
      </c>
      <c r="F189" s="146" t="s">
        <v>5021</v>
      </c>
      <c r="G189" s="147" t="s">
        <v>524</v>
      </c>
      <c r="H189" s="148">
        <v>1</v>
      </c>
      <c r="I189" s="3"/>
      <c r="J189" s="149">
        <f t="shared" si="0"/>
        <v>0</v>
      </c>
      <c r="K189" s="146" t="s">
        <v>1</v>
      </c>
      <c r="L189" s="34"/>
      <c r="M189" s="150" t="s">
        <v>1</v>
      </c>
      <c r="N189" s="151" t="s">
        <v>50</v>
      </c>
      <c r="P189" s="152">
        <f t="shared" si="1"/>
        <v>0</v>
      </c>
      <c r="Q189" s="152">
        <v>0</v>
      </c>
      <c r="R189" s="152">
        <f t="shared" si="2"/>
        <v>0</v>
      </c>
      <c r="S189" s="152">
        <v>0</v>
      </c>
      <c r="T189" s="153">
        <f t="shared" si="3"/>
        <v>0</v>
      </c>
      <c r="AR189" s="154" t="s">
        <v>180</v>
      </c>
      <c r="AT189" s="154" t="s">
        <v>175</v>
      </c>
      <c r="AU189" s="154" t="s">
        <v>95</v>
      </c>
      <c r="AY189" s="20" t="s">
        <v>173</v>
      </c>
      <c r="BE189" s="155">
        <f t="shared" si="4"/>
        <v>0</v>
      </c>
      <c r="BF189" s="155">
        <f t="shared" si="5"/>
        <v>0</v>
      </c>
      <c r="BG189" s="155">
        <f t="shared" si="6"/>
        <v>0</v>
      </c>
      <c r="BH189" s="155">
        <f t="shared" si="7"/>
        <v>0</v>
      </c>
      <c r="BI189" s="155">
        <f t="shared" si="8"/>
        <v>0</v>
      </c>
      <c r="BJ189" s="20" t="s">
        <v>93</v>
      </c>
      <c r="BK189" s="155">
        <f t="shared" si="9"/>
        <v>0</v>
      </c>
      <c r="BL189" s="20" t="s">
        <v>180</v>
      </c>
      <c r="BM189" s="154" t="s">
        <v>5175</v>
      </c>
    </row>
    <row r="190" spans="2:65" s="35" customFormat="1" ht="16.5" customHeight="1">
      <c r="B190" s="34"/>
      <c r="C190" s="144" t="s">
        <v>663</v>
      </c>
      <c r="D190" s="144" t="s">
        <v>175</v>
      </c>
      <c r="E190" s="145" t="s">
        <v>5176</v>
      </c>
      <c r="F190" s="146" t="s">
        <v>2115</v>
      </c>
      <c r="G190" s="147" t="s">
        <v>5053</v>
      </c>
      <c r="H190" s="5"/>
      <c r="I190" s="3"/>
      <c r="J190" s="149">
        <f t="shared" si="0"/>
        <v>0</v>
      </c>
      <c r="K190" s="146" t="s">
        <v>1</v>
      </c>
      <c r="L190" s="34"/>
      <c r="M190" s="150" t="s">
        <v>1</v>
      </c>
      <c r="N190" s="151" t="s">
        <v>50</v>
      </c>
      <c r="P190" s="152">
        <f t="shared" si="1"/>
        <v>0</v>
      </c>
      <c r="Q190" s="152">
        <v>0</v>
      </c>
      <c r="R190" s="152">
        <f t="shared" si="2"/>
        <v>0</v>
      </c>
      <c r="S190" s="152">
        <v>0</v>
      </c>
      <c r="T190" s="153">
        <f t="shared" si="3"/>
        <v>0</v>
      </c>
      <c r="AR190" s="154" t="s">
        <v>180</v>
      </c>
      <c r="AT190" s="154" t="s">
        <v>175</v>
      </c>
      <c r="AU190" s="154" t="s">
        <v>95</v>
      </c>
      <c r="AY190" s="20" t="s">
        <v>173</v>
      </c>
      <c r="BE190" s="155">
        <f t="shared" si="4"/>
        <v>0</v>
      </c>
      <c r="BF190" s="155">
        <f t="shared" si="5"/>
        <v>0</v>
      </c>
      <c r="BG190" s="155">
        <f t="shared" si="6"/>
        <v>0</v>
      </c>
      <c r="BH190" s="155">
        <f t="shared" si="7"/>
        <v>0</v>
      </c>
      <c r="BI190" s="155">
        <f t="shared" si="8"/>
        <v>0</v>
      </c>
      <c r="BJ190" s="20" t="s">
        <v>93</v>
      </c>
      <c r="BK190" s="155">
        <f t="shared" si="9"/>
        <v>0</v>
      </c>
      <c r="BL190" s="20" t="s">
        <v>180</v>
      </c>
      <c r="BM190" s="154" t="s">
        <v>5177</v>
      </c>
    </row>
    <row r="191" spans="2:65" s="133" customFormat="1" ht="22.9" customHeight="1">
      <c r="B191" s="132"/>
      <c r="D191" s="134" t="s">
        <v>84</v>
      </c>
      <c r="E191" s="142" t="s">
        <v>267</v>
      </c>
      <c r="F191" s="142" t="s">
        <v>5178</v>
      </c>
      <c r="J191" s="143">
        <f>BK191</f>
        <v>0</v>
      </c>
      <c r="L191" s="132"/>
      <c r="M191" s="137"/>
      <c r="P191" s="138">
        <f>SUM(P192:P241)</f>
        <v>0</v>
      </c>
      <c r="R191" s="138">
        <f>SUM(R192:R241)</f>
        <v>0</v>
      </c>
      <c r="T191" s="139">
        <f>SUM(T192:T241)</f>
        <v>0</v>
      </c>
      <c r="AR191" s="134" t="s">
        <v>93</v>
      </c>
      <c r="AT191" s="140" t="s">
        <v>84</v>
      </c>
      <c r="AU191" s="140" t="s">
        <v>93</v>
      </c>
      <c r="AY191" s="134" t="s">
        <v>173</v>
      </c>
      <c r="BK191" s="141">
        <f>SUM(BK192:BK241)</f>
        <v>0</v>
      </c>
    </row>
    <row r="192" spans="2:65" s="35" customFormat="1" ht="16.5" customHeight="1">
      <c r="B192" s="34"/>
      <c r="C192" s="144" t="s">
        <v>668</v>
      </c>
      <c r="D192" s="144" t="s">
        <v>175</v>
      </c>
      <c r="E192" s="145" t="s">
        <v>5179</v>
      </c>
      <c r="F192" s="146" t="s">
        <v>5180</v>
      </c>
      <c r="G192" s="147" t="s">
        <v>1464</v>
      </c>
      <c r="H192" s="148">
        <v>1</v>
      </c>
      <c r="I192" s="3"/>
      <c r="J192" s="149">
        <f>ROUND(I192*H192,2)</f>
        <v>0</v>
      </c>
      <c r="K192" s="146" t="s">
        <v>1</v>
      </c>
      <c r="L192" s="34"/>
      <c r="M192" s="150" t="s">
        <v>1</v>
      </c>
      <c r="N192" s="151" t="s">
        <v>50</v>
      </c>
      <c r="P192" s="152">
        <f>O192*H192</f>
        <v>0</v>
      </c>
      <c r="Q192" s="152">
        <v>0</v>
      </c>
      <c r="R192" s="152">
        <f>Q192*H192</f>
        <v>0</v>
      </c>
      <c r="S192" s="152">
        <v>0</v>
      </c>
      <c r="T192" s="153">
        <f>S192*H192</f>
        <v>0</v>
      </c>
      <c r="AR192" s="154" t="s">
        <v>180</v>
      </c>
      <c r="AT192" s="154" t="s">
        <v>175</v>
      </c>
      <c r="AU192" s="154" t="s">
        <v>95</v>
      </c>
      <c r="AY192" s="20" t="s">
        <v>173</v>
      </c>
      <c r="BE192" s="155">
        <f>IF(N192="základní",J192,0)</f>
        <v>0</v>
      </c>
      <c r="BF192" s="155">
        <f>IF(N192="snížená",J192,0)</f>
        <v>0</v>
      </c>
      <c r="BG192" s="155">
        <f>IF(N192="zákl. přenesená",J192,0)</f>
        <v>0</v>
      </c>
      <c r="BH192" s="155">
        <f>IF(N192="sníž. přenesená",J192,0)</f>
        <v>0</v>
      </c>
      <c r="BI192" s="155">
        <f>IF(N192="nulová",J192,0)</f>
        <v>0</v>
      </c>
      <c r="BJ192" s="20" t="s">
        <v>93</v>
      </c>
      <c r="BK192" s="155">
        <f>ROUND(I192*H192,2)</f>
        <v>0</v>
      </c>
      <c r="BL192" s="20" t="s">
        <v>180</v>
      </c>
      <c r="BM192" s="154" t="s">
        <v>5181</v>
      </c>
    </row>
    <row r="193" spans="2:65" s="35" customFormat="1" ht="16.5" customHeight="1">
      <c r="B193" s="34"/>
      <c r="C193" s="188" t="s">
        <v>674</v>
      </c>
      <c r="D193" s="188" t="s">
        <v>1161</v>
      </c>
      <c r="E193" s="189" t="s">
        <v>5182</v>
      </c>
      <c r="F193" s="190" t="s">
        <v>5183</v>
      </c>
      <c r="G193" s="191" t="s">
        <v>1464</v>
      </c>
      <c r="H193" s="192">
        <v>1</v>
      </c>
      <c r="I193" s="4"/>
      <c r="J193" s="193">
        <f>ROUND(I193*H193,2)</f>
        <v>0</v>
      </c>
      <c r="K193" s="190" t="s">
        <v>1</v>
      </c>
      <c r="L193" s="194"/>
      <c r="M193" s="195" t="s">
        <v>1</v>
      </c>
      <c r="N193" s="196" t="s">
        <v>50</v>
      </c>
      <c r="P193" s="152">
        <f>O193*H193</f>
        <v>0</v>
      </c>
      <c r="Q193" s="152">
        <v>0</v>
      </c>
      <c r="R193" s="152">
        <f>Q193*H193</f>
        <v>0</v>
      </c>
      <c r="S193" s="152">
        <v>0</v>
      </c>
      <c r="T193" s="153">
        <f>S193*H193</f>
        <v>0</v>
      </c>
      <c r="AR193" s="154" t="s">
        <v>299</v>
      </c>
      <c r="AT193" s="154" t="s">
        <v>1161</v>
      </c>
      <c r="AU193" s="154" t="s">
        <v>95</v>
      </c>
      <c r="AY193" s="20" t="s">
        <v>173</v>
      </c>
      <c r="BE193" s="155">
        <f>IF(N193="základní",J193,0)</f>
        <v>0</v>
      </c>
      <c r="BF193" s="155">
        <f>IF(N193="snížená",J193,0)</f>
        <v>0</v>
      </c>
      <c r="BG193" s="155">
        <f>IF(N193="zákl. přenesená",J193,0)</f>
        <v>0</v>
      </c>
      <c r="BH193" s="155">
        <f>IF(N193="sníž. přenesená",J193,0)</f>
        <v>0</v>
      </c>
      <c r="BI193" s="155">
        <f>IF(N193="nulová",J193,0)</f>
        <v>0</v>
      </c>
      <c r="BJ193" s="20" t="s">
        <v>93</v>
      </c>
      <c r="BK193" s="155">
        <f>ROUND(I193*H193,2)</f>
        <v>0</v>
      </c>
      <c r="BL193" s="20" t="s">
        <v>180</v>
      </c>
      <c r="BM193" s="154" t="s">
        <v>5184</v>
      </c>
    </row>
    <row r="194" spans="2:65" s="35" customFormat="1" ht="107.25">
      <c r="B194" s="34"/>
      <c r="D194" s="161" t="s">
        <v>371</v>
      </c>
      <c r="F194" s="187" t="s">
        <v>5185</v>
      </c>
      <c r="L194" s="34"/>
      <c r="M194" s="158"/>
      <c r="T194" s="62"/>
      <c r="AT194" s="20" t="s">
        <v>371</v>
      </c>
      <c r="AU194" s="20" t="s">
        <v>95</v>
      </c>
    </row>
    <row r="195" spans="2:65" s="35" customFormat="1" ht="16.5" customHeight="1">
      <c r="B195" s="34"/>
      <c r="C195" s="144" t="s">
        <v>681</v>
      </c>
      <c r="D195" s="144" t="s">
        <v>175</v>
      </c>
      <c r="E195" s="145" t="s">
        <v>5186</v>
      </c>
      <c r="F195" s="146" t="s">
        <v>5187</v>
      </c>
      <c r="G195" s="147" t="s">
        <v>1464</v>
      </c>
      <c r="H195" s="148">
        <v>1</v>
      </c>
      <c r="I195" s="3"/>
      <c r="J195" s="149">
        <f>ROUND(I195*H195,2)</f>
        <v>0</v>
      </c>
      <c r="K195" s="146" t="s">
        <v>1</v>
      </c>
      <c r="L195" s="34"/>
      <c r="M195" s="150" t="s">
        <v>1</v>
      </c>
      <c r="N195" s="151" t="s">
        <v>50</v>
      </c>
      <c r="P195" s="152">
        <f>O195*H195</f>
        <v>0</v>
      </c>
      <c r="Q195" s="152">
        <v>0</v>
      </c>
      <c r="R195" s="152">
        <f>Q195*H195</f>
        <v>0</v>
      </c>
      <c r="S195" s="152">
        <v>0</v>
      </c>
      <c r="T195" s="153">
        <f>S195*H195</f>
        <v>0</v>
      </c>
      <c r="AR195" s="154" t="s">
        <v>180</v>
      </c>
      <c r="AT195" s="154" t="s">
        <v>175</v>
      </c>
      <c r="AU195" s="154" t="s">
        <v>95</v>
      </c>
      <c r="AY195" s="20" t="s">
        <v>173</v>
      </c>
      <c r="BE195" s="155">
        <f>IF(N195="základní",J195,0)</f>
        <v>0</v>
      </c>
      <c r="BF195" s="155">
        <f>IF(N195="snížená",J195,0)</f>
        <v>0</v>
      </c>
      <c r="BG195" s="155">
        <f>IF(N195="zákl. přenesená",J195,0)</f>
        <v>0</v>
      </c>
      <c r="BH195" s="155">
        <f>IF(N195="sníž. přenesená",J195,0)</f>
        <v>0</v>
      </c>
      <c r="BI195" s="155">
        <f>IF(N195="nulová",J195,0)</f>
        <v>0</v>
      </c>
      <c r="BJ195" s="20" t="s">
        <v>93</v>
      </c>
      <c r="BK195" s="155">
        <f>ROUND(I195*H195,2)</f>
        <v>0</v>
      </c>
      <c r="BL195" s="20" t="s">
        <v>180</v>
      </c>
      <c r="BM195" s="154" t="s">
        <v>5188</v>
      </c>
    </row>
    <row r="196" spans="2:65" s="35" customFormat="1" ht="16.5" customHeight="1">
      <c r="B196" s="34"/>
      <c r="C196" s="188" t="s">
        <v>686</v>
      </c>
      <c r="D196" s="188" t="s">
        <v>1161</v>
      </c>
      <c r="E196" s="189" t="s">
        <v>5189</v>
      </c>
      <c r="F196" s="190" t="s">
        <v>5190</v>
      </c>
      <c r="G196" s="191" t="s">
        <v>1464</v>
      </c>
      <c r="H196" s="192">
        <v>1</v>
      </c>
      <c r="I196" s="4"/>
      <c r="J196" s="193">
        <f>ROUND(I196*H196,2)</f>
        <v>0</v>
      </c>
      <c r="K196" s="190" t="s">
        <v>1</v>
      </c>
      <c r="L196" s="194"/>
      <c r="M196" s="195" t="s">
        <v>1</v>
      </c>
      <c r="N196" s="196" t="s">
        <v>50</v>
      </c>
      <c r="P196" s="152">
        <f>O196*H196</f>
        <v>0</v>
      </c>
      <c r="Q196" s="152">
        <v>0</v>
      </c>
      <c r="R196" s="152">
        <f>Q196*H196</f>
        <v>0</v>
      </c>
      <c r="S196" s="152">
        <v>0</v>
      </c>
      <c r="T196" s="153">
        <f>S196*H196</f>
        <v>0</v>
      </c>
      <c r="AR196" s="154" t="s">
        <v>299</v>
      </c>
      <c r="AT196" s="154" t="s">
        <v>1161</v>
      </c>
      <c r="AU196" s="154" t="s">
        <v>95</v>
      </c>
      <c r="AY196" s="20" t="s">
        <v>173</v>
      </c>
      <c r="BE196" s="155">
        <f>IF(N196="základní",J196,0)</f>
        <v>0</v>
      </c>
      <c r="BF196" s="155">
        <f>IF(N196="snížená",J196,0)</f>
        <v>0</v>
      </c>
      <c r="BG196" s="155">
        <f>IF(N196="zákl. přenesená",J196,0)</f>
        <v>0</v>
      </c>
      <c r="BH196" s="155">
        <f>IF(N196="sníž. přenesená",J196,0)</f>
        <v>0</v>
      </c>
      <c r="BI196" s="155">
        <f>IF(N196="nulová",J196,0)</f>
        <v>0</v>
      </c>
      <c r="BJ196" s="20" t="s">
        <v>93</v>
      </c>
      <c r="BK196" s="155">
        <f>ROUND(I196*H196,2)</f>
        <v>0</v>
      </c>
      <c r="BL196" s="20" t="s">
        <v>180</v>
      </c>
      <c r="BM196" s="154" t="s">
        <v>5191</v>
      </c>
    </row>
    <row r="197" spans="2:65" s="35" customFormat="1" ht="107.25">
      <c r="B197" s="34"/>
      <c r="D197" s="161" t="s">
        <v>371</v>
      </c>
      <c r="F197" s="187" t="s">
        <v>5192</v>
      </c>
      <c r="L197" s="34"/>
      <c r="M197" s="158"/>
      <c r="T197" s="62"/>
      <c r="AT197" s="20" t="s">
        <v>371</v>
      </c>
      <c r="AU197" s="20" t="s">
        <v>95</v>
      </c>
    </row>
    <row r="198" spans="2:65" s="35" customFormat="1" ht="16.5" customHeight="1">
      <c r="B198" s="34"/>
      <c r="C198" s="144" t="s">
        <v>691</v>
      </c>
      <c r="D198" s="144" t="s">
        <v>175</v>
      </c>
      <c r="E198" s="145" t="s">
        <v>5193</v>
      </c>
      <c r="F198" s="146" t="s">
        <v>5194</v>
      </c>
      <c r="G198" s="147" t="s">
        <v>1464</v>
      </c>
      <c r="H198" s="148">
        <v>1</v>
      </c>
      <c r="I198" s="3"/>
      <c r="J198" s="149">
        <f>ROUND(I198*H198,2)</f>
        <v>0</v>
      </c>
      <c r="K198" s="146" t="s">
        <v>1</v>
      </c>
      <c r="L198" s="34"/>
      <c r="M198" s="150" t="s">
        <v>1</v>
      </c>
      <c r="N198" s="151" t="s">
        <v>50</v>
      </c>
      <c r="P198" s="152">
        <f>O198*H198</f>
        <v>0</v>
      </c>
      <c r="Q198" s="152">
        <v>0</v>
      </c>
      <c r="R198" s="152">
        <f>Q198*H198</f>
        <v>0</v>
      </c>
      <c r="S198" s="152">
        <v>0</v>
      </c>
      <c r="T198" s="153">
        <f>S198*H198</f>
        <v>0</v>
      </c>
      <c r="AR198" s="154" t="s">
        <v>180</v>
      </c>
      <c r="AT198" s="154" t="s">
        <v>175</v>
      </c>
      <c r="AU198" s="154" t="s">
        <v>95</v>
      </c>
      <c r="AY198" s="20" t="s">
        <v>173</v>
      </c>
      <c r="BE198" s="155">
        <f>IF(N198="základní",J198,0)</f>
        <v>0</v>
      </c>
      <c r="BF198" s="155">
        <f>IF(N198="snížená",J198,0)</f>
        <v>0</v>
      </c>
      <c r="BG198" s="155">
        <f>IF(N198="zákl. přenesená",J198,0)</f>
        <v>0</v>
      </c>
      <c r="BH198" s="155">
        <f>IF(N198="sníž. přenesená",J198,0)</f>
        <v>0</v>
      </c>
      <c r="BI198" s="155">
        <f>IF(N198="nulová",J198,0)</f>
        <v>0</v>
      </c>
      <c r="BJ198" s="20" t="s">
        <v>93</v>
      </c>
      <c r="BK198" s="155">
        <f>ROUND(I198*H198,2)</f>
        <v>0</v>
      </c>
      <c r="BL198" s="20" t="s">
        <v>180</v>
      </c>
      <c r="BM198" s="154" t="s">
        <v>5195</v>
      </c>
    </row>
    <row r="199" spans="2:65" s="35" customFormat="1" ht="16.5" customHeight="1">
      <c r="B199" s="34"/>
      <c r="C199" s="144" t="s">
        <v>696</v>
      </c>
      <c r="D199" s="144" t="s">
        <v>175</v>
      </c>
      <c r="E199" s="145" t="s">
        <v>5196</v>
      </c>
      <c r="F199" s="146" t="s">
        <v>5197</v>
      </c>
      <c r="G199" s="147" t="s">
        <v>1464</v>
      </c>
      <c r="H199" s="148">
        <v>1</v>
      </c>
      <c r="I199" s="3"/>
      <c r="J199" s="149">
        <f>ROUND(I199*H199,2)</f>
        <v>0</v>
      </c>
      <c r="K199" s="146" t="s">
        <v>1</v>
      </c>
      <c r="L199" s="34"/>
      <c r="M199" s="150" t="s">
        <v>1</v>
      </c>
      <c r="N199" s="151" t="s">
        <v>50</v>
      </c>
      <c r="P199" s="152">
        <f>O199*H199</f>
        <v>0</v>
      </c>
      <c r="Q199" s="152">
        <v>0</v>
      </c>
      <c r="R199" s="152">
        <f>Q199*H199</f>
        <v>0</v>
      </c>
      <c r="S199" s="152">
        <v>0</v>
      </c>
      <c r="T199" s="153">
        <f>S199*H199</f>
        <v>0</v>
      </c>
      <c r="AR199" s="154" t="s">
        <v>180</v>
      </c>
      <c r="AT199" s="154" t="s">
        <v>175</v>
      </c>
      <c r="AU199" s="154" t="s">
        <v>95</v>
      </c>
      <c r="AY199" s="20" t="s">
        <v>173</v>
      </c>
      <c r="BE199" s="155">
        <f>IF(N199="základní",J199,0)</f>
        <v>0</v>
      </c>
      <c r="BF199" s="155">
        <f>IF(N199="snížená",J199,0)</f>
        <v>0</v>
      </c>
      <c r="BG199" s="155">
        <f>IF(N199="zákl. přenesená",J199,0)</f>
        <v>0</v>
      </c>
      <c r="BH199" s="155">
        <f>IF(N199="sníž. přenesená",J199,0)</f>
        <v>0</v>
      </c>
      <c r="BI199" s="155">
        <f>IF(N199="nulová",J199,0)</f>
        <v>0</v>
      </c>
      <c r="BJ199" s="20" t="s">
        <v>93</v>
      </c>
      <c r="BK199" s="155">
        <f>ROUND(I199*H199,2)</f>
        <v>0</v>
      </c>
      <c r="BL199" s="20" t="s">
        <v>180</v>
      </c>
      <c r="BM199" s="154" t="s">
        <v>5198</v>
      </c>
    </row>
    <row r="200" spans="2:65" s="35" customFormat="1" ht="107.25">
      <c r="B200" s="34"/>
      <c r="D200" s="161" t="s">
        <v>371</v>
      </c>
      <c r="F200" s="187" t="s">
        <v>5199</v>
      </c>
      <c r="L200" s="34"/>
      <c r="M200" s="158"/>
      <c r="T200" s="62"/>
      <c r="AT200" s="20" t="s">
        <v>371</v>
      </c>
      <c r="AU200" s="20" t="s">
        <v>95</v>
      </c>
    </row>
    <row r="201" spans="2:65" s="35" customFormat="1" ht="16.5" customHeight="1">
      <c r="B201" s="34"/>
      <c r="C201" s="144" t="s">
        <v>702</v>
      </c>
      <c r="D201" s="144" t="s">
        <v>175</v>
      </c>
      <c r="E201" s="145" t="s">
        <v>5200</v>
      </c>
      <c r="F201" s="146" t="s">
        <v>5201</v>
      </c>
      <c r="G201" s="147" t="s">
        <v>1464</v>
      </c>
      <c r="H201" s="148">
        <v>1</v>
      </c>
      <c r="I201" s="3"/>
      <c r="J201" s="149">
        <f>ROUND(I201*H201,2)</f>
        <v>0</v>
      </c>
      <c r="K201" s="146" t="s">
        <v>1</v>
      </c>
      <c r="L201" s="34"/>
      <c r="M201" s="150" t="s">
        <v>1</v>
      </c>
      <c r="N201" s="151" t="s">
        <v>50</v>
      </c>
      <c r="P201" s="152">
        <f>O201*H201</f>
        <v>0</v>
      </c>
      <c r="Q201" s="152">
        <v>0</v>
      </c>
      <c r="R201" s="152">
        <f>Q201*H201</f>
        <v>0</v>
      </c>
      <c r="S201" s="152">
        <v>0</v>
      </c>
      <c r="T201" s="153">
        <f>S201*H201</f>
        <v>0</v>
      </c>
      <c r="AR201" s="154" t="s">
        <v>180</v>
      </c>
      <c r="AT201" s="154" t="s">
        <v>175</v>
      </c>
      <c r="AU201" s="154" t="s">
        <v>95</v>
      </c>
      <c r="AY201" s="20" t="s">
        <v>173</v>
      </c>
      <c r="BE201" s="155">
        <f>IF(N201="základní",J201,0)</f>
        <v>0</v>
      </c>
      <c r="BF201" s="155">
        <f>IF(N201="snížená",J201,0)</f>
        <v>0</v>
      </c>
      <c r="BG201" s="155">
        <f>IF(N201="zákl. přenesená",J201,0)</f>
        <v>0</v>
      </c>
      <c r="BH201" s="155">
        <f>IF(N201="sníž. přenesená",J201,0)</f>
        <v>0</v>
      </c>
      <c r="BI201" s="155">
        <f>IF(N201="nulová",J201,0)</f>
        <v>0</v>
      </c>
      <c r="BJ201" s="20" t="s">
        <v>93</v>
      </c>
      <c r="BK201" s="155">
        <f>ROUND(I201*H201,2)</f>
        <v>0</v>
      </c>
      <c r="BL201" s="20" t="s">
        <v>180</v>
      </c>
      <c r="BM201" s="154" t="s">
        <v>5202</v>
      </c>
    </row>
    <row r="202" spans="2:65" s="35" customFormat="1" ht="16.5" customHeight="1">
      <c r="B202" s="34"/>
      <c r="C202" s="188" t="s">
        <v>711</v>
      </c>
      <c r="D202" s="188" t="s">
        <v>1161</v>
      </c>
      <c r="E202" s="189" t="s">
        <v>5203</v>
      </c>
      <c r="F202" s="190" t="s">
        <v>5204</v>
      </c>
      <c r="G202" s="191" t="s">
        <v>1464</v>
      </c>
      <c r="H202" s="192">
        <v>1</v>
      </c>
      <c r="I202" s="4"/>
      <c r="J202" s="193">
        <f>ROUND(I202*H202,2)</f>
        <v>0</v>
      </c>
      <c r="K202" s="190" t="s">
        <v>1</v>
      </c>
      <c r="L202" s="194"/>
      <c r="M202" s="195" t="s">
        <v>1</v>
      </c>
      <c r="N202" s="196" t="s">
        <v>50</v>
      </c>
      <c r="P202" s="152">
        <f>O202*H202</f>
        <v>0</v>
      </c>
      <c r="Q202" s="152">
        <v>0</v>
      </c>
      <c r="R202" s="152">
        <f>Q202*H202</f>
        <v>0</v>
      </c>
      <c r="S202" s="152">
        <v>0</v>
      </c>
      <c r="T202" s="153">
        <f>S202*H202</f>
        <v>0</v>
      </c>
      <c r="AR202" s="154" t="s">
        <v>299</v>
      </c>
      <c r="AT202" s="154" t="s">
        <v>1161</v>
      </c>
      <c r="AU202" s="154" t="s">
        <v>95</v>
      </c>
      <c r="AY202" s="20" t="s">
        <v>173</v>
      </c>
      <c r="BE202" s="155">
        <f>IF(N202="základní",J202,0)</f>
        <v>0</v>
      </c>
      <c r="BF202" s="155">
        <f>IF(N202="snížená",J202,0)</f>
        <v>0</v>
      </c>
      <c r="BG202" s="155">
        <f>IF(N202="zákl. přenesená",J202,0)</f>
        <v>0</v>
      </c>
      <c r="BH202" s="155">
        <f>IF(N202="sníž. přenesená",J202,0)</f>
        <v>0</v>
      </c>
      <c r="BI202" s="155">
        <f>IF(N202="nulová",J202,0)</f>
        <v>0</v>
      </c>
      <c r="BJ202" s="20" t="s">
        <v>93</v>
      </c>
      <c r="BK202" s="155">
        <f>ROUND(I202*H202,2)</f>
        <v>0</v>
      </c>
      <c r="BL202" s="20" t="s">
        <v>180</v>
      </c>
      <c r="BM202" s="154" t="s">
        <v>5205</v>
      </c>
    </row>
    <row r="203" spans="2:65" s="35" customFormat="1" ht="107.25">
      <c r="B203" s="34"/>
      <c r="D203" s="161" t="s">
        <v>371</v>
      </c>
      <c r="F203" s="187" t="s">
        <v>5206</v>
      </c>
      <c r="L203" s="34"/>
      <c r="M203" s="158"/>
      <c r="T203" s="62"/>
      <c r="AT203" s="20" t="s">
        <v>371</v>
      </c>
      <c r="AU203" s="20" t="s">
        <v>95</v>
      </c>
    </row>
    <row r="204" spans="2:65" s="35" customFormat="1" ht="16.5" customHeight="1">
      <c r="B204" s="34"/>
      <c r="C204" s="144" t="s">
        <v>716</v>
      </c>
      <c r="D204" s="144" t="s">
        <v>175</v>
      </c>
      <c r="E204" s="145" t="s">
        <v>5207</v>
      </c>
      <c r="F204" s="146" t="s">
        <v>5208</v>
      </c>
      <c r="G204" s="147" t="s">
        <v>1464</v>
      </c>
      <c r="H204" s="148">
        <v>1</v>
      </c>
      <c r="I204" s="3"/>
      <c r="J204" s="149">
        <f>ROUND(I204*H204,2)</f>
        <v>0</v>
      </c>
      <c r="K204" s="146" t="s">
        <v>1</v>
      </c>
      <c r="L204" s="34"/>
      <c r="M204" s="150" t="s">
        <v>1</v>
      </c>
      <c r="N204" s="151" t="s">
        <v>50</v>
      </c>
      <c r="P204" s="152">
        <f>O204*H204</f>
        <v>0</v>
      </c>
      <c r="Q204" s="152">
        <v>0</v>
      </c>
      <c r="R204" s="152">
        <f>Q204*H204</f>
        <v>0</v>
      </c>
      <c r="S204" s="152">
        <v>0</v>
      </c>
      <c r="T204" s="153">
        <f>S204*H204</f>
        <v>0</v>
      </c>
      <c r="AR204" s="154" t="s">
        <v>180</v>
      </c>
      <c r="AT204" s="154" t="s">
        <v>175</v>
      </c>
      <c r="AU204" s="154" t="s">
        <v>95</v>
      </c>
      <c r="AY204" s="20" t="s">
        <v>173</v>
      </c>
      <c r="BE204" s="155">
        <f>IF(N204="základní",J204,0)</f>
        <v>0</v>
      </c>
      <c r="BF204" s="155">
        <f>IF(N204="snížená",J204,0)</f>
        <v>0</v>
      </c>
      <c r="BG204" s="155">
        <f>IF(N204="zákl. přenesená",J204,0)</f>
        <v>0</v>
      </c>
      <c r="BH204" s="155">
        <f>IF(N204="sníž. přenesená",J204,0)</f>
        <v>0</v>
      </c>
      <c r="BI204" s="155">
        <f>IF(N204="nulová",J204,0)</f>
        <v>0</v>
      </c>
      <c r="BJ204" s="20" t="s">
        <v>93</v>
      </c>
      <c r="BK204" s="155">
        <f>ROUND(I204*H204,2)</f>
        <v>0</v>
      </c>
      <c r="BL204" s="20" t="s">
        <v>180</v>
      </c>
      <c r="BM204" s="154" t="s">
        <v>5209</v>
      </c>
    </row>
    <row r="205" spans="2:65" s="35" customFormat="1" ht="16.5" customHeight="1">
      <c r="B205" s="34"/>
      <c r="C205" s="188" t="s">
        <v>726</v>
      </c>
      <c r="D205" s="188" t="s">
        <v>1161</v>
      </c>
      <c r="E205" s="189" t="s">
        <v>5210</v>
      </c>
      <c r="F205" s="190" t="s">
        <v>5211</v>
      </c>
      <c r="G205" s="191" t="s">
        <v>1464</v>
      </c>
      <c r="H205" s="192">
        <v>1</v>
      </c>
      <c r="I205" s="4"/>
      <c r="J205" s="193">
        <f>ROUND(I205*H205,2)</f>
        <v>0</v>
      </c>
      <c r="K205" s="190" t="s">
        <v>1</v>
      </c>
      <c r="L205" s="194"/>
      <c r="M205" s="195" t="s">
        <v>1</v>
      </c>
      <c r="N205" s="196" t="s">
        <v>50</v>
      </c>
      <c r="P205" s="152">
        <f>O205*H205</f>
        <v>0</v>
      </c>
      <c r="Q205" s="152">
        <v>0</v>
      </c>
      <c r="R205" s="152">
        <f>Q205*H205</f>
        <v>0</v>
      </c>
      <c r="S205" s="152">
        <v>0</v>
      </c>
      <c r="T205" s="153">
        <f>S205*H205</f>
        <v>0</v>
      </c>
      <c r="AR205" s="154" t="s">
        <v>299</v>
      </c>
      <c r="AT205" s="154" t="s">
        <v>1161</v>
      </c>
      <c r="AU205" s="154" t="s">
        <v>95</v>
      </c>
      <c r="AY205" s="20" t="s">
        <v>173</v>
      </c>
      <c r="BE205" s="155">
        <f>IF(N205="základní",J205,0)</f>
        <v>0</v>
      </c>
      <c r="BF205" s="155">
        <f>IF(N205="snížená",J205,0)</f>
        <v>0</v>
      </c>
      <c r="BG205" s="155">
        <f>IF(N205="zákl. přenesená",J205,0)</f>
        <v>0</v>
      </c>
      <c r="BH205" s="155">
        <f>IF(N205="sníž. přenesená",J205,0)</f>
        <v>0</v>
      </c>
      <c r="BI205" s="155">
        <f>IF(N205="nulová",J205,0)</f>
        <v>0</v>
      </c>
      <c r="BJ205" s="20" t="s">
        <v>93</v>
      </c>
      <c r="BK205" s="155">
        <f>ROUND(I205*H205,2)</f>
        <v>0</v>
      </c>
      <c r="BL205" s="20" t="s">
        <v>180</v>
      </c>
      <c r="BM205" s="154" t="s">
        <v>5212</v>
      </c>
    </row>
    <row r="206" spans="2:65" s="35" customFormat="1" ht="107.25">
      <c r="B206" s="34"/>
      <c r="D206" s="161" t="s">
        <v>371</v>
      </c>
      <c r="F206" s="187" t="s">
        <v>5213</v>
      </c>
      <c r="L206" s="34"/>
      <c r="M206" s="158"/>
      <c r="T206" s="62"/>
      <c r="AT206" s="20" t="s">
        <v>371</v>
      </c>
      <c r="AU206" s="20" t="s">
        <v>95</v>
      </c>
    </row>
    <row r="207" spans="2:65" s="35" customFormat="1" ht="16.5" customHeight="1">
      <c r="B207" s="34"/>
      <c r="C207" s="144" t="s">
        <v>797</v>
      </c>
      <c r="D207" s="144" t="s">
        <v>175</v>
      </c>
      <c r="E207" s="145" t="s">
        <v>5214</v>
      </c>
      <c r="F207" s="146" t="s">
        <v>5215</v>
      </c>
      <c r="G207" s="147" t="s">
        <v>1464</v>
      </c>
      <c r="H207" s="148">
        <v>2</v>
      </c>
      <c r="I207" s="3"/>
      <c r="J207" s="149">
        <f>ROUND(I207*H207,2)</f>
        <v>0</v>
      </c>
      <c r="K207" s="146" t="s">
        <v>1</v>
      </c>
      <c r="L207" s="34"/>
      <c r="M207" s="150" t="s">
        <v>1</v>
      </c>
      <c r="N207" s="151" t="s">
        <v>50</v>
      </c>
      <c r="P207" s="152">
        <f>O207*H207</f>
        <v>0</v>
      </c>
      <c r="Q207" s="152">
        <v>0</v>
      </c>
      <c r="R207" s="152">
        <f>Q207*H207</f>
        <v>0</v>
      </c>
      <c r="S207" s="152">
        <v>0</v>
      </c>
      <c r="T207" s="153">
        <f>S207*H207</f>
        <v>0</v>
      </c>
      <c r="AR207" s="154" t="s">
        <v>180</v>
      </c>
      <c r="AT207" s="154" t="s">
        <v>175</v>
      </c>
      <c r="AU207" s="154" t="s">
        <v>95</v>
      </c>
      <c r="AY207" s="20" t="s">
        <v>173</v>
      </c>
      <c r="BE207" s="155">
        <f>IF(N207="základní",J207,0)</f>
        <v>0</v>
      </c>
      <c r="BF207" s="155">
        <f>IF(N207="snížená",J207,0)</f>
        <v>0</v>
      </c>
      <c r="BG207" s="155">
        <f>IF(N207="zákl. přenesená",J207,0)</f>
        <v>0</v>
      </c>
      <c r="BH207" s="155">
        <f>IF(N207="sníž. přenesená",J207,0)</f>
        <v>0</v>
      </c>
      <c r="BI207" s="155">
        <f>IF(N207="nulová",J207,0)</f>
        <v>0</v>
      </c>
      <c r="BJ207" s="20" t="s">
        <v>93</v>
      </c>
      <c r="BK207" s="155">
        <f>ROUND(I207*H207,2)</f>
        <v>0</v>
      </c>
      <c r="BL207" s="20" t="s">
        <v>180</v>
      </c>
      <c r="BM207" s="154" t="s">
        <v>5216</v>
      </c>
    </row>
    <row r="208" spans="2:65" s="35" customFormat="1" ht="16.5" customHeight="1">
      <c r="B208" s="34"/>
      <c r="C208" s="188" t="s">
        <v>807</v>
      </c>
      <c r="D208" s="188" t="s">
        <v>1161</v>
      </c>
      <c r="E208" s="189" t="s">
        <v>5217</v>
      </c>
      <c r="F208" s="190" t="s">
        <v>5218</v>
      </c>
      <c r="G208" s="191" t="s">
        <v>1464</v>
      </c>
      <c r="H208" s="192">
        <v>2</v>
      </c>
      <c r="I208" s="4"/>
      <c r="J208" s="193">
        <f>ROUND(I208*H208,2)</f>
        <v>0</v>
      </c>
      <c r="K208" s="190" t="s">
        <v>1</v>
      </c>
      <c r="L208" s="194"/>
      <c r="M208" s="195" t="s">
        <v>1</v>
      </c>
      <c r="N208" s="196" t="s">
        <v>50</v>
      </c>
      <c r="P208" s="152">
        <f>O208*H208</f>
        <v>0</v>
      </c>
      <c r="Q208" s="152">
        <v>0</v>
      </c>
      <c r="R208" s="152">
        <f>Q208*H208</f>
        <v>0</v>
      </c>
      <c r="S208" s="152">
        <v>0</v>
      </c>
      <c r="T208" s="153">
        <f>S208*H208</f>
        <v>0</v>
      </c>
      <c r="AR208" s="154" t="s">
        <v>299</v>
      </c>
      <c r="AT208" s="154" t="s">
        <v>1161</v>
      </c>
      <c r="AU208" s="154" t="s">
        <v>95</v>
      </c>
      <c r="AY208" s="20" t="s">
        <v>173</v>
      </c>
      <c r="BE208" s="155">
        <f>IF(N208="základní",J208,0)</f>
        <v>0</v>
      </c>
      <c r="BF208" s="155">
        <f>IF(N208="snížená",J208,0)</f>
        <v>0</v>
      </c>
      <c r="BG208" s="155">
        <f>IF(N208="zákl. přenesená",J208,0)</f>
        <v>0</v>
      </c>
      <c r="BH208" s="155">
        <f>IF(N208="sníž. přenesená",J208,0)</f>
        <v>0</v>
      </c>
      <c r="BI208" s="155">
        <f>IF(N208="nulová",J208,0)</f>
        <v>0</v>
      </c>
      <c r="BJ208" s="20" t="s">
        <v>93</v>
      </c>
      <c r="BK208" s="155">
        <f>ROUND(I208*H208,2)</f>
        <v>0</v>
      </c>
      <c r="BL208" s="20" t="s">
        <v>180</v>
      </c>
      <c r="BM208" s="154" t="s">
        <v>5219</v>
      </c>
    </row>
    <row r="209" spans="2:65" s="35" customFormat="1" ht="107.25">
      <c r="B209" s="34"/>
      <c r="D209" s="161" t="s">
        <v>371</v>
      </c>
      <c r="F209" s="187" t="s">
        <v>5220</v>
      </c>
      <c r="L209" s="34"/>
      <c r="M209" s="158"/>
      <c r="T209" s="62"/>
      <c r="AT209" s="20" t="s">
        <v>371</v>
      </c>
      <c r="AU209" s="20" t="s">
        <v>95</v>
      </c>
    </row>
    <row r="210" spans="2:65" s="35" customFormat="1" ht="16.5" customHeight="1">
      <c r="B210" s="34"/>
      <c r="C210" s="144" t="s">
        <v>812</v>
      </c>
      <c r="D210" s="144" t="s">
        <v>175</v>
      </c>
      <c r="E210" s="145" t="s">
        <v>5221</v>
      </c>
      <c r="F210" s="146" t="s">
        <v>5222</v>
      </c>
      <c r="G210" s="147" t="s">
        <v>1464</v>
      </c>
      <c r="H210" s="148">
        <v>1</v>
      </c>
      <c r="I210" s="3"/>
      <c r="J210" s="149">
        <f>ROUND(I210*H210,2)</f>
        <v>0</v>
      </c>
      <c r="K210" s="146" t="s">
        <v>1</v>
      </c>
      <c r="L210" s="34"/>
      <c r="M210" s="150" t="s">
        <v>1</v>
      </c>
      <c r="N210" s="151" t="s">
        <v>50</v>
      </c>
      <c r="P210" s="152">
        <f>O210*H210</f>
        <v>0</v>
      </c>
      <c r="Q210" s="152">
        <v>0</v>
      </c>
      <c r="R210" s="152">
        <f>Q210*H210</f>
        <v>0</v>
      </c>
      <c r="S210" s="152">
        <v>0</v>
      </c>
      <c r="T210" s="153">
        <f>S210*H210</f>
        <v>0</v>
      </c>
      <c r="AR210" s="154" t="s">
        <v>180</v>
      </c>
      <c r="AT210" s="154" t="s">
        <v>175</v>
      </c>
      <c r="AU210" s="154" t="s">
        <v>95</v>
      </c>
      <c r="AY210" s="20" t="s">
        <v>173</v>
      </c>
      <c r="BE210" s="155">
        <f>IF(N210="základní",J210,0)</f>
        <v>0</v>
      </c>
      <c r="BF210" s="155">
        <f>IF(N210="snížená",J210,0)</f>
        <v>0</v>
      </c>
      <c r="BG210" s="155">
        <f>IF(N210="zákl. přenesená",J210,0)</f>
        <v>0</v>
      </c>
      <c r="BH210" s="155">
        <f>IF(N210="sníž. přenesená",J210,0)</f>
        <v>0</v>
      </c>
      <c r="BI210" s="155">
        <f>IF(N210="nulová",J210,0)</f>
        <v>0</v>
      </c>
      <c r="BJ210" s="20" t="s">
        <v>93</v>
      </c>
      <c r="BK210" s="155">
        <f>ROUND(I210*H210,2)</f>
        <v>0</v>
      </c>
      <c r="BL210" s="20" t="s">
        <v>180</v>
      </c>
      <c r="BM210" s="154" t="s">
        <v>5223</v>
      </c>
    </row>
    <row r="211" spans="2:65" s="35" customFormat="1" ht="16.5" customHeight="1">
      <c r="B211" s="34"/>
      <c r="C211" s="188" t="s">
        <v>830</v>
      </c>
      <c r="D211" s="188" t="s">
        <v>1161</v>
      </c>
      <c r="E211" s="189" t="s">
        <v>5224</v>
      </c>
      <c r="F211" s="190" t="s">
        <v>5225</v>
      </c>
      <c r="G211" s="191" t="s">
        <v>1464</v>
      </c>
      <c r="H211" s="192">
        <v>1</v>
      </c>
      <c r="I211" s="4"/>
      <c r="J211" s="193">
        <f>ROUND(I211*H211,2)</f>
        <v>0</v>
      </c>
      <c r="K211" s="190" t="s">
        <v>1</v>
      </c>
      <c r="L211" s="194"/>
      <c r="M211" s="195" t="s">
        <v>1</v>
      </c>
      <c r="N211" s="196" t="s">
        <v>50</v>
      </c>
      <c r="P211" s="152">
        <f>O211*H211</f>
        <v>0</v>
      </c>
      <c r="Q211" s="152">
        <v>0</v>
      </c>
      <c r="R211" s="152">
        <f>Q211*H211</f>
        <v>0</v>
      </c>
      <c r="S211" s="152">
        <v>0</v>
      </c>
      <c r="T211" s="153">
        <f>S211*H211</f>
        <v>0</v>
      </c>
      <c r="AR211" s="154" t="s">
        <v>299</v>
      </c>
      <c r="AT211" s="154" t="s">
        <v>1161</v>
      </c>
      <c r="AU211" s="154" t="s">
        <v>95</v>
      </c>
      <c r="AY211" s="20" t="s">
        <v>173</v>
      </c>
      <c r="BE211" s="155">
        <f>IF(N211="základní",J211,0)</f>
        <v>0</v>
      </c>
      <c r="BF211" s="155">
        <f>IF(N211="snížená",J211,0)</f>
        <v>0</v>
      </c>
      <c r="BG211" s="155">
        <f>IF(N211="zákl. přenesená",J211,0)</f>
        <v>0</v>
      </c>
      <c r="BH211" s="155">
        <f>IF(N211="sníž. přenesená",J211,0)</f>
        <v>0</v>
      </c>
      <c r="BI211" s="155">
        <f>IF(N211="nulová",J211,0)</f>
        <v>0</v>
      </c>
      <c r="BJ211" s="20" t="s">
        <v>93</v>
      </c>
      <c r="BK211" s="155">
        <f>ROUND(I211*H211,2)</f>
        <v>0</v>
      </c>
      <c r="BL211" s="20" t="s">
        <v>180</v>
      </c>
      <c r="BM211" s="154" t="s">
        <v>5226</v>
      </c>
    </row>
    <row r="212" spans="2:65" s="35" customFormat="1" ht="107.25">
      <c r="B212" s="34"/>
      <c r="D212" s="161" t="s">
        <v>371</v>
      </c>
      <c r="F212" s="187" t="s">
        <v>5227</v>
      </c>
      <c r="L212" s="34"/>
      <c r="M212" s="158"/>
      <c r="T212" s="62"/>
      <c r="AT212" s="20" t="s">
        <v>371</v>
      </c>
      <c r="AU212" s="20" t="s">
        <v>95</v>
      </c>
    </row>
    <row r="213" spans="2:65" s="35" customFormat="1" ht="16.5" customHeight="1">
      <c r="B213" s="34"/>
      <c r="C213" s="144" t="s">
        <v>835</v>
      </c>
      <c r="D213" s="144" t="s">
        <v>175</v>
      </c>
      <c r="E213" s="145" t="s">
        <v>5228</v>
      </c>
      <c r="F213" s="146" t="s">
        <v>5229</v>
      </c>
      <c r="G213" s="147" t="s">
        <v>1464</v>
      </c>
      <c r="H213" s="148">
        <v>1</v>
      </c>
      <c r="I213" s="3"/>
      <c r="J213" s="149">
        <f>ROUND(I213*H213,2)</f>
        <v>0</v>
      </c>
      <c r="K213" s="146" t="s">
        <v>1</v>
      </c>
      <c r="L213" s="34"/>
      <c r="M213" s="150" t="s">
        <v>1</v>
      </c>
      <c r="N213" s="151" t="s">
        <v>50</v>
      </c>
      <c r="P213" s="152">
        <f>O213*H213</f>
        <v>0</v>
      </c>
      <c r="Q213" s="152">
        <v>0</v>
      </c>
      <c r="R213" s="152">
        <f>Q213*H213</f>
        <v>0</v>
      </c>
      <c r="S213" s="152">
        <v>0</v>
      </c>
      <c r="T213" s="153">
        <f>S213*H213</f>
        <v>0</v>
      </c>
      <c r="AR213" s="154" t="s">
        <v>180</v>
      </c>
      <c r="AT213" s="154" t="s">
        <v>175</v>
      </c>
      <c r="AU213" s="154" t="s">
        <v>95</v>
      </c>
      <c r="AY213" s="20" t="s">
        <v>173</v>
      </c>
      <c r="BE213" s="155">
        <f>IF(N213="základní",J213,0)</f>
        <v>0</v>
      </c>
      <c r="BF213" s="155">
        <f>IF(N213="snížená",J213,0)</f>
        <v>0</v>
      </c>
      <c r="BG213" s="155">
        <f>IF(N213="zákl. přenesená",J213,0)</f>
        <v>0</v>
      </c>
      <c r="BH213" s="155">
        <f>IF(N213="sníž. přenesená",J213,0)</f>
        <v>0</v>
      </c>
      <c r="BI213" s="155">
        <f>IF(N213="nulová",J213,0)</f>
        <v>0</v>
      </c>
      <c r="BJ213" s="20" t="s">
        <v>93</v>
      </c>
      <c r="BK213" s="155">
        <f>ROUND(I213*H213,2)</f>
        <v>0</v>
      </c>
      <c r="BL213" s="20" t="s">
        <v>180</v>
      </c>
      <c r="BM213" s="154" t="s">
        <v>5230</v>
      </c>
    </row>
    <row r="214" spans="2:65" s="35" customFormat="1" ht="16.5" customHeight="1">
      <c r="B214" s="34"/>
      <c r="C214" s="188" t="s">
        <v>860</v>
      </c>
      <c r="D214" s="188" t="s">
        <v>1161</v>
      </c>
      <c r="E214" s="189" t="s">
        <v>5231</v>
      </c>
      <c r="F214" s="190" t="s">
        <v>5232</v>
      </c>
      <c r="G214" s="191" t="s">
        <v>1464</v>
      </c>
      <c r="H214" s="192">
        <v>1</v>
      </c>
      <c r="I214" s="4"/>
      <c r="J214" s="193">
        <f>ROUND(I214*H214,2)</f>
        <v>0</v>
      </c>
      <c r="K214" s="190" t="s">
        <v>1</v>
      </c>
      <c r="L214" s="194"/>
      <c r="M214" s="195" t="s">
        <v>1</v>
      </c>
      <c r="N214" s="196" t="s">
        <v>50</v>
      </c>
      <c r="P214" s="152">
        <f>O214*H214</f>
        <v>0</v>
      </c>
      <c r="Q214" s="152">
        <v>0</v>
      </c>
      <c r="R214" s="152">
        <f>Q214*H214</f>
        <v>0</v>
      </c>
      <c r="S214" s="152">
        <v>0</v>
      </c>
      <c r="T214" s="153">
        <f>S214*H214</f>
        <v>0</v>
      </c>
      <c r="AR214" s="154" t="s">
        <v>299</v>
      </c>
      <c r="AT214" s="154" t="s">
        <v>1161</v>
      </c>
      <c r="AU214" s="154" t="s">
        <v>95</v>
      </c>
      <c r="AY214" s="20" t="s">
        <v>173</v>
      </c>
      <c r="BE214" s="155">
        <f>IF(N214="základní",J214,0)</f>
        <v>0</v>
      </c>
      <c r="BF214" s="155">
        <f>IF(N214="snížená",J214,0)</f>
        <v>0</v>
      </c>
      <c r="BG214" s="155">
        <f>IF(N214="zákl. přenesená",J214,0)</f>
        <v>0</v>
      </c>
      <c r="BH214" s="155">
        <f>IF(N214="sníž. přenesená",J214,0)</f>
        <v>0</v>
      </c>
      <c r="BI214" s="155">
        <f>IF(N214="nulová",J214,0)</f>
        <v>0</v>
      </c>
      <c r="BJ214" s="20" t="s">
        <v>93</v>
      </c>
      <c r="BK214" s="155">
        <f>ROUND(I214*H214,2)</f>
        <v>0</v>
      </c>
      <c r="BL214" s="20" t="s">
        <v>180</v>
      </c>
      <c r="BM214" s="154" t="s">
        <v>5233</v>
      </c>
    </row>
    <row r="215" spans="2:65" s="35" customFormat="1" ht="107.25">
      <c r="B215" s="34"/>
      <c r="D215" s="161" t="s">
        <v>371</v>
      </c>
      <c r="F215" s="187" t="s">
        <v>5234</v>
      </c>
      <c r="L215" s="34"/>
      <c r="M215" s="158"/>
      <c r="T215" s="62"/>
      <c r="AT215" s="20" t="s">
        <v>371</v>
      </c>
      <c r="AU215" s="20" t="s">
        <v>95</v>
      </c>
    </row>
    <row r="216" spans="2:65" s="35" customFormat="1" ht="21.75" customHeight="1">
      <c r="B216" s="34"/>
      <c r="C216" s="144" t="s">
        <v>864</v>
      </c>
      <c r="D216" s="144" t="s">
        <v>175</v>
      </c>
      <c r="E216" s="145" t="s">
        <v>5235</v>
      </c>
      <c r="F216" s="146" t="s">
        <v>5236</v>
      </c>
      <c r="G216" s="147" t="s">
        <v>1464</v>
      </c>
      <c r="H216" s="148">
        <v>5</v>
      </c>
      <c r="I216" s="3"/>
      <c r="J216" s="149">
        <f>ROUND(I216*H216,2)</f>
        <v>0</v>
      </c>
      <c r="K216" s="146" t="s">
        <v>1</v>
      </c>
      <c r="L216" s="34"/>
      <c r="M216" s="150" t="s">
        <v>1</v>
      </c>
      <c r="N216" s="151" t="s">
        <v>50</v>
      </c>
      <c r="P216" s="152">
        <f>O216*H216</f>
        <v>0</v>
      </c>
      <c r="Q216" s="152">
        <v>0</v>
      </c>
      <c r="R216" s="152">
        <f>Q216*H216</f>
        <v>0</v>
      </c>
      <c r="S216" s="152">
        <v>0</v>
      </c>
      <c r="T216" s="153">
        <f>S216*H216</f>
        <v>0</v>
      </c>
      <c r="AR216" s="154" t="s">
        <v>180</v>
      </c>
      <c r="AT216" s="154" t="s">
        <v>175</v>
      </c>
      <c r="AU216" s="154" t="s">
        <v>95</v>
      </c>
      <c r="AY216" s="20" t="s">
        <v>173</v>
      </c>
      <c r="BE216" s="155">
        <f>IF(N216="základní",J216,0)</f>
        <v>0</v>
      </c>
      <c r="BF216" s="155">
        <f>IF(N216="snížená",J216,0)</f>
        <v>0</v>
      </c>
      <c r="BG216" s="155">
        <f>IF(N216="zákl. přenesená",J216,0)</f>
        <v>0</v>
      </c>
      <c r="BH216" s="155">
        <f>IF(N216="sníž. přenesená",J216,0)</f>
        <v>0</v>
      </c>
      <c r="BI216" s="155">
        <f>IF(N216="nulová",J216,0)</f>
        <v>0</v>
      </c>
      <c r="BJ216" s="20" t="s">
        <v>93</v>
      </c>
      <c r="BK216" s="155">
        <f>ROUND(I216*H216,2)</f>
        <v>0</v>
      </c>
      <c r="BL216" s="20" t="s">
        <v>180</v>
      </c>
      <c r="BM216" s="154" t="s">
        <v>5237</v>
      </c>
    </row>
    <row r="217" spans="2:65" s="35" customFormat="1" ht="16.5" customHeight="1">
      <c r="B217" s="34"/>
      <c r="C217" s="188" t="s">
        <v>873</v>
      </c>
      <c r="D217" s="188" t="s">
        <v>1161</v>
      </c>
      <c r="E217" s="189" t="s">
        <v>5238</v>
      </c>
      <c r="F217" s="190" t="s">
        <v>5239</v>
      </c>
      <c r="G217" s="191" t="s">
        <v>1464</v>
      </c>
      <c r="H217" s="192">
        <v>5</v>
      </c>
      <c r="I217" s="4"/>
      <c r="J217" s="193">
        <f>ROUND(I217*H217,2)</f>
        <v>0</v>
      </c>
      <c r="K217" s="190" t="s">
        <v>1</v>
      </c>
      <c r="L217" s="194"/>
      <c r="M217" s="195" t="s">
        <v>1</v>
      </c>
      <c r="N217" s="196" t="s">
        <v>50</v>
      </c>
      <c r="P217" s="152">
        <f>O217*H217</f>
        <v>0</v>
      </c>
      <c r="Q217" s="152">
        <v>0</v>
      </c>
      <c r="R217" s="152">
        <f>Q217*H217</f>
        <v>0</v>
      </c>
      <c r="S217" s="152">
        <v>0</v>
      </c>
      <c r="T217" s="153">
        <f>S217*H217</f>
        <v>0</v>
      </c>
      <c r="AR217" s="154" t="s">
        <v>299</v>
      </c>
      <c r="AT217" s="154" t="s">
        <v>1161</v>
      </c>
      <c r="AU217" s="154" t="s">
        <v>95</v>
      </c>
      <c r="AY217" s="20" t="s">
        <v>173</v>
      </c>
      <c r="BE217" s="155">
        <f>IF(N217="základní",J217,0)</f>
        <v>0</v>
      </c>
      <c r="BF217" s="155">
        <f>IF(N217="snížená",J217,0)</f>
        <v>0</v>
      </c>
      <c r="BG217" s="155">
        <f>IF(N217="zákl. přenesená",J217,0)</f>
        <v>0</v>
      </c>
      <c r="BH217" s="155">
        <f>IF(N217="sníž. přenesená",J217,0)</f>
        <v>0</v>
      </c>
      <c r="BI217" s="155">
        <f>IF(N217="nulová",J217,0)</f>
        <v>0</v>
      </c>
      <c r="BJ217" s="20" t="s">
        <v>93</v>
      </c>
      <c r="BK217" s="155">
        <f>ROUND(I217*H217,2)</f>
        <v>0</v>
      </c>
      <c r="BL217" s="20" t="s">
        <v>180</v>
      </c>
      <c r="BM217" s="154" t="s">
        <v>5240</v>
      </c>
    </row>
    <row r="218" spans="2:65" s="35" customFormat="1" ht="107.25">
      <c r="B218" s="34"/>
      <c r="D218" s="161" t="s">
        <v>371</v>
      </c>
      <c r="F218" s="187" t="s">
        <v>5241</v>
      </c>
      <c r="L218" s="34"/>
      <c r="M218" s="158"/>
      <c r="T218" s="62"/>
      <c r="AT218" s="20" t="s">
        <v>371</v>
      </c>
      <c r="AU218" s="20" t="s">
        <v>95</v>
      </c>
    </row>
    <row r="219" spans="2:65" s="35" customFormat="1" ht="21.75" customHeight="1">
      <c r="B219" s="34"/>
      <c r="C219" s="144" t="s">
        <v>892</v>
      </c>
      <c r="D219" s="144" t="s">
        <v>175</v>
      </c>
      <c r="E219" s="145" t="s">
        <v>5242</v>
      </c>
      <c r="F219" s="146" t="s">
        <v>5243</v>
      </c>
      <c r="G219" s="147" t="s">
        <v>1464</v>
      </c>
      <c r="H219" s="148">
        <v>1</v>
      </c>
      <c r="I219" s="3"/>
      <c r="J219" s="149">
        <f>ROUND(I219*H219,2)</f>
        <v>0</v>
      </c>
      <c r="K219" s="146" t="s">
        <v>1</v>
      </c>
      <c r="L219" s="34"/>
      <c r="M219" s="150" t="s">
        <v>1</v>
      </c>
      <c r="N219" s="151" t="s">
        <v>50</v>
      </c>
      <c r="P219" s="152">
        <f>O219*H219</f>
        <v>0</v>
      </c>
      <c r="Q219" s="152">
        <v>0</v>
      </c>
      <c r="R219" s="152">
        <f>Q219*H219</f>
        <v>0</v>
      </c>
      <c r="S219" s="152">
        <v>0</v>
      </c>
      <c r="T219" s="153">
        <f>S219*H219</f>
        <v>0</v>
      </c>
      <c r="AR219" s="154" t="s">
        <v>180</v>
      </c>
      <c r="AT219" s="154" t="s">
        <v>175</v>
      </c>
      <c r="AU219" s="154" t="s">
        <v>95</v>
      </c>
      <c r="AY219" s="20" t="s">
        <v>173</v>
      </c>
      <c r="BE219" s="155">
        <f>IF(N219="základní",J219,0)</f>
        <v>0</v>
      </c>
      <c r="BF219" s="155">
        <f>IF(N219="snížená",J219,0)</f>
        <v>0</v>
      </c>
      <c r="BG219" s="155">
        <f>IF(N219="zákl. přenesená",J219,0)</f>
        <v>0</v>
      </c>
      <c r="BH219" s="155">
        <f>IF(N219="sníž. přenesená",J219,0)</f>
        <v>0</v>
      </c>
      <c r="BI219" s="155">
        <f>IF(N219="nulová",J219,0)</f>
        <v>0</v>
      </c>
      <c r="BJ219" s="20" t="s">
        <v>93</v>
      </c>
      <c r="BK219" s="155">
        <f>ROUND(I219*H219,2)</f>
        <v>0</v>
      </c>
      <c r="BL219" s="20" t="s">
        <v>180</v>
      </c>
      <c r="BM219" s="154" t="s">
        <v>5244</v>
      </c>
    </row>
    <row r="220" spans="2:65" s="35" customFormat="1" ht="16.5" customHeight="1">
      <c r="B220" s="34"/>
      <c r="C220" s="188" t="s">
        <v>928</v>
      </c>
      <c r="D220" s="188" t="s">
        <v>1161</v>
      </c>
      <c r="E220" s="189" t="s">
        <v>5245</v>
      </c>
      <c r="F220" s="190" t="s">
        <v>5246</v>
      </c>
      <c r="G220" s="191" t="s">
        <v>1464</v>
      </c>
      <c r="H220" s="192">
        <v>1</v>
      </c>
      <c r="I220" s="4"/>
      <c r="J220" s="193">
        <f>ROUND(I220*H220,2)</f>
        <v>0</v>
      </c>
      <c r="K220" s="190" t="s">
        <v>1</v>
      </c>
      <c r="L220" s="194"/>
      <c r="M220" s="195" t="s">
        <v>1</v>
      </c>
      <c r="N220" s="196" t="s">
        <v>50</v>
      </c>
      <c r="P220" s="152">
        <f>O220*H220</f>
        <v>0</v>
      </c>
      <c r="Q220" s="152">
        <v>0</v>
      </c>
      <c r="R220" s="152">
        <f>Q220*H220</f>
        <v>0</v>
      </c>
      <c r="S220" s="152">
        <v>0</v>
      </c>
      <c r="T220" s="153">
        <f>S220*H220</f>
        <v>0</v>
      </c>
      <c r="AR220" s="154" t="s">
        <v>299</v>
      </c>
      <c r="AT220" s="154" t="s">
        <v>1161</v>
      </c>
      <c r="AU220" s="154" t="s">
        <v>95</v>
      </c>
      <c r="AY220" s="20" t="s">
        <v>173</v>
      </c>
      <c r="BE220" s="155">
        <f>IF(N220="základní",J220,0)</f>
        <v>0</v>
      </c>
      <c r="BF220" s="155">
        <f>IF(N220="snížená",J220,0)</f>
        <v>0</v>
      </c>
      <c r="BG220" s="155">
        <f>IF(N220="zákl. přenesená",J220,0)</f>
        <v>0</v>
      </c>
      <c r="BH220" s="155">
        <f>IF(N220="sníž. přenesená",J220,0)</f>
        <v>0</v>
      </c>
      <c r="BI220" s="155">
        <f>IF(N220="nulová",J220,0)</f>
        <v>0</v>
      </c>
      <c r="BJ220" s="20" t="s">
        <v>93</v>
      </c>
      <c r="BK220" s="155">
        <f>ROUND(I220*H220,2)</f>
        <v>0</v>
      </c>
      <c r="BL220" s="20" t="s">
        <v>180</v>
      </c>
      <c r="BM220" s="154" t="s">
        <v>5247</v>
      </c>
    </row>
    <row r="221" spans="2:65" s="35" customFormat="1" ht="97.5">
      <c r="B221" s="34"/>
      <c r="D221" s="161" t="s">
        <v>371</v>
      </c>
      <c r="F221" s="187" t="s">
        <v>5248</v>
      </c>
      <c r="L221" s="34"/>
      <c r="M221" s="158"/>
      <c r="T221" s="62"/>
      <c r="AT221" s="20" t="s">
        <v>371</v>
      </c>
      <c r="AU221" s="20" t="s">
        <v>95</v>
      </c>
    </row>
    <row r="222" spans="2:65" s="35" customFormat="1" ht="21.75" customHeight="1">
      <c r="B222" s="34"/>
      <c r="C222" s="144" t="s">
        <v>999</v>
      </c>
      <c r="D222" s="144" t="s">
        <v>175</v>
      </c>
      <c r="E222" s="145" t="s">
        <v>5249</v>
      </c>
      <c r="F222" s="146" t="s">
        <v>5250</v>
      </c>
      <c r="G222" s="147" t="s">
        <v>1464</v>
      </c>
      <c r="H222" s="148">
        <v>7</v>
      </c>
      <c r="I222" s="3"/>
      <c r="J222" s="149">
        <f>ROUND(I222*H222,2)</f>
        <v>0</v>
      </c>
      <c r="K222" s="146" t="s">
        <v>1</v>
      </c>
      <c r="L222" s="34"/>
      <c r="M222" s="150" t="s">
        <v>1</v>
      </c>
      <c r="N222" s="151" t="s">
        <v>50</v>
      </c>
      <c r="P222" s="152">
        <f>O222*H222</f>
        <v>0</v>
      </c>
      <c r="Q222" s="152">
        <v>0</v>
      </c>
      <c r="R222" s="152">
        <f>Q222*H222</f>
        <v>0</v>
      </c>
      <c r="S222" s="152">
        <v>0</v>
      </c>
      <c r="T222" s="153">
        <f>S222*H222</f>
        <v>0</v>
      </c>
      <c r="AR222" s="154" t="s">
        <v>180</v>
      </c>
      <c r="AT222" s="154" t="s">
        <v>175</v>
      </c>
      <c r="AU222" s="154" t="s">
        <v>95</v>
      </c>
      <c r="AY222" s="20" t="s">
        <v>173</v>
      </c>
      <c r="BE222" s="155">
        <f>IF(N222="základní",J222,0)</f>
        <v>0</v>
      </c>
      <c r="BF222" s="155">
        <f>IF(N222="snížená",J222,0)</f>
        <v>0</v>
      </c>
      <c r="BG222" s="155">
        <f>IF(N222="zákl. přenesená",J222,0)</f>
        <v>0</v>
      </c>
      <c r="BH222" s="155">
        <f>IF(N222="sníž. přenesená",J222,0)</f>
        <v>0</v>
      </c>
      <c r="BI222" s="155">
        <f>IF(N222="nulová",J222,0)</f>
        <v>0</v>
      </c>
      <c r="BJ222" s="20" t="s">
        <v>93</v>
      </c>
      <c r="BK222" s="155">
        <f>ROUND(I222*H222,2)</f>
        <v>0</v>
      </c>
      <c r="BL222" s="20" t="s">
        <v>180</v>
      </c>
      <c r="BM222" s="154" t="s">
        <v>5251</v>
      </c>
    </row>
    <row r="223" spans="2:65" s="35" customFormat="1" ht="16.5" customHeight="1">
      <c r="B223" s="34"/>
      <c r="C223" s="188" t="s">
        <v>1080</v>
      </c>
      <c r="D223" s="188" t="s">
        <v>1161</v>
      </c>
      <c r="E223" s="189" t="s">
        <v>5252</v>
      </c>
      <c r="F223" s="190" t="s">
        <v>5253</v>
      </c>
      <c r="G223" s="191" t="s">
        <v>1464</v>
      </c>
      <c r="H223" s="192">
        <v>7</v>
      </c>
      <c r="I223" s="4"/>
      <c r="J223" s="193">
        <f>ROUND(I223*H223,2)</f>
        <v>0</v>
      </c>
      <c r="K223" s="190" t="s">
        <v>1</v>
      </c>
      <c r="L223" s="194"/>
      <c r="M223" s="195" t="s">
        <v>1</v>
      </c>
      <c r="N223" s="196" t="s">
        <v>50</v>
      </c>
      <c r="P223" s="152">
        <f>O223*H223</f>
        <v>0</v>
      </c>
      <c r="Q223" s="152">
        <v>0</v>
      </c>
      <c r="R223" s="152">
        <f>Q223*H223</f>
        <v>0</v>
      </c>
      <c r="S223" s="152">
        <v>0</v>
      </c>
      <c r="T223" s="153">
        <f>S223*H223</f>
        <v>0</v>
      </c>
      <c r="AR223" s="154" t="s">
        <v>299</v>
      </c>
      <c r="AT223" s="154" t="s">
        <v>1161</v>
      </c>
      <c r="AU223" s="154" t="s">
        <v>95</v>
      </c>
      <c r="AY223" s="20" t="s">
        <v>173</v>
      </c>
      <c r="BE223" s="155">
        <f>IF(N223="základní",J223,0)</f>
        <v>0</v>
      </c>
      <c r="BF223" s="155">
        <f>IF(N223="snížená",J223,0)</f>
        <v>0</v>
      </c>
      <c r="BG223" s="155">
        <f>IF(N223="zákl. přenesená",J223,0)</f>
        <v>0</v>
      </c>
      <c r="BH223" s="155">
        <f>IF(N223="sníž. přenesená",J223,0)</f>
        <v>0</v>
      </c>
      <c r="BI223" s="155">
        <f>IF(N223="nulová",J223,0)</f>
        <v>0</v>
      </c>
      <c r="BJ223" s="20" t="s">
        <v>93</v>
      </c>
      <c r="BK223" s="155">
        <f>ROUND(I223*H223,2)</f>
        <v>0</v>
      </c>
      <c r="BL223" s="20" t="s">
        <v>180</v>
      </c>
      <c r="BM223" s="154" t="s">
        <v>5254</v>
      </c>
    </row>
    <row r="224" spans="2:65" s="35" customFormat="1" ht="107.25">
      <c r="B224" s="34"/>
      <c r="D224" s="161" t="s">
        <v>371</v>
      </c>
      <c r="F224" s="187" t="s">
        <v>5255</v>
      </c>
      <c r="L224" s="34"/>
      <c r="M224" s="158"/>
      <c r="T224" s="62"/>
      <c r="AT224" s="20" t="s">
        <v>371</v>
      </c>
      <c r="AU224" s="20" t="s">
        <v>95</v>
      </c>
    </row>
    <row r="225" spans="2:65" s="35" customFormat="1" ht="21.75" customHeight="1">
      <c r="B225" s="34"/>
      <c r="C225" s="144" t="s">
        <v>1091</v>
      </c>
      <c r="D225" s="144" t="s">
        <v>175</v>
      </c>
      <c r="E225" s="145" t="s">
        <v>5256</v>
      </c>
      <c r="F225" s="146" t="s">
        <v>5257</v>
      </c>
      <c r="G225" s="147" t="s">
        <v>1464</v>
      </c>
      <c r="H225" s="148">
        <v>8</v>
      </c>
      <c r="I225" s="3"/>
      <c r="J225" s="149">
        <f>ROUND(I225*H225,2)</f>
        <v>0</v>
      </c>
      <c r="K225" s="146" t="s">
        <v>1</v>
      </c>
      <c r="L225" s="34"/>
      <c r="M225" s="150" t="s">
        <v>1</v>
      </c>
      <c r="N225" s="151" t="s">
        <v>50</v>
      </c>
      <c r="P225" s="152">
        <f>O225*H225</f>
        <v>0</v>
      </c>
      <c r="Q225" s="152">
        <v>0</v>
      </c>
      <c r="R225" s="152">
        <f>Q225*H225</f>
        <v>0</v>
      </c>
      <c r="S225" s="152">
        <v>0</v>
      </c>
      <c r="T225" s="153">
        <f>S225*H225</f>
        <v>0</v>
      </c>
      <c r="AR225" s="154" t="s">
        <v>180</v>
      </c>
      <c r="AT225" s="154" t="s">
        <v>175</v>
      </c>
      <c r="AU225" s="154" t="s">
        <v>95</v>
      </c>
      <c r="AY225" s="20" t="s">
        <v>173</v>
      </c>
      <c r="BE225" s="155">
        <f>IF(N225="základní",J225,0)</f>
        <v>0</v>
      </c>
      <c r="BF225" s="155">
        <f>IF(N225="snížená",J225,0)</f>
        <v>0</v>
      </c>
      <c r="BG225" s="155">
        <f>IF(N225="zákl. přenesená",J225,0)</f>
        <v>0</v>
      </c>
      <c r="BH225" s="155">
        <f>IF(N225="sníž. přenesená",J225,0)</f>
        <v>0</v>
      </c>
      <c r="BI225" s="155">
        <f>IF(N225="nulová",J225,0)</f>
        <v>0</v>
      </c>
      <c r="BJ225" s="20" t="s">
        <v>93</v>
      </c>
      <c r="BK225" s="155">
        <f>ROUND(I225*H225,2)</f>
        <v>0</v>
      </c>
      <c r="BL225" s="20" t="s">
        <v>180</v>
      </c>
      <c r="BM225" s="154" t="s">
        <v>5258</v>
      </c>
    </row>
    <row r="226" spans="2:65" s="35" customFormat="1" ht="16.5" customHeight="1">
      <c r="B226" s="34"/>
      <c r="C226" s="188" t="s">
        <v>1097</v>
      </c>
      <c r="D226" s="188" t="s">
        <v>1161</v>
      </c>
      <c r="E226" s="189" t="s">
        <v>5259</v>
      </c>
      <c r="F226" s="190" t="s">
        <v>5260</v>
      </c>
      <c r="G226" s="191" t="s">
        <v>1464</v>
      </c>
      <c r="H226" s="192">
        <v>8</v>
      </c>
      <c r="I226" s="4"/>
      <c r="J226" s="193">
        <f>ROUND(I226*H226,2)</f>
        <v>0</v>
      </c>
      <c r="K226" s="190" t="s">
        <v>1</v>
      </c>
      <c r="L226" s="194"/>
      <c r="M226" s="195" t="s">
        <v>1</v>
      </c>
      <c r="N226" s="196" t="s">
        <v>50</v>
      </c>
      <c r="P226" s="152">
        <f>O226*H226</f>
        <v>0</v>
      </c>
      <c r="Q226" s="152">
        <v>0</v>
      </c>
      <c r="R226" s="152">
        <f>Q226*H226</f>
        <v>0</v>
      </c>
      <c r="S226" s="152">
        <v>0</v>
      </c>
      <c r="T226" s="153">
        <f>S226*H226</f>
        <v>0</v>
      </c>
      <c r="AR226" s="154" t="s">
        <v>299</v>
      </c>
      <c r="AT226" s="154" t="s">
        <v>1161</v>
      </c>
      <c r="AU226" s="154" t="s">
        <v>95</v>
      </c>
      <c r="AY226" s="20" t="s">
        <v>173</v>
      </c>
      <c r="BE226" s="155">
        <f>IF(N226="základní",J226,0)</f>
        <v>0</v>
      </c>
      <c r="BF226" s="155">
        <f>IF(N226="snížená",J226,0)</f>
        <v>0</v>
      </c>
      <c r="BG226" s="155">
        <f>IF(N226="zákl. přenesená",J226,0)</f>
        <v>0</v>
      </c>
      <c r="BH226" s="155">
        <f>IF(N226="sníž. přenesená",J226,0)</f>
        <v>0</v>
      </c>
      <c r="BI226" s="155">
        <f>IF(N226="nulová",J226,0)</f>
        <v>0</v>
      </c>
      <c r="BJ226" s="20" t="s">
        <v>93</v>
      </c>
      <c r="BK226" s="155">
        <f>ROUND(I226*H226,2)</f>
        <v>0</v>
      </c>
      <c r="BL226" s="20" t="s">
        <v>180</v>
      </c>
      <c r="BM226" s="154" t="s">
        <v>5261</v>
      </c>
    </row>
    <row r="227" spans="2:65" s="35" customFormat="1" ht="107.25">
      <c r="B227" s="34"/>
      <c r="D227" s="161" t="s">
        <v>371</v>
      </c>
      <c r="F227" s="187" t="s">
        <v>5262</v>
      </c>
      <c r="L227" s="34"/>
      <c r="M227" s="158"/>
      <c r="T227" s="62"/>
      <c r="AT227" s="20" t="s">
        <v>371</v>
      </c>
      <c r="AU227" s="20" t="s">
        <v>95</v>
      </c>
    </row>
    <row r="228" spans="2:65" s="35" customFormat="1" ht="16.5" customHeight="1">
      <c r="B228" s="34"/>
      <c r="C228" s="144" t="s">
        <v>1108</v>
      </c>
      <c r="D228" s="144" t="s">
        <v>175</v>
      </c>
      <c r="E228" s="145" t="s">
        <v>5263</v>
      </c>
      <c r="F228" s="146" t="s">
        <v>5264</v>
      </c>
      <c r="G228" s="147" t="s">
        <v>1464</v>
      </c>
      <c r="H228" s="148">
        <v>2</v>
      </c>
      <c r="I228" s="3"/>
      <c r="J228" s="149">
        <f>ROUND(I228*H228,2)</f>
        <v>0</v>
      </c>
      <c r="K228" s="146" t="s">
        <v>1</v>
      </c>
      <c r="L228" s="34"/>
      <c r="M228" s="150" t="s">
        <v>1</v>
      </c>
      <c r="N228" s="151" t="s">
        <v>50</v>
      </c>
      <c r="P228" s="152">
        <f>O228*H228</f>
        <v>0</v>
      </c>
      <c r="Q228" s="152">
        <v>0</v>
      </c>
      <c r="R228" s="152">
        <f>Q228*H228</f>
        <v>0</v>
      </c>
      <c r="S228" s="152">
        <v>0</v>
      </c>
      <c r="T228" s="153">
        <f>S228*H228</f>
        <v>0</v>
      </c>
      <c r="AR228" s="154" t="s">
        <v>180</v>
      </c>
      <c r="AT228" s="154" t="s">
        <v>175</v>
      </c>
      <c r="AU228" s="154" t="s">
        <v>95</v>
      </c>
      <c r="AY228" s="20" t="s">
        <v>173</v>
      </c>
      <c r="BE228" s="155">
        <f>IF(N228="základní",J228,0)</f>
        <v>0</v>
      </c>
      <c r="BF228" s="155">
        <f>IF(N228="snížená",J228,0)</f>
        <v>0</v>
      </c>
      <c r="BG228" s="155">
        <f>IF(N228="zákl. přenesená",J228,0)</f>
        <v>0</v>
      </c>
      <c r="BH228" s="155">
        <f>IF(N228="sníž. přenesená",J228,0)</f>
        <v>0</v>
      </c>
      <c r="BI228" s="155">
        <f>IF(N228="nulová",J228,0)</f>
        <v>0</v>
      </c>
      <c r="BJ228" s="20" t="s">
        <v>93</v>
      </c>
      <c r="BK228" s="155">
        <f>ROUND(I228*H228,2)</f>
        <v>0</v>
      </c>
      <c r="BL228" s="20" t="s">
        <v>180</v>
      </c>
      <c r="BM228" s="154" t="s">
        <v>5265</v>
      </c>
    </row>
    <row r="229" spans="2:65" s="35" customFormat="1" ht="16.5" customHeight="1">
      <c r="B229" s="34"/>
      <c r="C229" s="188" t="s">
        <v>1113</v>
      </c>
      <c r="D229" s="188" t="s">
        <v>1161</v>
      </c>
      <c r="E229" s="189" t="s">
        <v>5266</v>
      </c>
      <c r="F229" s="190" t="s">
        <v>5267</v>
      </c>
      <c r="G229" s="191" t="s">
        <v>1464</v>
      </c>
      <c r="H229" s="192">
        <v>2</v>
      </c>
      <c r="I229" s="4"/>
      <c r="J229" s="193">
        <f>ROUND(I229*H229,2)</f>
        <v>0</v>
      </c>
      <c r="K229" s="190" t="s">
        <v>1</v>
      </c>
      <c r="L229" s="194"/>
      <c r="M229" s="195" t="s">
        <v>1</v>
      </c>
      <c r="N229" s="196" t="s">
        <v>50</v>
      </c>
      <c r="P229" s="152">
        <f>O229*H229</f>
        <v>0</v>
      </c>
      <c r="Q229" s="152">
        <v>0</v>
      </c>
      <c r="R229" s="152">
        <f>Q229*H229</f>
        <v>0</v>
      </c>
      <c r="S229" s="152">
        <v>0</v>
      </c>
      <c r="T229" s="153">
        <f>S229*H229</f>
        <v>0</v>
      </c>
      <c r="AR229" s="154" t="s">
        <v>299</v>
      </c>
      <c r="AT229" s="154" t="s">
        <v>1161</v>
      </c>
      <c r="AU229" s="154" t="s">
        <v>95</v>
      </c>
      <c r="AY229" s="20" t="s">
        <v>173</v>
      </c>
      <c r="BE229" s="155">
        <f>IF(N229="základní",J229,0)</f>
        <v>0</v>
      </c>
      <c r="BF229" s="155">
        <f>IF(N229="snížená",J229,0)</f>
        <v>0</v>
      </c>
      <c r="BG229" s="155">
        <f>IF(N229="zákl. přenesená",J229,0)</f>
        <v>0</v>
      </c>
      <c r="BH229" s="155">
        <f>IF(N229="sníž. přenesená",J229,0)</f>
        <v>0</v>
      </c>
      <c r="BI229" s="155">
        <f>IF(N229="nulová",J229,0)</f>
        <v>0</v>
      </c>
      <c r="BJ229" s="20" t="s">
        <v>93</v>
      </c>
      <c r="BK229" s="155">
        <f>ROUND(I229*H229,2)</f>
        <v>0</v>
      </c>
      <c r="BL229" s="20" t="s">
        <v>180</v>
      </c>
      <c r="BM229" s="154" t="s">
        <v>5268</v>
      </c>
    </row>
    <row r="230" spans="2:65" s="35" customFormat="1" ht="97.5">
      <c r="B230" s="34"/>
      <c r="D230" s="161" t="s">
        <v>371</v>
      </c>
      <c r="F230" s="187" t="s">
        <v>5269</v>
      </c>
      <c r="L230" s="34"/>
      <c r="M230" s="158"/>
      <c r="T230" s="62"/>
      <c r="AT230" s="20" t="s">
        <v>371</v>
      </c>
      <c r="AU230" s="20" t="s">
        <v>95</v>
      </c>
    </row>
    <row r="231" spans="2:65" s="35" customFormat="1" ht="16.5" customHeight="1">
      <c r="B231" s="34"/>
      <c r="C231" s="144" t="s">
        <v>1139</v>
      </c>
      <c r="D231" s="144" t="s">
        <v>175</v>
      </c>
      <c r="E231" s="145" t="s">
        <v>5270</v>
      </c>
      <c r="F231" s="146" t="s">
        <v>5271</v>
      </c>
      <c r="G231" s="147" t="s">
        <v>1464</v>
      </c>
      <c r="H231" s="148">
        <v>1</v>
      </c>
      <c r="I231" s="3"/>
      <c r="J231" s="149">
        <f>ROUND(I231*H231,2)</f>
        <v>0</v>
      </c>
      <c r="K231" s="146" t="s">
        <v>1</v>
      </c>
      <c r="L231" s="34"/>
      <c r="M231" s="150" t="s">
        <v>1</v>
      </c>
      <c r="N231" s="151" t="s">
        <v>50</v>
      </c>
      <c r="P231" s="152">
        <f>O231*H231</f>
        <v>0</v>
      </c>
      <c r="Q231" s="152">
        <v>0</v>
      </c>
      <c r="R231" s="152">
        <f>Q231*H231</f>
        <v>0</v>
      </c>
      <c r="S231" s="152">
        <v>0</v>
      </c>
      <c r="T231" s="153">
        <f>S231*H231</f>
        <v>0</v>
      </c>
      <c r="AR231" s="154" t="s">
        <v>180</v>
      </c>
      <c r="AT231" s="154" t="s">
        <v>175</v>
      </c>
      <c r="AU231" s="154" t="s">
        <v>95</v>
      </c>
      <c r="AY231" s="20" t="s">
        <v>173</v>
      </c>
      <c r="BE231" s="155">
        <f>IF(N231="základní",J231,0)</f>
        <v>0</v>
      </c>
      <c r="BF231" s="155">
        <f>IF(N231="snížená",J231,0)</f>
        <v>0</v>
      </c>
      <c r="BG231" s="155">
        <f>IF(N231="zákl. přenesená",J231,0)</f>
        <v>0</v>
      </c>
      <c r="BH231" s="155">
        <f>IF(N231="sníž. přenesená",J231,0)</f>
        <v>0</v>
      </c>
      <c r="BI231" s="155">
        <f>IF(N231="nulová",J231,0)</f>
        <v>0</v>
      </c>
      <c r="BJ231" s="20" t="s">
        <v>93</v>
      </c>
      <c r="BK231" s="155">
        <f>ROUND(I231*H231,2)</f>
        <v>0</v>
      </c>
      <c r="BL231" s="20" t="s">
        <v>180</v>
      </c>
      <c r="BM231" s="154" t="s">
        <v>5272</v>
      </c>
    </row>
    <row r="232" spans="2:65" s="35" customFormat="1" ht="16.5" customHeight="1">
      <c r="B232" s="34"/>
      <c r="C232" s="188" t="s">
        <v>1160</v>
      </c>
      <c r="D232" s="188" t="s">
        <v>1161</v>
      </c>
      <c r="E232" s="189" t="s">
        <v>5273</v>
      </c>
      <c r="F232" s="190" t="s">
        <v>5274</v>
      </c>
      <c r="G232" s="191" t="s">
        <v>1464</v>
      </c>
      <c r="H232" s="192">
        <v>1</v>
      </c>
      <c r="I232" s="4"/>
      <c r="J232" s="193">
        <f>ROUND(I232*H232,2)</f>
        <v>0</v>
      </c>
      <c r="K232" s="190" t="s">
        <v>1</v>
      </c>
      <c r="L232" s="194"/>
      <c r="M232" s="195" t="s">
        <v>1</v>
      </c>
      <c r="N232" s="196" t="s">
        <v>50</v>
      </c>
      <c r="P232" s="152">
        <f>O232*H232</f>
        <v>0</v>
      </c>
      <c r="Q232" s="152">
        <v>0</v>
      </c>
      <c r="R232" s="152">
        <f>Q232*H232</f>
        <v>0</v>
      </c>
      <c r="S232" s="152">
        <v>0</v>
      </c>
      <c r="T232" s="153">
        <f>S232*H232</f>
        <v>0</v>
      </c>
      <c r="AR232" s="154" t="s">
        <v>299</v>
      </c>
      <c r="AT232" s="154" t="s">
        <v>1161</v>
      </c>
      <c r="AU232" s="154" t="s">
        <v>95</v>
      </c>
      <c r="AY232" s="20" t="s">
        <v>173</v>
      </c>
      <c r="BE232" s="155">
        <f>IF(N232="základní",J232,0)</f>
        <v>0</v>
      </c>
      <c r="BF232" s="155">
        <f>IF(N232="snížená",J232,0)</f>
        <v>0</v>
      </c>
      <c r="BG232" s="155">
        <f>IF(N232="zákl. přenesená",J232,0)</f>
        <v>0</v>
      </c>
      <c r="BH232" s="155">
        <f>IF(N232="sníž. přenesená",J232,0)</f>
        <v>0</v>
      </c>
      <c r="BI232" s="155">
        <f>IF(N232="nulová",J232,0)</f>
        <v>0</v>
      </c>
      <c r="BJ232" s="20" t="s">
        <v>93</v>
      </c>
      <c r="BK232" s="155">
        <f>ROUND(I232*H232,2)</f>
        <v>0</v>
      </c>
      <c r="BL232" s="20" t="s">
        <v>180</v>
      </c>
      <c r="BM232" s="154" t="s">
        <v>5275</v>
      </c>
    </row>
    <row r="233" spans="2:65" s="35" customFormat="1" ht="107.25">
      <c r="B233" s="34"/>
      <c r="D233" s="161" t="s">
        <v>371</v>
      </c>
      <c r="F233" s="187" t="s">
        <v>5276</v>
      </c>
      <c r="L233" s="34"/>
      <c r="M233" s="158"/>
      <c r="T233" s="62"/>
      <c r="AT233" s="20" t="s">
        <v>371</v>
      </c>
      <c r="AU233" s="20" t="s">
        <v>95</v>
      </c>
    </row>
    <row r="234" spans="2:65" s="35" customFormat="1" ht="16.5" customHeight="1">
      <c r="B234" s="34"/>
      <c r="C234" s="144" t="s">
        <v>1166</v>
      </c>
      <c r="D234" s="144" t="s">
        <v>175</v>
      </c>
      <c r="E234" s="145" t="s">
        <v>5277</v>
      </c>
      <c r="F234" s="146" t="s">
        <v>5278</v>
      </c>
      <c r="G234" s="147" t="s">
        <v>1464</v>
      </c>
      <c r="H234" s="148">
        <v>3</v>
      </c>
      <c r="I234" s="3"/>
      <c r="J234" s="149">
        <f>ROUND(I234*H234,2)</f>
        <v>0</v>
      </c>
      <c r="K234" s="146" t="s">
        <v>1</v>
      </c>
      <c r="L234" s="34"/>
      <c r="M234" s="150" t="s">
        <v>1</v>
      </c>
      <c r="N234" s="151" t="s">
        <v>50</v>
      </c>
      <c r="P234" s="152">
        <f>O234*H234</f>
        <v>0</v>
      </c>
      <c r="Q234" s="152">
        <v>0</v>
      </c>
      <c r="R234" s="152">
        <f>Q234*H234</f>
        <v>0</v>
      </c>
      <c r="S234" s="152">
        <v>0</v>
      </c>
      <c r="T234" s="153">
        <f>S234*H234</f>
        <v>0</v>
      </c>
      <c r="AR234" s="154" t="s">
        <v>180</v>
      </c>
      <c r="AT234" s="154" t="s">
        <v>175</v>
      </c>
      <c r="AU234" s="154" t="s">
        <v>95</v>
      </c>
      <c r="AY234" s="20" t="s">
        <v>173</v>
      </c>
      <c r="BE234" s="155">
        <f>IF(N234="základní",J234,0)</f>
        <v>0</v>
      </c>
      <c r="BF234" s="155">
        <f>IF(N234="snížená",J234,0)</f>
        <v>0</v>
      </c>
      <c r="BG234" s="155">
        <f>IF(N234="zákl. přenesená",J234,0)</f>
        <v>0</v>
      </c>
      <c r="BH234" s="155">
        <f>IF(N234="sníž. přenesená",J234,0)</f>
        <v>0</v>
      </c>
      <c r="BI234" s="155">
        <f>IF(N234="nulová",J234,0)</f>
        <v>0</v>
      </c>
      <c r="BJ234" s="20" t="s">
        <v>93</v>
      </c>
      <c r="BK234" s="155">
        <f>ROUND(I234*H234,2)</f>
        <v>0</v>
      </c>
      <c r="BL234" s="20" t="s">
        <v>180</v>
      </c>
      <c r="BM234" s="154" t="s">
        <v>5279</v>
      </c>
    </row>
    <row r="235" spans="2:65" s="35" customFormat="1" ht="16.5" customHeight="1">
      <c r="B235" s="34"/>
      <c r="C235" s="188" t="s">
        <v>1206</v>
      </c>
      <c r="D235" s="188" t="s">
        <v>1161</v>
      </c>
      <c r="E235" s="189" t="s">
        <v>5280</v>
      </c>
      <c r="F235" s="190" t="s">
        <v>5281</v>
      </c>
      <c r="G235" s="191" t="s">
        <v>1464</v>
      </c>
      <c r="H235" s="192">
        <v>3</v>
      </c>
      <c r="I235" s="4"/>
      <c r="J235" s="193">
        <f>ROUND(I235*H235,2)</f>
        <v>0</v>
      </c>
      <c r="K235" s="190" t="s">
        <v>1</v>
      </c>
      <c r="L235" s="194"/>
      <c r="M235" s="195" t="s">
        <v>1</v>
      </c>
      <c r="N235" s="196" t="s">
        <v>50</v>
      </c>
      <c r="P235" s="152">
        <f>O235*H235</f>
        <v>0</v>
      </c>
      <c r="Q235" s="152">
        <v>0</v>
      </c>
      <c r="R235" s="152">
        <f>Q235*H235</f>
        <v>0</v>
      </c>
      <c r="S235" s="152">
        <v>0</v>
      </c>
      <c r="T235" s="153">
        <f>S235*H235</f>
        <v>0</v>
      </c>
      <c r="AR235" s="154" t="s">
        <v>299</v>
      </c>
      <c r="AT235" s="154" t="s">
        <v>1161</v>
      </c>
      <c r="AU235" s="154" t="s">
        <v>95</v>
      </c>
      <c r="AY235" s="20" t="s">
        <v>173</v>
      </c>
      <c r="BE235" s="155">
        <f>IF(N235="základní",J235,0)</f>
        <v>0</v>
      </c>
      <c r="BF235" s="155">
        <f>IF(N235="snížená",J235,0)</f>
        <v>0</v>
      </c>
      <c r="BG235" s="155">
        <f>IF(N235="zákl. přenesená",J235,0)</f>
        <v>0</v>
      </c>
      <c r="BH235" s="155">
        <f>IF(N235="sníž. přenesená",J235,0)</f>
        <v>0</v>
      </c>
      <c r="BI235" s="155">
        <f>IF(N235="nulová",J235,0)</f>
        <v>0</v>
      </c>
      <c r="BJ235" s="20" t="s">
        <v>93</v>
      </c>
      <c r="BK235" s="155">
        <f>ROUND(I235*H235,2)</f>
        <v>0</v>
      </c>
      <c r="BL235" s="20" t="s">
        <v>180</v>
      </c>
      <c r="BM235" s="154" t="s">
        <v>5282</v>
      </c>
    </row>
    <row r="236" spans="2:65" s="35" customFormat="1" ht="107.25">
      <c r="B236" s="34"/>
      <c r="D236" s="161" t="s">
        <v>371</v>
      </c>
      <c r="F236" s="187" t="s">
        <v>5283</v>
      </c>
      <c r="L236" s="34"/>
      <c r="M236" s="158"/>
      <c r="T236" s="62"/>
      <c r="AT236" s="20" t="s">
        <v>371</v>
      </c>
      <c r="AU236" s="20" t="s">
        <v>95</v>
      </c>
    </row>
    <row r="237" spans="2:65" s="35" customFormat="1" ht="16.5" customHeight="1">
      <c r="B237" s="34"/>
      <c r="C237" s="144" t="s">
        <v>1223</v>
      </c>
      <c r="D237" s="144" t="s">
        <v>175</v>
      </c>
      <c r="E237" s="145" t="s">
        <v>5284</v>
      </c>
      <c r="F237" s="146" t="s">
        <v>5285</v>
      </c>
      <c r="G237" s="147" t="s">
        <v>1464</v>
      </c>
      <c r="H237" s="148">
        <v>2</v>
      </c>
      <c r="I237" s="3"/>
      <c r="J237" s="149">
        <f>ROUND(I237*H237,2)</f>
        <v>0</v>
      </c>
      <c r="K237" s="146" t="s">
        <v>1</v>
      </c>
      <c r="L237" s="34"/>
      <c r="M237" s="150" t="s">
        <v>1</v>
      </c>
      <c r="N237" s="151" t="s">
        <v>50</v>
      </c>
      <c r="P237" s="152">
        <f>O237*H237</f>
        <v>0</v>
      </c>
      <c r="Q237" s="152">
        <v>0</v>
      </c>
      <c r="R237" s="152">
        <f>Q237*H237</f>
        <v>0</v>
      </c>
      <c r="S237" s="152">
        <v>0</v>
      </c>
      <c r="T237" s="153">
        <f>S237*H237</f>
        <v>0</v>
      </c>
      <c r="AR237" s="154" t="s">
        <v>180</v>
      </c>
      <c r="AT237" s="154" t="s">
        <v>175</v>
      </c>
      <c r="AU237" s="154" t="s">
        <v>95</v>
      </c>
      <c r="AY237" s="20" t="s">
        <v>173</v>
      </c>
      <c r="BE237" s="155">
        <f>IF(N237="základní",J237,0)</f>
        <v>0</v>
      </c>
      <c r="BF237" s="155">
        <f>IF(N237="snížená",J237,0)</f>
        <v>0</v>
      </c>
      <c r="BG237" s="155">
        <f>IF(N237="zákl. přenesená",J237,0)</f>
        <v>0</v>
      </c>
      <c r="BH237" s="155">
        <f>IF(N237="sníž. přenesená",J237,0)</f>
        <v>0</v>
      </c>
      <c r="BI237" s="155">
        <f>IF(N237="nulová",J237,0)</f>
        <v>0</v>
      </c>
      <c r="BJ237" s="20" t="s">
        <v>93</v>
      </c>
      <c r="BK237" s="155">
        <f>ROUND(I237*H237,2)</f>
        <v>0</v>
      </c>
      <c r="BL237" s="20" t="s">
        <v>180</v>
      </c>
      <c r="BM237" s="154" t="s">
        <v>5286</v>
      </c>
    </row>
    <row r="238" spans="2:65" s="35" customFormat="1" ht="16.5" customHeight="1">
      <c r="B238" s="34"/>
      <c r="C238" s="188" t="s">
        <v>1228</v>
      </c>
      <c r="D238" s="188" t="s">
        <v>1161</v>
      </c>
      <c r="E238" s="189" t="s">
        <v>5287</v>
      </c>
      <c r="F238" s="190" t="s">
        <v>5288</v>
      </c>
      <c r="G238" s="191" t="s">
        <v>1464</v>
      </c>
      <c r="H238" s="192">
        <v>2</v>
      </c>
      <c r="I238" s="4"/>
      <c r="J238" s="193">
        <f>ROUND(I238*H238,2)</f>
        <v>0</v>
      </c>
      <c r="K238" s="190" t="s">
        <v>1</v>
      </c>
      <c r="L238" s="194"/>
      <c r="M238" s="195" t="s">
        <v>1</v>
      </c>
      <c r="N238" s="196" t="s">
        <v>50</v>
      </c>
      <c r="P238" s="152">
        <f>O238*H238</f>
        <v>0</v>
      </c>
      <c r="Q238" s="152">
        <v>0</v>
      </c>
      <c r="R238" s="152">
        <f>Q238*H238</f>
        <v>0</v>
      </c>
      <c r="S238" s="152">
        <v>0</v>
      </c>
      <c r="T238" s="153">
        <f>S238*H238</f>
        <v>0</v>
      </c>
      <c r="AR238" s="154" t="s">
        <v>299</v>
      </c>
      <c r="AT238" s="154" t="s">
        <v>1161</v>
      </c>
      <c r="AU238" s="154" t="s">
        <v>95</v>
      </c>
      <c r="AY238" s="20" t="s">
        <v>173</v>
      </c>
      <c r="BE238" s="155">
        <f>IF(N238="základní",J238,0)</f>
        <v>0</v>
      </c>
      <c r="BF238" s="155">
        <f>IF(N238="snížená",J238,0)</f>
        <v>0</v>
      </c>
      <c r="BG238" s="155">
        <f>IF(N238="zákl. přenesená",J238,0)</f>
        <v>0</v>
      </c>
      <c r="BH238" s="155">
        <f>IF(N238="sníž. přenesená",J238,0)</f>
        <v>0</v>
      </c>
      <c r="BI238" s="155">
        <f>IF(N238="nulová",J238,0)</f>
        <v>0</v>
      </c>
      <c r="BJ238" s="20" t="s">
        <v>93</v>
      </c>
      <c r="BK238" s="155">
        <f>ROUND(I238*H238,2)</f>
        <v>0</v>
      </c>
      <c r="BL238" s="20" t="s">
        <v>180</v>
      </c>
      <c r="BM238" s="154" t="s">
        <v>5289</v>
      </c>
    </row>
    <row r="239" spans="2:65" s="35" customFormat="1" ht="97.5">
      <c r="B239" s="34"/>
      <c r="D239" s="161" t="s">
        <v>371</v>
      </c>
      <c r="F239" s="187" t="s">
        <v>5290</v>
      </c>
      <c r="L239" s="34"/>
      <c r="M239" s="158"/>
      <c r="T239" s="62"/>
      <c r="AT239" s="20" t="s">
        <v>371</v>
      </c>
      <c r="AU239" s="20" t="s">
        <v>95</v>
      </c>
    </row>
    <row r="240" spans="2:65" s="35" customFormat="1" ht="16.5" customHeight="1">
      <c r="B240" s="34"/>
      <c r="C240" s="144" t="s">
        <v>1233</v>
      </c>
      <c r="D240" s="144" t="s">
        <v>175</v>
      </c>
      <c r="E240" s="145" t="s">
        <v>5291</v>
      </c>
      <c r="F240" s="146" t="s">
        <v>5021</v>
      </c>
      <c r="G240" s="147" t="s">
        <v>524</v>
      </c>
      <c r="H240" s="148">
        <v>1</v>
      </c>
      <c r="I240" s="3"/>
      <c r="J240" s="149">
        <f>ROUND(I240*H240,2)</f>
        <v>0</v>
      </c>
      <c r="K240" s="146" t="s">
        <v>1</v>
      </c>
      <c r="L240" s="34"/>
      <c r="M240" s="150" t="s">
        <v>1</v>
      </c>
      <c r="N240" s="151" t="s">
        <v>50</v>
      </c>
      <c r="P240" s="152">
        <f>O240*H240</f>
        <v>0</v>
      </c>
      <c r="Q240" s="152">
        <v>0</v>
      </c>
      <c r="R240" s="152">
        <f>Q240*H240</f>
        <v>0</v>
      </c>
      <c r="S240" s="152">
        <v>0</v>
      </c>
      <c r="T240" s="153">
        <f>S240*H240</f>
        <v>0</v>
      </c>
      <c r="AR240" s="154" t="s">
        <v>180</v>
      </c>
      <c r="AT240" s="154" t="s">
        <v>175</v>
      </c>
      <c r="AU240" s="154" t="s">
        <v>95</v>
      </c>
      <c r="AY240" s="20" t="s">
        <v>173</v>
      </c>
      <c r="BE240" s="155">
        <f>IF(N240="základní",J240,0)</f>
        <v>0</v>
      </c>
      <c r="BF240" s="155">
        <f>IF(N240="snížená",J240,0)</f>
        <v>0</v>
      </c>
      <c r="BG240" s="155">
        <f>IF(N240="zákl. přenesená",J240,0)</f>
        <v>0</v>
      </c>
      <c r="BH240" s="155">
        <f>IF(N240="sníž. přenesená",J240,0)</f>
        <v>0</v>
      </c>
      <c r="BI240" s="155">
        <f>IF(N240="nulová",J240,0)</f>
        <v>0</v>
      </c>
      <c r="BJ240" s="20" t="s">
        <v>93</v>
      </c>
      <c r="BK240" s="155">
        <f>ROUND(I240*H240,2)</f>
        <v>0</v>
      </c>
      <c r="BL240" s="20" t="s">
        <v>180</v>
      </c>
      <c r="BM240" s="154" t="s">
        <v>5292</v>
      </c>
    </row>
    <row r="241" spans="2:65" s="35" customFormat="1" ht="16.5" customHeight="1">
      <c r="B241" s="34"/>
      <c r="C241" s="144" t="s">
        <v>1245</v>
      </c>
      <c r="D241" s="144" t="s">
        <v>175</v>
      </c>
      <c r="E241" s="145" t="s">
        <v>5293</v>
      </c>
      <c r="F241" s="146" t="s">
        <v>5052</v>
      </c>
      <c r="G241" s="147" t="s">
        <v>5053</v>
      </c>
      <c r="H241" s="5"/>
      <c r="I241" s="3"/>
      <c r="J241" s="149">
        <f>ROUND(I241*H241,2)</f>
        <v>0</v>
      </c>
      <c r="K241" s="146" t="s">
        <v>1</v>
      </c>
      <c r="L241" s="34"/>
      <c r="M241" s="150" t="s">
        <v>1</v>
      </c>
      <c r="N241" s="151" t="s">
        <v>50</v>
      </c>
      <c r="P241" s="152">
        <f>O241*H241</f>
        <v>0</v>
      </c>
      <c r="Q241" s="152">
        <v>0</v>
      </c>
      <c r="R241" s="152">
        <f>Q241*H241</f>
        <v>0</v>
      </c>
      <c r="S241" s="152">
        <v>0</v>
      </c>
      <c r="T241" s="153">
        <f>S241*H241</f>
        <v>0</v>
      </c>
      <c r="AR241" s="154" t="s">
        <v>180</v>
      </c>
      <c r="AT241" s="154" t="s">
        <v>175</v>
      </c>
      <c r="AU241" s="154" t="s">
        <v>95</v>
      </c>
      <c r="AY241" s="20" t="s">
        <v>173</v>
      </c>
      <c r="BE241" s="155">
        <f>IF(N241="základní",J241,0)</f>
        <v>0</v>
      </c>
      <c r="BF241" s="155">
        <f>IF(N241="snížená",J241,0)</f>
        <v>0</v>
      </c>
      <c r="BG241" s="155">
        <f>IF(N241="zákl. přenesená",J241,0)</f>
        <v>0</v>
      </c>
      <c r="BH241" s="155">
        <f>IF(N241="sníž. přenesená",J241,0)</f>
        <v>0</v>
      </c>
      <c r="BI241" s="155">
        <f>IF(N241="nulová",J241,0)</f>
        <v>0</v>
      </c>
      <c r="BJ241" s="20" t="s">
        <v>93</v>
      </c>
      <c r="BK241" s="155">
        <f>ROUND(I241*H241,2)</f>
        <v>0</v>
      </c>
      <c r="BL241" s="20" t="s">
        <v>180</v>
      </c>
      <c r="BM241" s="154" t="s">
        <v>5294</v>
      </c>
    </row>
    <row r="242" spans="2:65" s="133" customFormat="1" ht="22.9" customHeight="1">
      <c r="B242" s="132"/>
      <c r="D242" s="134" t="s">
        <v>84</v>
      </c>
      <c r="E242" s="142" t="s">
        <v>275</v>
      </c>
      <c r="F242" s="142" t="s">
        <v>5295</v>
      </c>
      <c r="J242" s="143">
        <f>BK242</f>
        <v>0</v>
      </c>
      <c r="L242" s="132"/>
      <c r="M242" s="137"/>
      <c r="P242" s="138">
        <f>SUM(P243:P268)</f>
        <v>0</v>
      </c>
      <c r="R242" s="138">
        <f>SUM(R243:R268)</f>
        <v>0</v>
      </c>
      <c r="T242" s="139">
        <f>SUM(T243:T268)</f>
        <v>0</v>
      </c>
      <c r="AR242" s="134" t="s">
        <v>93</v>
      </c>
      <c r="AT242" s="140" t="s">
        <v>84</v>
      </c>
      <c r="AU242" s="140" t="s">
        <v>93</v>
      </c>
      <c r="AY242" s="134" t="s">
        <v>173</v>
      </c>
      <c r="BK242" s="141">
        <f>SUM(BK243:BK268)</f>
        <v>0</v>
      </c>
    </row>
    <row r="243" spans="2:65" s="35" customFormat="1" ht="16.5" customHeight="1">
      <c r="B243" s="34"/>
      <c r="C243" s="144" t="s">
        <v>1249</v>
      </c>
      <c r="D243" s="144" t="s">
        <v>175</v>
      </c>
      <c r="E243" s="145" t="s">
        <v>5296</v>
      </c>
      <c r="F243" s="146" t="s">
        <v>5297</v>
      </c>
      <c r="G243" s="147" t="s">
        <v>586</v>
      </c>
      <c r="H243" s="148">
        <v>17</v>
      </c>
      <c r="I243" s="3"/>
      <c r="J243" s="149">
        <f>ROUND(I243*H243,2)</f>
        <v>0</v>
      </c>
      <c r="K243" s="146" t="s">
        <v>1</v>
      </c>
      <c r="L243" s="34"/>
      <c r="M243" s="150" t="s">
        <v>1</v>
      </c>
      <c r="N243" s="151" t="s">
        <v>50</v>
      </c>
      <c r="P243" s="152">
        <f>O243*H243</f>
        <v>0</v>
      </c>
      <c r="Q243" s="152">
        <v>0</v>
      </c>
      <c r="R243" s="152">
        <f>Q243*H243</f>
        <v>0</v>
      </c>
      <c r="S243" s="152">
        <v>0</v>
      </c>
      <c r="T243" s="153">
        <f>S243*H243</f>
        <v>0</v>
      </c>
      <c r="AR243" s="154" t="s">
        <v>180</v>
      </c>
      <c r="AT243" s="154" t="s">
        <v>175</v>
      </c>
      <c r="AU243" s="154" t="s">
        <v>95</v>
      </c>
      <c r="AY243" s="20" t="s">
        <v>173</v>
      </c>
      <c r="BE243" s="155">
        <f>IF(N243="základní",J243,0)</f>
        <v>0</v>
      </c>
      <c r="BF243" s="155">
        <f>IF(N243="snížená",J243,0)</f>
        <v>0</v>
      </c>
      <c r="BG243" s="155">
        <f>IF(N243="zákl. přenesená",J243,0)</f>
        <v>0</v>
      </c>
      <c r="BH243" s="155">
        <f>IF(N243="sníž. přenesená",J243,0)</f>
        <v>0</v>
      </c>
      <c r="BI243" s="155">
        <f>IF(N243="nulová",J243,0)</f>
        <v>0</v>
      </c>
      <c r="BJ243" s="20" t="s">
        <v>93</v>
      </c>
      <c r="BK243" s="155">
        <f>ROUND(I243*H243,2)</f>
        <v>0</v>
      </c>
      <c r="BL243" s="20" t="s">
        <v>180</v>
      </c>
      <c r="BM243" s="154" t="s">
        <v>5298</v>
      </c>
    </row>
    <row r="244" spans="2:65" s="35" customFormat="1" ht="16.5" customHeight="1">
      <c r="B244" s="34"/>
      <c r="C244" s="188" t="s">
        <v>1283</v>
      </c>
      <c r="D244" s="188" t="s">
        <v>1161</v>
      </c>
      <c r="E244" s="189" t="s">
        <v>5299</v>
      </c>
      <c r="F244" s="190" t="s">
        <v>5300</v>
      </c>
      <c r="G244" s="191" t="s">
        <v>586</v>
      </c>
      <c r="H244" s="192">
        <v>17</v>
      </c>
      <c r="I244" s="4"/>
      <c r="J244" s="193">
        <f>ROUND(I244*H244,2)</f>
        <v>0</v>
      </c>
      <c r="K244" s="190" t="s">
        <v>1</v>
      </c>
      <c r="L244" s="194"/>
      <c r="M244" s="195" t="s">
        <v>1</v>
      </c>
      <c r="N244" s="196" t="s">
        <v>50</v>
      </c>
      <c r="P244" s="152">
        <f>O244*H244</f>
        <v>0</v>
      </c>
      <c r="Q244" s="152">
        <v>0</v>
      </c>
      <c r="R244" s="152">
        <f>Q244*H244</f>
        <v>0</v>
      </c>
      <c r="S244" s="152">
        <v>0</v>
      </c>
      <c r="T244" s="153">
        <f>S244*H244</f>
        <v>0</v>
      </c>
      <c r="AR244" s="154" t="s">
        <v>299</v>
      </c>
      <c r="AT244" s="154" t="s">
        <v>1161</v>
      </c>
      <c r="AU244" s="154" t="s">
        <v>95</v>
      </c>
      <c r="AY244" s="20" t="s">
        <v>173</v>
      </c>
      <c r="BE244" s="155">
        <f>IF(N244="základní",J244,0)</f>
        <v>0</v>
      </c>
      <c r="BF244" s="155">
        <f>IF(N244="snížená",J244,0)</f>
        <v>0</v>
      </c>
      <c r="BG244" s="155">
        <f>IF(N244="zákl. přenesená",J244,0)</f>
        <v>0</v>
      </c>
      <c r="BH244" s="155">
        <f>IF(N244="sníž. přenesená",J244,0)</f>
        <v>0</v>
      </c>
      <c r="BI244" s="155">
        <f>IF(N244="nulová",J244,0)</f>
        <v>0</v>
      </c>
      <c r="BJ244" s="20" t="s">
        <v>93</v>
      </c>
      <c r="BK244" s="155">
        <f>ROUND(I244*H244,2)</f>
        <v>0</v>
      </c>
      <c r="BL244" s="20" t="s">
        <v>180</v>
      </c>
      <c r="BM244" s="154" t="s">
        <v>5301</v>
      </c>
    </row>
    <row r="245" spans="2:65" s="35" customFormat="1" ht="29.25">
      <c r="B245" s="34"/>
      <c r="D245" s="161" t="s">
        <v>371</v>
      </c>
      <c r="F245" s="187" t="s">
        <v>5302</v>
      </c>
      <c r="L245" s="34"/>
      <c r="M245" s="158"/>
      <c r="T245" s="62"/>
      <c r="AT245" s="20" t="s">
        <v>371</v>
      </c>
      <c r="AU245" s="20" t="s">
        <v>95</v>
      </c>
    </row>
    <row r="246" spans="2:65" s="35" customFormat="1" ht="16.5" customHeight="1">
      <c r="B246" s="34"/>
      <c r="C246" s="144" t="s">
        <v>1290</v>
      </c>
      <c r="D246" s="144" t="s">
        <v>175</v>
      </c>
      <c r="E246" s="145" t="s">
        <v>5303</v>
      </c>
      <c r="F246" s="146" t="s">
        <v>5304</v>
      </c>
      <c r="G246" s="147" t="s">
        <v>586</v>
      </c>
      <c r="H246" s="148">
        <v>12</v>
      </c>
      <c r="I246" s="3"/>
      <c r="J246" s="149">
        <f>ROUND(I246*H246,2)</f>
        <v>0</v>
      </c>
      <c r="K246" s="146" t="s">
        <v>1</v>
      </c>
      <c r="L246" s="34"/>
      <c r="M246" s="150" t="s">
        <v>1</v>
      </c>
      <c r="N246" s="151" t="s">
        <v>50</v>
      </c>
      <c r="P246" s="152">
        <f>O246*H246</f>
        <v>0</v>
      </c>
      <c r="Q246" s="152">
        <v>0</v>
      </c>
      <c r="R246" s="152">
        <f>Q246*H246</f>
        <v>0</v>
      </c>
      <c r="S246" s="152">
        <v>0</v>
      </c>
      <c r="T246" s="153">
        <f>S246*H246</f>
        <v>0</v>
      </c>
      <c r="AR246" s="154" t="s">
        <v>180</v>
      </c>
      <c r="AT246" s="154" t="s">
        <v>175</v>
      </c>
      <c r="AU246" s="154" t="s">
        <v>95</v>
      </c>
      <c r="AY246" s="20" t="s">
        <v>173</v>
      </c>
      <c r="BE246" s="155">
        <f>IF(N246="základní",J246,0)</f>
        <v>0</v>
      </c>
      <c r="BF246" s="155">
        <f>IF(N246="snížená",J246,0)</f>
        <v>0</v>
      </c>
      <c r="BG246" s="155">
        <f>IF(N246="zákl. přenesená",J246,0)</f>
        <v>0</v>
      </c>
      <c r="BH246" s="155">
        <f>IF(N246="sníž. přenesená",J246,0)</f>
        <v>0</v>
      </c>
      <c r="BI246" s="155">
        <f>IF(N246="nulová",J246,0)</f>
        <v>0</v>
      </c>
      <c r="BJ246" s="20" t="s">
        <v>93</v>
      </c>
      <c r="BK246" s="155">
        <f>ROUND(I246*H246,2)</f>
        <v>0</v>
      </c>
      <c r="BL246" s="20" t="s">
        <v>180</v>
      </c>
      <c r="BM246" s="154" t="s">
        <v>5305</v>
      </c>
    </row>
    <row r="247" spans="2:65" s="35" customFormat="1" ht="16.5" customHeight="1">
      <c r="B247" s="34"/>
      <c r="C247" s="188" t="s">
        <v>1301</v>
      </c>
      <c r="D247" s="188" t="s">
        <v>1161</v>
      </c>
      <c r="E247" s="189" t="s">
        <v>5306</v>
      </c>
      <c r="F247" s="190" t="s">
        <v>5307</v>
      </c>
      <c r="G247" s="191" t="s">
        <v>586</v>
      </c>
      <c r="H247" s="192">
        <v>12</v>
      </c>
      <c r="I247" s="4"/>
      <c r="J247" s="193">
        <f>ROUND(I247*H247,2)</f>
        <v>0</v>
      </c>
      <c r="K247" s="190" t="s">
        <v>1</v>
      </c>
      <c r="L247" s="194"/>
      <c r="M247" s="195" t="s">
        <v>1</v>
      </c>
      <c r="N247" s="196" t="s">
        <v>50</v>
      </c>
      <c r="P247" s="152">
        <f>O247*H247</f>
        <v>0</v>
      </c>
      <c r="Q247" s="152">
        <v>0</v>
      </c>
      <c r="R247" s="152">
        <f>Q247*H247</f>
        <v>0</v>
      </c>
      <c r="S247" s="152">
        <v>0</v>
      </c>
      <c r="T247" s="153">
        <f>S247*H247</f>
        <v>0</v>
      </c>
      <c r="AR247" s="154" t="s">
        <v>299</v>
      </c>
      <c r="AT247" s="154" t="s">
        <v>1161</v>
      </c>
      <c r="AU247" s="154" t="s">
        <v>95</v>
      </c>
      <c r="AY247" s="20" t="s">
        <v>173</v>
      </c>
      <c r="BE247" s="155">
        <f>IF(N247="základní",J247,0)</f>
        <v>0</v>
      </c>
      <c r="BF247" s="155">
        <f>IF(N247="snížená",J247,0)</f>
        <v>0</v>
      </c>
      <c r="BG247" s="155">
        <f>IF(N247="zákl. přenesená",J247,0)</f>
        <v>0</v>
      </c>
      <c r="BH247" s="155">
        <f>IF(N247="sníž. přenesená",J247,0)</f>
        <v>0</v>
      </c>
      <c r="BI247" s="155">
        <f>IF(N247="nulová",J247,0)</f>
        <v>0</v>
      </c>
      <c r="BJ247" s="20" t="s">
        <v>93</v>
      </c>
      <c r="BK247" s="155">
        <f>ROUND(I247*H247,2)</f>
        <v>0</v>
      </c>
      <c r="BL247" s="20" t="s">
        <v>180</v>
      </c>
      <c r="BM247" s="154" t="s">
        <v>5308</v>
      </c>
    </row>
    <row r="248" spans="2:65" s="35" customFormat="1" ht="29.25">
      <c r="B248" s="34"/>
      <c r="D248" s="161" t="s">
        <v>371</v>
      </c>
      <c r="F248" s="187" t="s">
        <v>5302</v>
      </c>
      <c r="L248" s="34"/>
      <c r="M248" s="158"/>
      <c r="T248" s="62"/>
      <c r="AT248" s="20" t="s">
        <v>371</v>
      </c>
      <c r="AU248" s="20" t="s">
        <v>95</v>
      </c>
    </row>
    <row r="249" spans="2:65" s="35" customFormat="1" ht="16.5" customHeight="1">
      <c r="B249" s="34"/>
      <c r="C249" s="144" t="s">
        <v>1307</v>
      </c>
      <c r="D249" s="144" t="s">
        <v>175</v>
      </c>
      <c r="E249" s="145" t="s">
        <v>5309</v>
      </c>
      <c r="F249" s="146" t="s">
        <v>5310</v>
      </c>
      <c r="G249" s="147" t="s">
        <v>586</v>
      </c>
      <c r="H249" s="148">
        <v>160</v>
      </c>
      <c r="I249" s="3"/>
      <c r="J249" s="149">
        <f>ROUND(I249*H249,2)</f>
        <v>0</v>
      </c>
      <c r="K249" s="146" t="s">
        <v>1</v>
      </c>
      <c r="L249" s="34"/>
      <c r="M249" s="150" t="s">
        <v>1</v>
      </c>
      <c r="N249" s="151" t="s">
        <v>50</v>
      </c>
      <c r="P249" s="152">
        <f>O249*H249</f>
        <v>0</v>
      </c>
      <c r="Q249" s="152">
        <v>0</v>
      </c>
      <c r="R249" s="152">
        <f>Q249*H249</f>
        <v>0</v>
      </c>
      <c r="S249" s="152">
        <v>0</v>
      </c>
      <c r="T249" s="153">
        <f>S249*H249</f>
        <v>0</v>
      </c>
      <c r="AR249" s="154" t="s">
        <v>180</v>
      </c>
      <c r="AT249" s="154" t="s">
        <v>175</v>
      </c>
      <c r="AU249" s="154" t="s">
        <v>95</v>
      </c>
      <c r="AY249" s="20" t="s">
        <v>173</v>
      </c>
      <c r="BE249" s="155">
        <f>IF(N249="základní",J249,0)</f>
        <v>0</v>
      </c>
      <c r="BF249" s="155">
        <f>IF(N249="snížená",J249,0)</f>
        <v>0</v>
      </c>
      <c r="BG249" s="155">
        <f>IF(N249="zákl. přenesená",J249,0)</f>
        <v>0</v>
      </c>
      <c r="BH249" s="155">
        <f>IF(N249="sníž. přenesená",J249,0)</f>
        <v>0</v>
      </c>
      <c r="BI249" s="155">
        <f>IF(N249="nulová",J249,0)</f>
        <v>0</v>
      </c>
      <c r="BJ249" s="20" t="s">
        <v>93</v>
      </c>
      <c r="BK249" s="155">
        <f>ROUND(I249*H249,2)</f>
        <v>0</v>
      </c>
      <c r="BL249" s="20" t="s">
        <v>180</v>
      </c>
      <c r="BM249" s="154" t="s">
        <v>5311</v>
      </c>
    </row>
    <row r="250" spans="2:65" s="35" customFormat="1" ht="16.5" customHeight="1">
      <c r="B250" s="34"/>
      <c r="C250" s="188" t="s">
        <v>1326</v>
      </c>
      <c r="D250" s="188" t="s">
        <v>1161</v>
      </c>
      <c r="E250" s="189" t="s">
        <v>5312</v>
      </c>
      <c r="F250" s="190" t="s">
        <v>5313</v>
      </c>
      <c r="G250" s="191" t="s">
        <v>586</v>
      </c>
      <c r="H250" s="192">
        <v>160</v>
      </c>
      <c r="I250" s="4"/>
      <c r="J250" s="193">
        <f>ROUND(I250*H250,2)</f>
        <v>0</v>
      </c>
      <c r="K250" s="190" t="s">
        <v>1</v>
      </c>
      <c r="L250" s="194"/>
      <c r="M250" s="195" t="s">
        <v>1</v>
      </c>
      <c r="N250" s="196" t="s">
        <v>50</v>
      </c>
      <c r="P250" s="152">
        <f>O250*H250</f>
        <v>0</v>
      </c>
      <c r="Q250" s="152">
        <v>0</v>
      </c>
      <c r="R250" s="152">
        <f>Q250*H250</f>
        <v>0</v>
      </c>
      <c r="S250" s="152">
        <v>0</v>
      </c>
      <c r="T250" s="153">
        <f>S250*H250</f>
        <v>0</v>
      </c>
      <c r="AR250" s="154" t="s">
        <v>299</v>
      </c>
      <c r="AT250" s="154" t="s">
        <v>1161</v>
      </c>
      <c r="AU250" s="154" t="s">
        <v>95</v>
      </c>
      <c r="AY250" s="20" t="s">
        <v>173</v>
      </c>
      <c r="BE250" s="155">
        <f>IF(N250="základní",J250,0)</f>
        <v>0</v>
      </c>
      <c r="BF250" s="155">
        <f>IF(N250="snížená",J250,0)</f>
        <v>0</v>
      </c>
      <c r="BG250" s="155">
        <f>IF(N250="zákl. přenesená",J250,0)</f>
        <v>0</v>
      </c>
      <c r="BH250" s="155">
        <f>IF(N250="sníž. přenesená",J250,0)</f>
        <v>0</v>
      </c>
      <c r="BI250" s="155">
        <f>IF(N250="nulová",J250,0)</f>
        <v>0</v>
      </c>
      <c r="BJ250" s="20" t="s">
        <v>93</v>
      </c>
      <c r="BK250" s="155">
        <f>ROUND(I250*H250,2)</f>
        <v>0</v>
      </c>
      <c r="BL250" s="20" t="s">
        <v>180</v>
      </c>
      <c r="BM250" s="154" t="s">
        <v>5314</v>
      </c>
    </row>
    <row r="251" spans="2:65" s="35" customFormat="1" ht="29.25">
      <c r="B251" s="34"/>
      <c r="D251" s="161" t="s">
        <v>371</v>
      </c>
      <c r="F251" s="187" t="s">
        <v>5302</v>
      </c>
      <c r="L251" s="34"/>
      <c r="M251" s="158"/>
      <c r="T251" s="62"/>
      <c r="AT251" s="20" t="s">
        <v>371</v>
      </c>
      <c r="AU251" s="20" t="s">
        <v>95</v>
      </c>
    </row>
    <row r="252" spans="2:65" s="35" customFormat="1" ht="16.5" customHeight="1">
      <c r="B252" s="34"/>
      <c r="C252" s="144" t="s">
        <v>1335</v>
      </c>
      <c r="D252" s="144" t="s">
        <v>175</v>
      </c>
      <c r="E252" s="145" t="s">
        <v>5315</v>
      </c>
      <c r="F252" s="146" t="s">
        <v>5316</v>
      </c>
      <c r="G252" s="147" t="s">
        <v>586</v>
      </c>
      <c r="H252" s="148">
        <v>102</v>
      </c>
      <c r="I252" s="3"/>
      <c r="J252" s="149">
        <f>ROUND(I252*H252,2)</f>
        <v>0</v>
      </c>
      <c r="K252" s="146" t="s">
        <v>1</v>
      </c>
      <c r="L252" s="34"/>
      <c r="M252" s="150" t="s">
        <v>1</v>
      </c>
      <c r="N252" s="151" t="s">
        <v>50</v>
      </c>
      <c r="P252" s="152">
        <f>O252*H252</f>
        <v>0</v>
      </c>
      <c r="Q252" s="152">
        <v>0</v>
      </c>
      <c r="R252" s="152">
        <f>Q252*H252</f>
        <v>0</v>
      </c>
      <c r="S252" s="152">
        <v>0</v>
      </c>
      <c r="T252" s="153">
        <f>S252*H252</f>
        <v>0</v>
      </c>
      <c r="AR252" s="154" t="s">
        <v>180</v>
      </c>
      <c r="AT252" s="154" t="s">
        <v>175</v>
      </c>
      <c r="AU252" s="154" t="s">
        <v>95</v>
      </c>
      <c r="AY252" s="20" t="s">
        <v>173</v>
      </c>
      <c r="BE252" s="155">
        <f>IF(N252="základní",J252,0)</f>
        <v>0</v>
      </c>
      <c r="BF252" s="155">
        <f>IF(N252="snížená",J252,0)</f>
        <v>0</v>
      </c>
      <c r="BG252" s="155">
        <f>IF(N252="zákl. přenesená",J252,0)</f>
        <v>0</v>
      </c>
      <c r="BH252" s="155">
        <f>IF(N252="sníž. přenesená",J252,0)</f>
        <v>0</v>
      </c>
      <c r="BI252" s="155">
        <f>IF(N252="nulová",J252,0)</f>
        <v>0</v>
      </c>
      <c r="BJ252" s="20" t="s">
        <v>93</v>
      </c>
      <c r="BK252" s="155">
        <f>ROUND(I252*H252,2)</f>
        <v>0</v>
      </c>
      <c r="BL252" s="20" t="s">
        <v>180</v>
      </c>
      <c r="BM252" s="154" t="s">
        <v>5317</v>
      </c>
    </row>
    <row r="253" spans="2:65" s="35" customFormat="1" ht="16.5" customHeight="1">
      <c r="B253" s="34"/>
      <c r="C253" s="188" t="s">
        <v>1350</v>
      </c>
      <c r="D253" s="188" t="s">
        <v>1161</v>
      </c>
      <c r="E253" s="189" t="s">
        <v>5318</v>
      </c>
      <c r="F253" s="190" t="s">
        <v>5319</v>
      </c>
      <c r="G253" s="191" t="s">
        <v>586</v>
      </c>
      <c r="H253" s="192">
        <v>102</v>
      </c>
      <c r="I253" s="4"/>
      <c r="J253" s="193">
        <f>ROUND(I253*H253,2)</f>
        <v>0</v>
      </c>
      <c r="K253" s="190" t="s">
        <v>1</v>
      </c>
      <c r="L253" s="194"/>
      <c r="M253" s="195" t="s">
        <v>1</v>
      </c>
      <c r="N253" s="196" t="s">
        <v>50</v>
      </c>
      <c r="P253" s="152">
        <f>O253*H253</f>
        <v>0</v>
      </c>
      <c r="Q253" s="152">
        <v>0</v>
      </c>
      <c r="R253" s="152">
        <f>Q253*H253</f>
        <v>0</v>
      </c>
      <c r="S253" s="152">
        <v>0</v>
      </c>
      <c r="T253" s="153">
        <f>S253*H253</f>
        <v>0</v>
      </c>
      <c r="AR253" s="154" t="s">
        <v>299</v>
      </c>
      <c r="AT253" s="154" t="s">
        <v>1161</v>
      </c>
      <c r="AU253" s="154" t="s">
        <v>95</v>
      </c>
      <c r="AY253" s="20" t="s">
        <v>173</v>
      </c>
      <c r="BE253" s="155">
        <f>IF(N253="základní",J253,0)</f>
        <v>0</v>
      </c>
      <c r="BF253" s="155">
        <f>IF(N253="snížená",J253,0)</f>
        <v>0</v>
      </c>
      <c r="BG253" s="155">
        <f>IF(N253="zákl. přenesená",J253,0)</f>
        <v>0</v>
      </c>
      <c r="BH253" s="155">
        <f>IF(N253="sníž. přenesená",J253,0)</f>
        <v>0</v>
      </c>
      <c r="BI253" s="155">
        <f>IF(N253="nulová",J253,0)</f>
        <v>0</v>
      </c>
      <c r="BJ253" s="20" t="s">
        <v>93</v>
      </c>
      <c r="BK253" s="155">
        <f>ROUND(I253*H253,2)</f>
        <v>0</v>
      </c>
      <c r="BL253" s="20" t="s">
        <v>180</v>
      </c>
      <c r="BM253" s="154" t="s">
        <v>5320</v>
      </c>
    </row>
    <row r="254" spans="2:65" s="35" customFormat="1" ht="29.25">
      <c r="B254" s="34"/>
      <c r="D254" s="161" t="s">
        <v>371</v>
      </c>
      <c r="F254" s="187" t="s">
        <v>5302</v>
      </c>
      <c r="L254" s="34"/>
      <c r="M254" s="158"/>
      <c r="T254" s="62"/>
      <c r="AT254" s="20" t="s">
        <v>371</v>
      </c>
      <c r="AU254" s="20" t="s">
        <v>95</v>
      </c>
    </row>
    <row r="255" spans="2:65" s="35" customFormat="1" ht="16.5" customHeight="1">
      <c r="B255" s="34"/>
      <c r="C255" s="144" t="s">
        <v>1399</v>
      </c>
      <c r="D255" s="144" t="s">
        <v>175</v>
      </c>
      <c r="E255" s="145" t="s">
        <v>5321</v>
      </c>
      <c r="F255" s="146" t="s">
        <v>5322</v>
      </c>
      <c r="G255" s="147" t="s">
        <v>586</v>
      </c>
      <c r="H255" s="148">
        <v>79</v>
      </c>
      <c r="I255" s="3"/>
      <c r="J255" s="149">
        <f>ROUND(I255*H255,2)</f>
        <v>0</v>
      </c>
      <c r="K255" s="146" t="s">
        <v>1</v>
      </c>
      <c r="L255" s="34"/>
      <c r="M255" s="150" t="s">
        <v>1</v>
      </c>
      <c r="N255" s="151" t="s">
        <v>50</v>
      </c>
      <c r="P255" s="152">
        <f>O255*H255</f>
        <v>0</v>
      </c>
      <c r="Q255" s="152">
        <v>0</v>
      </c>
      <c r="R255" s="152">
        <f>Q255*H255</f>
        <v>0</v>
      </c>
      <c r="S255" s="152">
        <v>0</v>
      </c>
      <c r="T255" s="153">
        <f>S255*H255</f>
        <v>0</v>
      </c>
      <c r="AR255" s="154" t="s">
        <v>180</v>
      </c>
      <c r="AT255" s="154" t="s">
        <v>175</v>
      </c>
      <c r="AU255" s="154" t="s">
        <v>95</v>
      </c>
      <c r="AY255" s="20" t="s">
        <v>173</v>
      </c>
      <c r="BE255" s="155">
        <f>IF(N255="základní",J255,0)</f>
        <v>0</v>
      </c>
      <c r="BF255" s="155">
        <f>IF(N255="snížená",J255,0)</f>
        <v>0</v>
      </c>
      <c r="BG255" s="155">
        <f>IF(N255="zákl. přenesená",J255,0)</f>
        <v>0</v>
      </c>
      <c r="BH255" s="155">
        <f>IF(N255="sníž. přenesená",J255,0)</f>
        <v>0</v>
      </c>
      <c r="BI255" s="155">
        <f>IF(N255="nulová",J255,0)</f>
        <v>0</v>
      </c>
      <c r="BJ255" s="20" t="s">
        <v>93</v>
      </c>
      <c r="BK255" s="155">
        <f>ROUND(I255*H255,2)</f>
        <v>0</v>
      </c>
      <c r="BL255" s="20" t="s">
        <v>180</v>
      </c>
      <c r="BM255" s="154" t="s">
        <v>5323</v>
      </c>
    </row>
    <row r="256" spans="2:65" s="35" customFormat="1" ht="16.5" customHeight="1">
      <c r="B256" s="34"/>
      <c r="C256" s="188" t="s">
        <v>1403</v>
      </c>
      <c r="D256" s="188" t="s">
        <v>1161</v>
      </c>
      <c r="E256" s="189" t="s">
        <v>5324</v>
      </c>
      <c r="F256" s="190" t="s">
        <v>5325</v>
      </c>
      <c r="G256" s="191" t="s">
        <v>586</v>
      </c>
      <c r="H256" s="192">
        <v>79</v>
      </c>
      <c r="I256" s="4"/>
      <c r="J256" s="193">
        <f>ROUND(I256*H256,2)</f>
        <v>0</v>
      </c>
      <c r="K256" s="190" t="s">
        <v>1</v>
      </c>
      <c r="L256" s="194"/>
      <c r="M256" s="195" t="s">
        <v>1</v>
      </c>
      <c r="N256" s="196" t="s">
        <v>50</v>
      </c>
      <c r="P256" s="152">
        <f>O256*H256</f>
        <v>0</v>
      </c>
      <c r="Q256" s="152">
        <v>0</v>
      </c>
      <c r="R256" s="152">
        <f>Q256*H256</f>
        <v>0</v>
      </c>
      <c r="S256" s="152">
        <v>0</v>
      </c>
      <c r="T256" s="153">
        <f>S256*H256</f>
        <v>0</v>
      </c>
      <c r="AR256" s="154" t="s">
        <v>299</v>
      </c>
      <c r="AT256" s="154" t="s">
        <v>1161</v>
      </c>
      <c r="AU256" s="154" t="s">
        <v>95</v>
      </c>
      <c r="AY256" s="20" t="s">
        <v>173</v>
      </c>
      <c r="BE256" s="155">
        <f>IF(N256="základní",J256,0)</f>
        <v>0</v>
      </c>
      <c r="BF256" s="155">
        <f>IF(N256="snížená",J256,0)</f>
        <v>0</v>
      </c>
      <c r="BG256" s="155">
        <f>IF(N256="zákl. přenesená",J256,0)</f>
        <v>0</v>
      </c>
      <c r="BH256" s="155">
        <f>IF(N256="sníž. přenesená",J256,0)</f>
        <v>0</v>
      </c>
      <c r="BI256" s="155">
        <f>IF(N256="nulová",J256,0)</f>
        <v>0</v>
      </c>
      <c r="BJ256" s="20" t="s">
        <v>93</v>
      </c>
      <c r="BK256" s="155">
        <f>ROUND(I256*H256,2)</f>
        <v>0</v>
      </c>
      <c r="BL256" s="20" t="s">
        <v>180</v>
      </c>
      <c r="BM256" s="154" t="s">
        <v>5326</v>
      </c>
    </row>
    <row r="257" spans="2:65" s="35" customFormat="1" ht="29.25">
      <c r="B257" s="34"/>
      <c r="D257" s="161" t="s">
        <v>371</v>
      </c>
      <c r="F257" s="187" t="s">
        <v>5302</v>
      </c>
      <c r="L257" s="34"/>
      <c r="M257" s="158"/>
      <c r="T257" s="62"/>
      <c r="AT257" s="20" t="s">
        <v>371</v>
      </c>
      <c r="AU257" s="20" t="s">
        <v>95</v>
      </c>
    </row>
    <row r="258" spans="2:65" s="35" customFormat="1" ht="24.2" customHeight="1">
      <c r="B258" s="34"/>
      <c r="C258" s="144" t="s">
        <v>1408</v>
      </c>
      <c r="D258" s="144" t="s">
        <v>175</v>
      </c>
      <c r="E258" s="145" t="s">
        <v>5327</v>
      </c>
      <c r="F258" s="146" t="s">
        <v>5328</v>
      </c>
      <c r="G258" s="147" t="s">
        <v>586</v>
      </c>
      <c r="H258" s="148">
        <v>64</v>
      </c>
      <c r="I258" s="3"/>
      <c r="J258" s="149">
        <f>ROUND(I258*H258,2)</f>
        <v>0</v>
      </c>
      <c r="K258" s="146" t="s">
        <v>1</v>
      </c>
      <c r="L258" s="34"/>
      <c r="M258" s="150" t="s">
        <v>1</v>
      </c>
      <c r="N258" s="151" t="s">
        <v>50</v>
      </c>
      <c r="P258" s="152">
        <f>O258*H258</f>
        <v>0</v>
      </c>
      <c r="Q258" s="152">
        <v>0</v>
      </c>
      <c r="R258" s="152">
        <f>Q258*H258</f>
        <v>0</v>
      </c>
      <c r="S258" s="152">
        <v>0</v>
      </c>
      <c r="T258" s="153">
        <f>S258*H258</f>
        <v>0</v>
      </c>
      <c r="AR258" s="154" t="s">
        <v>180</v>
      </c>
      <c r="AT258" s="154" t="s">
        <v>175</v>
      </c>
      <c r="AU258" s="154" t="s">
        <v>95</v>
      </c>
      <c r="AY258" s="20" t="s">
        <v>173</v>
      </c>
      <c r="BE258" s="155">
        <f>IF(N258="základní",J258,0)</f>
        <v>0</v>
      </c>
      <c r="BF258" s="155">
        <f>IF(N258="snížená",J258,0)</f>
        <v>0</v>
      </c>
      <c r="BG258" s="155">
        <f>IF(N258="zákl. přenesená",J258,0)</f>
        <v>0</v>
      </c>
      <c r="BH258" s="155">
        <f>IF(N258="sníž. přenesená",J258,0)</f>
        <v>0</v>
      </c>
      <c r="BI258" s="155">
        <f>IF(N258="nulová",J258,0)</f>
        <v>0</v>
      </c>
      <c r="BJ258" s="20" t="s">
        <v>93</v>
      </c>
      <c r="BK258" s="155">
        <f>ROUND(I258*H258,2)</f>
        <v>0</v>
      </c>
      <c r="BL258" s="20" t="s">
        <v>180</v>
      </c>
      <c r="BM258" s="154" t="s">
        <v>5329</v>
      </c>
    </row>
    <row r="259" spans="2:65" s="35" customFormat="1" ht="16.5" customHeight="1">
      <c r="B259" s="34"/>
      <c r="C259" s="188" t="s">
        <v>1413</v>
      </c>
      <c r="D259" s="188" t="s">
        <v>1161</v>
      </c>
      <c r="E259" s="189" t="s">
        <v>5330</v>
      </c>
      <c r="F259" s="190" t="s">
        <v>5331</v>
      </c>
      <c r="G259" s="191" t="s">
        <v>586</v>
      </c>
      <c r="H259" s="192">
        <v>64</v>
      </c>
      <c r="I259" s="4"/>
      <c r="J259" s="193">
        <f>ROUND(I259*H259,2)</f>
        <v>0</v>
      </c>
      <c r="K259" s="190" t="s">
        <v>1</v>
      </c>
      <c r="L259" s="194"/>
      <c r="M259" s="195" t="s">
        <v>1</v>
      </c>
      <c r="N259" s="196" t="s">
        <v>50</v>
      </c>
      <c r="P259" s="152">
        <f>O259*H259</f>
        <v>0</v>
      </c>
      <c r="Q259" s="152">
        <v>0</v>
      </c>
      <c r="R259" s="152">
        <f>Q259*H259</f>
        <v>0</v>
      </c>
      <c r="S259" s="152">
        <v>0</v>
      </c>
      <c r="T259" s="153">
        <f>S259*H259</f>
        <v>0</v>
      </c>
      <c r="AR259" s="154" t="s">
        <v>299</v>
      </c>
      <c r="AT259" s="154" t="s">
        <v>1161</v>
      </c>
      <c r="AU259" s="154" t="s">
        <v>95</v>
      </c>
      <c r="AY259" s="20" t="s">
        <v>173</v>
      </c>
      <c r="BE259" s="155">
        <f>IF(N259="základní",J259,0)</f>
        <v>0</v>
      </c>
      <c r="BF259" s="155">
        <f>IF(N259="snížená",J259,0)</f>
        <v>0</v>
      </c>
      <c r="BG259" s="155">
        <f>IF(N259="zákl. přenesená",J259,0)</f>
        <v>0</v>
      </c>
      <c r="BH259" s="155">
        <f>IF(N259="sníž. přenesená",J259,0)</f>
        <v>0</v>
      </c>
      <c r="BI259" s="155">
        <f>IF(N259="nulová",J259,0)</f>
        <v>0</v>
      </c>
      <c r="BJ259" s="20" t="s">
        <v>93</v>
      </c>
      <c r="BK259" s="155">
        <f>ROUND(I259*H259,2)</f>
        <v>0</v>
      </c>
      <c r="BL259" s="20" t="s">
        <v>180</v>
      </c>
      <c r="BM259" s="154" t="s">
        <v>5332</v>
      </c>
    </row>
    <row r="260" spans="2:65" s="35" customFormat="1" ht="29.25">
      <c r="B260" s="34"/>
      <c r="D260" s="161" t="s">
        <v>371</v>
      </c>
      <c r="F260" s="187" t="s">
        <v>5302</v>
      </c>
      <c r="L260" s="34"/>
      <c r="M260" s="158"/>
      <c r="T260" s="62"/>
      <c r="AT260" s="20" t="s">
        <v>371</v>
      </c>
      <c r="AU260" s="20" t="s">
        <v>95</v>
      </c>
    </row>
    <row r="261" spans="2:65" s="35" customFormat="1" ht="16.5" customHeight="1">
      <c r="B261" s="34"/>
      <c r="C261" s="144" t="s">
        <v>1421</v>
      </c>
      <c r="D261" s="144" t="s">
        <v>175</v>
      </c>
      <c r="E261" s="145" t="s">
        <v>5333</v>
      </c>
      <c r="F261" s="146" t="s">
        <v>5334</v>
      </c>
      <c r="G261" s="147" t="s">
        <v>586</v>
      </c>
      <c r="H261" s="148">
        <v>22</v>
      </c>
      <c r="I261" s="3"/>
      <c r="J261" s="149">
        <f>ROUND(I261*H261,2)</f>
        <v>0</v>
      </c>
      <c r="K261" s="146" t="s">
        <v>1</v>
      </c>
      <c r="L261" s="34"/>
      <c r="M261" s="150" t="s">
        <v>1</v>
      </c>
      <c r="N261" s="151" t="s">
        <v>50</v>
      </c>
      <c r="P261" s="152">
        <f>O261*H261</f>
        <v>0</v>
      </c>
      <c r="Q261" s="152">
        <v>0</v>
      </c>
      <c r="R261" s="152">
        <f>Q261*H261</f>
        <v>0</v>
      </c>
      <c r="S261" s="152">
        <v>0</v>
      </c>
      <c r="T261" s="153">
        <f>S261*H261</f>
        <v>0</v>
      </c>
      <c r="AR261" s="154" t="s">
        <v>180</v>
      </c>
      <c r="AT261" s="154" t="s">
        <v>175</v>
      </c>
      <c r="AU261" s="154" t="s">
        <v>95</v>
      </c>
      <c r="AY261" s="20" t="s">
        <v>173</v>
      </c>
      <c r="BE261" s="155">
        <f>IF(N261="základní",J261,0)</f>
        <v>0</v>
      </c>
      <c r="BF261" s="155">
        <f>IF(N261="snížená",J261,0)</f>
        <v>0</v>
      </c>
      <c r="BG261" s="155">
        <f>IF(N261="zákl. přenesená",J261,0)</f>
        <v>0</v>
      </c>
      <c r="BH261" s="155">
        <f>IF(N261="sníž. přenesená",J261,0)</f>
        <v>0</v>
      </c>
      <c r="BI261" s="155">
        <f>IF(N261="nulová",J261,0)</f>
        <v>0</v>
      </c>
      <c r="BJ261" s="20" t="s">
        <v>93</v>
      </c>
      <c r="BK261" s="155">
        <f>ROUND(I261*H261,2)</f>
        <v>0</v>
      </c>
      <c r="BL261" s="20" t="s">
        <v>180</v>
      </c>
      <c r="BM261" s="154" t="s">
        <v>5335</v>
      </c>
    </row>
    <row r="262" spans="2:65" s="35" customFormat="1" ht="16.5" customHeight="1">
      <c r="B262" s="34"/>
      <c r="C262" s="188" t="s">
        <v>1426</v>
      </c>
      <c r="D262" s="188" t="s">
        <v>1161</v>
      </c>
      <c r="E262" s="189" t="s">
        <v>5336</v>
      </c>
      <c r="F262" s="190" t="s">
        <v>5337</v>
      </c>
      <c r="G262" s="191" t="s">
        <v>586</v>
      </c>
      <c r="H262" s="192">
        <v>22</v>
      </c>
      <c r="I262" s="4"/>
      <c r="J262" s="193">
        <f>ROUND(I262*H262,2)</f>
        <v>0</v>
      </c>
      <c r="K262" s="190" t="s">
        <v>1</v>
      </c>
      <c r="L262" s="194"/>
      <c r="M262" s="195" t="s">
        <v>1</v>
      </c>
      <c r="N262" s="196" t="s">
        <v>50</v>
      </c>
      <c r="P262" s="152">
        <f>O262*H262</f>
        <v>0</v>
      </c>
      <c r="Q262" s="152">
        <v>0</v>
      </c>
      <c r="R262" s="152">
        <f>Q262*H262</f>
        <v>0</v>
      </c>
      <c r="S262" s="152">
        <v>0</v>
      </c>
      <c r="T262" s="153">
        <f>S262*H262</f>
        <v>0</v>
      </c>
      <c r="AR262" s="154" t="s">
        <v>299</v>
      </c>
      <c r="AT262" s="154" t="s">
        <v>1161</v>
      </c>
      <c r="AU262" s="154" t="s">
        <v>95</v>
      </c>
      <c r="AY262" s="20" t="s">
        <v>173</v>
      </c>
      <c r="BE262" s="155">
        <f>IF(N262="základní",J262,0)</f>
        <v>0</v>
      </c>
      <c r="BF262" s="155">
        <f>IF(N262="snížená",J262,0)</f>
        <v>0</v>
      </c>
      <c r="BG262" s="155">
        <f>IF(N262="zákl. přenesená",J262,0)</f>
        <v>0</v>
      </c>
      <c r="BH262" s="155">
        <f>IF(N262="sníž. přenesená",J262,0)</f>
        <v>0</v>
      </c>
      <c r="BI262" s="155">
        <f>IF(N262="nulová",J262,0)</f>
        <v>0</v>
      </c>
      <c r="BJ262" s="20" t="s">
        <v>93</v>
      </c>
      <c r="BK262" s="155">
        <f>ROUND(I262*H262,2)</f>
        <v>0</v>
      </c>
      <c r="BL262" s="20" t="s">
        <v>180</v>
      </c>
      <c r="BM262" s="154" t="s">
        <v>5338</v>
      </c>
    </row>
    <row r="263" spans="2:65" s="35" customFormat="1" ht="29.25">
      <c r="B263" s="34"/>
      <c r="D263" s="161" t="s">
        <v>371</v>
      </c>
      <c r="F263" s="187" t="s">
        <v>5302</v>
      </c>
      <c r="L263" s="34"/>
      <c r="M263" s="158"/>
      <c r="T263" s="62"/>
      <c r="AT263" s="20" t="s">
        <v>371</v>
      </c>
      <c r="AU263" s="20" t="s">
        <v>95</v>
      </c>
    </row>
    <row r="264" spans="2:65" s="35" customFormat="1" ht="16.5" customHeight="1">
      <c r="B264" s="34"/>
      <c r="C264" s="144" t="s">
        <v>1431</v>
      </c>
      <c r="D264" s="144" t="s">
        <v>175</v>
      </c>
      <c r="E264" s="145" t="s">
        <v>5339</v>
      </c>
      <c r="F264" s="146" t="s">
        <v>5340</v>
      </c>
      <c r="G264" s="147" t="s">
        <v>586</v>
      </c>
      <c r="H264" s="148">
        <v>77</v>
      </c>
      <c r="I264" s="3"/>
      <c r="J264" s="149">
        <f>ROUND(I264*H264,2)</f>
        <v>0</v>
      </c>
      <c r="K264" s="146" t="s">
        <v>1</v>
      </c>
      <c r="L264" s="34"/>
      <c r="M264" s="150" t="s">
        <v>1</v>
      </c>
      <c r="N264" s="151" t="s">
        <v>50</v>
      </c>
      <c r="P264" s="152">
        <f>O264*H264</f>
        <v>0</v>
      </c>
      <c r="Q264" s="152">
        <v>0</v>
      </c>
      <c r="R264" s="152">
        <f>Q264*H264</f>
        <v>0</v>
      </c>
      <c r="S264" s="152">
        <v>0</v>
      </c>
      <c r="T264" s="153">
        <f>S264*H264</f>
        <v>0</v>
      </c>
      <c r="AR264" s="154" t="s">
        <v>180</v>
      </c>
      <c r="AT264" s="154" t="s">
        <v>175</v>
      </c>
      <c r="AU264" s="154" t="s">
        <v>95</v>
      </c>
      <c r="AY264" s="20" t="s">
        <v>173</v>
      </c>
      <c r="BE264" s="155">
        <f>IF(N264="základní",J264,0)</f>
        <v>0</v>
      </c>
      <c r="BF264" s="155">
        <f>IF(N264="snížená",J264,0)</f>
        <v>0</v>
      </c>
      <c r="BG264" s="155">
        <f>IF(N264="zákl. přenesená",J264,0)</f>
        <v>0</v>
      </c>
      <c r="BH264" s="155">
        <f>IF(N264="sníž. přenesená",J264,0)</f>
        <v>0</v>
      </c>
      <c r="BI264" s="155">
        <f>IF(N264="nulová",J264,0)</f>
        <v>0</v>
      </c>
      <c r="BJ264" s="20" t="s">
        <v>93</v>
      </c>
      <c r="BK264" s="155">
        <f>ROUND(I264*H264,2)</f>
        <v>0</v>
      </c>
      <c r="BL264" s="20" t="s">
        <v>180</v>
      </c>
      <c r="BM264" s="154" t="s">
        <v>5341</v>
      </c>
    </row>
    <row r="265" spans="2:65" s="35" customFormat="1" ht="16.5" customHeight="1">
      <c r="B265" s="34"/>
      <c r="C265" s="188" t="s">
        <v>1436</v>
      </c>
      <c r="D265" s="188" t="s">
        <v>1161</v>
      </c>
      <c r="E265" s="189" t="s">
        <v>5342</v>
      </c>
      <c r="F265" s="190" t="s">
        <v>5343</v>
      </c>
      <c r="G265" s="191" t="s">
        <v>586</v>
      </c>
      <c r="H265" s="192">
        <v>77</v>
      </c>
      <c r="I265" s="4"/>
      <c r="J265" s="193">
        <f>ROUND(I265*H265,2)</f>
        <v>0</v>
      </c>
      <c r="K265" s="190" t="s">
        <v>1</v>
      </c>
      <c r="L265" s="194"/>
      <c r="M265" s="195" t="s">
        <v>1</v>
      </c>
      <c r="N265" s="196" t="s">
        <v>50</v>
      </c>
      <c r="P265" s="152">
        <f>O265*H265</f>
        <v>0</v>
      </c>
      <c r="Q265" s="152">
        <v>0</v>
      </c>
      <c r="R265" s="152">
        <f>Q265*H265</f>
        <v>0</v>
      </c>
      <c r="S265" s="152">
        <v>0</v>
      </c>
      <c r="T265" s="153">
        <f>S265*H265</f>
        <v>0</v>
      </c>
      <c r="AR265" s="154" t="s">
        <v>299</v>
      </c>
      <c r="AT265" s="154" t="s">
        <v>1161</v>
      </c>
      <c r="AU265" s="154" t="s">
        <v>95</v>
      </c>
      <c r="AY265" s="20" t="s">
        <v>173</v>
      </c>
      <c r="BE265" s="155">
        <f>IF(N265="základní",J265,0)</f>
        <v>0</v>
      </c>
      <c r="BF265" s="155">
        <f>IF(N265="snížená",J265,0)</f>
        <v>0</v>
      </c>
      <c r="BG265" s="155">
        <f>IF(N265="zákl. přenesená",J265,0)</f>
        <v>0</v>
      </c>
      <c r="BH265" s="155">
        <f>IF(N265="sníž. přenesená",J265,0)</f>
        <v>0</v>
      </c>
      <c r="BI265" s="155">
        <f>IF(N265="nulová",J265,0)</f>
        <v>0</v>
      </c>
      <c r="BJ265" s="20" t="s">
        <v>93</v>
      </c>
      <c r="BK265" s="155">
        <f>ROUND(I265*H265,2)</f>
        <v>0</v>
      </c>
      <c r="BL265" s="20" t="s">
        <v>180</v>
      </c>
      <c r="BM265" s="154" t="s">
        <v>5344</v>
      </c>
    </row>
    <row r="266" spans="2:65" s="35" customFormat="1" ht="29.25">
      <c r="B266" s="34"/>
      <c r="D266" s="161" t="s">
        <v>371</v>
      </c>
      <c r="F266" s="187" t="s">
        <v>5302</v>
      </c>
      <c r="L266" s="34"/>
      <c r="M266" s="158"/>
      <c r="T266" s="62"/>
      <c r="AT266" s="20" t="s">
        <v>371</v>
      </c>
      <c r="AU266" s="20" t="s">
        <v>95</v>
      </c>
    </row>
    <row r="267" spans="2:65" s="35" customFormat="1" ht="16.5" customHeight="1">
      <c r="B267" s="34"/>
      <c r="C267" s="144" t="s">
        <v>1440</v>
      </c>
      <c r="D267" s="144" t="s">
        <v>175</v>
      </c>
      <c r="E267" s="145" t="s">
        <v>5345</v>
      </c>
      <c r="F267" s="146" t="s">
        <v>5021</v>
      </c>
      <c r="G267" s="147" t="s">
        <v>524</v>
      </c>
      <c r="H267" s="148">
        <v>1</v>
      </c>
      <c r="I267" s="3"/>
      <c r="J267" s="149">
        <f>ROUND(I267*H267,2)</f>
        <v>0</v>
      </c>
      <c r="K267" s="146" t="s">
        <v>1</v>
      </c>
      <c r="L267" s="34"/>
      <c r="M267" s="150" t="s">
        <v>1</v>
      </c>
      <c r="N267" s="151" t="s">
        <v>50</v>
      </c>
      <c r="P267" s="152">
        <f>O267*H267</f>
        <v>0</v>
      </c>
      <c r="Q267" s="152">
        <v>0</v>
      </c>
      <c r="R267" s="152">
        <f>Q267*H267</f>
        <v>0</v>
      </c>
      <c r="S267" s="152">
        <v>0</v>
      </c>
      <c r="T267" s="153">
        <f>S267*H267</f>
        <v>0</v>
      </c>
      <c r="AR267" s="154" t="s">
        <v>180</v>
      </c>
      <c r="AT267" s="154" t="s">
        <v>175</v>
      </c>
      <c r="AU267" s="154" t="s">
        <v>95</v>
      </c>
      <c r="AY267" s="20" t="s">
        <v>173</v>
      </c>
      <c r="BE267" s="155">
        <f>IF(N267="základní",J267,0)</f>
        <v>0</v>
      </c>
      <c r="BF267" s="155">
        <f>IF(N267="snížená",J267,0)</f>
        <v>0</v>
      </c>
      <c r="BG267" s="155">
        <f>IF(N267="zákl. přenesená",J267,0)</f>
        <v>0</v>
      </c>
      <c r="BH267" s="155">
        <f>IF(N267="sníž. přenesená",J267,0)</f>
        <v>0</v>
      </c>
      <c r="BI267" s="155">
        <f>IF(N267="nulová",J267,0)</f>
        <v>0</v>
      </c>
      <c r="BJ267" s="20" t="s">
        <v>93</v>
      </c>
      <c r="BK267" s="155">
        <f>ROUND(I267*H267,2)</f>
        <v>0</v>
      </c>
      <c r="BL267" s="20" t="s">
        <v>180</v>
      </c>
      <c r="BM267" s="154" t="s">
        <v>5346</v>
      </c>
    </row>
    <row r="268" spans="2:65" s="35" customFormat="1" ht="16.5" customHeight="1">
      <c r="B268" s="34"/>
      <c r="C268" s="144" t="s">
        <v>1446</v>
      </c>
      <c r="D268" s="144" t="s">
        <v>175</v>
      </c>
      <c r="E268" s="145" t="s">
        <v>5347</v>
      </c>
      <c r="F268" s="146" t="s">
        <v>2115</v>
      </c>
      <c r="G268" s="147" t="s">
        <v>5053</v>
      </c>
      <c r="H268" s="5"/>
      <c r="I268" s="3"/>
      <c r="J268" s="149">
        <f>ROUND(I268*H268,2)</f>
        <v>0</v>
      </c>
      <c r="K268" s="146" t="s">
        <v>1</v>
      </c>
      <c r="L268" s="34"/>
      <c r="M268" s="150" t="s">
        <v>1</v>
      </c>
      <c r="N268" s="151" t="s">
        <v>50</v>
      </c>
      <c r="P268" s="152">
        <f>O268*H268</f>
        <v>0</v>
      </c>
      <c r="Q268" s="152">
        <v>0</v>
      </c>
      <c r="R268" s="152">
        <f>Q268*H268</f>
        <v>0</v>
      </c>
      <c r="S268" s="152">
        <v>0</v>
      </c>
      <c r="T268" s="153">
        <f>S268*H268</f>
        <v>0</v>
      </c>
      <c r="AR268" s="154" t="s">
        <v>180</v>
      </c>
      <c r="AT268" s="154" t="s">
        <v>175</v>
      </c>
      <c r="AU268" s="154" t="s">
        <v>95</v>
      </c>
      <c r="AY268" s="20" t="s">
        <v>173</v>
      </c>
      <c r="BE268" s="155">
        <f>IF(N268="základní",J268,0)</f>
        <v>0</v>
      </c>
      <c r="BF268" s="155">
        <f>IF(N268="snížená",J268,0)</f>
        <v>0</v>
      </c>
      <c r="BG268" s="155">
        <f>IF(N268="zákl. přenesená",J268,0)</f>
        <v>0</v>
      </c>
      <c r="BH268" s="155">
        <f>IF(N268="sníž. přenesená",J268,0)</f>
        <v>0</v>
      </c>
      <c r="BI268" s="155">
        <f>IF(N268="nulová",J268,0)</f>
        <v>0</v>
      </c>
      <c r="BJ268" s="20" t="s">
        <v>93</v>
      </c>
      <c r="BK268" s="155">
        <f>ROUND(I268*H268,2)</f>
        <v>0</v>
      </c>
      <c r="BL268" s="20" t="s">
        <v>180</v>
      </c>
      <c r="BM268" s="154" t="s">
        <v>5348</v>
      </c>
    </row>
    <row r="269" spans="2:65" s="133" customFormat="1" ht="22.9" customHeight="1">
      <c r="B269" s="132"/>
      <c r="D269" s="134" t="s">
        <v>84</v>
      </c>
      <c r="E269" s="142" t="s">
        <v>287</v>
      </c>
      <c r="F269" s="142" t="s">
        <v>5349</v>
      </c>
      <c r="J269" s="143">
        <f>BK269</f>
        <v>0</v>
      </c>
      <c r="L269" s="132"/>
      <c r="M269" s="137"/>
      <c r="P269" s="138">
        <f>SUM(P270:P273)</f>
        <v>0</v>
      </c>
      <c r="R269" s="138">
        <f>SUM(R270:R273)</f>
        <v>0</v>
      </c>
      <c r="T269" s="139">
        <f>SUM(T270:T273)</f>
        <v>0</v>
      </c>
      <c r="AR269" s="134" t="s">
        <v>93</v>
      </c>
      <c r="AT269" s="140" t="s">
        <v>84</v>
      </c>
      <c r="AU269" s="140" t="s">
        <v>93</v>
      </c>
      <c r="AY269" s="134" t="s">
        <v>173</v>
      </c>
      <c r="BK269" s="141">
        <f>SUM(BK270:BK273)</f>
        <v>0</v>
      </c>
    </row>
    <row r="270" spans="2:65" s="35" customFormat="1" ht="24.2" customHeight="1">
      <c r="B270" s="34"/>
      <c r="C270" s="144" t="s">
        <v>1450</v>
      </c>
      <c r="D270" s="144" t="s">
        <v>175</v>
      </c>
      <c r="E270" s="145" t="s">
        <v>5350</v>
      </c>
      <c r="F270" s="146" t="s">
        <v>5351</v>
      </c>
      <c r="G270" s="147" t="s">
        <v>586</v>
      </c>
      <c r="H270" s="148">
        <v>533</v>
      </c>
      <c r="I270" s="3"/>
      <c r="J270" s="149">
        <f>ROUND(I270*H270,2)</f>
        <v>0</v>
      </c>
      <c r="K270" s="146" t="s">
        <v>1</v>
      </c>
      <c r="L270" s="34"/>
      <c r="M270" s="150" t="s">
        <v>1</v>
      </c>
      <c r="N270" s="151" t="s">
        <v>50</v>
      </c>
      <c r="P270" s="152">
        <f>O270*H270</f>
        <v>0</v>
      </c>
      <c r="Q270" s="152">
        <v>0</v>
      </c>
      <c r="R270" s="152">
        <f>Q270*H270</f>
        <v>0</v>
      </c>
      <c r="S270" s="152">
        <v>0</v>
      </c>
      <c r="T270" s="153">
        <f>S270*H270</f>
        <v>0</v>
      </c>
      <c r="AR270" s="154" t="s">
        <v>180</v>
      </c>
      <c r="AT270" s="154" t="s">
        <v>175</v>
      </c>
      <c r="AU270" s="154" t="s">
        <v>95</v>
      </c>
      <c r="AY270" s="20" t="s">
        <v>173</v>
      </c>
      <c r="BE270" s="155">
        <f>IF(N270="základní",J270,0)</f>
        <v>0</v>
      </c>
      <c r="BF270" s="155">
        <f>IF(N270="snížená",J270,0)</f>
        <v>0</v>
      </c>
      <c r="BG270" s="155">
        <f>IF(N270="zákl. přenesená",J270,0)</f>
        <v>0</v>
      </c>
      <c r="BH270" s="155">
        <f>IF(N270="sníž. přenesená",J270,0)</f>
        <v>0</v>
      </c>
      <c r="BI270" s="155">
        <f>IF(N270="nulová",J270,0)</f>
        <v>0</v>
      </c>
      <c r="BJ270" s="20" t="s">
        <v>93</v>
      </c>
      <c r="BK270" s="155">
        <f>ROUND(I270*H270,2)</f>
        <v>0</v>
      </c>
      <c r="BL270" s="20" t="s">
        <v>180</v>
      </c>
      <c r="BM270" s="154" t="s">
        <v>5352</v>
      </c>
    </row>
    <row r="271" spans="2:65" s="35" customFormat="1" ht="19.5">
      <c r="B271" s="34"/>
      <c r="D271" s="161" t="s">
        <v>371</v>
      </c>
      <c r="F271" s="187" t="s">
        <v>5353</v>
      </c>
      <c r="L271" s="34"/>
      <c r="M271" s="158"/>
      <c r="T271" s="62"/>
      <c r="AT271" s="20" t="s">
        <v>371</v>
      </c>
      <c r="AU271" s="20" t="s">
        <v>95</v>
      </c>
    </row>
    <row r="272" spans="2:65" s="35" customFormat="1" ht="16.5" customHeight="1">
      <c r="B272" s="34"/>
      <c r="C272" s="144" t="s">
        <v>1456</v>
      </c>
      <c r="D272" s="144" t="s">
        <v>175</v>
      </c>
      <c r="E272" s="145" t="s">
        <v>5354</v>
      </c>
      <c r="F272" s="146" t="s">
        <v>5021</v>
      </c>
      <c r="G272" s="147" t="s">
        <v>524</v>
      </c>
      <c r="H272" s="148">
        <v>1</v>
      </c>
      <c r="I272" s="3"/>
      <c r="J272" s="149">
        <f>ROUND(I272*H272,2)</f>
        <v>0</v>
      </c>
      <c r="K272" s="146" t="s">
        <v>1</v>
      </c>
      <c r="L272" s="34"/>
      <c r="M272" s="150" t="s">
        <v>1</v>
      </c>
      <c r="N272" s="151" t="s">
        <v>50</v>
      </c>
      <c r="P272" s="152">
        <f>O272*H272</f>
        <v>0</v>
      </c>
      <c r="Q272" s="152">
        <v>0</v>
      </c>
      <c r="R272" s="152">
        <f>Q272*H272</f>
        <v>0</v>
      </c>
      <c r="S272" s="152">
        <v>0</v>
      </c>
      <c r="T272" s="153">
        <f>S272*H272</f>
        <v>0</v>
      </c>
      <c r="AR272" s="154" t="s">
        <v>180</v>
      </c>
      <c r="AT272" s="154" t="s">
        <v>175</v>
      </c>
      <c r="AU272" s="154" t="s">
        <v>95</v>
      </c>
      <c r="AY272" s="20" t="s">
        <v>173</v>
      </c>
      <c r="BE272" s="155">
        <f>IF(N272="základní",J272,0)</f>
        <v>0</v>
      </c>
      <c r="BF272" s="155">
        <f>IF(N272="snížená",J272,0)</f>
        <v>0</v>
      </c>
      <c r="BG272" s="155">
        <f>IF(N272="zákl. přenesená",J272,0)</f>
        <v>0</v>
      </c>
      <c r="BH272" s="155">
        <f>IF(N272="sníž. přenesená",J272,0)</f>
        <v>0</v>
      </c>
      <c r="BI272" s="155">
        <f>IF(N272="nulová",J272,0)</f>
        <v>0</v>
      </c>
      <c r="BJ272" s="20" t="s">
        <v>93</v>
      </c>
      <c r="BK272" s="155">
        <f>ROUND(I272*H272,2)</f>
        <v>0</v>
      </c>
      <c r="BL272" s="20" t="s">
        <v>180</v>
      </c>
      <c r="BM272" s="154" t="s">
        <v>5355</v>
      </c>
    </row>
    <row r="273" spans="2:65" s="35" customFormat="1" ht="16.5" customHeight="1">
      <c r="B273" s="34"/>
      <c r="C273" s="144" t="s">
        <v>1461</v>
      </c>
      <c r="D273" s="144" t="s">
        <v>175</v>
      </c>
      <c r="E273" s="145" t="s">
        <v>5356</v>
      </c>
      <c r="F273" s="146" t="s">
        <v>5052</v>
      </c>
      <c r="G273" s="147" t="s">
        <v>5053</v>
      </c>
      <c r="H273" s="5"/>
      <c r="I273" s="3"/>
      <c r="J273" s="149">
        <f>ROUND(I273*H273,2)</f>
        <v>0</v>
      </c>
      <c r="K273" s="146" t="s">
        <v>1</v>
      </c>
      <c r="L273" s="34"/>
      <c r="M273" s="150" t="s">
        <v>1</v>
      </c>
      <c r="N273" s="151" t="s">
        <v>50</v>
      </c>
      <c r="P273" s="152">
        <f>O273*H273</f>
        <v>0</v>
      </c>
      <c r="Q273" s="152">
        <v>0</v>
      </c>
      <c r="R273" s="152">
        <f>Q273*H273</f>
        <v>0</v>
      </c>
      <c r="S273" s="152">
        <v>0</v>
      </c>
      <c r="T273" s="153">
        <f>S273*H273</f>
        <v>0</v>
      </c>
      <c r="AR273" s="154" t="s">
        <v>180</v>
      </c>
      <c r="AT273" s="154" t="s">
        <v>175</v>
      </c>
      <c r="AU273" s="154" t="s">
        <v>95</v>
      </c>
      <c r="AY273" s="20" t="s">
        <v>173</v>
      </c>
      <c r="BE273" s="155">
        <f>IF(N273="základní",J273,0)</f>
        <v>0</v>
      </c>
      <c r="BF273" s="155">
        <f>IF(N273="snížená",J273,0)</f>
        <v>0</v>
      </c>
      <c r="BG273" s="155">
        <f>IF(N273="zákl. přenesená",J273,0)</f>
        <v>0</v>
      </c>
      <c r="BH273" s="155">
        <f>IF(N273="sníž. přenesená",J273,0)</f>
        <v>0</v>
      </c>
      <c r="BI273" s="155">
        <f>IF(N273="nulová",J273,0)</f>
        <v>0</v>
      </c>
      <c r="BJ273" s="20" t="s">
        <v>93</v>
      </c>
      <c r="BK273" s="155">
        <f>ROUND(I273*H273,2)</f>
        <v>0</v>
      </c>
      <c r="BL273" s="20" t="s">
        <v>180</v>
      </c>
      <c r="BM273" s="154" t="s">
        <v>5357</v>
      </c>
    </row>
    <row r="274" spans="2:65" s="133" customFormat="1" ht="22.9" customHeight="1">
      <c r="B274" s="132"/>
      <c r="D274" s="134" t="s">
        <v>84</v>
      </c>
      <c r="E274" s="142" t="s">
        <v>305</v>
      </c>
      <c r="F274" s="142" t="s">
        <v>5358</v>
      </c>
      <c r="J274" s="143">
        <f>BK274</f>
        <v>0</v>
      </c>
      <c r="L274" s="132"/>
      <c r="M274" s="137"/>
      <c r="P274" s="138">
        <f>SUM(P275:P280)</f>
        <v>0</v>
      </c>
      <c r="R274" s="138">
        <f>SUM(R275:R280)</f>
        <v>0</v>
      </c>
      <c r="T274" s="139">
        <f>SUM(T275:T280)</f>
        <v>0</v>
      </c>
      <c r="AR274" s="134" t="s">
        <v>93</v>
      </c>
      <c r="AT274" s="140" t="s">
        <v>84</v>
      </c>
      <c r="AU274" s="140" t="s">
        <v>93</v>
      </c>
      <c r="AY274" s="134" t="s">
        <v>173</v>
      </c>
      <c r="BK274" s="141">
        <f>SUM(BK275:BK280)</f>
        <v>0</v>
      </c>
    </row>
    <row r="275" spans="2:65" s="35" customFormat="1" ht="24.2" customHeight="1">
      <c r="B275" s="34"/>
      <c r="C275" s="144" t="s">
        <v>1467</v>
      </c>
      <c r="D275" s="144" t="s">
        <v>175</v>
      </c>
      <c r="E275" s="145" t="s">
        <v>5359</v>
      </c>
      <c r="F275" s="146" t="s">
        <v>5360</v>
      </c>
      <c r="G275" s="147" t="s">
        <v>524</v>
      </c>
      <c r="H275" s="148">
        <v>1</v>
      </c>
      <c r="I275" s="3"/>
      <c r="J275" s="149">
        <f t="shared" ref="J275:J280" si="10">ROUND(I275*H275,2)</f>
        <v>0</v>
      </c>
      <c r="K275" s="146" t="s">
        <v>1</v>
      </c>
      <c r="L275" s="34"/>
      <c r="M275" s="150" t="s">
        <v>1</v>
      </c>
      <c r="N275" s="151" t="s">
        <v>50</v>
      </c>
      <c r="P275" s="152">
        <f t="shared" ref="P275:P280" si="11">O275*H275</f>
        <v>0</v>
      </c>
      <c r="Q275" s="152">
        <v>0</v>
      </c>
      <c r="R275" s="152">
        <f t="shared" ref="R275:R280" si="12">Q275*H275</f>
        <v>0</v>
      </c>
      <c r="S275" s="152">
        <v>0</v>
      </c>
      <c r="T275" s="153">
        <f t="shared" ref="T275:T280" si="13">S275*H275</f>
        <v>0</v>
      </c>
      <c r="AR275" s="154" t="s">
        <v>180</v>
      </c>
      <c r="AT275" s="154" t="s">
        <v>175</v>
      </c>
      <c r="AU275" s="154" t="s">
        <v>95</v>
      </c>
      <c r="AY275" s="20" t="s">
        <v>173</v>
      </c>
      <c r="BE275" s="155">
        <f t="shared" ref="BE275:BE280" si="14">IF(N275="základní",J275,0)</f>
        <v>0</v>
      </c>
      <c r="BF275" s="155">
        <f t="shared" ref="BF275:BF280" si="15">IF(N275="snížená",J275,0)</f>
        <v>0</v>
      </c>
      <c r="BG275" s="155">
        <f t="shared" ref="BG275:BG280" si="16">IF(N275="zákl. přenesená",J275,0)</f>
        <v>0</v>
      </c>
      <c r="BH275" s="155">
        <f t="shared" ref="BH275:BH280" si="17">IF(N275="sníž. přenesená",J275,0)</f>
        <v>0</v>
      </c>
      <c r="BI275" s="155">
        <f t="shared" ref="BI275:BI280" si="18">IF(N275="nulová",J275,0)</f>
        <v>0</v>
      </c>
      <c r="BJ275" s="20" t="s">
        <v>93</v>
      </c>
      <c r="BK275" s="155">
        <f t="shared" ref="BK275:BK280" si="19">ROUND(I275*H275,2)</f>
        <v>0</v>
      </c>
      <c r="BL275" s="20" t="s">
        <v>180</v>
      </c>
      <c r="BM275" s="154" t="s">
        <v>5361</v>
      </c>
    </row>
    <row r="276" spans="2:65" s="35" customFormat="1" ht="16.5" customHeight="1">
      <c r="B276" s="34"/>
      <c r="C276" s="144" t="s">
        <v>1472</v>
      </c>
      <c r="D276" s="144" t="s">
        <v>175</v>
      </c>
      <c r="E276" s="145" t="s">
        <v>5362</v>
      </c>
      <c r="F276" s="146" t="s">
        <v>5363</v>
      </c>
      <c r="G276" s="147" t="s">
        <v>5364</v>
      </c>
      <c r="H276" s="148">
        <v>32</v>
      </c>
      <c r="I276" s="3"/>
      <c r="J276" s="149">
        <f t="shared" si="10"/>
        <v>0</v>
      </c>
      <c r="K276" s="146" t="s">
        <v>1</v>
      </c>
      <c r="L276" s="34"/>
      <c r="M276" s="150" t="s">
        <v>1</v>
      </c>
      <c r="N276" s="151" t="s">
        <v>50</v>
      </c>
      <c r="P276" s="152">
        <f t="shared" si="11"/>
        <v>0</v>
      </c>
      <c r="Q276" s="152">
        <v>0</v>
      </c>
      <c r="R276" s="152">
        <f t="shared" si="12"/>
        <v>0</v>
      </c>
      <c r="S276" s="152">
        <v>0</v>
      </c>
      <c r="T276" s="153">
        <f t="shared" si="13"/>
        <v>0</v>
      </c>
      <c r="AR276" s="154" t="s">
        <v>180</v>
      </c>
      <c r="AT276" s="154" t="s">
        <v>175</v>
      </c>
      <c r="AU276" s="154" t="s">
        <v>95</v>
      </c>
      <c r="AY276" s="20" t="s">
        <v>173</v>
      </c>
      <c r="BE276" s="155">
        <f t="shared" si="14"/>
        <v>0</v>
      </c>
      <c r="BF276" s="155">
        <f t="shared" si="15"/>
        <v>0</v>
      </c>
      <c r="BG276" s="155">
        <f t="shared" si="16"/>
        <v>0</v>
      </c>
      <c r="BH276" s="155">
        <f t="shared" si="17"/>
        <v>0</v>
      </c>
      <c r="BI276" s="155">
        <f t="shared" si="18"/>
        <v>0</v>
      </c>
      <c r="BJ276" s="20" t="s">
        <v>93</v>
      </c>
      <c r="BK276" s="155">
        <f t="shared" si="19"/>
        <v>0</v>
      </c>
      <c r="BL276" s="20" t="s">
        <v>180</v>
      </c>
      <c r="BM276" s="154" t="s">
        <v>5365</v>
      </c>
    </row>
    <row r="277" spans="2:65" s="35" customFormat="1" ht="24.2" customHeight="1">
      <c r="B277" s="34"/>
      <c r="C277" s="144" t="s">
        <v>1476</v>
      </c>
      <c r="D277" s="144" t="s">
        <v>175</v>
      </c>
      <c r="E277" s="145" t="s">
        <v>5366</v>
      </c>
      <c r="F277" s="146" t="s">
        <v>5367</v>
      </c>
      <c r="G277" s="147" t="s">
        <v>5364</v>
      </c>
      <c r="H277" s="148">
        <v>32</v>
      </c>
      <c r="I277" s="3"/>
      <c r="J277" s="149">
        <f t="shared" si="10"/>
        <v>0</v>
      </c>
      <c r="K277" s="146" t="s">
        <v>1</v>
      </c>
      <c r="L277" s="34"/>
      <c r="M277" s="150" t="s">
        <v>1</v>
      </c>
      <c r="N277" s="151" t="s">
        <v>50</v>
      </c>
      <c r="P277" s="152">
        <f t="shared" si="11"/>
        <v>0</v>
      </c>
      <c r="Q277" s="152">
        <v>0</v>
      </c>
      <c r="R277" s="152">
        <f t="shared" si="12"/>
        <v>0</v>
      </c>
      <c r="S277" s="152">
        <v>0</v>
      </c>
      <c r="T277" s="153">
        <f t="shared" si="13"/>
        <v>0</v>
      </c>
      <c r="AR277" s="154" t="s">
        <v>180</v>
      </c>
      <c r="AT277" s="154" t="s">
        <v>175</v>
      </c>
      <c r="AU277" s="154" t="s">
        <v>95</v>
      </c>
      <c r="AY277" s="20" t="s">
        <v>173</v>
      </c>
      <c r="BE277" s="155">
        <f t="shared" si="14"/>
        <v>0</v>
      </c>
      <c r="BF277" s="155">
        <f t="shared" si="15"/>
        <v>0</v>
      </c>
      <c r="BG277" s="155">
        <f t="shared" si="16"/>
        <v>0</v>
      </c>
      <c r="BH277" s="155">
        <f t="shared" si="17"/>
        <v>0</v>
      </c>
      <c r="BI277" s="155">
        <f t="shared" si="18"/>
        <v>0</v>
      </c>
      <c r="BJ277" s="20" t="s">
        <v>93</v>
      </c>
      <c r="BK277" s="155">
        <f t="shared" si="19"/>
        <v>0</v>
      </c>
      <c r="BL277" s="20" t="s">
        <v>180</v>
      </c>
      <c r="BM277" s="154" t="s">
        <v>5368</v>
      </c>
    </row>
    <row r="278" spans="2:65" s="35" customFormat="1" ht="16.5" customHeight="1">
      <c r="B278" s="34"/>
      <c r="C278" s="144" t="s">
        <v>1482</v>
      </c>
      <c r="D278" s="144" t="s">
        <v>175</v>
      </c>
      <c r="E278" s="145" t="s">
        <v>5369</v>
      </c>
      <c r="F278" s="146" t="s">
        <v>5370</v>
      </c>
      <c r="G278" s="147" t="s">
        <v>5364</v>
      </c>
      <c r="H278" s="148">
        <v>32</v>
      </c>
      <c r="I278" s="3"/>
      <c r="J278" s="149">
        <f t="shared" si="10"/>
        <v>0</v>
      </c>
      <c r="K278" s="146" t="s">
        <v>1</v>
      </c>
      <c r="L278" s="34"/>
      <c r="M278" s="150" t="s">
        <v>1</v>
      </c>
      <c r="N278" s="151" t="s">
        <v>50</v>
      </c>
      <c r="P278" s="152">
        <f t="shared" si="11"/>
        <v>0</v>
      </c>
      <c r="Q278" s="152">
        <v>0</v>
      </c>
      <c r="R278" s="152">
        <f t="shared" si="12"/>
        <v>0</v>
      </c>
      <c r="S278" s="152">
        <v>0</v>
      </c>
      <c r="T278" s="153">
        <f t="shared" si="13"/>
        <v>0</v>
      </c>
      <c r="AR278" s="154" t="s">
        <v>180</v>
      </c>
      <c r="AT278" s="154" t="s">
        <v>175</v>
      </c>
      <c r="AU278" s="154" t="s">
        <v>95</v>
      </c>
      <c r="AY278" s="20" t="s">
        <v>173</v>
      </c>
      <c r="BE278" s="155">
        <f t="shared" si="14"/>
        <v>0</v>
      </c>
      <c r="BF278" s="155">
        <f t="shared" si="15"/>
        <v>0</v>
      </c>
      <c r="BG278" s="155">
        <f t="shared" si="16"/>
        <v>0</v>
      </c>
      <c r="BH278" s="155">
        <f t="shared" si="17"/>
        <v>0</v>
      </c>
      <c r="BI278" s="155">
        <f t="shared" si="18"/>
        <v>0</v>
      </c>
      <c r="BJ278" s="20" t="s">
        <v>93</v>
      </c>
      <c r="BK278" s="155">
        <f t="shared" si="19"/>
        <v>0</v>
      </c>
      <c r="BL278" s="20" t="s">
        <v>180</v>
      </c>
      <c r="BM278" s="154" t="s">
        <v>5371</v>
      </c>
    </row>
    <row r="279" spans="2:65" s="35" customFormat="1" ht="16.5" customHeight="1">
      <c r="B279" s="34"/>
      <c r="C279" s="144" t="s">
        <v>1486</v>
      </c>
      <c r="D279" s="144" t="s">
        <v>175</v>
      </c>
      <c r="E279" s="145" t="s">
        <v>5372</v>
      </c>
      <c r="F279" s="146" t="s">
        <v>5373</v>
      </c>
      <c r="G279" s="147" t="s">
        <v>5364</v>
      </c>
      <c r="H279" s="148">
        <v>72</v>
      </c>
      <c r="I279" s="3"/>
      <c r="J279" s="149">
        <f t="shared" si="10"/>
        <v>0</v>
      </c>
      <c r="K279" s="146" t="s">
        <v>1</v>
      </c>
      <c r="L279" s="34"/>
      <c r="M279" s="150" t="s">
        <v>1</v>
      </c>
      <c r="N279" s="151" t="s">
        <v>50</v>
      </c>
      <c r="P279" s="152">
        <f t="shared" si="11"/>
        <v>0</v>
      </c>
      <c r="Q279" s="152">
        <v>0</v>
      </c>
      <c r="R279" s="152">
        <f t="shared" si="12"/>
        <v>0</v>
      </c>
      <c r="S279" s="152">
        <v>0</v>
      </c>
      <c r="T279" s="153">
        <f t="shared" si="13"/>
        <v>0</v>
      </c>
      <c r="AR279" s="154" t="s">
        <v>180</v>
      </c>
      <c r="AT279" s="154" t="s">
        <v>175</v>
      </c>
      <c r="AU279" s="154" t="s">
        <v>95</v>
      </c>
      <c r="AY279" s="20" t="s">
        <v>173</v>
      </c>
      <c r="BE279" s="155">
        <f t="shared" si="14"/>
        <v>0</v>
      </c>
      <c r="BF279" s="155">
        <f t="shared" si="15"/>
        <v>0</v>
      </c>
      <c r="BG279" s="155">
        <f t="shared" si="16"/>
        <v>0</v>
      </c>
      <c r="BH279" s="155">
        <f t="shared" si="17"/>
        <v>0</v>
      </c>
      <c r="BI279" s="155">
        <f t="shared" si="18"/>
        <v>0</v>
      </c>
      <c r="BJ279" s="20" t="s">
        <v>93</v>
      </c>
      <c r="BK279" s="155">
        <f t="shared" si="19"/>
        <v>0</v>
      </c>
      <c r="BL279" s="20" t="s">
        <v>180</v>
      </c>
      <c r="BM279" s="154" t="s">
        <v>5374</v>
      </c>
    </row>
    <row r="280" spans="2:65" s="35" customFormat="1" ht="24.2" customHeight="1">
      <c r="B280" s="34"/>
      <c r="C280" s="144" t="s">
        <v>1493</v>
      </c>
      <c r="D280" s="144" t="s">
        <v>175</v>
      </c>
      <c r="E280" s="145" t="s">
        <v>5375</v>
      </c>
      <c r="F280" s="146" t="s">
        <v>5376</v>
      </c>
      <c r="G280" s="147" t="s">
        <v>5364</v>
      </c>
      <c r="H280" s="148">
        <v>32</v>
      </c>
      <c r="I280" s="3"/>
      <c r="J280" s="149">
        <f t="shared" si="10"/>
        <v>0</v>
      </c>
      <c r="K280" s="146" t="s">
        <v>1</v>
      </c>
      <c r="L280" s="34"/>
      <c r="M280" s="200" t="s">
        <v>1</v>
      </c>
      <c r="N280" s="201" t="s">
        <v>50</v>
      </c>
      <c r="O280" s="202"/>
      <c r="P280" s="203">
        <f t="shared" si="11"/>
        <v>0</v>
      </c>
      <c r="Q280" s="203">
        <v>0</v>
      </c>
      <c r="R280" s="203">
        <f t="shared" si="12"/>
        <v>0</v>
      </c>
      <c r="S280" s="203">
        <v>0</v>
      </c>
      <c r="T280" s="204">
        <f t="shared" si="13"/>
        <v>0</v>
      </c>
      <c r="AR280" s="154" t="s">
        <v>180</v>
      </c>
      <c r="AT280" s="154" t="s">
        <v>175</v>
      </c>
      <c r="AU280" s="154" t="s">
        <v>95</v>
      </c>
      <c r="AY280" s="20" t="s">
        <v>173</v>
      </c>
      <c r="BE280" s="155">
        <f t="shared" si="14"/>
        <v>0</v>
      </c>
      <c r="BF280" s="155">
        <f t="shared" si="15"/>
        <v>0</v>
      </c>
      <c r="BG280" s="155">
        <f t="shared" si="16"/>
        <v>0</v>
      </c>
      <c r="BH280" s="155">
        <f t="shared" si="17"/>
        <v>0</v>
      </c>
      <c r="BI280" s="155">
        <f t="shared" si="18"/>
        <v>0</v>
      </c>
      <c r="BJ280" s="20" t="s">
        <v>93</v>
      </c>
      <c r="BK280" s="155">
        <f t="shared" si="19"/>
        <v>0</v>
      </c>
      <c r="BL280" s="20" t="s">
        <v>180</v>
      </c>
      <c r="BM280" s="154" t="s">
        <v>5377</v>
      </c>
    </row>
    <row r="281" spans="2:65" s="35" customFormat="1" ht="6.95" customHeight="1">
      <c r="B281" s="48"/>
      <c r="C281" s="49"/>
      <c r="D281" s="49"/>
      <c r="E281" s="49"/>
      <c r="F281" s="49"/>
      <c r="G281" s="49"/>
      <c r="H281" s="49"/>
      <c r="I281" s="49"/>
      <c r="J281" s="49"/>
      <c r="K281" s="49"/>
      <c r="L281" s="34"/>
    </row>
  </sheetData>
  <sheetProtection algorithmName="SHA-512" hashValue="6Vnmm+kIbJYB5eHBABfmnz6oYhnWvo5Yber8kxhyRMyrXlOIox4fG74qPkb+YfFK3tjCG8jgOHcWDOA4EYpqDg==" saltValue="BLYL7/rMtFLvQzraA6A71w==" spinCount="100000" sheet="1" objects="1" scenarios="1"/>
  <autoFilter ref="C125:K280" xr:uid="{00000000-0009-0000-0000-000006000000}"/>
  <mergeCells count="10">
    <mergeCell ref="E87:H87"/>
    <mergeCell ref="E116:H116"/>
    <mergeCell ref="E118:H118"/>
    <mergeCell ref="L2:V2"/>
    <mergeCell ref="E24:H24"/>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21</vt:i4>
      </vt:variant>
    </vt:vector>
  </HeadingPairs>
  <TitlesOfParts>
    <vt:vector size="33" baseType="lpstr">
      <vt:lpstr>Krycí list</vt:lpstr>
      <vt:lpstr>Pokyny pro vypl. </vt:lpstr>
      <vt:lpstr>Rekapitulace stavby</vt:lpstr>
      <vt:lpstr>SO 01 - Stavební a konstr...</vt:lpstr>
      <vt:lpstr>SO 02 -  Dopravní řešení ...</vt:lpstr>
      <vt:lpstr>SO 03 - Gastrotechnologie...</vt:lpstr>
      <vt:lpstr>SO 04 - Odběrné plynové z...</vt:lpstr>
      <vt:lpstr>SO 05 - Elektroinstalace ...</vt:lpstr>
      <vt:lpstr>SO 06 - Vytápění a chlaze...</vt:lpstr>
      <vt:lpstr>SO 07 - Vzduchotechnika (...</vt:lpstr>
      <vt:lpstr>SO 08 - Zdravotně technic...</vt:lpstr>
      <vt:lpstr>OST - Ostatní a vedlejší ...</vt:lpstr>
      <vt:lpstr>'OST - Ostatní a vedlejší ...'!Názvy_tisku</vt:lpstr>
      <vt:lpstr>'Rekapitulace stavby'!Názvy_tisku</vt:lpstr>
      <vt:lpstr>'SO 01 - Stavební a konstr...'!Názvy_tisku</vt:lpstr>
      <vt:lpstr>'SO 02 -  Dopravní řešení ...'!Názvy_tisku</vt:lpstr>
      <vt:lpstr>'SO 03 - Gastrotechnologie...'!Názvy_tisku</vt:lpstr>
      <vt:lpstr>'SO 04 - Odběrné plynové z...'!Názvy_tisku</vt:lpstr>
      <vt:lpstr>'SO 05 - Elektroinstalace ...'!Názvy_tisku</vt:lpstr>
      <vt:lpstr>'SO 06 - Vytápění a chlaze...'!Názvy_tisku</vt:lpstr>
      <vt:lpstr>'SO 07 - Vzduchotechnika (...'!Názvy_tisku</vt:lpstr>
      <vt:lpstr>'SO 08 - Zdravotně technic...'!Názvy_tisku</vt:lpstr>
      <vt:lpstr>'Krycí list'!Oblast_tisku</vt:lpstr>
      <vt:lpstr>'OST - Ostatní a vedlejší ...'!Oblast_tisku</vt:lpstr>
      <vt:lpstr>'Rekapitulace stavby'!Oblast_tisku</vt:lpstr>
      <vt:lpstr>'SO 01 - Stavební a konstr...'!Oblast_tisku</vt:lpstr>
      <vt:lpstr>'SO 02 -  Dopravní řešení ...'!Oblast_tisku</vt:lpstr>
      <vt:lpstr>'SO 03 - Gastrotechnologie...'!Oblast_tisku</vt:lpstr>
      <vt:lpstr>'SO 04 - Odběrné plynové z...'!Oblast_tisku</vt:lpstr>
      <vt:lpstr>'SO 05 - Elektroinstalace ...'!Oblast_tisku</vt:lpstr>
      <vt:lpstr>'SO 06 - Vytápění a chlaze...'!Oblast_tisku</vt:lpstr>
      <vt:lpstr>'SO 07 - Vzduchotechnika (...'!Oblast_tisku</vt:lpstr>
      <vt:lpstr>'SO 08 - Zdravotně technic...'!Oblast_tisku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 Stuchlík</dc:creator>
  <cp:lastModifiedBy>Jakub Stuchlík</cp:lastModifiedBy>
  <dcterms:created xsi:type="dcterms:W3CDTF">2023-03-08T13:19:19Z</dcterms:created>
  <dcterms:modified xsi:type="dcterms:W3CDTF">2023-03-08T19:38:51Z</dcterms:modified>
</cp:coreProperties>
</file>